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drawings/drawing5.xml" ContentType="application/vnd.openxmlformats-officedocument.drawing+xml"/>
  <Override PartName="/xl/ctrlProps/ctrlProp2.xml" ContentType="application/vnd.ms-excel.controlproperties+xml"/>
  <Override PartName="/xl/drawings/drawing6.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7.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133.35.73.35\suishinka\2.共通ファイル\令和8年度\旅行命令関係\350000災害・復興科学研究所\"/>
    </mc:Choice>
  </mc:AlternateContent>
  <xr:revisionPtr revIDLastSave="0" documentId="13_ncr:1_{E5AD7E72-50FD-413F-AC15-D637D43FAD57}" xr6:coauthVersionLast="47" xr6:coauthVersionMax="47" xr10:uidLastSave="{00000000-0000-0000-0000-000000000000}"/>
  <bookViews>
    <workbookView xWindow="-120" yWindow="-120" windowWidth="29040" windowHeight="15720" tabRatio="820" firstSheet="1" activeTab="5" xr2:uid="{00000000-000D-0000-FFFF-FFFF00000000}"/>
  </bookViews>
  <sheets>
    <sheet name="入力シートInput Sheet" sheetId="16" state="hidden" r:id="rId1"/>
    <sheet name="国内旅行フローDomestic Travel Workflow" sheetId="20" r:id="rId2"/>
    <sheet name="外国旅行フローOverseas Travel Workflow" sheetId="28" state="hidden" r:id="rId3"/>
    <sheet name="旅行命令(依頼)伺" sheetId="25" state="hidden" r:id="rId4"/>
    <sheet name="海外渡航情報" sheetId="27" state="hidden" r:id="rId5"/>
    <sheet name="旅行報告書Travel Report" sheetId="24" r:id="rId6"/>
    <sheet name="旅行経費明細Travel Expense Breakdown" sheetId="21" r:id="rId7"/>
    <sheet name="留意事項(Important Notes)" sheetId="26" r:id="rId8"/>
    <sheet name="休日の振替・代休日指定簿" sheetId="29" state="hidden" r:id="rId9"/>
    <sheet name="内国旅行" sheetId="9" state="hidden" r:id="rId10"/>
    <sheet name="外国旅行（職員）" sheetId="13" state="hidden" r:id="rId11"/>
    <sheet name="外国旅行（役員）" sheetId="23" state="hidden" r:id="rId12"/>
    <sheet name="赴任旅費" sheetId="15" state="hidden" r:id="rId13"/>
    <sheet name="別表２" sheetId="4" state="hidden" r:id="rId14"/>
    <sheet name="別表３" sheetId="5" state="hidden" r:id="rId15"/>
    <sheet name="データ" sheetId="30" state="hidden" r:id="rId16"/>
  </sheets>
  <definedNames>
    <definedName name="ColumnTitle1" localSheetId="4">#REF!</definedName>
    <definedName name="ColumnTitle1" localSheetId="11">#REF!</definedName>
    <definedName name="ColumnTitle1" localSheetId="2">#REF!</definedName>
    <definedName name="ColumnTitle1" localSheetId="7">#REF!</definedName>
    <definedName name="ColumnTitle1" localSheetId="6">#REF!</definedName>
    <definedName name="ColumnTitle1" localSheetId="5">#REF!</definedName>
    <definedName name="ColumnTitle1" localSheetId="3">#REF!</definedName>
    <definedName name="ColumnTitle1">#REF!</definedName>
    <definedName name="_xlnm.Print_Area" localSheetId="4">海外渡航情報!$A$1:$E$12,海外渡航情報!$A$14:$E$67,海外渡航情報!$A$69:$E$85,海外渡航情報!$A$87:$E$89</definedName>
    <definedName name="_xlnm.Print_Area" localSheetId="10">'外国旅行（職員）'!$A$1:$P$785</definedName>
    <definedName name="_xlnm.Print_Area" localSheetId="11">'外国旅行（役員）'!$A$1:$P$785</definedName>
    <definedName name="_xlnm.Print_Area" localSheetId="2">'外国旅行フローOverseas Travel Workflow'!$A$1:$G$74,'外国旅行フローOverseas Travel Workflow'!$I$1:$P$74</definedName>
    <definedName name="_xlnm.Print_Area" localSheetId="8">休日の振替・代休日指定簿!$A$1:$W$24</definedName>
    <definedName name="_xlnm.Print_Area" localSheetId="1">'国内旅行フローDomestic Travel Workflow'!$A$1:$G$71,'国内旅行フローDomestic Travel Workflow'!$I$1:$O$71</definedName>
    <definedName name="_xlnm.Print_Area" localSheetId="9">内国旅行!$A$1:$H$1152</definedName>
    <definedName name="_xlnm.Print_Area" localSheetId="0">'入力シートInput Sheet'!$A$7:$E$28,'入力シートInput Sheet'!$A$30:$E$49,'入力シートInput Sheet'!$A$56:$E$61,'入力シートInput Sheet'!$A$66:$E$110,'入力シートInput Sheet'!$A$115:$E$131,'入力シートInput Sheet'!$A$136:$E$138</definedName>
    <definedName name="_xlnm.Print_Area" localSheetId="12">赴任旅費!$A$1:$H$45</definedName>
    <definedName name="_xlnm.Print_Area" localSheetId="7">'留意事項(Important Notes)'!$A$1:$V$41,'留意事項(Important Notes)'!$X$1:$AS$41</definedName>
    <definedName name="_xlnm.Print_Area" localSheetId="6">'旅行経費明細Travel Expense Breakdown'!$A$1:$I$36,'旅行経費明細Travel Expense Breakdown'!$K$1:$S$36</definedName>
    <definedName name="_xlnm.Print_Area" localSheetId="5">'旅行報告書Travel Report'!$A$1:$V$55,'旅行報告書Travel Report'!$AD$1:$AY$55</definedName>
    <definedName name="_xlnm.Print_Area" localSheetId="3">'旅行命令(依頼)伺'!$A$1:$G$44</definedName>
    <definedName name="RowTitleRegion1..D3" localSheetId="4">#REF!</definedName>
    <definedName name="RowTitleRegion1..D3" localSheetId="11">#REF!</definedName>
    <definedName name="RowTitleRegion1..D3" localSheetId="2">#REF!</definedName>
    <definedName name="RowTitleRegion1..D3" localSheetId="7">#REF!</definedName>
    <definedName name="RowTitleRegion1..D3" localSheetId="6">#REF!</definedName>
    <definedName name="RowTitleRegion1..D3" localSheetId="5">#REF!</definedName>
    <definedName name="RowTitleRegion1..D3" localSheetId="3">#REF!</definedName>
    <definedName name="RowTitleRegion1..D3">#REF!</definedName>
    <definedName name="RowTitleRegion2..D5" localSheetId="4">#REF!</definedName>
    <definedName name="RowTitleRegion2..D5" localSheetId="11">#REF!</definedName>
    <definedName name="RowTitleRegion2..D5" localSheetId="2">#REF!</definedName>
    <definedName name="RowTitleRegion2..D5" localSheetId="7">#REF!</definedName>
    <definedName name="RowTitleRegion2..D5" localSheetId="6">#REF!</definedName>
    <definedName name="RowTitleRegion2..D5" localSheetId="5">#REF!</definedName>
    <definedName name="RowTitleRegion2..D5" localSheetId="3">#REF!</definedName>
    <definedName name="RowTitleRegion2..D5">#REF!</definedName>
    <definedName name="RowTitleRegion3..D6" localSheetId="4">#REF!</definedName>
    <definedName name="RowTitleRegion3..D6" localSheetId="11">#REF!</definedName>
    <definedName name="RowTitleRegion3..D6" localSheetId="2">#REF!</definedName>
    <definedName name="RowTitleRegion3..D6" localSheetId="7">#REF!</definedName>
    <definedName name="RowTitleRegion3..D6" localSheetId="6">#REF!</definedName>
    <definedName name="RowTitleRegion3..D6" localSheetId="5">#REF!</definedName>
    <definedName name="RowTitleRegion3..D6" localSheetId="3">#REF!</definedName>
    <definedName name="RowTitleRegion3..D6">#REF!</definedName>
    <definedName name="RowTitleRegion4..I7" localSheetId="4">#REF!</definedName>
    <definedName name="RowTitleRegion4..I7" localSheetId="11">#REF!</definedName>
    <definedName name="RowTitleRegion4..I7" localSheetId="2">#REF!</definedName>
    <definedName name="RowTitleRegion4..I7" localSheetId="7">#REF!</definedName>
    <definedName name="RowTitleRegion4..I7" localSheetId="6">#REF!</definedName>
    <definedName name="RowTitleRegion4..I7" localSheetId="5">#REF!</definedName>
    <definedName name="RowTitleRegion4..I7" localSheetId="3">#REF!</definedName>
    <definedName name="RowTitleRegion4..I7">#REF!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1" i="25" l="1"/>
  <c r="A2" i="30"/>
  <c r="B43" i="25"/>
  <c r="B42" i="25"/>
  <c r="B41" i="25"/>
  <c r="E16" i="9"/>
  <c r="F411" i="9" a="1"/>
  <c r="F411" i="9" s="1"/>
  <c r="F412" i="9" a="1"/>
  <c r="F412" i="9" s="1"/>
  <c r="F413" i="9" a="1"/>
  <c r="F413" i="9"/>
  <c r="F414" i="9" a="1"/>
  <c r="F414" i="9"/>
  <c r="F415" i="9" a="1"/>
  <c r="F415" i="9"/>
  <c r="F416" i="9" a="1"/>
  <c r="F416" i="9"/>
  <c r="F417" i="9" a="1"/>
  <c r="F417" i="9" s="1"/>
  <c r="F418" i="9" a="1"/>
  <c r="F418" i="9"/>
  <c r="F419" i="9" a="1"/>
  <c r="F419" i="9" s="1"/>
  <c r="F420" i="9" a="1"/>
  <c r="F420" i="9"/>
  <c r="F421" i="9" a="1"/>
  <c r="F421" i="9"/>
  <c r="F422" i="9" a="1"/>
  <c r="F422" i="9"/>
  <c r="F423" i="9" a="1"/>
  <c r="F423" i="9" s="1"/>
  <c r="F424" i="9" a="1"/>
  <c r="F424" i="9" s="1"/>
  <c r="F425" i="9" a="1"/>
  <c r="F425" i="9"/>
  <c r="F426" i="9" a="1"/>
  <c r="F426" i="9"/>
  <c r="F427" i="9" a="1"/>
  <c r="F427" i="9"/>
  <c r="F428" i="9" a="1"/>
  <c r="F428" i="9"/>
  <c r="F429" i="9" a="1"/>
  <c r="F429" i="9" s="1"/>
  <c r="F430" i="9" a="1"/>
  <c r="F430" i="9"/>
  <c r="F431" i="9" a="1"/>
  <c r="F431" i="9"/>
  <c r="F432" i="9" a="1"/>
  <c r="F432" i="9" s="1"/>
  <c r="F433" i="9" a="1"/>
  <c r="F433" i="9"/>
  <c r="F434" i="9" a="1"/>
  <c r="F434" i="9"/>
  <c r="F435" i="9" a="1"/>
  <c r="F435" i="9" s="1"/>
  <c r="F436" i="9" a="1"/>
  <c r="F436" i="9"/>
  <c r="F437" i="9" a="1"/>
  <c r="F437" i="9" s="1"/>
  <c r="F438" i="9" a="1"/>
  <c r="F438" i="9"/>
  <c r="F439" i="9" a="1"/>
  <c r="F439" i="9"/>
  <c r="F440" i="9" a="1"/>
  <c r="F440" i="9"/>
  <c r="F441" i="9" a="1"/>
  <c r="F441" i="9" s="1"/>
  <c r="F442" i="9" a="1"/>
  <c r="F442" i="9"/>
  <c r="F443" i="9" a="1"/>
  <c r="F443" i="9"/>
  <c r="F444" i="9" a="1"/>
  <c r="F444" i="9"/>
  <c r="F445" i="9" a="1"/>
  <c r="F445" i="9" s="1"/>
  <c r="F446" i="9" a="1"/>
  <c r="F446" i="9"/>
  <c r="F447" i="9" a="1"/>
  <c r="F447" i="9" s="1"/>
  <c r="F448" i="9" a="1"/>
  <c r="F448" i="9"/>
  <c r="F449" i="9" a="1"/>
  <c r="F449" i="9"/>
  <c r="F450" i="9" a="1"/>
  <c r="F450" i="9" s="1"/>
  <c r="F451" i="9" a="1"/>
  <c r="F451" i="9"/>
  <c r="F452" i="9" a="1"/>
  <c r="F452" i="9"/>
  <c r="F453" i="9" a="1"/>
  <c r="F453" i="9" s="1"/>
  <c r="F454" i="9" a="1"/>
  <c r="F454" i="9"/>
  <c r="F455" i="9" a="1"/>
  <c r="F455" i="9"/>
  <c r="F456" i="9" a="1"/>
  <c r="F456" i="9"/>
  <c r="F457" i="9" a="1"/>
  <c r="F457" i="9"/>
  <c r="F458" i="9" a="1"/>
  <c r="F458" i="9" s="1"/>
  <c r="F459" i="9" a="1"/>
  <c r="F459" i="9" s="1"/>
  <c r="F460" i="9" a="1"/>
  <c r="F460" i="9"/>
  <c r="F461" i="9" a="1"/>
  <c r="F461" i="9"/>
  <c r="F462" i="9" a="1"/>
  <c r="F462" i="9"/>
  <c r="F463" i="9" a="1"/>
  <c r="F463" i="9" s="1"/>
  <c r="F464" i="9" a="1"/>
  <c r="F464" i="9"/>
  <c r="F465" i="9" a="1"/>
  <c r="F465" i="9" s="1"/>
  <c r="F466" i="9" a="1"/>
  <c r="F466" i="9"/>
  <c r="F467" i="9" a="1"/>
  <c r="F467" i="9"/>
  <c r="F468" i="9" a="1"/>
  <c r="F468" i="9"/>
  <c r="F469" i="9" a="1"/>
  <c r="F469" i="9"/>
  <c r="F470" i="9" a="1"/>
  <c r="F470" i="9"/>
  <c r="F471" i="9" a="1"/>
  <c r="F471" i="9" s="1"/>
  <c r="F472" i="9" a="1"/>
  <c r="F472" i="9"/>
  <c r="F473" i="9" a="1"/>
  <c r="F473" i="9"/>
  <c r="F474" i="9" a="1"/>
  <c r="F474" i="9"/>
  <c r="F475" i="9" a="1"/>
  <c r="F475" i="9"/>
  <c r="F476" i="9" a="1"/>
  <c r="F476" i="9" s="1"/>
  <c r="F477" i="9" a="1"/>
  <c r="F477" i="9" s="1"/>
  <c r="F478" i="9" a="1"/>
  <c r="F478" i="9" s="1"/>
  <c r="F479" i="9" a="1"/>
  <c r="F479" i="9"/>
  <c r="F480" i="9" a="1"/>
  <c r="F480" i="9"/>
  <c r="F481" i="9" a="1"/>
  <c r="F481" i="9"/>
  <c r="F482" i="9" a="1"/>
  <c r="F482" i="9"/>
  <c r="F483" i="9" a="1"/>
  <c r="F483" i="9" s="1"/>
  <c r="F484" i="9" a="1"/>
  <c r="F484" i="9"/>
  <c r="F485" i="9" a="1"/>
  <c r="F485" i="9"/>
  <c r="F486" i="9" a="1"/>
  <c r="F486" i="9"/>
  <c r="F487" i="9" a="1"/>
  <c r="F487" i="9"/>
  <c r="F488" i="9" a="1"/>
  <c r="F488" i="9"/>
  <c r="F489" i="9" a="1"/>
  <c r="F489" i="9" s="1"/>
  <c r="F490" i="9" a="1"/>
  <c r="F490" i="9"/>
  <c r="F491" i="9" a="1"/>
  <c r="F491" i="9" s="1"/>
  <c r="F492" i="9" a="1"/>
  <c r="F492" i="9"/>
  <c r="F493" i="9" a="1"/>
  <c r="F493" i="9"/>
  <c r="F494" i="9" a="1"/>
  <c r="F494" i="9"/>
  <c r="F495" i="9" a="1"/>
  <c r="F495" i="9" s="1"/>
  <c r="F496" i="9" a="1"/>
  <c r="F496" i="9" s="1"/>
  <c r="F497" i="9" a="1"/>
  <c r="F497" i="9"/>
  <c r="F498" i="9" a="1"/>
  <c r="F498" i="9"/>
  <c r="F499" i="9" a="1"/>
  <c r="F499" i="9"/>
  <c r="F500" i="9" a="1"/>
  <c r="F500" i="9"/>
  <c r="F501" i="9" a="1"/>
  <c r="F501" i="9" s="1"/>
  <c r="F502" i="9" a="1"/>
  <c r="F502" i="9"/>
  <c r="F503" i="9" a="1"/>
  <c r="F503" i="9"/>
  <c r="F504" i="9" a="1"/>
  <c r="F504" i="9" s="1"/>
  <c r="F505" i="9" a="1"/>
  <c r="F505" i="9"/>
  <c r="F506" i="9" a="1"/>
  <c r="F506" i="9"/>
  <c r="F507" i="9" a="1"/>
  <c r="F507" i="9" s="1"/>
  <c r="F508" i="9" a="1"/>
  <c r="F508" i="9"/>
  <c r="F509" i="9" a="1"/>
  <c r="F509" i="9" s="1"/>
  <c r="F510" i="9" a="1"/>
  <c r="F510" i="9"/>
  <c r="F511" i="9" a="1"/>
  <c r="F511" i="9"/>
  <c r="F512" i="9" a="1"/>
  <c r="F512" i="9"/>
  <c r="F513" i="9" a="1"/>
  <c r="F513" i="9" s="1"/>
  <c r="F514" i="9" a="1"/>
  <c r="F514" i="9"/>
  <c r="F515" i="9" a="1"/>
  <c r="F515" i="9"/>
  <c r="F516" i="9" a="1"/>
  <c r="F516" i="9"/>
  <c r="F517" i="9" a="1"/>
  <c r="F517" i="9" s="1"/>
  <c r="F518" i="9" a="1"/>
  <c r="F518" i="9"/>
  <c r="F519" i="9" a="1"/>
  <c r="F519" i="9" s="1"/>
  <c r="F520" i="9" a="1"/>
  <c r="F520" i="9"/>
  <c r="F521" i="9" a="1"/>
  <c r="F521" i="9"/>
  <c r="F522" i="9" a="1"/>
  <c r="F522" i="9" s="1"/>
  <c r="F523" i="9" a="1"/>
  <c r="F523" i="9"/>
  <c r="F524" i="9" a="1"/>
  <c r="F524" i="9"/>
  <c r="F525" i="9" a="1"/>
  <c r="F525" i="9" s="1"/>
  <c r="F526" i="9" a="1"/>
  <c r="F526" i="9"/>
  <c r="F527" i="9" a="1"/>
  <c r="F527" i="9"/>
  <c r="F528" i="9" a="1"/>
  <c r="F528" i="9"/>
  <c r="F529" i="9" a="1"/>
  <c r="F529" i="9"/>
  <c r="F530" i="9" a="1"/>
  <c r="F530" i="9" s="1"/>
  <c r="F531" i="9" a="1"/>
  <c r="F531" i="9" s="1"/>
  <c r="F532" i="9" a="1"/>
  <c r="F532" i="9"/>
  <c r="F533" i="9" a="1"/>
  <c r="F533" i="9"/>
  <c r="F534" i="9" a="1"/>
  <c r="F534" i="9"/>
  <c r="F535" i="9" a="1"/>
  <c r="F535" i="9" s="1"/>
  <c r="F536" i="9" a="1"/>
  <c r="F536" i="9"/>
  <c r="F537" i="9" a="1"/>
  <c r="F537" i="9" s="1"/>
  <c r="F538" i="9" a="1"/>
  <c r="F538" i="9"/>
  <c r="F539" i="9" a="1"/>
  <c r="F539" i="9"/>
  <c r="F540" i="9" a="1"/>
  <c r="F540" i="9"/>
  <c r="F541" i="9" a="1"/>
  <c r="F541" i="9"/>
  <c r="F542" i="9" a="1"/>
  <c r="F542" i="9"/>
  <c r="F543" i="9" a="1"/>
  <c r="F543" i="9" s="1"/>
  <c r="F544" i="9" a="1"/>
  <c r="F544" i="9"/>
  <c r="F545" i="9" a="1"/>
  <c r="F545" i="9"/>
  <c r="F546" i="9" a="1"/>
  <c r="F546" i="9"/>
  <c r="F547" i="9" a="1"/>
  <c r="F547" i="9"/>
  <c r="F548" i="9" a="1"/>
  <c r="F548" i="9" s="1"/>
  <c r="F549" i="9" a="1"/>
  <c r="F549" i="9" s="1"/>
  <c r="F550" i="9" a="1"/>
  <c r="F550" i="9" s="1"/>
  <c r="F551" i="9" a="1"/>
  <c r="F551" i="9"/>
  <c r="F552" i="9" a="1"/>
  <c r="F552" i="9"/>
  <c r="F553" i="9" a="1"/>
  <c r="F553" i="9"/>
  <c r="F554" i="9" a="1"/>
  <c r="F554" i="9"/>
  <c r="F555" i="9" a="1"/>
  <c r="F555" i="9" s="1"/>
  <c r="F556" i="9" a="1"/>
  <c r="F556" i="9"/>
  <c r="F557" i="9" a="1"/>
  <c r="F557" i="9"/>
  <c r="F558" i="9" a="1"/>
  <c r="F558" i="9"/>
  <c r="F559" i="9" a="1"/>
  <c r="F559" i="9"/>
  <c r="F560" i="9" a="1"/>
  <c r="F560" i="9"/>
  <c r="F561" i="9" a="1"/>
  <c r="F561" i="9" s="1"/>
  <c r="F562" i="9" a="1"/>
  <c r="F562" i="9"/>
  <c r="F563" i="9" a="1"/>
  <c r="F563" i="9" s="1"/>
  <c r="F564" i="9" a="1"/>
  <c r="F564" i="9"/>
  <c r="F565" i="9" a="1"/>
  <c r="F565" i="9"/>
  <c r="F566" i="9" a="1"/>
  <c r="F566" i="9"/>
  <c r="F567" i="9" a="1"/>
  <c r="F567" i="9" s="1"/>
  <c r="F568" i="9" a="1"/>
  <c r="F568" i="9" s="1"/>
  <c r="F569" i="9" a="1"/>
  <c r="F569" i="9"/>
  <c r="F570" i="9" a="1"/>
  <c r="F570" i="9"/>
  <c r="F571" i="9" a="1"/>
  <c r="F571" i="9"/>
  <c r="F572" i="9" a="1"/>
  <c r="F572" i="9"/>
  <c r="F573" i="9" a="1"/>
  <c r="F573" i="9" s="1"/>
  <c r="F574" i="9" a="1"/>
  <c r="F574" i="9"/>
  <c r="F575" i="9" a="1"/>
  <c r="F575" i="9"/>
  <c r="F576" i="9" a="1"/>
  <c r="F576" i="9" s="1"/>
  <c r="F577" i="9" a="1"/>
  <c r="F577" i="9"/>
  <c r="F578" i="9" a="1"/>
  <c r="F578" i="9"/>
  <c r="F579" i="9" a="1"/>
  <c r="F579" i="9" s="1"/>
  <c r="F580" i="9" a="1"/>
  <c r="F580" i="9"/>
  <c r="F581" i="9" a="1"/>
  <c r="F581" i="9" s="1"/>
  <c r="F582" i="9" a="1"/>
  <c r="F582" i="9"/>
  <c r="F583" i="9" a="1"/>
  <c r="F583" i="9"/>
  <c r="F584" i="9" a="1"/>
  <c r="F584" i="9"/>
  <c r="F585" i="9" a="1"/>
  <c r="F585" i="9" s="1"/>
  <c r="F586" i="9" a="1"/>
  <c r="F586" i="9"/>
  <c r="F587" i="9" a="1"/>
  <c r="F587" i="9"/>
  <c r="F588" i="9" a="1"/>
  <c r="F588" i="9"/>
  <c r="F589" i="9" a="1"/>
  <c r="F589" i="9" s="1"/>
  <c r="F590" i="9" a="1"/>
  <c r="F590" i="9"/>
  <c r="F591" i="9" a="1"/>
  <c r="F591" i="9" s="1"/>
  <c r="F592" i="9" a="1"/>
  <c r="F592" i="9"/>
  <c r="F593" i="9" a="1"/>
  <c r="F593" i="9"/>
  <c r="F594" i="9" a="1"/>
  <c r="F594" i="9" s="1"/>
  <c r="F595" i="9" a="1"/>
  <c r="F595" i="9"/>
  <c r="F596" i="9" a="1"/>
  <c r="F596" i="9"/>
  <c r="F597" i="9" a="1"/>
  <c r="F597" i="9" s="1"/>
  <c r="F598" i="9" a="1"/>
  <c r="F598" i="9"/>
  <c r="F599" i="9" a="1"/>
  <c r="F599" i="9"/>
  <c r="F600" i="9" a="1"/>
  <c r="F600" i="9"/>
  <c r="F601" i="9" a="1"/>
  <c r="F601" i="9"/>
  <c r="F602" i="9" a="1"/>
  <c r="F602" i="9" s="1"/>
  <c r="F603" i="9" a="1"/>
  <c r="F603" i="9" s="1"/>
  <c r="F604" i="9" a="1"/>
  <c r="F604" i="9"/>
  <c r="F605" i="9" a="1"/>
  <c r="F605" i="9"/>
  <c r="F606" i="9" a="1"/>
  <c r="F606" i="9"/>
  <c r="F607" i="9" a="1"/>
  <c r="F607" i="9" s="1"/>
  <c r="F608" i="9" a="1"/>
  <c r="F608" i="9"/>
  <c r="F609" i="9" a="1"/>
  <c r="F609" i="9" s="1"/>
  <c r="F610" i="9" a="1"/>
  <c r="F610" i="9"/>
  <c r="F611" i="9" a="1"/>
  <c r="F611" i="9"/>
  <c r="F612" i="9" a="1"/>
  <c r="F612" i="9"/>
  <c r="F613" i="9" a="1"/>
  <c r="F613" i="9"/>
  <c r="F614" i="9" a="1"/>
  <c r="F614" i="9"/>
  <c r="F615" i="9" a="1"/>
  <c r="F615" i="9" s="1"/>
  <c r="F616" i="9" a="1"/>
  <c r="F616" i="9"/>
  <c r="F617" i="9" a="1"/>
  <c r="F617" i="9"/>
  <c r="F618" i="9" a="1"/>
  <c r="F618" i="9"/>
  <c r="F619" i="9" a="1"/>
  <c r="F619" i="9"/>
  <c r="F620" i="9" a="1"/>
  <c r="F620" i="9" s="1"/>
  <c r="F621" i="9" a="1"/>
  <c r="F621" i="9" s="1"/>
  <c r="F622" i="9" a="1"/>
  <c r="F622" i="9" s="1"/>
  <c r="F623" i="9" a="1"/>
  <c r="F623" i="9"/>
  <c r="F624" i="9" a="1"/>
  <c r="F624" i="9"/>
  <c r="F625" i="9" a="1"/>
  <c r="F625" i="9"/>
  <c r="F626" i="9" a="1"/>
  <c r="F626" i="9"/>
  <c r="F627" i="9" a="1"/>
  <c r="F627" i="9" s="1"/>
  <c r="F628" i="9" a="1"/>
  <c r="F628" i="9"/>
  <c r="F629" i="9" a="1"/>
  <c r="F629" i="9"/>
  <c r="F630" i="9" a="1"/>
  <c r="F630" i="9"/>
  <c r="F631" i="9" a="1"/>
  <c r="F631" i="9"/>
  <c r="F632" i="9" a="1"/>
  <c r="F632" i="9"/>
  <c r="F633" i="9" a="1"/>
  <c r="F633" i="9" s="1"/>
  <c r="F634" i="9" a="1"/>
  <c r="F634" i="9"/>
  <c r="F635" i="9" a="1"/>
  <c r="F635" i="9" s="1"/>
  <c r="F636" i="9" a="1"/>
  <c r="F636" i="9"/>
  <c r="F637" i="9" a="1"/>
  <c r="F637" i="9"/>
  <c r="F638" i="9" a="1"/>
  <c r="F638" i="9"/>
  <c r="F639" i="9" a="1"/>
  <c r="F639" i="9" s="1"/>
  <c r="F640" i="9" a="1"/>
  <c r="F640" i="9" s="1"/>
  <c r="F641" i="9" a="1"/>
  <c r="F641" i="9"/>
  <c r="F642" i="9" a="1"/>
  <c r="F642" i="9"/>
  <c r="F643" i="9" a="1"/>
  <c r="F643" i="9"/>
  <c r="F644" i="9" a="1"/>
  <c r="F644" i="9"/>
  <c r="F645" i="9" a="1"/>
  <c r="F645" i="9" s="1"/>
  <c r="F646" i="9" a="1"/>
  <c r="F646" i="9"/>
  <c r="F647" i="9" a="1"/>
  <c r="F647" i="9"/>
  <c r="F648" i="9" a="1"/>
  <c r="F648" i="9" s="1"/>
  <c r="F649" i="9" a="1"/>
  <c r="F649" i="9"/>
  <c r="F650" i="9" a="1"/>
  <c r="F650" i="9"/>
  <c r="F651" i="9" a="1"/>
  <c r="F651" i="9" s="1"/>
  <c r="F652" i="9" a="1"/>
  <c r="F652" i="9"/>
  <c r="F653" i="9" a="1"/>
  <c r="F653" i="9" s="1"/>
  <c r="F654" i="9" a="1"/>
  <c r="F654" i="9"/>
  <c r="F655" i="9" a="1"/>
  <c r="F655" i="9"/>
  <c r="F656" i="9" a="1"/>
  <c r="F656" i="9"/>
  <c r="F657" i="9" a="1"/>
  <c r="F657" i="9" s="1"/>
  <c r="F658" i="9" a="1"/>
  <c r="F658" i="9"/>
  <c r="F659" i="9" a="1"/>
  <c r="F659" i="9"/>
  <c r="F660" i="9" a="1"/>
  <c r="F660" i="9"/>
  <c r="F661" i="9" a="1"/>
  <c r="F661" i="9" s="1"/>
  <c r="F662" i="9" a="1"/>
  <c r="F662" i="9"/>
  <c r="F663" i="9" a="1"/>
  <c r="F663" i="9" s="1"/>
  <c r="F664" i="9" a="1"/>
  <c r="F664" i="9"/>
  <c r="F665" i="9" a="1"/>
  <c r="F665" i="9"/>
  <c r="F666" i="9" a="1"/>
  <c r="F666" i="9" s="1"/>
  <c r="F667" i="9" a="1"/>
  <c r="F667" i="9"/>
  <c r="F668" i="9" a="1"/>
  <c r="F668" i="9"/>
  <c r="F669" i="9" a="1"/>
  <c r="F669" i="9" s="1"/>
  <c r="F670" i="9" a="1"/>
  <c r="F670" i="9"/>
  <c r="F671" i="9" a="1"/>
  <c r="F671" i="9"/>
  <c r="F672" i="9" a="1"/>
  <c r="F672" i="9"/>
  <c r="F673" i="9" a="1"/>
  <c r="F673" i="9"/>
  <c r="F674" i="9" a="1"/>
  <c r="F674" i="9" s="1"/>
  <c r="F675" i="9" a="1"/>
  <c r="F675" i="9" s="1"/>
  <c r="F676" i="9" a="1"/>
  <c r="F676" i="9"/>
  <c r="F677" i="9" a="1"/>
  <c r="F677" i="9"/>
  <c r="F678" i="9" a="1"/>
  <c r="F678" i="9"/>
  <c r="F679" i="9" a="1"/>
  <c r="F679" i="9" s="1"/>
  <c r="F680" i="9" a="1"/>
  <c r="F680" i="9"/>
  <c r="F681" i="9" a="1"/>
  <c r="F681" i="9" s="1"/>
  <c r="F682" i="9" a="1"/>
  <c r="F682" i="9"/>
  <c r="F683" i="9" a="1"/>
  <c r="F683" i="9"/>
  <c r="F684" i="9" a="1"/>
  <c r="F684" i="9"/>
  <c r="F685" i="9" a="1"/>
  <c r="F685" i="9"/>
  <c r="F686" i="9" a="1"/>
  <c r="F686" i="9"/>
  <c r="F687" i="9" a="1"/>
  <c r="F687" i="9" s="1"/>
  <c r="F688" i="9" a="1"/>
  <c r="F688" i="9"/>
  <c r="F689" i="9" a="1"/>
  <c r="F689" i="9"/>
  <c r="F690" i="9" a="1"/>
  <c r="F690" i="9"/>
  <c r="F691" i="9" a="1"/>
  <c r="F691" i="9"/>
  <c r="F692" i="9" a="1"/>
  <c r="F692" i="9" s="1"/>
  <c r="F693" i="9" a="1"/>
  <c r="F693" i="9" s="1"/>
  <c r="F694" i="9" a="1"/>
  <c r="F694" i="9" s="1"/>
  <c r="F695" i="9" a="1"/>
  <c r="F695" i="9"/>
  <c r="F696" i="9" a="1"/>
  <c r="F696" i="9"/>
  <c r="F697" i="9" a="1"/>
  <c r="F697" i="9"/>
  <c r="F698" i="9" a="1"/>
  <c r="F698" i="9"/>
  <c r="F699" i="9" a="1"/>
  <c r="F699" i="9" s="1"/>
  <c r="F700" i="9" a="1"/>
  <c r="F700" i="9"/>
  <c r="F701" i="9" a="1"/>
  <c r="F701" i="9"/>
  <c r="F702" i="9" a="1"/>
  <c r="F702" i="9"/>
  <c r="F703" i="9" a="1"/>
  <c r="F703" i="9"/>
  <c r="F704" i="9" a="1"/>
  <c r="F704" i="9"/>
  <c r="F705" i="9" a="1"/>
  <c r="F705" i="9" s="1"/>
  <c r="F706" i="9" a="1"/>
  <c r="F706" i="9"/>
  <c r="F707" i="9" a="1"/>
  <c r="F707" i="9" s="1"/>
  <c r="F708" i="9" a="1"/>
  <c r="F708" i="9"/>
  <c r="F709" i="9" a="1"/>
  <c r="F709" i="9"/>
  <c r="F710" i="9" a="1"/>
  <c r="F710" i="9"/>
  <c r="F711" i="9" a="1"/>
  <c r="F711" i="9" s="1"/>
  <c r="F712" i="9" a="1"/>
  <c r="F712" i="9"/>
  <c r="F713" i="9" a="1"/>
  <c r="F713" i="9"/>
  <c r="F714" i="9" a="1"/>
  <c r="F714" i="9"/>
  <c r="F715" i="9" a="1"/>
  <c r="F715" i="9"/>
  <c r="F716" i="9" a="1"/>
  <c r="F716" i="9"/>
  <c r="F717" i="9" a="1"/>
  <c r="F717" i="9" s="1"/>
  <c r="F718" i="9" a="1"/>
  <c r="F718" i="9"/>
  <c r="F719" i="9" a="1"/>
  <c r="F719" i="9"/>
  <c r="F720" i="9" a="1"/>
  <c r="F720" i="9" s="1"/>
  <c r="F721" i="9" a="1"/>
  <c r="F721" i="9"/>
  <c r="F722" i="9" a="1"/>
  <c r="F722" i="9"/>
  <c r="F723" i="9" a="1"/>
  <c r="F723" i="9" s="1"/>
  <c r="F724" i="9" a="1"/>
  <c r="F724" i="9"/>
  <c r="F725" i="9" a="1"/>
  <c r="F725" i="9"/>
  <c r="F726" i="9" a="1"/>
  <c r="F726" i="9"/>
  <c r="F727" i="9" a="1"/>
  <c r="F727" i="9"/>
  <c r="F728" i="9" a="1"/>
  <c r="F728" i="9"/>
  <c r="F729" i="9" a="1"/>
  <c r="F729" i="9" s="1"/>
  <c r="F730" i="9" a="1"/>
  <c r="F730" i="9"/>
  <c r="F731" i="9" a="1"/>
  <c r="F731" i="9"/>
  <c r="F732" i="9" a="1"/>
  <c r="F732" i="9"/>
  <c r="F733" i="9" a="1"/>
  <c r="F733" i="9" s="1"/>
  <c r="F734" i="9" a="1"/>
  <c r="F734" i="9"/>
  <c r="F735" i="9" a="1"/>
  <c r="F735" i="9" s="1"/>
  <c r="F736" i="9" a="1"/>
  <c r="F736" i="9"/>
  <c r="F737" i="9" a="1"/>
  <c r="F737" i="9"/>
  <c r="F738" i="9" a="1"/>
  <c r="F738" i="9"/>
  <c r="F739" i="9" a="1"/>
  <c r="F739" i="9"/>
  <c r="F740" i="9" a="1"/>
  <c r="F740" i="9"/>
  <c r="F741" i="9" a="1"/>
  <c r="F741" i="9" s="1"/>
  <c r="F742" i="9" a="1"/>
  <c r="F742" i="9"/>
  <c r="F743" i="9" a="1"/>
  <c r="F743" i="9"/>
  <c r="F744" i="9" a="1"/>
  <c r="F744" i="9"/>
  <c r="F745" i="9" a="1"/>
  <c r="F745" i="9"/>
  <c r="F746" i="9" a="1"/>
  <c r="F746" i="9" s="1"/>
  <c r="F747" i="9" a="1"/>
  <c r="F747" i="9" s="1"/>
  <c r="F748" i="9" a="1"/>
  <c r="F748" i="9"/>
  <c r="F749" i="9" a="1"/>
  <c r="F749" i="9"/>
  <c r="F750" i="9" a="1"/>
  <c r="F750" i="9"/>
  <c r="F751" i="9" a="1"/>
  <c r="F751" i="9"/>
  <c r="F752" i="9" a="1"/>
  <c r="F752" i="9"/>
  <c r="F753" i="9" a="1"/>
  <c r="F753" i="9" s="1"/>
  <c r="F754" i="9" a="1"/>
  <c r="F754" i="9"/>
  <c r="F755" i="9" a="1"/>
  <c r="F755" i="9"/>
  <c r="F756" i="9" a="1"/>
  <c r="F756" i="9"/>
  <c r="F757" i="9" a="1"/>
  <c r="F757" i="9"/>
  <c r="F758" i="9" a="1"/>
  <c r="F758" i="9"/>
  <c r="F759" i="9" a="1"/>
  <c r="F759" i="9" s="1"/>
  <c r="F760" i="9" a="1"/>
  <c r="F760" i="9"/>
  <c r="F761" i="9" a="1"/>
  <c r="F761" i="9"/>
  <c r="F762" i="9" a="1"/>
  <c r="F762" i="9"/>
  <c r="F763" i="9" a="1"/>
  <c r="F763" i="9"/>
  <c r="F764" i="9" a="1"/>
  <c r="F764" i="9"/>
  <c r="F765" i="9" a="1"/>
  <c r="F765" i="9" s="1"/>
  <c r="F766" i="9" a="1"/>
  <c r="F766" i="9" s="1"/>
  <c r="F767" i="9" a="1"/>
  <c r="F767" i="9"/>
  <c r="F768" i="9" a="1"/>
  <c r="F768" i="9"/>
  <c r="F769" i="9" a="1"/>
  <c r="F769" i="9"/>
  <c r="F770" i="9" a="1"/>
  <c r="F770" i="9"/>
  <c r="F771" i="9" a="1"/>
  <c r="F771" i="9" s="1"/>
  <c r="F772" i="9" a="1"/>
  <c r="F772" i="9"/>
  <c r="F409" i="9" a="1"/>
  <c r="F409" i="9" s="1"/>
  <c r="F410" i="9" a="1"/>
  <c r="F410" i="9" s="1"/>
  <c r="F408" i="9" a="1"/>
  <c r="F408" i="9" s="1"/>
  <c r="O785" i="23"/>
  <c r="L11" i="23" s="1"/>
  <c r="N785" i="23"/>
  <c r="P58" i="13"/>
  <c r="P57" i="13"/>
  <c r="N785" i="13"/>
  <c r="O785" i="13"/>
  <c r="L11" i="13" s="1"/>
  <c r="D22" i="16" a="1"/>
  <c r="D22" i="16" s="1"/>
  <c r="S3" i="29"/>
  <c r="O9" i="23"/>
  <c r="O9" i="13"/>
  <c r="N9" i="13"/>
  <c r="G9" i="9" l="1"/>
  <c r="B7" i="15" l="1"/>
  <c r="C5" i="23"/>
  <c r="C5" i="13"/>
  <c r="B6" i="9"/>
  <c r="B64" i="27"/>
  <c r="D17" i="27"/>
  <c r="D18" i="27"/>
  <c r="B7" i="27"/>
  <c r="B9" i="25"/>
  <c r="Q31" i="21"/>
  <c r="C5" i="24"/>
  <c r="AF5" i="24" l="1"/>
  <c r="D8" i="16"/>
  <c r="C37" i="24"/>
  <c r="AY1" i="24" l="1"/>
  <c r="D138" i="16"/>
  <c r="D58" i="16"/>
  <c r="F44" i="16"/>
  <c r="F42" i="16"/>
  <c r="F41" i="16"/>
  <c r="F39" i="16"/>
  <c r="F37" i="16"/>
  <c r="F36" i="16"/>
  <c r="F34" i="16"/>
  <c r="F32" i="16"/>
  <c r="F31" i="16"/>
  <c r="D26" i="16"/>
  <c r="D25" i="16"/>
  <c r="D24" i="16"/>
  <c r="D23" i="16"/>
  <c r="D21" i="16"/>
  <c r="D20" i="16"/>
  <c r="D19" i="16"/>
  <c r="F18" i="16"/>
  <c r="D18" i="16"/>
  <c r="D17" i="16"/>
  <c r="F16" i="16"/>
  <c r="D16" i="16"/>
  <c r="F15" i="16"/>
  <c r="D15" i="16"/>
  <c r="D13" i="16"/>
  <c r="D12" i="16"/>
  <c r="D11" i="16"/>
  <c r="D10" i="16"/>
  <c r="D9" i="16"/>
  <c r="E85" i="27"/>
  <c r="E84" i="27"/>
  <c r="E83" i="27"/>
  <c r="E82" i="27"/>
  <c r="E79" i="27"/>
  <c r="E78" i="27"/>
  <c r="E77" i="27"/>
  <c r="E73" i="27"/>
  <c r="E71" i="27"/>
  <c r="E54" i="27"/>
  <c r="C35" i="21" l="1"/>
  <c r="M35" i="21" s="1"/>
  <c r="AH2" i="30" l="1"/>
  <c r="AG2" i="30"/>
  <c r="AF2" i="30"/>
  <c r="AE2" i="30"/>
  <c r="AD2" i="30"/>
  <c r="AC2" i="30"/>
  <c r="AB2" i="30"/>
  <c r="AA2" i="30"/>
  <c r="Z2" i="30"/>
  <c r="Y2" i="30"/>
  <c r="X2" i="30"/>
  <c r="W2" i="30"/>
  <c r="V2" i="30"/>
  <c r="U2" i="30"/>
  <c r="T2" i="30"/>
  <c r="S2" i="30"/>
  <c r="R2" i="30"/>
  <c r="Q2" i="30"/>
  <c r="P2" i="30"/>
  <c r="O2" i="30"/>
  <c r="N2" i="30"/>
  <c r="M2" i="30"/>
  <c r="L2" i="30"/>
  <c r="K2" i="30"/>
  <c r="J2" i="30"/>
  <c r="I2" i="30"/>
  <c r="H2" i="30"/>
  <c r="G2" i="30"/>
  <c r="F2" i="30"/>
  <c r="E2" i="30"/>
  <c r="D2" i="30"/>
  <c r="C2" i="30"/>
  <c r="B2" i="30"/>
  <c r="H13" i="29" l="1"/>
  <c r="L13" i="29"/>
  <c r="L15" i="29"/>
  <c r="H15" i="29"/>
  <c r="S23" i="29"/>
  <c r="S21" i="29"/>
  <c r="S19" i="29"/>
  <c r="S17" i="29"/>
  <c r="S15" i="29"/>
  <c r="S13" i="29"/>
  <c r="L23" i="29"/>
  <c r="L21" i="29"/>
  <c r="L19" i="29"/>
  <c r="L17" i="29"/>
  <c r="H23" i="29"/>
  <c r="H21" i="29"/>
  <c r="H19" i="29"/>
  <c r="H17" i="29"/>
  <c r="B27" i="25"/>
  <c r="B26" i="25"/>
  <c r="A12" i="29"/>
  <c r="B16" i="25"/>
  <c r="E6" i="27"/>
  <c r="D6" i="27"/>
  <c r="C6" i="27"/>
  <c r="B6" i="27"/>
  <c r="A6" i="27"/>
  <c r="C3" i="27"/>
  <c r="D3" i="27" s="1"/>
  <c r="C89" i="27"/>
  <c r="C67" i="27"/>
  <c r="C66" i="27"/>
  <c r="B65" i="27"/>
  <c r="E39" i="27"/>
  <c r="E32" i="27"/>
  <c r="D20" i="27"/>
  <c r="D19" i="27"/>
  <c r="B16" i="27"/>
  <c r="E12" i="27"/>
  <c r="D12" i="27"/>
  <c r="C12" i="27"/>
  <c r="B12" i="27"/>
  <c r="E11" i="27"/>
  <c r="D11" i="27"/>
  <c r="C11" i="27"/>
  <c r="B11" i="27"/>
  <c r="B8" i="27"/>
  <c r="C10" i="27"/>
  <c r="C9" i="27"/>
  <c r="E24" i="27"/>
  <c r="E58" i="27"/>
  <c r="E53" i="27"/>
  <c r="E48" i="27"/>
  <c r="E45" i="27"/>
  <c r="E40" i="27"/>
  <c r="E33" i="27"/>
  <c r="E25" i="27"/>
  <c r="E21" i="27"/>
  <c r="AV5" i="24"/>
  <c r="A7" i="9"/>
  <c r="A6" i="23"/>
  <c r="E5" i="23"/>
  <c r="A5" i="23"/>
  <c r="A6" i="13"/>
  <c r="D12" i="25"/>
  <c r="B12" i="25"/>
  <c r="F384" i="9"/>
  <c r="F386" i="9"/>
  <c r="F387" i="9"/>
  <c r="F389" i="9"/>
  <c r="F388" i="9"/>
  <c r="F392" i="9"/>
  <c r="F391" i="9"/>
  <c r="F390" i="9"/>
  <c r="F393" i="9"/>
  <c r="F394" i="9"/>
  <c r="F1081" i="9"/>
  <c r="F1082" i="9"/>
  <c r="F1083" i="9"/>
  <c r="F1084" i="9"/>
  <c r="F1085" i="9"/>
  <c r="F1086" i="9"/>
  <c r="F1087" i="9"/>
  <c r="F1088" i="9"/>
  <c r="F1089" i="9"/>
  <c r="F1090" i="9"/>
  <c r="F1091" i="9"/>
  <c r="F1092" i="9"/>
  <c r="F1093" i="9"/>
  <c r="F1094" i="9"/>
  <c r="F1095" i="9"/>
  <c r="F1096" i="9"/>
  <c r="F1097" i="9"/>
  <c r="F1098" i="9"/>
  <c r="F1099" i="9"/>
  <c r="F1100" i="9"/>
  <c r="F1101" i="9"/>
  <c r="F1102" i="9"/>
  <c r="F1103" i="9"/>
  <c r="F1104" i="9"/>
  <c r="F1105" i="9"/>
  <c r="F1106" i="9"/>
  <c r="F1107" i="9"/>
  <c r="F1108" i="9"/>
  <c r="F1109" i="9"/>
  <c r="F1110" i="9"/>
  <c r="F1111" i="9"/>
  <c r="F1112" i="9"/>
  <c r="F1113" i="9"/>
  <c r="F1114" i="9"/>
  <c r="F1115" i="9"/>
  <c r="F1116" i="9"/>
  <c r="F1117" i="9"/>
  <c r="F1118" i="9"/>
  <c r="F1119" i="9"/>
  <c r="F1120" i="9"/>
  <c r="F1121" i="9"/>
  <c r="F1122" i="9"/>
  <c r="F1123" i="9"/>
  <c r="F1124" i="9"/>
  <c r="F1125" i="9"/>
  <c r="F1126" i="9"/>
  <c r="F1127" i="9"/>
  <c r="F1128" i="9"/>
  <c r="F1129" i="9"/>
  <c r="F1130" i="9"/>
  <c r="F1131" i="9"/>
  <c r="F1132" i="9"/>
  <c r="F1133" i="9"/>
  <c r="F1134" i="9"/>
  <c r="F1135" i="9"/>
  <c r="F1136" i="9"/>
  <c r="F1137" i="9"/>
  <c r="F1138" i="9"/>
  <c r="F1139" i="9"/>
  <c r="F1140" i="9"/>
  <c r="F1141" i="9"/>
  <c r="F781" i="9"/>
  <c r="F782" i="9"/>
  <c r="F783" i="9"/>
  <c r="F784" i="9"/>
  <c r="F785" i="9"/>
  <c r="F786" i="9"/>
  <c r="F787" i="9"/>
  <c r="F788" i="9"/>
  <c r="F789" i="9"/>
  <c r="F790" i="9"/>
  <c r="F791" i="9"/>
  <c r="F792" i="9"/>
  <c r="F793" i="9"/>
  <c r="F794" i="9"/>
  <c r="F795" i="9"/>
  <c r="F796" i="9"/>
  <c r="F797" i="9"/>
  <c r="F798" i="9"/>
  <c r="F799" i="9"/>
  <c r="F800" i="9"/>
  <c r="F801" i="9"/>
  <c r="F802" i="9"/>
  <c r="F803" i="9"/>
  <c r="F804" i="9"/>
  <c r="F805" i="9"/>
  <c r="F806" i="9"/>
  <c r="F807" i="9"/>
  <c r="F808" i="9"/>
  <c r="F809" i="9"/>
  <c r="F810" i="9"/>
  <c r="F811" i="9"/>
  <c r="F812" i="9"/>
  <c r="F813" i="9"/>
  <c r="F814" i="9"/>
  <c r="F815" i="9"/>
  <c r="F816" i="9"/>
  <c r="F817" i="9"/>
  <c r="F818" i="9"/>
  <c r="F819" i="9"/>
  <c r="F820" i="9"/>
  <c r="F821" i="9"/>
  <c r="F822" i="9"/>
  <c r="F823" i="9"/>
  <c r="F824" i="9"/>
  <c r="F825" i="9"/>
  <c r="F826" i="9"/>
  <c r="F827" i="9"/>
  <c r="F828" i="9"/>
  <c r="F829" i="9"/>
  <c r="F830" i="9"/>
  <c r="F831" i="9"/>
  <c r="F832" i="9"/>
  <c r="F833" i="9"/>
  <c r="F834" i="9"/>
  <c r="F835" i="9"/>
  <c r="F836" i="9"/>
  <c r="F837" i="9"/>
  <c r="F838" i="9"/>
  <c r="F839" i="9"/>
  <c r="F840" i="9"/>
  <c r="F841" i="9"/>
  <c r="F842" i="9"/>
  <c r="F843" i="9"/>
  <c r="F844" i="9"/>
  <c r="F845" i="9"/>
  <c r="F846" i="9"/>
  <c r="F847" i="9"/>
  <c r="F848" i="9"/>
  <c r="F849" i="9"/>
  <c r="F850" i="9"/>
  <c r="F851" i="9"/>
  <c r="F852" i="9"/>
  <c r="F853" i="9"/>
  <c r="F854" i="9"/>
  <c r="F855" i="9"/>
  <c r="F856" i="9"/>
  <c r="F857" i="9"/>
  <c r="F858" i="9"/>
  <c r="F859" i="9"/>
  <c r="F860" i="9"/>
  <c r="F861" i="9"/>
  <c r="F862" i="9"/>
  <c r="F863" i="9"/>
  <c r="F864" i="9"/>
  <c r="F865" i="9"/>
  <c r="F866" i="9"/>
  <c r="F867" i="9"/>
  <c r="F868" i="9"/>
  <c r="F869" i="9"/>
  <c r="F870" i="9"/>
  <c r="F871" i="9"/>
  <c r="F872" i="9"/>
  <c r="F873" i="9"/>
  <c r="F874" i="9"/>
  <c r="F875" i="9"/>
  <c r="F876" i="9"/>
  <c r="F877" i="9"/>
  <c r="F878" i="9"/>
  <c r="F879" i="9"/>
  <c r="F880" i="9"/>
  <c r="F881" i="9"/>
  <c r="F882" i="9"/>
  <c r="F883" i="9"/>
  <c r="F884" i="9"/>
  <c r="F885" i="9"/>
  <c r="F886" i="9"/>
  <c r="F887" i="9"/>
  <c r="F888" i="9"/>
  <c r="F889" i="9"/>
  <c r="F890" i="9"/>
  <c r="F891" i="9"/>
  <c r="F892" i="9"/>
  <c r="F893" i="9"/>
  <c r="F894" i="9"/>
  <c r="F895" i="9"/>
  <c r="F896" i="9"/>
  <c r="F897" i="9"/>
  <c r="F898" i="9"/>
  <c r="F899" i="9"/>
  <c r="F900" i="9"/>
  <c r="F901" i="9"/>
  <c r="F902" i="9"/>
  <c r="F903" i="9"/>
  <c r="F904" i="9"/>
  <c r="F905" i="9"/>
  <c r="F906" i="9"/>
  <c r="F907" i="9"/>
  <c r="F908" i="9"/>
  <c r="F909" i="9"/>
  <c r="F910" i="9"/>
  <c r="F911" i="9"/>
  <c r="F912" i="9"/>
  <c r="F913" i="9"/>
  <c r="F914" i="9"/>
  <c r="F915" i="9"/>
  <c r="F916" i="9"/>
  <c r="F917" i="9"/>
  <c r="F918" i="9"/>
  <c r="F919" i="9"/>
  <c r="F920" i="9"/>
  <c r="F921" i="9"/>
  <c r="F922" i="9"/>
  <c r="F923" i="9"/>
  <c r="F924" i="9"/>
  <c r="F925" i="9"/>
  <c r="F926" i="9"/>
  <c r="F927" i="9"/>
  <c r="F928" i="9"/>
  <c r="F929" i="9"/>
  <c r="F930" i="9"/>
  <c r="F931" i="9"/>
  <c r="F932" i="9"/>
  <c r="F933" i="9"/>
  <c r="F934" i="9"/>
  <c r="F935" i="9"/>
  <c r="F936" i="9"/>
  <c r="F937" i="9"/>
  <c r="F938" i="9"/>
  <c r="F939" i="9"/>
  <c r="F940" i="9"/>
  <c r="F941" i="9"/>
  <c r="F942" i="9"/>
  <c r="F943" i="9"/>
  <c r="F944" i="9"/>
  <c r="F945" i="9"/>
  <c r="F946" i="9"/>
  <c r="F947" i="9"/>
  <c r="F948" i="9"/>
  <c r="F949" i="9"/>
  <c r="F950" i="9"/>
  <c r="F951" i="9"/>
  <c r="F952" i="9"/>
  <c r="F953" i="9"/>
  <c r="F954" i="9"/>
  <c r="F955" i="9"/>
  <c r="F956" i="9"/>
  <c r="F957" i="9"/>
  <c r="F958" i="9"/>
  <c r="F959" i="9"/>
  <c r="F960" i="9"/>
  <c r="F961" i="9"/>
  <c r="F962" i="9"/>
  <c r="F963" i="9"/>
  <c r="F964" i="9"/>
  <c r="F965" i="9"/>
  <c r="F966" i="9"/>
  <c r="F967" i="9"/>
  <c r="F968" i="9"/>
  <c r="F969" i="9"/>
  <c r="F970" i="9"/>
  <c r="F971" i="9"/>
  <c r="F972" i="9"/>
  <c r="F973" i="9"/>
  <c r="F974" i="9"/>
  <c r="F975" i="9"/>
  <c r="F976" i="9"/>
  <c r="F977" i="9"/>
  <c r="F978" i="9"/>
  <c r="F979" i="9"/>
  <c r="F980" i="9"/>
  <c r="F981" i="9"/>
  <c r="F982" i="9"/>
  <c r="F983" i="9"/>
  <c r="F984" i="9"/>
  <c r="F985" i="9"/>
  <c r="F986" i="9"/>
  <c r="F987" i="9"/>
  <c r="F988" i="9"/>
  <c r="F989" i="9"/>
  <c r="F990" i="9"/>
  <c r="F991" i="9"/>
  <c r="F992" i="9"/>
  <c r="F993" i="9"/>
  <c r="F994" i="9"/>
  <c r="F995" i="9"/>
  <c r="F996" i="9"/>
  <c r="F997" i="9"/>
  <c r="F998" i="9"/>
  <c r="F999" i="9"/>
  <c r="F1000" i="9"/>
  <c r="F1001" i="9"/>
  <c r="F1002" i="9"/>
  <c r="F1003" i="9"/>
  <c r="F1004" i="9"/>
  <c r="F1005" i="9"/>
  <c r="F1006" i="9"/>
  <c r="F1007" i="9"/>
  <c r="F1008" i="9"/>
  <c r="F1009" i="9"/>
  <c r="F1010" i="9"/>
  <c r="F1011" i="9"/>
  <c r="F1012" i="9"/>
  <c r="F1013" i="9"/>
  <c r="F1014" i="9"/>
  <c r="F1015" i="9"/>
  <c r="F1016" i="9"/>
  <c r="F1017" i="9"/>
  <c r="F1018" i="9"/>
  <c r="F1019" i="9"/>
  <c r="F1020" i="9"/>
  <c r="F1021" i="9"/>
  <c r="F1022" i="9"/>
  <c r="F1023" i="9"/>
  <c r="F1024" i="9"/>
  <c r="F1025" i="9"/>
  <c r="F1026" i="9"/>
  <c r="F1027" i="9"/>
  <c r="F1028" i="9"/>
  <c r="F1029" i="9"/>
  <c r="F1030" i="9"/>
  <c r="F1031" i="9"/>
  <c r="F1032" i="9"/>
  <c r="F1033" i="9"/>
  <c r="F1034" i="9"/>
  <c r="F1035" i="9"/>
  <c r="F1036" i="9"/>
  <c r="F1037" i="9"/>
  <c r="F1038" i="9"/>
  <c r="F1039" i="9"/>
  <c r="F1040" i="9"/>
  <c r="F1041" i="9"/>
  <c r="F1042" i="9"/>
  <c r="F1043" i="9"/>
  <c r="F1044" i="9"/>
  <c r="F1045" i="9"/>
  <c r="F1046" i="9"/>
  <c r="F1047" i="9"/>
  <c r="F1048" i="9"/>
  <c r="F1049" i="9"/>
  <c r="F1050" i="9"/>
  <c r="F1051" i="9"/>
  <c r="F1052" i="9"/>
  <c r="F1053" i="9"/>
  <c r="F1054" i="9"/>
  <c r="F1055" i="9"/>
  <c r="F1056" i="9"/>
  <c r="F1057" i="9"/>
  <c r="F1058" i="9"/>
  <c r="F1059" i="9"/>
  <c r="F1060" i="9"/>
  <c r="F1061" i="9"/>
  <c r="F1062" i="9"/>
  <c r="F1063" i="9"/>
  <c r="F1064" i="9"/>
  <c r="F1065" i="9"/>
  <c r="F1066" i="9"/>
  <c r="F1067" i="9"/>
  <c r="F1068" i="9"/>
  <c r="F1069" i="9"/>
  <c r="F1070" i="9"/>
  <c r="F1071" i="9"/>
  <c r="F1072" i="9"/>
  <c r="F1073" i="9"/>
  <c r="F1074" i="9"/>
  <c r="F1075" i="9"/>
  <c r="F1076" i="9"/>
  <c r="F1077" i="9"/>
  <c r="F1078" i="9"/>
  <c r="F1079" i="9"/>
  <c r="F1080" i="9"/>
  <c r="F376" i="9"/>
  <c r="F377" i="9"/>
  <c r="F378" i="9"/>
  <c r="F379" i="9"/>
  <c r="F380" i="9"/>
  <c r="F381" i="9"/>
  <c r="F382" i="9"/>
  <c r="F383" i="9"/>
  <c r="F385"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86" i="9"/>
  <c r="F287" i="9"/>
  <c r="F288" i="9"/>
  <c r="F289" i="9"/>
  <c r="F290" i="9"/>
  <c r="F291" i="9"/>
  <c r="F292" i="9"/>
  <c r="F293" i="9"/>
  <c r="F294" i="9"/>
  <c r="F295" i="9"/>
  <c r="F296" i="9"/>
  <c r="F297" i="9"/>
  <c r="F298" i="9"/>
  <c r="F299" i="9"/>
  <c r="F300" i="9"/>
  <c r="F301" i="9"/>
  <c r="F302" i="9"/>
  <c r="F303" i="9"/>
  <c r="F304" i="9"/>
  <c r="F305" i="9"/>
  <c r="F306" i="9"/>
  <c r="F307" i="9"/>
  <c r="F308" i="9"/>
  <c r="F309" i="9"/>
  <c r="F310" i="9"/>
  <c r="F311" i="9"/>
  <c r="F312" i="9"/>
  <c r="F313" i="9"/>
  <c r="F314" i="9"/>
  <c r="F315" i="9"/>
  <c r="F316" i="9"/>
  <c r="F317" i="9"/>
  <c r="F318" i="9"/>
  <c r="F319" i="9"/>
  <c r="F320" i="9"/>
  <c r="F321" i="9"/>
  <c r="F322" i="9"/>
  <c r="F323" i="9"/>
  <c r="F324" i="9"/>
  <c r="F325" i="9"/>
  <c r="F326" i="9"/>
  <c r="F327" i="9"/>
  <c r="F328" i="9"/>
  <c r="F329" i="9"/>
  <c r="F330" i="9"/>
  <c r="F331" i="9"/>
  <c r="F332" i="9"/>
  <c r="F333" i="9"/>
  <c r="F334" i="9"/>
  <c r="F335" i="9"/>
  <c r="F336" i="9"/>
  <c r="F337" i="9"/>
  <c r="F338" i="9"/>
  <c r="F339" i="9"/>
  <c r="F340" i="9"/>
  <c r="F341" i="9"/>
  <c r="F342" i="9"/>
  <c r="F343" i="9"/>
  <c r="F344" i="9"/>
  <c r="F345" i="9"/>
  <c r="F346" i="9"/>
  <c r="F347" i="9"/>
  <c r="F348" i="9"/>
  <c r="F349" i="9"/>
  <c r="F350" i="9"/>
  <c r="F351" i="9"/>
  <c r="F352" i="9"/>
  <c r="F353" i="9"/>
  <c r="F354" i="9"/>
  <c r="F355" i="9"/>
  <c r="F356" i="9"/>
  <c r="F357" i="9"/>
  <c r="F358" i="9"/>
  <c r="F359" i="9"/>
  <c r="F360" i="9"/>
  <c r="F361" i="9"/>
  <c r="F362" i="9"/>
  <c r="F363" i="9"/>
  <c r="F364" i="9"/>
  <c r="F365" i="9"/>
  <c r="F366" i="9"/>
  <c r="F367" i="9"/>
  <c r="F368" i="9"/>
  <c r="F369" i="9"/>
  <c r="F370" i="9"/>
  <c r="F371" i="9"/>
  <c r="F372" i="9"/>
  <c r="F373" i="9"/>
  <c r="F374" i="9"/>
  <c r="F375" i="9"/>
  <c r="F80"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G56" i="23"/>
  <c r="H56" i="23"/>
  <c r="I56" i="23"/>
  <c r="J56" i="23"/>
  <c r="K56" i="23"/>
  <c r="L56" i="23"/>
  <c r="G57" i="23"/>
  <c r="H57" i="23"/>
  <c r="I57" i="23"/>
  <c r="J57" i="23"/>
  <c r="K57" i="23"/>
  <c r="L57" i="23"/>
  <c r="G58" i="23"/>
  <c r="H58" i="23"/>
  <c r="I58" i="23"/>
  <c r="J58" i="23"/>
  <c r="K58" i="23"/>
  <c r="L58" i="23"/>
  <c r="G59" i="23"/>
  <c r="H59" i="23"/>
  <c r="I59" i="23"/>
  <c r="J59" i="23"/>
  <c r="K59" i="23"/>
  <c r="L59" i="23"/>
  <c r="G60" i="23"/>
  <c r="H60" i="23"/>
  <c r="I60" i="23"/>
  <c r="J60" i="23"/>
  <c r="K60" i="23"/>
  <c r="L60" i="23"/>
  <c r="G61" i="23"/>
  <c r="H61" i="23"/>
  <c r="I61" i="23"/>
  <c r="J61" i="23"/>
  <c r="K61" i="23"/>
  <c r="L61" i="23"/>
  <c r="G62" i="23"/>
  <c r="H62" i="23"/>
  <c r="I62" i="23"/>
  <c r="J62" i="23"/>
  <c r="K62" i="23"/>
  <c r="L62" i="23"/>
  <c r="G63" i="23"/>
  <c r="H63" i="23"/>
  <c r="I63" i="23"/>
  <c r="J63" i="23"/>
  <c r="K63" i="23"/>
  <c r="L63" i="23"/>
  <c r="G64" i="23"/>
  <c r="H64" i="23"/>
  <c r="I64" i="23"/>
  <c r="J64" i="23"/>
  <c r="K64" i="23"/>
  <c r="L64" i="23"/>
  <c r="G65" i="23"/>
  <c r="H65" i="23"/>
  <c r="I65" i="23"/>
  <c r="J65" i="23"/>
  <c r="K65" i="23"/>
  <c r="L65" i="23"/>
  <c r="G66" i="23"/>
  <c r="H66" i="23"/>
  <c r="B32" i="23" s="1"/>
  <c r="I66" i="23"/>
  <c r="J66" i="23"/>
  <c r="K66" i="23"/>
  <c r="L66" i="23"/>
  <c r="G67" i="23"/>
  <c r="H67" i="23"/>
  <c r="I67" i="23"/>
  <c r="J67" i="23"/>
  <c r="K67" i="23"/>
  <c r="L67" i="23"/>
  <c r="G68" i="23"/>
  <c r="H68" i="23"/>
  <c r="I68" i="23"/>
  <c r="J68" i="23"/>
  <c r="K68" i="23"/>
  <c r="L68" i="23"/>
  <c r="G69" i="23"/>
  <c r="H69" i="23"/>
  <c r="I69" i="23"/>
  <c r="J69" i="23"/>
  <c r="K69" i="23"/>
  <c r="L69" i="23"/>
  <c r="G70" i="23"/>
  <c r="H70" i="23"/>
  <c r="I70" i="23"/>
  <c r="J70" i="23"/>
  <c r="K70" i="23"/>
  <c r="L70" i="23"/>
  <c r="G71" i="23"/>
  <c r="H71" i="23"/>
  <c r="I71" i="23"/>
  <c r="J71" i="23"/>
  <c r="K71" i="23"/>
  <c r="L71" i="23"/>
  <c r="G72" i="23"/>
  <c r="H72" i="23"/>
  <c r="I72" i="23"/>
  <c r="J72" i="23"/>
  <c r="K72" i="23"/>
  <c r="L72" i="23"/>
  <c r="G73" i="23"/>
  <c r="H73" i="23"/>
  <c r="I73" i="23"/>
  <c r="J73" i="23"/>
  <c r="K73" i="23"/>
  <c r="L73" i="23"/>
  <c r="G74" i="23"/>
  <c r="H74" i="23"/>
  <c r="I74" i="23"/>
  <c r="J74" i="23"/>
  <c r="K74" i="23"/>
  <c r="L74" i="23"/>
  <c r="G75" i="23"/>
  <c r="H75" i="23"/>
  <c r="I75" i="23"/>
  <c r="J75" i="23"/>
  <c r="K75" i="23"/>
  <c r="L75" i="23"/>
  <c r="G76" i="23"/>
  <c r="H76" i="23"/>
  <c r="I76" i="23"/>
  <c r="J76" i="23"/>
  <c r="K76" i="23"/>
  <c r="L76" i="23"/>
  <c r="G77" i="23"/>
  <c r="H77" i="23"/>
  <c r="I77" i="23"/>
  <c r="J77" i="23"/>
  <c r="K77" i="23"/>
  <c r="L77" i="23"/>
  <c r="G78" i="23"/>
  <c r="H78" i="23"/>
  <c r="I78" i="23"/>
  <c r="J78" i="23"/>
  <c r="K78" i="23"/>
  <c r="L78" i="23"/>
  <c r="G79" i="23"/>
  <c r="H79" i="23"/>
  <c r="I79" i="23"/>
  <c r="J79" i="23"/>
  <c r="K79" i="23"/>
  <c r="L79" i="23"/>
  <c r="G80" i="23"/>
  <c r="H80" i="23"/>
  <c r="I80" i="23"/>
  <c r="J80" i="23"/>
  <c r="K80" i="23"/>
  <c r="L80" i="23"/>
  <c r="G81" i="23"/>
  <c r="H81" i="23"/>
  <c r="I81" i="23"/>
  <c r="J81" i="23"/>
  <c r="K81" i="23"/>
  <c r="L81" i="23"/>
  <c r="G82" i="23"/>
  <c r="H82" i="23"/>
  <c r="I82" i="23"/>
  <c r="J82" i="23"/>
  <c r="K82" i="23"/>
  <c r="L82" i="23"/>
  <c r="G83" i="23"/>
  <c r="H83" i="23"/>
  <c r="I83" i="23"/>
  <c r="J83" i="23"/>
  <c r="K83" i="23"/>
  <c r="L83" i="23"/>
  <c r="G84" i="23"/>
  <c r="H84" i="23"/>
  <c r="I84" i="23"/>
  <c r="J84" i="23"/>
  <c r="K84" i="23"/>
  <c r="L84" i="23"/>
  <c r="G85" i="23"/>
  <c r="H85" i="23"/>
  <c r="I85" i="23"/>
  <c r="J85" i="23"/>
  <c r="K85" i="23"/>
  <c r="L85" i="23"/>
  <c r="G86" i="23"/>
  <c r="H86" i="23"/>
  <c r="I86" i="23"/>
  <c r="J86" i="23"/>
  <c r="K86" i="23"/>
  <c r="L86" i="23"/>
  <c r="G87" i="23"/>
  <c r="H87" i="23"/>
  <c r="I87" i="23"/>
  <c r="J87" i="23"/>
  <c r="K87" i="23"/>
  <c r="L87" i="23"/>
  <c r="G88" i="23"/>
  <c r="H88" i="23"/>
  <c r="I88" i="23"/>
  <c r="J88" i="23"/>
  <c r="K88" i="23"/>
  <c r="L88" i="23"/>
  <c r="G89" i="23"/>
  <c r="H89" i="23"/>
  <c r="I89" i="23"/>
  <c r="J89" i="23"/>
  <c r="K89" i="23"/>
  <c r="L89" i="23"/>
  <c r="G90" i="23"/>
  <c r="H90" i="23"/>
  <c r="I90" i="23"/>
  <c r="J90" i="23"/>
  <c r="K90" i="23"/>
  <c r="L90" i="23"/>
  <c r="G91" i="23"/>
  <c r="H91" i="23"/>
  <c r="I91" i="23"/>
  <c r="J91" i="23"/>
  <c r="K91" i="23"/>
  <c r="L91" i="23"/>
  <c r="G92" i="23"/>
  <c r="H92" i="23"/>
  <c r="I92" i="23"/>
  <c r="J92" i="23"/>
  <c r="K92" i="23"/>
  <c r="L92" i="23"/>
  <c r="G93" i="23"/>
  <c r="H93" i="23"/>
  <c r="I93" i="23"/>
  <c r="J93" i="23"/>
  <c r="K93" i="23"/>
  <c r="L93" i="23"/>
  <c r="G94" i="23"/>
  <c r="H94" i="23"/>
  <c r="I94" i="23"/>
  <c r="J94" i="23"/>
  <c r="K94" i="23"/>
  <c r="L94" i="23"/>
  <c r="G95" i="23"/>
  <c r="H95" i="23"/>
  <c r="I95" i="23"/>
  <c r="J95" i="23"/>
  <c r="K95" i="23"/>
  <c r="L95" i="23"/>
  <c r="G96" i="23"/>
  <c r="H96" i="23"/>
  <c r="I96" i="23"/>
  <c r="J96" i="23"/>
  <c r="K96" i="23"/>
  <c r="L96" i="23"/>
  <c r="G97" i="23"/>
  <c r="H97" i="23"/>
  <c r="I97" i="23"/>
  <c r="J97" i="23"/>
  <c r="K97" i="23"/>
  <c r="L97" i="23"/>
  <c r="G98" i="23"/>
  <c r="H98" i="23"/>
  <c r="I98" i="23"/>
  <c r="J98" i="23"/>
  <c r="K98" i="23"/>
  <c r="L98" i="23"/>
  <c r="G99" i="23"/>
  <c r="H99" i="23"/>
  <c r="I99" i="23"/>
  <c r="J99" i="23"/>
  <c r="K99" i="23"/>
  <c r="L99" i="23"/>
  <c r="G100" i="23"/>
  <c r="H100" i="23"/>
  <c r="I100" i="23"/>
  <c r="J100" i="23"/>
  <c r="K100" i="23"/>
  <c r="L100" i="23"/>
  <c r="G101" i="23"/>
  <c r="H101" i="23"/>
  <c r="I101" i="23"/>
  <c r="J101" i="23"/>
  <c r="K101" i="23"/>
  <c r="L101" i="23"/>
  <c r="G102" i="23"/>
  <c r="H102" i="23"/>
  <c r="I102" i="23"/>
  <c r="J102" i="23"/>
  <c r="K102" i="23"/>
  <c r="L102" i="23"/>
  <c r="G103" i="23"/>
  <c r="H103" i="23"/>
  <c r="I103" i="23"/>
  <c r="J103" i="23"/>
  <c r="K103" i="23"/>
  <c r="L103" i="23"/>
  <c r="G104" i="23"/>
  <c r="H104" i="23"/>
  <c r="I104" i="23"/>
  <c r="J104" i="23"/>
  <c r="K104" i="23"/>
  <c r="L104" i="23"/>
  <c r="G105" i="23"/>
  <c r="H105" i="23"/>
  <c r="I105" i="23"/>
  <c r="J105" i="23"/>
  <c r="K105" i="23"/>
  <c r="L105" i="23"/>
  <c r="G106" i="23"/>
  <c r="H106" i="23"/>
  <c r="I106" i="23"/>
  <c r="J106" i="23"/>
  <c r="K106" i="23"/>
  <c r="L106" i="23"/>
  <c r="G107" i="23"/>
  <c r="H107" i="23"/>
  <c r="I107" i="23"/>
  <c r="J107" i="23"/>
  <c r="K107" i="23"/>
  <c r="L107" i="23"/>
  <c r="G108" i="23"/>
  <c r="H108" i="23"/>
  <c r="I108" i="23"/>
  <c r="J108" i="23"/>
  <c r="K108" i="23"/>
  <c r="L108" i="23"/>
  <c r="G109" i="23"/>
  <c r="H109" i="23"/>
  <c r="I109" i="23"/>
  <c r="J109" i="23"/>
  <c r="K109" i="23"/>
  <c r="L109" i="23"/>
  <c r="G110" i="23"/>
  <c r="H110" i="23"/>
  <c r="I110" i="23"/>
  <c r="J110" i="23"/>
  <c r="K110" i="23"/>
  <c r="L110" i="23"/>
  <c r="G111" i="23"/>
  <c r="H111" i="23"/>
  <c r="I111" i="23"/>
  <c r="J111" i="23"/>
  <c r="K111" i="23"/>
  <c r="L111" i="23"/>
  <c r="G112" i="23"/>
  <c r="H112" i="23"/>
  <c r="I112" i="23"/>
  <c r="J112" i="23"/>
  <c r="K112" i="23"/>
  <c r="L112" i="23"/>
  <c r="G113" i="23"/>
  <c r="H113" i="23"/>
  <c r="I113" i="23"/>
  <c r="J113" i="23"/>
  <c r="K113" i="23"/>
  <c r="L113" i="23"/>
  <c r="G114" i="23"/>
  <c r="H114" i="23"/>
  <c r="I114" i="23"/>
  <c r="J114" i="23"/>
  <c r="K114" i="23"/>
  <c r="L114" i="23"/>
  <c r="G115" i="23"/>
  <c r="H115" i="23"/>
  <c r="I115" i="23"/>
  <c r="J115" i="23"/>
  <c r="K115" i="23"/>
  <c r="L115" i="23"/>
  <c r="G116" i="23"/>
  <c r="H116" i="23"/>
  <c r="I116" i="23"/>
  <c r="J116" i="23"/>
  <c r="K116" i="23"/>
  <c r="L116" i="23"/>
  <c r="G117" i="23"/>
  <c r="H117" i="23"/>
  <c r="I117" i="23"/>
  <c r="J117" i="23"/>
  <c r="K117" i="23"/>
  <c r="L117" i="23"/>
  <c r="G118" i="23"/>
  <c r="H118" i="23"/>
  <c r="I118" i="23"/>
  <c r="J118" i="23"/>
  <c r="K118" i="23"/>
  <c r="L118" i="23"/>
  <c r="G119" i="23"/>
  <c r="H119" i="23"/>
  <c r="I119" i="23"/>
  <c r="J119" i="23"/>
  <c r="K119" i="23"/>
  <c r="L119" i="23"/>
  <c r="G120" i="23"/>
  <c r="H120" i="23"/>
  <c r="I120" i="23"/>
  <c r="J120" i="23"/>
  <c r="K120" i="23"/>
  <c r="L120" i="23"/>
  <c r="G121" i="23"/>
  <c r="H121" i="23"/>
  <c r="I121" i="23"/>
  <c r="J121" i="23"/>
  <c r="K121" i="23"/>
  <c r="L121" i="23"/>
  <c r="G122" i="23"/>
  <c r="H122" i="23"/>
  <c r="I122" i="23"/>
  <c r="J122" i="23"/>
  <c r="K122" i="23"/>
  <c r="L122" i="23"/>
  <c r="G123" i="23"/>
  <c r="H123" i="23"/>
  <c r="I123" i="23"/>
  <c r="J123" i="23"/>
  <c r="K123" i="23"/>
  <c r="L123" i="23"/>
  <c r="G124" i="23"/>
  <c r="H124" i="23"/>
  <c r="I124" i="23"/>
  <c r="J124" i="23"/>
  <c r="K124" i="23"/>
  <c r="L124" i="23"/>
  <c r="G125" i="23"/>
  <c r="H125" i="23"/>
  <c r="I125" i="23"/>
  <c r="J125" i="23"/>
  <c r="K125" i="23"/>
  <c r="L125" i="23"/>
  <c r="G126" i="23"/>
  <c r="H126" i="23"/>
  <c r="I126" i="23"/>
  <c r="J126" i="23"/>
  <c r="K126" i="23"/>
  <c r="L126" i="23"/>
  <c r="G127" i="23"/>
  <c r="H127" i="23"/>
  <c r="I127" i="23"/>
  <c r="J127" i="23"/>
  <c r="K127" i="23"/>
  <c r="L127" i="23"/>
  <c r="G128" i="23"/>
  <c r="H128" i="23"/>
  <c r="I128" i="23"/>
  <c r="J128" i="23"/>
  <c r="K128" i="23"/>
  <c r="L128" i="23"/>
  <c r="G129" i="23"/>
  <c r="H129" i="23"/>
  <c r="I129" i="23"/>
  <c r="J129" i="23"/>
  <c r="K129" i="23"/>
  <c r="L129" i="23"/>
  <c r="G130" i="23"/>
  <c r="H130" i="23"/>
  <c r="I130" i="23"/>
  <c r="J130" i="23"/>
  <c r="K130" i="23"/>
  <c r="L130" i="23"/>
  <c r="G131" i="23"/>
  <c r="H131" i="23"/>
  <c r="I131" i="23"/>
  <c r="J131" i="23"/>
  <c r="K131" i="23"/>
  <c r="L131" i="23"/>
  <c r="G132" i="23"/>
  <c r="H132" i="23"/>
  <c r="I132" i="23"/>
  <c r="J132" i="23"/>
  <c r="K132" i="23"/>
  <c r="L132" i="23"/>
  <c r="G133" i="23"/>
  <c r="H133" i="23"/>
  <c r="I133" i="23"/>
  <c r="J133" i="23"/>
  <c r="K133" i="23"/>
  <c r="L133" i="23"/>
  <c r="G134" i="23"/>
  <c r="H134" i="23"/>
  <c r="I134" i="23"/>
  <c r="J134" i="23"/>
  <c r="K134" i="23"/>
  <c r="L134" i="23"/>
  <c r="G135" i="23"/>
  <c r="H135" i="23"/>
  <c r="I135" i="23"/>
  <c r="J135" i="23"/>
  <c r="K135" i="23"/>
  <c r="L135" i="23"/>
  <c r="G136" i="23"/>
  <c r="H136" i="23"/>
  <c r="I136" i="23"/>
  <c r="J136" i="23"/>
  <c r="K136" i="23"/>
  <c r="L136" i="23"/>
  <c r="G137" i="23"/>
  <c r="H137" i="23"/>
  <c r="I137" i="23"/>
  <c r="J137" i="23"/>
  <c r="K137" i="23"/>
  <c r="L137" i="23"/>
  <c r="G138" i="23"/>
  <c r="H138" i="23"/>
  <c r="I138" i="23"/>
  <c r="J138" i="23"/>
  <c r="K138" i="23"/>
  <c r="L138" i="23"/>
  <c r="G139" i="23"/>
  <c r="H139" i="23"/>
  <c r="I139" i="23"/>
  <c r="J139" i="23"/>
  <c r="K139" i="23"/>
  <c r="L139" i="23"/>
  <c r="G140" i="23"/>
  <c r="H140" i="23"/>
  <c r="I140" i="23"/>
  <c r="J140" i="23"/>
  <c r="K140" i="23"/>
  <c r="L140" i="23"/>
  <c r="G141" i="23"/>
  <c r="H141" i="23"/>
  <c r="I141" i="23"/>
  <c r="J141" i="23"/>
  <c r="K141" i="23"/>
  <c r="L141" i="23"/>
  <c r="G142" i="23"/>
  <c r="H142" i="23"/>
  <c r="I142" i="23"/>
  <c r="J142" i="23"/>
  <c r="K142" i="23"/>
  <c r="L142" i="23"/>
  <c r="G143" i="23"/>
  <c r="H143" i="23"/>
  <c r="I143" i="23"/>
  <c r="J143" i="23"/>
  <c r="K143" i="23"/>
  <c r="L143" i="23"/>
  <c r="G144" i="23"/>
  <c r="H144" i="23"/>
  <c r="I144" i="23"/>
  <c r="J144" i="23"/>
  <c r="K144" i="23"/>
  <c r="L144" i="23"/>
  <c r="G145" i="23"/>
  <c r="H145" i="23"/>
  <c r="I145" i="23"/>
  <c r="J145" i="23"/>
  <c r="K145" i="23"/>
  <c r="L145" i="23"/>
  <c r="G146" i="23"/>
  <c r="H146" i="23"/>
  <c r="I146" i="23"/>
  <c r="J146" i="23"/>
  <c r="K146" i="23"/>
  <c r="L146" i="23"/>
  <c r="G147" i="23"/>
  <c r="H147" i="23"/>
  <c r="I147" i="23"/>
  <c r="J147" i="23"/>
  <c r="K147" i="23"/>
  <c r="L147" i="23"/>
  <c r="G148" i="23"/>
  <c r="H148" i="23"/>
  <c r="I148" i="23"/>
  <c r="J148" i="23"/>
  <c r="K148" i="23"/>
  <c r="L148" i="23"/>
  <c r="G149" i="23"/>
  <c r="H149" i="23"/>
  <c r="I149" i="23"/>
  <c r="J149" i="23"/>
  <c r="K149" i="23"/>
  <c r="L149" i="23"/>
  <c r="G150" i="23"/>
  <c r="H150" i="23"/>
  <c r="I150" i="23"/>
  <c r="J150" i="23"/>
  <c r="K150" i="23"/>
  <c r="L150" i="23"/>
  <c r="G151" i="23"/>
  <c r="H151" i="23"/>
  <c r="I151" i="23"/>
  <c r="J151" i="23"/>
  <c r="K151" i="23"/>
  <c r="L151" i="23"/>
  <c r="G152" i="23"/>
  <c r="H152" i="23"/>
  <c r="I152" i="23"/>
  <c r="J152" i="23"/>
  <c r="K152" i="23"/>
  <c r="L152" i="23"/>
  <c r="G153" i="23"/>
  <c r="H153" i="23"/>
  <c r="I153" i="23"/>
  <c r="J153" i="23"/>
  <c r="K153" i="23"/>
  <c r="L153" i="23"/>
  <c r="G154" i="23"/>
  <c r="H154" i="23"/>
  <c r="I154" i="23"/>
  <c r="J154" i="23"/>
  <c r="K154" i="23"/>
  <c r="L154" i="23"/>
  <c r="G155" i="23"/>
  <c r="H155" i="23"/>
  <c r="I155" i="23"/>
  <c r="J155" i="23"/>
  <c r="K155" i="23"/>
  <c r="L155" i="23"/>
  <c r="G156" i="23"/>
  <c r="H156" i="23"/>
  <c r="I156" i="23"/>
  <c r="J156" i="23"/>
  <c r="K156" i="23"/>
  <c r="L156" i="23"/>
  <c r="G157" i="23"/>
  <c r="H157" i="23"/>
  <c r="I157" i="23"/>
  <c r="J157" i="23"/>
  <c r="K157" i="23"/>
  <c r="L157" i="23"/>
  <c r="G158" i="23"/>
  <c r="H158" i="23"/>
  <c r="I158" i="23"/>
  <c r="J158" i="23"/>
  <c r="K158" i="23"/>
  <c r="L158" i="23"/>
  <c r="G159" i="23"/>
  <c r="H159" i="23"/>
  <c r="I159" i="23"/>
  <c r="J159" i="23"/>
  <c r="K159" i="23"/>
  <c r="L159" i="23"/>
  <c r="G160" i="23"/>
  <c r="H160" i="23"/>
  <c r="I160" i="23"/>
  <c r="J160" i="23"/>
  <c r="K160" i="23"/>
  <c r="L160" i="23"/>
  <c r="G161" i="23"/>
  <c r="H161" i="23"/>
  <c r="I161" i="23"/>
  <c r="J161" i="23"/>
  <c r="K161" i="23"/>
  <c r="L161" i="23"/>
  <c r="G162" i="23"/>
  <c r="H162" i="23"/>
  <c r="I162" i="23"/>
  <c r="J162" i="23"/>
  <c r="K162" i="23"/>
  <c r="L162" i="23"/>
  <c r="G163" i="23"/>
  <c r="H163" i="23"/>
  <c r="I163" i="23"/>
  <c r="J163" i="23"/>
  <c r="K163" i="23"/>
  <c r="L163" i="23"/>
  <c r="G164" i="23"/>
  <c r="H164" i="23"/>
  <c r="I164" i="23"/>
  <c r="J164" i="23"/>
  <c r="K164" i="23"/>
  <c r="L164" i="23"/>
  <c r="G165" i="23"/>
  <c r="H165" i="23"/>
  <c r="I165" i="23"/>
  <c r="J165" i="23"/>
  <c r="K165" i="23"/>
  <c r="L165" i="23"/>
  <c r="G166" i="23"/>
  <c r="H166" i="23"/>
  <c r="I166" i="23"/>
  <c r="J166" i="23"/>
  <c r="K166" i="23"/>
  <c r="L166" i="23"/>
  <c r="G167" i="23"/>
  <c r="H167" i="23"/>
  <c r="I167" i="23"/>
  <c r="J167" i="23"/>
  <c r="K167" i="23"/>
  <c r="L167" i="23"/>
  <c r="G168" i="23"/>
  <c r="H168" i="23"/>
  <c r="I168" i="23"/>
  <c r="J168" i="23"/>
  <c r="K168" i="23"/>
  <c r="L168" i="23"/>
  <c r="G169" i="23"/>
  <c r="H169" i="23"/>
  <c r="I169" i="23"/>
  <c r="J169" i="23"/>
  <c r="K169" i="23"/>
  <c r="L169" i="23"/>
  <c r="G170" i="23"/>
  <c r="H170" i="23"/>
  <c r="I170" i="23"/>
  <c r="J170" i="23"/>
  <c r="K170" i="23"/>
  <c r="L170" i="23"/>
  <c r="G171" i="23"/>
  <c r="H171" i="23"/>
  <c r="I171" i="23"/>
  <c r="J171" i="23"/>
  <c r="K171" i="23"/>
  <c r="L171" i="23"/>
  <c r="G172" i="23"/>
  <c r="H172" i="23"/>
  <c r="I172" i="23"/>
  <c r="J172" i="23"/>
  <c r="K172" i="23"/>
  <c r="L172" i="23"/>
  <c r="G173" i="23"/>
  <c r="H173" i="23"/>
  <c r="I173" i="23"/>
  <c r="J173" i="23"/>
  <c r="K173" i="23"/>
  <c r="L173" i="23"/>
  <c r="G174" i="23"/>
  <c r="H174" i="23"/>
  <c r="I174" i="23"/>
  <c r="J174" i="23"/>
  <c r="K174" i="23"/>
  <c r="L174" i="23"/>
  <c r="G175" i="23"/>
  <c r="H175" i="23"/>
  <c r="I175" i="23"/>
  <c r="J175" i="23"/>
  <c r="K175" i="23"/>
  <c r="L175" i="23"/>
  <c r="G176" i="23"/>
  <c r="H176" i="23"/>
  <c r="I176" i="23"/>
  <c r="J176" i="23"/>
  <c r="K176" i="23"/>
  <c r="L176" i="23"/>
  <c r="G177" i="23"/>
  <c r="H177" i="23"/>
  <c r="I177" i="23"/>
  <c r="J177" i="23"/>
  <c r="K177" i="23"/>
  <c r="L177" i="23"/>
  <c r="G178" i="23"/>
  <c r="H178" i="23"/>
  <c r="I178" i="23"/>
  <c r="J178" i="23"/>
  <c r="K178" i="23"/>
  <c r="L178" i="23"/>
  <c r="G179" i="23"/>
  <c r="H179" i="23"/>
  <c r="I179" i="23"/>
  <c r="J179" i="23"/>
  <c r="K179" i="23"/>
  <c r="L179" i="23"/>
  <c r="G180" i="23"/>
  <c r="H180" i="23"/>
  <c r="I180" i="23"/>
  <c r="J180" i="23"/>
  <c r="K180" i="23"/>
  <c r="L180" i="23"/>
  <c r="G181" i="23"/>
  <c r="H181" i="23"/>
  <c r="I181" i="23"/>
  <c r="J181" i="23"/>
  <c r="K181" i="23"/>
  <c r="L181" i="23"/>
  <c r="G182" i="23"/>
  <c r="H182" i="23"/>
  <c r="I182" i="23"/>
  <c r="J182" i="23"/>
  <c r="K182" i="23"/>
  <c r="L182" i="23"/>
  <c r="G183" i="23"/>
  <c r="H183" i="23"/>
  <c r="I183" i="23"/>
  <c r="J183" i="23"/>
  <c r="K183" i="23"/>
  <c r="L183" i="23"/>
  <c r="G184" i="23"/>
  <c r="H184" i="23"/>
  <c r="I184" i="23"/>
  <c r="J184" i="23"/>
  <c r="K184" i="23"/>
  <c r="L184" i="23"/>
  <c r="G185" i="23"/>
  <c r="H185" i="23"/>
  <c r="I185" i="23"/>
  <c r="J185" i="23"/>
  <c r="K185" i="23"/>
  <c r="L185" i="23"/>
  <c r="G186" i="23"/>
  <c r="H186" i="23"/>
  <c r="I186" i="23"/>
  <c r="J186" i="23"/>
  <c r="K186" i="23"/>
  <c r="L186" i="23"/>
  <c r="G187" i="23"/>
  <c r="H187" i="23"/>
  <c r="I187" i="23"/>
  <c r="J187" i="23"/>
  <c r="K187" i="23"/>
  <c r="L187" i="23"/>
  <c r="G188" i="23"/>
  <c r="H188" i="23"/>
  <c r="I188" i="23"/>
  <c r="J188" i="23"/>
  <c r="K188" i="23"/>
  <c r="L188" i="23"/>
  <c r="G189" i="23"/>
  <c r="H189" i="23"/>
  <c r="I189" i="23"/>
  <c r="J189" i="23"/>
  <c r="K189" i="23"/>
  <c r="L189" i="23"/>
  <c r="G190" i="23"/>
  <c r="H190" i="23"/>
  <c r="I190" i="23"/>
  <c r="J190" i="23"/>
  <c r="K190" i="23"/>
  <c r="L190" i="23"/>
  <c r="G191" i="23"/>
  <c r="H191" i="23"/>
  <c r="I191" i="23"/>
  <c r="J191" i="23"/>
  <c r="K191" i="23"/>
  <c r="L191" i="23"/>
  <c r="G192" i="23"/>
  <c r="H192" i="23"/>
  <c r="I192" i="23"/>
  <c r="J192" i="23"/>
  <c r="K192" i="23"/>
  <c r="L192" i="23"/>
  <c r="G193" i="23"/>
  <c r="H193" i="23"/>
  <c r="I193" i="23"/>
  <c r="J193" i="23"/>
  <c r="K193" i="23"/>
  <c r="L193" i="23"/>
  <c r="G194" i="23"/>
  <c r="H194" i="23"/>
  <c r="I194" i="23"/>
  <c r="J194" i="23"/>
  <c r="K194" i="23"/>
  <c r="L194" i="23"/>
  <c r="G195" i="23"/>
  <c r="H195" i="23"/>
  <c r="I195" i="23"/>
  <c r="J195" i="23"/>
  <c r="K195" i="23"/>
  <c r="L195" i="23"/>
  <c r="G196" i="23"/>
  <c r="H196" i="23"/>
  <c r="I196" i="23"/>
  <c r="J196" i="23"/>
  <c r="K196" i="23"/>
  <c r="L196" i="23"/>
  <c r="G197" i="23"/>
  <c r="H197" i="23"/>
  <c r="I197" i="23"/>
  <c r="J197" i="23"/>
  <c r="K197" i="23"/>
  <c r="L197" i="23"/>
  <c r="G198" i="23"/>
  <c r="H198" i="23"/>
  <c r="I198" i="23"/>
  <c r="J198" i="23"/>
  <c r="K198" i="23"/>
  <c r="L198" i="23"/>
  <c r="G199" i="23"/>
  <c r="H199" i="23"/>
  <c r="I199" i="23"/>
  <c r="J199" i="23"/>
  <c r="K199" i="23"/>
  <c r="L199" i="23"/>
  <c r="G200" i="23"/>
  <c r="H200" i="23"/>
  <c r="I200" i="23"/>
  <c r="J200" i="23"/>
  <c r="K200" i="23"/>
  <c r="L200" i="23"/>
  <c r="G201" i="23"/>
  <c r="H201" i="23"/>
  <c r="I201" i="23"/>
  <c r="J201" i="23"/>
  <c r="K201" i="23"/>
  <c r="L201" i="23"/>
  <c r="G202" i="23"/>
  <c r="H202" i="23"/>
  <c r="I202" i="23"/>
  <c r="J202" i="23"/>
  <c r="K202" i="23"/>
  <c r="L202" i="23"/>
  <c r="G203" i="23"/>
  <c r="H203" i="23"/>
  <c r="I203" i="23"/>
  <c r="J203" i="23"/>
  <c r="K203" i="23"/>
  <c r="L203" i="23"/>
  <c r="G204" i="23"/>
  <c r="H204" i="23"/>
  <c r="I204" i="23"/>
  <c r="J204" i="23"/>
  <c r="K204" i="23"/>
  <c r="L204" i="23"/>
  <c r="G205" i="23"/>
  <c r="H205" i="23"/>
  <c r="I205" i="23"/>
  <c r="J205" i="23"/>
  <c r="K205" i="23"/>
  <c r="L205" i="23"/>
  <c r="G206" i="23"/>
  <c r="H206" i="23"/>
  <c r="I206" i="23"/>
  <c r="J206" i="23"/>
  <c r="K206" i="23"/>
  <c r="L206" i="23"/>
  <c r="G207" i="23"/>
  <c r="H207" i="23"/>
  <c r="I207" i="23"/>
  <c r="J207" i="23"/>
  <c r="K207" i="23"/>
  <c r="L207" i="23"/>
  <c r="G208" i="23"/>
  <c r="H208" i="23"/>
  <c r="I208" i="23"/>
  <c r="J208" i="23"/>
  <c r="K208" i="23"/>
  <c r="L208" i="23"/>
  <c r="G209" i="23"/>
  <c r="H209" i="23"/>
  <c r="I209" i="23"/>
  <c r="J209" i="23"/>
  <c r="K209" i="23"/>
  <c r="L209" i="23"/>
  <c r="G210" i="23"/>
  <c r="H210" i="23"/>
  <c r="I210" i="23"/>
  <c r="J210" i="23"/>
  <c r="K210" i="23"/>
  <c r="L210" i="23"/>
  <c r="G211" i="23"/>
  <c r="H211" i="23"/>
  <c r="I211" i="23"/>
  <c r="J211" i="23"/>
  <c r="K211" i="23"/>
  <c r="L211" i="23"/>
  <c r="G212" i="23"/>
  <c r="H212" i="23"/>
  <c r="I212" i="23"/>
  <c r="J212" i="23"/>
  <c r="K212" i="23"/>
  <c r="L212" i="23"/>
  <c r="G213" i="23"/>
  <c r="H213" i="23"/>
  <c r="I213" i="23"/>
  <c r="J213" i="23"/>
  <c r="K213" i="23"/>
  <c r="L213" i="23"/>
  <c r="G214" i="23"/>
  <c r="H214" i="23"/>
  <c r="I214" i="23"/>
  <c r="J214" i="23"/>
  <c r="K214" i="23"/>
  <c r="L214" i="23"/>
  <c r="G215" i="23"/>
  <c r="H215" i="23"/>
  <c r="I215" i="23"/>
  <c r="J215" i="23"/>
  <c r="K215" i="23"/>
  <c r="L215" i="23"/>
  <c r="G216" i="23"/>
  <c r="H216" i="23"/>
  <c r="I216" i="23"/>
  <c r="J216" i="23"/>
  <c r="K216" i="23"/>
  <c r="L216" i="23"/>
  <c r="G217" i="23"/>
  <c r="H217" i="23"/>
  <c r="I217" i="23"/>
  <c r="J217" i="23"/>
  <c r="K217" i="23"/>
  <c r="L217" i="23"/>
  <c r="G218" i="23"/>
  <c r="H218" i="23"/>
  <c r="I218" i="23"/>
  <c r="J218" i="23"/>
  <c r="K218" i="23"/>
  <c r="L218" i="23"/>
  <c r="G219" i="23"/>
  <c r="H219" i="23"/>
  <c r="I219" i="23"/>
  <c r="J219" i="23"/>
  <c r="K219" i="23"/>
  <c r="L219" i="23"/>
  <c r="G220" i="23"/>
  <c r="H220" i="23"/>
  <c r="I220" i="23"/>
  <c r="J220" i="23"/>
  <c r="K220" i="23"/>
  <c r="L220" i="23"/>
  <c r="G221" i="23"/>
  <c r="H221" i="23"/>
  <c r="I221" i="23"/>
  <c r="J221" i="23"/>
  <c r="K221" i="23"/>
  <c r="L221" i="23"/>
  <c r="G222" i="23"/>
  <c r="H222" i="23"/>
  <c r="I222" i="23"/>
  <c r="J222" i="23"/>
  <c r="K222" i="23"/>
  <c r="L222" i="23"/>
  <c r="G223" i="23"/>
  <c r="H223" i="23"/>
  <c r="I223" i="23"/>
  <c r="J223" i="23"/>
  <c r="K223" i="23"/>
  <c r="L223" i="23"/>
  <c r="G224" i="23"/>
  <c r="H224" i="23"/>
  <c r="I224" i="23"/>
  <c r="J224" i="23"/>
  <c r="K224" i="23"/>
  <c r="L224" i="23"/>
  <c r="G225" i="23"/>
  <c r="H225" i="23"/>
  <c r="I225" i="23"/>
  <c r="J225" i="23"/>
  <c r="K225" i="23"/>
  <c r="L225" i="23"/>
  <c r="G226" i="23"/>
  <c r="H226" i="23"/>
  <c r="I226" i="23"/>
  <c r="J226" i="23"/>
  <c r="K226" i="23"/>
  <c r="L226" i="23"/>
  <c r="G227" i="23"/>
  <c r="H227" i="23"/>
  <c r="I227" i="23"/>
  <c r="J227" i="23"/>
  <c r="K227" i="23"/>
  <c r="L227" i="23"/>
  <c r="G228" i="23"/>
  <c r="H228" i="23"/>
  <c r="I228" i="23"/>
  <c r="J228" i="23"/>
  <c r="K228" i="23"/>
  <c r="L228" i="23"/>
  <c r="G229" i="23"/>
  <c r="H229" i="23"/>
  <c r="I229" i="23"/>
  <c r="J229" i="23"/>
  <c r="K229" i="23"/>
  <c r="L229" i="23"/>
  <c r="G230" i="23"/>
  <c r="H230" i="23"/>
  <c r="I230" i="23"/>
  <c r="J230" i="23"/>
  <c r="K230" i="23"/>
  <c r="L230" i="23"/>
  <c r="G231" i="23"/>
  <c r="H231" i="23"/>
  <c r="I231" i="23"/>
  <c r="J231" i="23"/>
  <c r="K231" i="23"/>
  <c r="L231" i="23"/>
  <c r="G232" i="23"/>
  <c r="H232" i="23"/>
  <c r="I232" i="23"/>
  <c r="J232" i="23"/>
  <c r="K232" i="23"/>
  <c r="L232" i="23"/>
  <c r="G233" i="23"/>
  <c r="H233" i="23"/>
  <c r="I233" i="23"/>
  <c r="J233" i="23"/>
  <c r="K233" i="23"/>
  <c r="L233" i="23"/>
  <c r="G234" i="23"/>
  <c r="H234" i="23"/>
  <c r="I234" i="23"/>
  <c r="J234" i="23"/>
  <c r="K234" i="23"/>
  <c r="L234" i="23"/>
  <c r="G235" i="23"/>
  <c r="H235" i="23"/>
  <c r="I235" i="23"/>
  <c r="J235" i="23"/>
  <c r="K235" i="23"/>
  <c r="L235" i="23"/>
  <c r="G236" i="23"/>
  <c r="H236" i="23"/>
  <c r="I236" i="23"/>
  <c r="J236" i="23"/>
  <c r="K236" i="23"/>
  <c r="L236" i="23"/>
  <c r="G237" i="23"/>
  <c r="H237" i="23"/>
  <c r="I237" i="23"/>
  <c r="J237" i="23"/>
  <c r="K237" i="23"/>
  <c r="L237" i="23"/>
  <c r="G238" i="23"/>
  <c r="H238" i="23"/>
  <c r="I238" i="23"/>
  <c r="J238" i="23"/>
  <c r="K238" i="23"/>
  <c r="L238" i="23"/>
  <c r="G239" i="23"/>
  <c r="H239" i="23"/>
  <c r="I239" i="23"/>
  <c r="J239" i="23"/>
  <c r="K239" i="23"/>
  <c r="L239" i="23"/>
  <c r="G240" i="23"/>
  <c r="H240" i="23"/>
  <c r="I240" i="23"/>
  <c r="J240" i="23"/>
  <c r="K240" i="23"/>
  <c r="L240" i="23"/>
  <c r="G241" i="23"/>
  <c r="H241" i="23"/>
  <c r="I241" i="23"/>
  <c r="J241" i="23"/>
  <c r="K241" i="23"/>
  <c r="L241" i="23"/>
  <c r="G242" i="23"/>
  <c r="H242" i="23"/>
  <c r="I242" i="23"/>
  <c r="J242" i="23"/>
  <c r="K242" i="23"/>
  <c r="L242" i="23"/>
  <c r="G243" i="23"/>
  <c r="H243" i="23"/>
  <c r="I243" i="23"/>
  <c r="J243" i="23"/>
  <c r="K243" i="23"/>
  <c r="L243" i="23"/>
  <c r="G244" i="23"/>
  <c r="H244" i="23"/>
  <c r="I244" i="23"/>
  <c r="J244" i="23"/>
  <c r="K244" i="23"/>
  <c r="L244" i="23"/>
  <c r="G245" i="23"/>
  <c r="H245" i="23"/>
  <c r="I245" i="23"/>
  <c r="J245" i="23"/>
  <c r="K245" i="23"/>
  <c r="L245" i="23"/>
  <c r="G246" i="23"/>
  <c r="H246" i="23"/>
  <c r="I246" i="23"/>
  <c r="J246" i="23"/>
  <c r="K246" i="23"/>
  <c r="L246" i="23"/>
  <c r="G247" i="23"/>
  <c r="H247" i="23"/>
  <c r="I247" i="23"/>
  <c r="J247" i="23"/>
  <c r="K247" i="23"/>
  <c r="L247" i="23"/>
  <c r="G248" i="23"/>
  <c r="H248" i="23"/>
  <c r="I248" i="23"/>
  <c r="J248" i="23"/>
  <c r="K248" i="23"/>
  <c r="L248" i="23"/>
  <c r="G249" i="23"/>
  <c r="H249" i="23"/>
  <c r="I249" i="23"/>
  <c r="J249" i="23"/>
  <c r="K249" i="23"/>
  <c r="L249" i="23"/>
  <c r="G250" i="23"/>
  <c r="H250" i="23"/>
  <c r="I250" i="23"/>
  <c r="J250" i="23"/>
  <c r="K250" i="23"/>
  <c r="L250" i="23"/>
  <c r="G251" i="23"/>
  <c r="H251" i="23"/>
  <c r="I251" i="23"/>
  <c r="J251" i="23"/>
  <c r="K251" i="23"/>
  <c r="L251" i="23"/>
  <c r="G252" i="23"/>
  <c r="H252" i="23"/>
  <c r="I252" i="23"/>
  <c r="J252" i="23"/>
  <c r="K252" i="23"/>
  <c r="L252" i="23"/>
  <c r="G253" i="23"/>
  <c r="H253" i="23"/>
  <c r="I253" i="23"/>
  <c r="J253" i="23"/>
  <c r="K253" i="23"/>
  <c r="L253" i="23"/>
  <c r="G254" i="23"/>
  <c r="H254" i="23"/>
  <c r="I254" i="23"/>
  <c r="J254" i="23"/>
  <c r="K254" i="23"/>
  <c r="L254" i="23"/>
  <c r="G255" i="23"/>
  <c r="H255" i="23"/>
  <c r="I255" i="23"/>
  <c r="J255" i="23"/>
  <c r="K255" i="23"/>
  <c r="L255" i="23"/>
  <c r="G256" i="23"/>
  <c r="H256" i="23"/>
  <c r="I256" i="23"/>
  <c r="J256" i="23"/>
  <c r="K256" i="23"/>
  <c r="L256" i="23"/>
  <c r="G257" i="23"/>
  <c r="H257" i="23"/>
  <c r="I257" i="23"/>
  <c r="J257" i="23"/>
  <c r="K257" i="23"/>
  <c r="L257" i="23"/>
  <c r="G258" i="23"/>
  <c r="H258" i="23"/>
  <c r="I258" i="23"/>
  <c r="J258" i="23"/>
  <c r="K258" i="23"/>
  <c r="L258" i="23"/>
  <c r="G259" i="23"/>
  <c r="H259" i="23"/>
  <c r="I259" i="23"/>
  <c r="J259" i="23"/>
  <c r="K259" i="23"/>
  <c r="L259" i="23"/>
  <c r="G260" i="23"/>
  <c r="H260" i="23"/>
  <c r="I260" i="23"/>
  <c r="J260" i="23"/>
  <c r="K260" i="23"/>
  <c r="L260" i="23"/>
  <c r="G261" i="23"/>
  <c r="H261" i="23"/>
  <c r="I261" i="23"/>
  <c r="J261" i="23"/>
  <c r="K261" i="23"/>
  <c r="L261" i="23"/>
  <c r="G262" i="23"/>
  <c r="H262" i="23"/>
  <c r="I262" i="23"/>
  <c r="J262" i="23"/>
  <c r="K262" i="23"/>
  <c r="L262" i="23"/>
  <c r="G263" i="23"/>
  <c r="H263" i="23"/>
  <c r="I263" i="23"/>
  <c r="J263" i="23"/>
  <c r="K263" i="23"/>
  <c r="L263" i="23"/>
  <c r="G264" i="23"/>
  <c r="H264" i="23"/>
  <c r="I264" i="23"/>
  <c r="J264" i="23"/>
  <c r="K264" i="23"/>
  <c r="L264" i="23"/>
  <c r="G265" i="23"/>
  <c r="H265" i="23"/>
  <c r="I265" i="23"/>
  <c r="J265" i="23"/>
  <c r="K265" i="23"/>
  <c r="L265" i="23"/>
  <c r="G266" i="23"/>
  <c r="H266" i="23"/>
  <c r="I266" i="23"/>
  <c r="J266" i="23"/>
  <c r="K266" i="23"/>
  <c r="L266" i="23"/>
  <c r="G267" i="23"/>
  <c r="H267" i="23"/>
  <c r="I267" i="23"/>
  <c r="J267" i="23"/>
  <c r="K267" i="23"/>
  <c r="L267" i="23"/>
  <c r="G268" i="23"/>
  <c r="H268" i="23"/>
  <c r="I268" i="23"/>
  <c r="J268" i="23"/>
  <c r="K268" i="23"/>
  <c r="L268" i="23"/>
  <c r="G269" i="23"/>
  <c r="H269" i="23"/>
  <c r="I269" i="23"/>
  <c r="J269" i="23"/>
  <c r="K269" i="23"/>
  <c r="L269" i="23"/>
  <c r="G270" i="23"/>
  <c r="H270" i="23"/>
  <c r="I270" i="23"/>
  <c r="J270" i="23"/>
  <c r="K270" i="23"/>
  <c r="L270" i="23"/>
  <c r="G271" i="23"/>
  <c r="H271" i="23"/>
  <c r="I271" i="23"/>
  <c r="J271" i="23"/>
  <c r="K271" i="23"/>
  <c r="L271" i="23"/>
  <c r="G272" i="23"/>
  <c r="H272" i="23"/>
  <c r="I272" i="23"/>
  <c r="J272" i="23"/>
  <c r="K272" i="23"/>
  <c r="L272" i="23"/>
  <c r="G273" i="23"/>
  <c r="H273" i="23"/>
  <c r="I273" i="23"/>
  <c r="J273" i="23"/>
  <c r="K273" i="23"/>
  <c r="L273" i="23"/>
  <c r="G274" i="23"/>
  <c r="H274" i="23"/>
  <c r="I274" i="23"/>
  <c r="J274" i="23"/>
  <c r="K274" i="23"/>
  <c r="L274" i="23"/>
  <c r="G275" i="23"/>
  <c r="H275" i="23"/>
  <c r="I275" i="23"/>
  <c r="J275" i="23"/>
  <c r="K275" i="23"/>
  <c r="L275" i="23"/>
  <c r="G276" i="23"/>
  <c r="H276" i="23"/>
  <c r="I276" i="23"/>
  <c r="J276" i="23"/>
  <c r="K276" i="23"/>
  <c r="L276" i="23"/>
  <c r="G277" i="23"/>
  <c r="H277" i="23"/>
  <c r="I277" i="23"/>
  <c r="J277" i="23"/>
  <c r="K277" i="23"/>
  <c r="L277" i="23"/>
  <c r="G278" i="23"/>
  <c r="H278" i="23"/>
  <c r="I278" i="23"/>
  <c r="J278" i="23"/>
  <c r="K278" i="23"/>
  <c r="L278" i="23"/>
  <c r="G279" i="23"/>
  <c r="H279" i="23"/>
  <c r="I279" i="23"/>
  <c r="J279" i="23"/>
  <c r="K279" i="23"/>
  <c r="L279" i="23"/>
  <c r="G280" i="23"/>
  <c r="H280" i="23"/>
  <c r="I280" i="23"/>
  <c r="J280" i="23"/>
  <c r="K280" i="23"/>
  <c r="L280" i="23"/>
  <c r="G281" i="23"/>
  <c r="H281" i="23"/>
  <c r="I281" i="23"/>
  <c r="J281" i="23"/>
  <c r="K281" i="23"/>
  <c r="L281" i="23"/>
  <c r="G282" i="23"/>
  <c r="H282" i="23"/>
  <c r="I282" i="23"/>
  <c r="J282" i="23"/>
  <c r="K282" i="23"/>
  <c r="L282" i="23"/>
  <c r="G283" i="23"/>
  <c r="H283" i="23"/>
  <c r="I283" i="23"/>
  <c r="J283" i="23"/>
  <c r="K283" i="23"/>
  <c r="L283" i="23"/>
  <c r="G284" i="23"/>
  <c r="H284" i="23"/>
  <c r="I284" i="23"/>
  <c r="J284" i="23"/>
  <c r="K284" i="23"/>
  <c r="L284" i="23"/>
  <c r="G285" i="23"/>
  <c r="H285" i="23"/>
  <c r="I285" i="23"/>
  <c r="J285" i="23"/>
  <c r="K285" i="23"/>
  <c r="L285" i="23"/>
  <c r="G286" i="23"/>
  <c r="H286" i="23"/>
  <c r="I286" i="23"/>
  <c r="J286" i="23"/>
  <c r="K286" i="23"/>
  <c r="L286" i="23"/>
  <c r="G287" i="23"/>
  <c r="H287" i="23"/>
  <c r="I287" i="23"/>
  <c r="J287" i="23"/>
  <c r="K287" i="23"/>
  <c r="L287" i="23"/>
  <c r="G288" i="23"/>
  <c r="H288" i="23"/>
  <c r="I288" i="23"/>
  <c r="J288" i="23"/>
  <c r="K288" i="23"/>
  <c r="L288" i="23"/>
  <c r="G289" i="23"/>
  <c r="H289" i="23"/>
  <c r="I289" i="23"/>
  <c r="J289" i="23"/>
  <c r="K289" i="23"/>
  <c r="L289" i="23"/>
  <c r="G290" i="23"/>
  <c r="H290" i="23"/>
  <c r="I290" i="23"/>
  <c r="J290" i="23"/>
  <c r="K290" i="23"/>
  <c r="L290" i="23"/>
  <c r="G291" i="23"/>
  <c r="H291" i="23"/>
  <c r="I291" i="23"/>
  <c r="J291" i="23"/>
  <c r="K291" i="23"/>
  <c r="L291" i="23"/>
  <c r="G292" i="23"/>
  <c r="H292" i="23"/>
  <c r="I292" i="23"/>
  <c r="J292" i="23"/>
  <c r="P292" i="23" s="1"/>
  <c r="K292" i="23"/>
  <c r="L292" i="23"/>
  <c r="G293" i="23"/>
  <c r="H293" i="23"/>
  <c r="I293" i="23"/>
  <c r="J293" i="23"/>
  <c r="K293" i="23"/>
  <c r="L293" i="23"/>
  <c r="G294" i="23"/>
  <c r="H294" i="23"/>
  <c r="I294" i="23"/>
  <c r="J294" i="23"/>
  <c r="K294" i="23"/>
  <c r="L294" i="23"/>
  <c r="G295" i="23"/>
  <c r="H295" i="23"/>
  <c r="I295" i="23"/>
  <c r="J295" i="23"/>
  <c r="K295" i="23"/>
  <c r="L295" i="23"/>
  <c r="G296" i="23"/>
  <c r="H296" i="23"/>
  <c r="I296" i="23"/>
  <c r="J296" i="23"/>
  <c r="K296" i="23"/>
  <c r="L296" i="23"/>
  <c r="G297" i="23"/>
  <c r="H297" i="23"/>
  <c r="I297" i="23"/>
  <c r="J297" i="23"/>
  <c r="K297" i="23"/>
  <c r="L297" i="23"/>
  <c r="G298" i="23"/>
  <c r="H298" i="23"/>
  <c r="I298" i="23"/>
  <c r="J298" i="23"/>
  <c r="K298" i="23"/>
  <c r="L298" i="23"/>
  <c r="G299" i="23"/>
  <c r="H299" i="23"/>
  <c r="I299" i="23"/>
  <c r="J299" i="23"/>
  <c r="K299" i="23"/>
  <c r="L299" i="23"/>
  <c r="G300" i="23"/>
  <c r="H300" i="23"/>
  <c r="I300" i="23"/>
  <c r="J300" i="23"/>
  <c r="K300" i="23"/>
  <c r="L300" i="23"/>
  <c r="G301" i="23"/>
  <c r="H301" i="23"/>
  <c r="I301" i="23"/>
  <c r="J301" i="23"/>
  <c r="K301" i="23"/>
  <c r="L301" i="23"/>
  <c r="G302" i="23"/>
  <c r="H302" i="23"/>
  <c r="I302" i="23"/>
  <c r="J302" i="23"/>
  <c r="K302" i="23"/>
  <c r="L302" i="23"/>
  <c r="G303" i="23"/>
  <c r="H303" i="23"/>
  <c r="I303" i="23"/>
  <c r="J303" i="23"/>
  <c r="K303" i="23"/>
  <c r="L303" i="23"/>
  <c r="G304" i="23"/>
  <c r="H304" i="23"/>
  <c r="I304" i="23"/>
  <c r="J304" i="23"/>
  <c r="K304" i="23"/>
  <c r="L304" i="23"/>
  <c r="G305" i="23"/>
  <c r="H305" i="23"/>
  <c r="I305" i="23"/>
  <c r="J305" i="23"/>
  <c r="K305" i="23"/>
  <c r="L305" i="23"/>
  <c r="G306" i="23"/>
  <c r="H306" i="23"/>
  <c r="I306" i="23"/>
  <c r="J306" i="23"/>
  <c r="K306" i="23"/>
  <c r="L306" i="23"/>
  <c r="G307" i="23"/>
  <c r="H307" i="23"/>
  <c r="I307" i="23"/>
  <c r="J307" i="23"/>
  <c r="K307" i="23"/>
  <c r="L307" i="23"/>
  <c r="G308" i="23"/>
  <c r="H308" i="23"/>
  <c r="I308" i="23"/>
  <c r="J308" i="23"/>
  <c r="K308" i="23"/>
  <c r="L308" i="23"/>
  <c r="G309" i="23"/>
  <c r="H309" i="23"/>
  <c r="I309" i="23"/>
  <c r="J309" i="23"/>
  <c r="K309" i="23"/>
  <c r="L309" i="23"/>
  <c r="G310" i="23"/>
  <c r="H310" i="23"/>
  <c r="I310" i="23"/>
  <c r="J310" i="23"/>
  <c r="K310" i="23"/>
  <c r="L310" i="23"/>
  <c r="G311" i="23"/>
  <c r="H311" i="23"/>
  <c r="I311" i="23"/>
  <c r="J311" i="23"/>
  <c r="K311" i="23"/>
  <c r="L311" i="23"/>
  <c r="G312" i="23"/>
  <c r="H312" i="23"/>
  <c r="I312" i="23"/>
  <c r="J312" i="23"/>
  <c r="K312" i="23"/>
  <c r="L312" i="23"/>
  <c r="G313" i="23"/>
  <c r="H313" i="23"/>
  <c r="I313" i="23"/>
  <c r="J313" i="23"/>
  <c r="K313" i="23"/>
  <c r="L313" i="23"/>
  <c r="G314" i="23"/>
  <c r="H314" i="23"/>
  <c r="I314" i="23"/>
  <c r="J314" i="23"/>
  <c r="K314" i="23"/>
  <c r="L314" i="23"/>
  <c r="G315" i="23"/>
  <c r="H315" i="23"/>
  <c r="I315" i="23"/>
  <c r="J315" i="23"/>
  <c r="K315" i="23"/>
  <c r="L315" i="23"/>
  <c r="G316" i="23"/>
  <c r="H316" i="23"/>
  <c r="I316" i="23"/>
  <c r="J316" i="23"/>
  <c r="P316" i="23" s="1"/>
  <c r="K316" i="23"/>
  <c r="L316" i="23"/>
  <c r="G317" i="23"/>
  <c r="H317" i="23"/>
  <c r="I317" i="23"/>
  <c r="J317" i="23"/>
  <c r="K317" i="23"/>
  <c r="L317" i="23"/>
  <c r="G318" i="23"/>
  <c r="H318" i="23"/>
  <c r="I318" i="23"/>
  <c r="J318" i="23"/>
  <c r="P318" i="23" s="1"/>
  <c r="K318" i="23"/>
  <c r="L318" i="23"/>
  <c r="G319" i="23"/>
  <c r="H319" i="23"/>
  <c r="I319" i="23"/>
  <c r="J319" i="23"/>
  <c r="K319" i="23"/>
  <c r="L319" i="23"/>
  <c r="G320" i="23"/>
  <c r="H320" i="23"/>
  <c r="I320" i="23"/>
  <c r="J320" i="23"/>
  <c r="P320" i="23" s="1"/>
  <c r="K320" i="23"/>
  <c r="L320" i="23"/>
  <c r="G321" i="23"/>
  <c r="H321" i="23"/>
  <c r="I321" i="23"/>
  <c r="J321" i="23"/>
  <c r="K321" i="23"/>
  <c r="L321" i="23"/>
  <c r="G322" i="23"/>
  <c r="H322" i="23"/>
  <c r="I322" i="23"/>
  <c r="J322" i="23"/>
  <c r="P322" i="23" s="1"/>
  <c r="K322" i="23"/>
  <c r="L322" i="23"/>
  <c r="G323" i="23"/>
  <c r="H323" i="23"/>
  <c r="I323" i="23"/>
  <c r="J323" i="23"/>
  <c r="K323" i="23"/>
  <c r="L323" i="23"/>
  <c r="G324" i="23"/>
  <c r="H324" i="23"/>
  <c r="I324" i="23"/>
  <c r="J324" i="23"/>
  <c r="P324" i="23" s="1"/>
  <c r="K324" i="23"/>
  <c r="L324" i="23"/>
  <c r="G325" i="23"/>
  <c r="H325" i="23"/>
  <c r="I325" i="23"/>
  <c r="J325" i="23"/>
  <c r="K325" i="23"/>
  <c r="L325" i="23"/>
  <c r="G326" i="23"/>
  <c r="H326" i="23"/>
  <c r="I326" i="23"/>
  <c r="J326" i="23"/>
  <c r="P326" i="23" s="1"/>
  <c r="K326" i="23"/>
  <c r="L326" i="23"/>
  <c r="G327" i="23"/>
  <c r="H327" i="23"/>
  <c r="I327" i="23"/>
  <c r="J327" i="23"/>
  <c r="K327" i="23"/>
  <c r="L327" i="23"/>
  <c r="G328" i="23"/>
  <c r="H328" i="23"/>
  <c r="I328" i="23"/>
  <c r="J328" i="23"/>
  <c r="K328" i="23"/>
  <c r="L328" i="23"/>
  <c r="G329" i="23"/>
  <c r="H329" i="23"/>
  <c r="I329" i="23"/>
  <c r="J329" i="23"/>
  <c r="K329" i="23"/>
  <c r="L329" i="23"/>
  <c r="G330" i="23"/>
  <c r="H330" i="23"/>
  <c r="I330" i="23"/>
  <c r="J330" i="23"/>
  <c r="K330" i="23"/>
  <c r="L330" i="23"/>
  <c r="G331" i="23"/>
  <c r="H331" i="23"/>
  <c r="I331" i="23"/>
  <c r="J331" i="23"/>
  <c r="K331" i="23"/>
  <c r="L331" i="23"/>
  <c r="G332" i="23"/>
  <c r="H332" i="23"/>
  <c r="I332" i="23"/>
  <c r="J332" i="23"/>
  <c r="K332" i="23"/>
  <c r="L332" i="23"/>
  <c r="G333" i="23"/>
  <c r="H333" i="23"/>
  <c r="I333" i="23"/>
  <c r="J333" i="23"/>
  <c r="K333" i="23"/>
  <c r="L333" i="23"/>
  <c r="G334" i="23"/>
  <c r="H334" i="23"/>
  <c r="I334" i="23"/>
  <c r="J334" i="23"/>
  <c r="K334" i="23"/>
  <c r="L334" i="23"/>
  <c r="G335" i="23"/>
  <c r="H335" i="23"/>
  <c r="I335" i="23"/>
  <c r="J335" i="23"/>
  <c r="K335" i="23"/>
  <c r="L335" i="23"/>
  <c r="G336" i="23"/>
  <c r="H336" i="23"/>
  <c r="I336" i="23"/>
  <c r="J336" i="23"/>
  <c r="K336" i="23"/>
  <c r="L336" i="23"/>
  <c r="G337" i="23"/>
  <c r="H337" i="23"/>
  <c r="I337" i="23"/>
  <c r="J337" i="23"/>
  <c r="K337" i="23"/>
  <c r="L337" i="23"/>
  <c r="G338" i="23"/>
  <c r="H338" i="23"/>
  <c r="I338" i="23"/>
  <c r="J338" i="23"/>
  <c r="K338" i="23"/>
  <c r="L338" i="23"/>
  <c r="G339" i="23"/>
  <c r="H339" i="23"/>
  <c r="I339" i="23"/>
  <c r="J339" i="23"/>
  <c r="K339" i="23"/>
  <c r="L339" i="23"/>
  <c r="G340" i="23"/>
  <c r="H340" i="23"/>
  <c r="I340" i="23"/>
  <c r="J340" i="23"/>
  <c r="K340" i="23"/>
  <c r="L340" i="23"/>
  <c r="G341" i="23"/>
  <c r="H341" i="23"/>
  <c r="I341" i="23"/>
  <c r="J341" i="23"/>
  <c r="K341" i="23"/>
  <c r="L341" i="23"/>
  <c r="G342" i="23"/>
  <c r="H342" i="23"/>
  <c r="I342" i="23"/>
  <c r="J342" i="23"/>
  <c r="K342" i="23"/>
  <c r="L342" i="23"/>
  <c r="G343" i="23"/>
  <c r="H343" i="23"/>
  <c r="I343" i="23"/>
  <c r="J343" i="23"/>
  <c r="K343" i="23"/>
  <c r="L343" i="23"/>
  <c r="G344" i="23"/>
  <c r="H344" i="23"/>
  <c r="I344" i="23"/>
  <c r="J344" i="23"/>
  <c r="K344" i="23"/>
  <c r="L344" i="23"/>
  <c r="G345" i="23"/>
  <c r="H345" i="23"/>
  <c r="I345" i="23"/>
  <c r="J345" i="23"/>
  <c r="K345" i="23"/>
  <c r="L345" i="23"/>
  <c r="G346" i="23"/>
  <c r="H346" i="23"/>
  <c r="I346" i="23"/>
  <c r="J346" i="23"/>
  <c r="K346" i="23"/>
  <c r="L346" i="23"/>
  <c r="G347" i="23"/>
  <c r="H347" i="23"/>
  <c r="I347" i="23"/>
  <c r="J347" i="23"/>
  <c r="K347" i="23"/>
  <c r="L347" i="23"/>
  <c r="G348" i="23"/>
  <c r="H348" i="23"/>
  <c r="I348" i="23"/>
  <c r="J348" i="23"/>
  <c r="K348" i="23"/>
  <c r="L348" i="23"/>
  <c r="G349" i="23"/>
  <c r="H349" i="23"/>
  <c r="I349" i="23"/>
  <c r="J349" i="23"/>
  <c r="K349" i="23"/>
  <c r="L349" i="23"/>
  <c r="G350" i="23"/>
  <c r="H350" i="23"/>
  <c r="I350" i="23"/>
  <c r="J350" i="23"/>
  <c r="K350" i="23"/>
  <c r="L350" i="23"/>
  <c r="G351" i="23"/>
  <c r="H351" i="23"/>
  <c r="I351" i="23"/>
  <c r="J351" i="23"/>
  <c r="K351" i="23"/>
  <c r="L351" i="23"/>
  <c r="G352" i="23"/>
  <c r="H352" i="23"/>
  <c r="I352" i="23"/>
  <c r="J352" i="23"/>
  <c r="K352" i="23"/>
  <c r="L352" i="23"/>
  <c r="G353" i="23"/>
  <c r="H353" i="23"/>
  <c r="I353" i="23"/>
  <c r="J353" i="23"/>
  <c r="K353" i="23"/>
  <c r="L353" i="23"/>
  <c r="G354" i="23"/>
  <c r="H354" i="23"/>
  <c r="I354" i="23"/>
  <c r="J354" i="23"/>
  <c r="K354" i="23"/>
  <c r="L354" i="23"/>
  <c r="G355" i="23"/>
  <c r="H355" i="23"/>
  <c r="I355" i="23"/>
  <c r="J355" i="23"/>
  <c r="K355" i="23"/>
  <c r="L355" i="23"/>
  <c r="G356" i="23"/>
  <c r="H356" i="23"/>
  <c r="I356" i="23"/>
  <c r="J356" i="23"/>
  <c r="K356" i="23"/>
  <c r="L356" i="23"/>
  <c r="G357" i="23"/>
  <c r="H357" i="23"/>
  <c r="I357" i="23"/>
  <c r="J357" i="23"/>
  <c r="K357" i="23"/>
  <c r="L357" i="23"/>
  <c r="G358" i="23"/>
  <c r="H358" i="23"/>
  <c r="I358" i="23"/>
  <c r="J358" i="23"/>
  <c r="K358" i="23"/>
  <c r="L358" i="23"/>
  <c r="G359" i="23"/>
  <c r="H359" i="23"/>
  <c r="I359" i="23"/>
  <c r="J359" i="23"/>
  <c r="K359" i="23"/>
  <c r="L359" i="23"/>
  <c r="G360" i="23"/>
  <c r="H360" i="23"/>
  <c r="I360" i="23"/>
  <c r="J360" i="23"/>
  <c r="K360" i="23"/>
  <c r="L360" i="23"/>
  <c r="G361" i="23"/>
  <c r="H361" i="23"/>
  <c r="I361" i="23"/>
  <c r="J361" i="23"/>
  <c r="K361" i="23"/>
  <c r="L361" i="23"/>
  <c r="G362" i="23"/>
  <c r="H362" i="23"/>
  <c r="I362" i="23"/>
  <c r="J362" i="23"/>
  <c r="K362" i="23"/>
  <c r="L362" i="23"/>
  <c r="G363" i="23"/>
  <c r="H363" i="23"/>
  <c r="I363" i="23"/>
  <c r="J363" i="23"/>
  <c r="K363" i="23"/>
  <c r="L363" i="23"/>
  <c r="G364" i="23"/>
  <c r="H364" i="23"/>
  <c r="I364" i="23"/>
  <c r="J364" i="23"/>
  <c r="K364" i="23"/>
  <c r="L364" i="23"/>
  <c r="G365" i="23"/>
  <c r="H365" i="23"/>
  <c r="I365" i="23"/>
  <c r="J365" i="23"/>
  <c r="K365" i="23"/>
  <c r="L365" i="23"/>
  <c r="G366" i="23"/>
  <c r="H366" i="23"/>
  <c r="I366" i="23"/>
  <c r="J366" i="23"/>
  <c r="K366" i="23"/>
  <c r="L366" i="23"/>
  <c r="G367" i="23"/>
  <c r="H367" i="23"/>
  <c r="I367" i="23"/>
  <c r="J367" i="23"/>
  <c r="K367" i="23"/>
  <c r="L367" i="23"/>
  <c r="G368" i="23"/>
  <c r="H368" i="23"/>
  <c r="I368" i="23"/>
  <c r="J368" i="23"/>
  <c r="K368" i="23"/>
  <c r="L368" i="23"/>
  <c r="G369" i="23"/>
  <c r="H369" i="23"/>
  <c r="I369" i="23"/>
  <c r="J369" i="23"/>
  <c r="K369" i="23"/>
  <c r="L369" i="23"/>
  <c r="G370" i="23"/>
  <c r="H370" i="23"/>
  <c r="I370" i="23"/>
  <c r="J370" i="23"/>
  <c r="K370" i="23"/>
  <c r="L370" i="23"/>
  <c r="G371" i="23"/>
  <c r="H371" i="23"/>
  <c r="I371" i="23"/>
  <c r="J371" i="23"/>
  <c r="K371" i="23"/>
  <c r="L371" i="23"/>
  <c r="G372" i="23"/>
  <c r="H372" i="23"/>
  <c r="I372" i="23"/>
  <c r="J372" i="23"/>
  <c r="K372" i="23"/>
  <c r="L372" i="23"/>
  <c r="G373" i="23"/>
  <c r="H373" i="23"/>
  <c r="I373" i="23"/>
  <c r="J373" i="23"/>
  <c r="K373" i="23"/>
  <c r="L373" i="23"/>
  <c r="G374" i="23"/>
  <c r="H374" i="23"/>
  <c r="I374" i="23"/>
  <c r="J374" i="23"/>
  <c r="K374" i="23"/>
  <c r="L374" i="23"/>
  <c r="G375" i="23"/>
  <c r="H375" i="23"/>
  <c r="I375" i="23"/>
  <c r="J375" i="23"/>
  <c r="K375" i="23"/>
  <c r="L375" i="23"/>
  <c r="G376" i="23"/>
  <c r="H376" i="23"/>
  <c r="I376" i="23"/>
  <c r="J376" i="23"/>
  <c r="K376" i="23"/>
  <c r="L376" i="23"/>
  <c r="G377" i="23"/>
  <c r="H377" i="23"/>
  <c r="I377" i="23"/>
  <c r="J377" i="23"/>
  <c r="K377" i="23"/>
  <c r="L377" i="23"/>
  <c r="G378" i="23"/>
  <c r="H378" i="23"/>
  <c r="I378" i="23"/>
  <c r="J378" i="23"/>
  <c r="K378" i="23"/>
  <c r="L378" i="23"/>
  <c r="G379" i="23"/>
  <c r="H379" i="23"/>
  <c r="I379" i="23"/>
  <c r="J379" i="23"/>
  <c r="K379" i="23"/>
  <c r="L379" i="23"/>
  <c r="G380" i="23"/>
  <c r="H380" i="23"/>
  <c r="I380" i="23"/>
  <c r="J380" i="23"/>
  <c r="K380" i="23"/>
  <c r="L380" i="23"/>
  <c r="G381" i="23"/>
  <c r="H381" i="23"/>
  <c r="I381" i="23"/>
  <c r="J381" i="23"/>
  <c r="K381" i="23"/>
  <c r="L381" i="23"/>
  <c r="G382" i="23"/>
  <c r="H382" i="23"/>
  <c r="I382" i="23"/>
  <c r="J382" i="23"/>
  <c r="K382" i="23"/>
  <c r="L382" i="23"/>
  <c r="G383" i="23"/>
  <c r="H383" i="23"/>
  <c r="I383" i="23"/>
  <c r="J383" i="23"/>
  <c r="K383" i="23"/>
  <c r="L383" i="23"/>
  <c r="G384" i="23"/>
  <c r="H384" i="23"/>
  <c r="I384" i="23"/>
  <c r="J384" i="23"/>
  <c r="K384" i="23"/>
  <c r="L384" i="23"/>
  <c r="G385" i="23"/>
  <c r="H385" i="23"/>
  <c r="I385" i="23"/>
  <c r="J385" i="23"/>
  <c r="K385" i="23"/>
  <c r="L385" i="23"/>
  <c r="G386" i="23"/>
  <c r="H386" i="23"/>
  <c r="I386" i="23"/>
  <c r="J386" i="23"/>
  <c r="K386" i="23"/>
  <c r="L386" i="23"/>
  <c r="G387" i="23"/>
  <c r="H387" i="23"/>
  <c r="I387" i="23"/>
  <c r="J387" i="23"/>
  <c r="K387" i="23"/>
  <c r="L387" i="23"/>
  <c r="G388" i="23"/>
  <c r="H388" i="23"/>
  <c r="I388" i="23"/>
  <c r="J388" i="23"/>
  <c r="K388" i="23"/>
  <c r="L388" i="23"/>
  <c r="G389" i="23"/>
  <c r="H389" i="23"/>
  <c r="I389" i="23"/>
  <c r="J389" i="23"/>
  <c r="K389" i="23"/>
  <c r="L389" i="23"/>
  <c r="G390" i="23"/>
  <c r="H390" i="23"/>
  <c r="I390" i="23"/>
  <c r="J390" i="23"/>
  <c r="K390" i="23"/>
  <c r="L390" i="23"/>
  <c r="G391" i="23"/>
  <c r="H391" i="23"/>
  <c r="I391" i="23"/>
  <c r="J391" i="23"/>
  <c r="K391" i="23"/>
  <c r="L391" i="23"/>
  <c r="G392" i="23"/>
  <c r="H392" i="23"/>
  <c r="I392" i="23"/>
  <c r="J392" i="23"/>
  <c r="K392" i="23"/>
  <c r="L392" i="23"/>
  <c r="G393" i="23"/>
  <c r="H393" i="23"/>
  <c r="I393" i="23"/>
  <c r="J393" i="23"/>
  <c r="K393" i="23"/>
  <c r="L393" i="23"/>
  <c r="G394" i="23"/>
  <c r="H394" i="23"/>
  <c r="I394" i="23"/>
  <c r="J394" i="23"/>
  <c r="K394" i="23"/>
  <c r="L394" i="23"/>
  <c r="G395" i="23"/>
  <c r="H395" i="23"/>
  <c r="I395" i="23"/>
  <c r="J395" i="23"/>
  <c r="K395" i="23"/>
  <c r="L395" i="23"/>
  <c r="G396" i="23"/>
  <c r="H396" i="23"/>
  <c r="I396" i="23"/>
  <c r="J396" i="23"/>
  <c r="K396" i="23"/>
  <c r="L396" i="23"/>
  <c r="G397" i="23"/>
  <c r="H397" i="23"/>
  <c r="I397" i="23"/>
  <c r="J397" i="23"/>
  <c r="K397" i="23"/>
  <c r="L397" i="23"/>
  <c r="G398" i="23"/>
  <c r="H398" i="23"/>
  <c r="I398" i="23"/>
  <c r="J398" i="23"/>
  <c r="K398" i="23"/>
  <c r="L398" i="23"/>
  <c r="G399" i="23"/>
  <c r="H399" i="23"/>
  <c r="I399" i="23"/>
  <c r="J399" i="23"/>
  <c r="K399" i="23"/>
  <c r="L399" i="23"/>
  <c r="G400" i="23"/>
  <c r="H400" i="23"/>
  <c r="I400" i="23"/>
  <c r="J400" i="23"/>
  <c r="K400" i="23"/>
  <c r="L400" i="23"/>
  <c r="G401" i="23"/>
  <c r="H401" i="23"/>
  <c r="I401" i="23"/>
  <c r="J401" i="23"/>
  <c r="K401" i="23"/>
  <c r="L401" i="23"/>
  <c r="G402" i="23"/>
  <c r="H402" i="23"/>
  <c r="I402" i="23"/>
  <c r="J402" i="23"/>
  <c r="K402" i="23"/>
  <c r="L402" i="23"/>
  <c r="G403" i="23"/>
  <c r="H403" i="23"/>
  <c r="I403" i="23"/>
  <c r="J403" i="23"/>
  <c r="K403" i="23"/>
  <c r="L403" i="23"/>
  <c r="G404" i="23"/>
  <c r="H404" i="23"/>
  <c r="I404" i="23"/>
  <c r="J404" i="23"/>
  <c r="K404" i="23"/>
  <c r="L404" i="23"/>
  <c r="G405" i="23"/>
  <c r="H405" i="23"/>
  <c r="I405" i="23"/>
  <c r="J405" i="23"/>
  <c r="K405" i="23"/>
  <c r="L405" i="23"/>
  <c r="G406" i="23"/>
  <c r="H406" i="23"/>
  <c r="I406" i="23"/>
  <c r="J406" i="23"/>
  <c r="K406" i="23"/>
  <c r="L406" i="23"/>
  <c r="G407" i="23"/>
  <c r="H407" i="23"/>
  <c r="I407" i="23"/>
  <c r="J407" i="23"/>
  <c r="K407" i="23"/>
  <c r="L407" i="23"/>
  <c r="G408" i="23"/>
  <c r="H408" i="23"/>
  <c r="I408" i="23"/>
  <c r="J408" i="23"/>
  <c r="K408" i="23"/>
  <c r="L408" i="23"/>
  <c r="G409" i="23"/>
  <c r="H409" i="23"/>
  <c r="I409" i="23"/>
  <c r="J409" i="23"/>
  <c r="K409" i="23"/>
  <c r="L409" i="23"/>
  <c r="G410" i="23"/>
  <c r="H410" i="23"/>
  <c r="I410" i="23"/>
  <c r="J410" i="23"/>
  <c r="K410" i="23"/>
  <c r="L410" i="23"/>
  <c r="G411" i="23"/>
  <c r="H411" i="23"/>
  <c r="I411" i="23"/>
  <c r="J411" i="23"/>
  <c r="K411" i="23"/>
  <c r="L411" i="23"/>
  <c r="G412" i="23"/>
  <c r="H412" i="23"/>
  <c r="I412" i="23"/>
  <c r="J412" i="23"/>
  <c r="K412" i="23"/>
  <c r="L412" i="23"/>
  <c r="G413" i="23"/>
  <c r="H413" i="23"/>
  <c r="I413" i="23"/>
  <c r="J413" i="23"/>
  <c r="K413" i="23"/>
  <c r="L413" i="23"/>
  <c r="G414" i="23"/>
  <c r="H414" i="23"/>
  <c r="I414" i="23"/>
  <c r="J414" i="23"/>
  <c r="K414" i="23"/>
  <c r="L414" i="23"/>
  <c r="G415" i="23"/>
  <c r="H415" i="23"/>
  <c r="I415" i="23"/>
  <c r="J415" i="23"/>
  <c r="K415" i="23"/>
  <c r="L415" i="23"/>
  <c r="G416" i="23"/>
  <c r="H416" i="23"/>
  <c r="I416" i="23"/>
  <c r="J416" i="23"/>
  <c r="K416" i="23"/>
  <c r="L416" i="23"/>
  <c r="G417" i="23"/>
  <c r="H417" i="23"/>
  <c r="I417" i="23"/>
  <c r="J417" i="23"/>
  <c r="K417" i="23"/>
  <c r="L417" i="23"/>
  <c r="G418" i="23"/>
  <c r="H418" i="23"/>
  <c r="I418" i="23"/>
  <c r="J418" i="23"/>
  <c r="K418" i="23"/>
  <c r="L418" i="23"/>
  <c r="G419" i="23"/>
  <c r="H419" i="23"/>
  <c r="I419" i="23"/>
  <c r="J419" i="23"/>
  <c r="K419" i="23"/>
  <c r="L419" i="23"/>
  <c r="G420" i="23"/>
  <c r="H420" i="23"/>
  <c r="I420" i="23"/>
  <c r="J420" i="23"/>
  <c r="K420" i="23"/>
  <c r="L420" i="23"/>
  <c r="G421" i="23"/>
  <c r="H421" i="23"/>
  <c r="I421" i="23"/>
  <c r="J421" i="23"/>
  <c r="K421" i="23"/>
  <c r="L421" i="23"/>
  <c r="G422" i="23"/>
  <c r="H422" i="23"/>
  <c r="I422" i="23"/>
  <c r="J422" i="23"/>
  <c r="K422" i="23"/>
  <c r="L422" i="23"/>
  <c r="G423" i="23"/>
  <c r="H423" i="23"/>
  <c r="I423" i="23"/>
  <c r="J423" i="23"/>
  <c r="K423" i="23"/>
  <c r="L423" i="23"/>
  <c r="G424" i="23"/>
  <c r="H424" i="23"/>
  <c r="I424" i="23"/>
  <c r="J424" i="23"/>
  <c r="K424" i="23"/>
  <c r="L424" i="23"/>
  <c r="G425" i="23"/>
  <c r="H425" i="23"/>
  <c r="I425" i="23"/>
  <c r="J425" i="23"/>
  <c r="K425" i="23"/>
  <c r="L425" i="23"/>
  <c r="G426" i="23"/>
  <c r="H426" i="23"/>
  <c r="I426" i="23"/>
  <c r="J426" i="23"/>
  <c r="K426" i="23"/>
  <c r="L426" i="23"/>
  <c r="G427" i="23"/>
  <c r="H427" i="23"/>
  <c r="I427" i="23"/>
  <c r="J427" i="23"/>
  <c r="K427" i="23"/>
  <c r="L427" i="23"/>
  <c r="G428" i="23"/>
  <c r="H428" i="23"/>
  <c r="I428" i="23"/>
  <c r="J428" i="23"/>
  <c r="K428" i="23"/>
  <c r="L428" i="23"/>
  <c r="G429" i="23"/>
  <c r="H429" i="23"/>
  <c r="I429" i="23"/>
  <c r="J429" i="23"/>
  <c r="K429" i="23"/>
  <c r="L429" i="23"/>
  <c r="G430" i="23"/>
  <c r="H430" i="23"/>
  <c r="I430" i="23"/>
  <c r="J430" i="23"/>
  <c r="K430" i="23"/>
  <c r="L430" i="23"/>
  <c r="G431" i="23"/>
  <c r="H431" i="23"/>
  <c r="I431" i="23"/>
  <c r="J431" i="23"/>
  <c r="K431" i="23"/>
  <c r="L431" i="23"/>
  <c r="G432" i="23"/>
  <c r="H432" i="23"/>
  <c r="I432" i="23"/>
  <c r="J432" i="23"/>
  <c r="K432" i="23"/>
  <c r="L432" i="23"/>
  <c r="G433" i="23"/>
  <c r="H433" i="23"/>
  <c r="I433" i="23"/>
  <c r="J433" i="23"/>
  <c r="K433" i="23"/>
  <c r="L433" i="23"/>
  <c r="G434" i="23"/>
  <c r="H434" i="23"/>
  <c r="I434" i="23"/>
  <c r="J434" i="23"/>
  <c r="K434" i="23"/>
  <c r="L434" i="23"/>
  <c r="G435" i="23"/>
  <c r="H435" i="23"/>
  <c r="I435" i="23"/>
  <c r="J435" i="23"/>
  <c r="K435" i="23"/>
  <c r="L435" i="23"/>
  <c r="G436" i="23"/>
  <c r="H436" i="23"/>
  <c r="I436" i="23"/>
  <c r="J436" i="23"/>
  <c r="K436" i="23"/>
  <c r="L436" i="23"/>
  <c r="G437" i="23"/>
  <c r="H437" i="23"/>
  <c r="I437" i="23"/>
  <c r="J437" i="23"/>
  <c r="K437" i="23"/>
  <c r="L437" i="23"/>
  <c r="G438" i="23"/>
  <c r="H438" i="23"/>
  <c r="I438" i="23"/>
  <c r="J438" i="23"/>
  <c r="K438" i="23"/>
  <c r="L438" i="23"/>
  <c r="G439" i="23"/>
  <c r="H439" i="23"/>
  <c r="I439" i="23"/>
  <c r="J439" i="23"/>
  <c r="K439" i="23"/>
  <c r="L439" i="23"/>
  <c r="G440" i="23"/>
  <c r="H440" i="23"/>
  <c r="I440" i="23"/>
  <c r="J440" i="23"/>
  <c r="K440" i="23"/>
  <c r="L440" i="23"/>
  <c r="G441" i="23"/>
  <c r="H441" i="23"/>
  <c r="I441" i="23"/>
  <c r="J441" i="23"/>
  <c r="K441" i="23"/>
  <c r="L441" i="23"/>
  <c r="G442" i="23"/>
  <c r="H442" i="23"/>
  <c r="I442" i="23"/>
  <c r="J442" i="23"/>
  <c r="K442" i="23"/>
  <c r="L442" i="23"/>
  <c r="G443" i="23"/>
  <c r="H443" i="23"/>
  <c r="I443" i="23"/>
  <c r="J443" i="23"/>
  <c r="K443" i="23"/>
  <c r="L443" i="23"/>
  <c r="G444" i="23"/>
  <c r="H444" i="23"/>
  <c r="I444" i="23"/>
  <c r="J444" i="23"/>
  <c r="K444" i="23"/>
  <c r="L444" i="23"/>
  <c r="G445" i="23"/>
  <c r="H445" i="23"/>
  <c r="I445" i="23"/>
  <c r="J445" i="23"/>
  <c r="K445" i="23"/>
  <c r="L445" i="23"/>
  <c r="G446" i="23"/>
  <c r="H446" i="23"/>
  <c r="I446" i="23"/>
  <c r="J446" i="23"/>
  <c r="K446" i="23"/>
  <c r="L446" i="23"/>
  <c r="G447" i="23"/>
  <c r="H447" i="23"/>
  <c r="I447" i="23"/>
  <c r="J447" i="23"/>
  <c r="K447" i="23"/>
  <c r="L447" i="23"/>
  <c r="G448" i="23"/>
  <c r="H448" i="23"/>
  <c r="I448" i="23"/>
  <c r="J448" i="23"/>
  <c r="K448" i="23"/>
  <c r="L448" i="23"/>
  <c r="G449" i="23"/>
  <c r="H449" i="23"/>
  <c r="I449" i="23"/>
  <c r="J449" i="23"/>
  <c r="K449" i="23"/>
  <c r="L449" i="23"/>
  <c r="G450" i="23"/>
  <c r="H450" i="23"/>
  <c r="I450" i="23"/>
  <c r="J450" i="23"/>
  <c r="K450" i="23"/>
  <c r="L450" i="23"/>
  <c r="G451" i="23"/>
  <c r="H451" i="23"/>
  <c r="I451" i="23"/>
  <c r="J451" i="23"/>
  <c r="K451" i="23"/>
  <c r="L451" i="23"/>
  <c r="G452" i="23"/>
  <c r="H452" i="23"/>
  <c r="I452" i="23"/>
  <c r="J452" i="23"/>
  <c r="K452" i="23"/>
  <c r="L452" i="23"/>
  <c r="G453" i="23"/>
  <c r="H453" i="23"/>
  <c r="I453" i="23"/>
  <c r="J453" i="23"/>
  <c r="K453" i="23"/>
  <c r="L453" i="23"/>
  <c r="G454" i="23"/>
  <c r="H454" i="23"/>
  <c r="I454" i="23"/>
  <c r="J454" i="23"/>
  <c r="K454" i="23"/>
  <c r="L454" i="23"/>
  <c r="G455" i="23"/>
  <c r="H455" i="23"/>
  <c r="I455" i="23"/>
  <c r="J455" i="23"/>
  <c r="K455" i="23"/>
  <c r="L455" i="23"/>
  <c r="G456" i="23"/>
  <c r="H456" i="23"/>
  <c r="I456" i="23"/>
  <c r="J456" i="23"/>
  <c r="K456" i="23"/>
  <c r="L456" i="23"/>
  <c r="G457" i="23"/>
  <c r="H457" i="23"/>
  <c r="I457" i="23"/>
  <c r="J457" i="23"/>
  <c r="K457" i="23"/>
  <c r="L457" i="23"/>
  <c r="G458" i="23"/>
  <c r="H458" i="23"/>
  <c r="I458" i="23"/>
  <c r="J458" i="23"/>
  <c r="K458" i="23"/>
  <c r="L458" i="23"/>
  <c r="G459" i="23"/>
  <c r="H459" i="23"/>
  <c r="I459" i="23"/>
  <c r="J459" i="23"/>
  <c r="K459" i="23"/>
  <c r="L459" i="23"/>
  <c r="G460" i="23"/>
  <c r="H460" i="23"/>
  <c r="I460" i="23"/>
  <c r="J460" i="23"/>
  <c r="K460" i="23"/>
  <c r="L460" i="23"/>
  <c r="G461" i="23"/>
  <c r="H461" i="23"/>
  <c r="I461" i="23"/>
  <c r="J461" i="23"/>
  <c r="K461" i="23"/>
  <c r="L461" i="23"/>
  <c r="G462" i="23"/>
  <c r="H462" i="23"/>
  <c r="I462" i="23"/>
  <c r="J462" i="23"/>
  <c r="K462" i="23"/>
  <c r="L462" i="23"/>
  <c r="G463" i="23"/>
  <c r="H463" i="23"/>
  <c r="I463" i="23"/>
  <c r="J463" i="23"/>
  <c r="K463" i="23"/>
  <c r="L463" i="23"/>
  <c r="G464" i="23"/>
  <c r="H464" i="23"/>
  <c r="I464" i="23"/>
  <c r="J464" i="23"/>
  <c r="K464" i="23"/>
  <c r="L464" i="23"/>
  <c r="G465" i="23"/>
  <c r="H465" i="23"/>
  <c r="I465" i="23"/>
  <c r="J465" i="23"/>
  <c r="K465" i="23"/>
  <c r="L465" i="23"/>
  <c r="G466" i="23"/>
  <c r="H466" i="23"/>
  <c r="I466" i="23"/>
  <c r="J466" i="23"/>
  <c r="K466" i="23"/>
  <c r="L466" i="23"/>
  <c r="G467" i="23"/>
  <c r="H467" i="23"/>
  <c r="I467" i="23"/>
  <c r="J467" i="23"/>
  <c r="K467" i="23"/>
  <c r="L467" i="23"/>
  <c r="G468" i="23"/>
  <c r="H468" i="23"/>
  <c r="I468" i="23"/>
  <c r="J468" i="23"/>
  <c r="K468" i="23"/>
  <c r="L468" i="23"/>
  <c r="G469" i="23"/>
  <c r="H469" i="23"/>
  <c r="I469" i="23"/>
  <c r="J469" i="23"/>
  <c r="K469" i="23"/>
  <c r="L469" i="23"/>
  <c r="G470" i="23"/>
  <c r="H470" i="23"/>
  <c r="I470" i="23"/>
  <c r="J470" i="23"/>
  <c r="K470" i="23"/>
  <c r="L470" i="23"/>
  <c r="G471" i="23"/>
  <c r="H471" i="23"/>
  <c r="I471" i="23"/>
  <c r="J471" i="23"/>
  <c r="K471" i="23"/>
  <c r="L471" i="23"/>
  <c r="G472" i="23"/>
  <c r="H472" i="23"/>
  <c r="I472" i="23"/>
  <c r="J472" i="23"/>
  <c r="K472" i="23"/>
  <c r="L472" i="23"/>
  <c r="G473" i="23"/>
  <c r="H473" i="23"/>
  <c r="I473" i="23"/>
  <c r="J473" i="23"/>
  <c r="K473" i="23"/>
  <c r="L473" i="23"/>
  <c r="G474" i="23"/>
  <c r="H474" i="23"/>
  <c r="I474" i="23"/>
  <c r="J474" i="23"/>
  <c r="K474" i="23"/>
  <c r="L474" i="23"/>
  <c r="G475" i="23"/>
  <c r="H475" i="23"/>
  <c r="I475" i="23"/>
  <c r="J475" i="23"/>
  <c r="K475" i="23"/>
  <c r="L475" i="23"/>
  <c r="G476" i="23"/>
  <c r="H476" i="23"/>
  <c r="I476" i="23"/>
  <c r="J476" i="23"/>
  <c r="K476" i="23"/>
  <c r="L476" i="23"/>
  <c r="G477" i="23"/>
  <c r="H477" i="23"/>
  <c r="I477" i="23"/>
  <c r="J477" i="23"/>
  <c r="K477" i="23"/>
  <c r="L477" i="23"/>
  <c r="G478" i="23"/>
  <c r="H478" i="23"/>
  <c r="I478" i="23"/>
  <c r="J478" i="23"/>
  <c r="K478" i="23"/>
  <c r="L478" i="23"/>
  <c r="G479" i="23"/>
  <c r="H479" i="23"/>
  <c r="I479" i="23"/>
  <c r="J479" i="23"/>
  <c r="K479" i="23"/>
  <c r="L479" i="23"/>
  <c r="G480" i="23"/>
  <c r="H480" i="23"/>
  <c r="I480" i="23"/>
  <c r="J480" i="23"/>
  <c r="K480" i="23"/>
  <c r="L480" i="23"/>
  <c r="G481" i="23"/>
  <c r="H481" i="23"/>
  <c r="I481" i="23"/>
  <c r="J481" i="23"/>
  <c r="K481" i="23"/>
  <c r="L481" i="23"/>
  <c r="G482" i="23"/>
  <c r="H482" i="23"/>
  <c r="I482" i="23"/>
  <c r="J482" i="23"/>
  <c r="K482" i="23"/>
  <c r="L482" i="23"/>
  <c r="G483" i="23"/>
  <c r="H483" i="23"/>
  <c r="I483" i="23"/>
  <c r="J483" i="23"/>
  <c r="K483" i="23"/>
  <c r="L483" i="23"/>
  <c r="G484" i="23"/>
  <c r="H484" i="23"/>
  <c r="I484" i="23"/>
  <c r="J484" i="23"/>
  <c r="K484" i="23"/>
  <c r="L484" i="23"/>
  <c r="G485" i="23"/>
  <c r="H485" i="23"/>
  <c r="I485" i="23"/>
  <c r="J485" i="23"/>
  <c r="K485" i="23"/>
  <c r="L485" i="23"/>
  <c r="G486" i="23"/>
  <c r="H486" i="23"/>
  <c r="I486" i="23"/>
  <c r="J486" i="23"/>
  <c r="K486" i="23"/>
  <c r="L486" i="23"/>
  <c r="G487" i="23"/>
  <c r="H487" i="23"/>
  <c r="I487" i="23"/>
  <c r="J487" i="23"/>
  <c r="K487" i="23"/>
  <c r="L487" i="23"/>
  <c r="G488" i="23"/>
  <c r="H488" i="23"/>
  <c r="I488" i="23"/>
  <c r="J488" i="23"/>
  <c r="K488" i="23"/>
  <c r="L488" i="23"/>
  <c r="G489" i="23"/>
  <c r="H489" i="23"/>
  <c r="I489" i="23"/>
  <c r="J489" i="23"/>
  <c r="K489" i="23"/>
  <c r="L489" i="23"/>
  <c r="G490" i="23"/>
  <c r="H490" i="23"/>
  <c r="I490" i="23"/>
  <c r="J490" i="23"/>
  <c r="K490" i="23"/>
  <c r="L490" i="23"/>
  <c r="G491" i="23"/>
  <c r="H491" i="23"/>
  <c r="I491" i="23"/>
  <c r="J491" i="23"/>
  <c r="K491" i="23"/>
  <c r="L491" i="23"/>
  <c r="G492" i="23"/>
  <c r="H492" i="23"/>
  <c r="I492" i="23"/>
  <c r="J492" i="23"/>
  <c r="K492" i="23"/>
  <c r="L492" i="23"/>
  <c r="G493" i="23"/>
  <c r="H493" i="23"/>
  <c r="I493" i="23"/>
  <c r="J493" i="23"/>
  <c r="K493" i="23"/>
  <c r="L493" i="23"/>
  <c r="G494" i="23"/>
  <c r="H494" i="23"/>
  <c r="I494" i="23"/>
  <c r="J494" i="23"/>
  <c r="K494" i="23"/>
  <c r="L494" i="23"/>
  <c r="G495" i="23"/>
  <c r="H495" i="23"/>
  <c r="I495" i="23"/>
  <c r="J495" i="23"/>
  <c r="K495" i="23"/>
  <c r="L495" i="23"/>
  <c r="G496" i="23"/>
  <c r="H496" i="23"/>
  <c r="I496" i="23"/>
  <c r="J496" i="23"/>
  <c r="K496" i="23"/>
  <c r="L496" i="23"/>
  <c r="G497" i="23"/>
  <c r="H497" i="23"/>
  <c r="I497" i="23"/>
  <c r="J497" i="23"/>
  <c r="K497" i="23"/>
  <c r="L497" i="23"/>
  <c r="G498" i="23"/>
  <c r="H498" i="23"/>
  <c r="I498" i="23"/>
  <c r="J498" i="23"/>
  <c r="K498" i="23"/>
  <c r="L498" i="23"/>
  <c r="G499" i="23"/>
  <c r="H499" i="23"/>
  <c r="I499" i="23"/>
  <c r="J499" i="23"/>
  <c r="K499" i="23"/>
  <c r="L499" i="23"/>
  <c r="G500" i="23"/>
  <c r="Q500" i="23"/>
  <c r="H500" i="23"/>
  <c r="I500" i="23"/>
  <c r="J500" i="23"/>
  <c r="K500" i="23"/>
  <c r="L500" i="23"/>
  <c r="G501" i="23"/>
  <c r="H501" i="23"/>
  <c r="I501" i="23"/>
  <c r="J501" i="23"/>
  <c r="K501" i="23"/>
  <c r="L501" i="23"/>
  <c r="G502" i="23"/>
  <c r="H502" i="23"/>
  <c r="I502" i="23"/>
  <c r="J502" i="23"/>
  <c r="K502" i="23"/>
  <c r="L502" i="23"/>
  <c r="G503" i="23"/>
  <c r="H503" i="23"/>
  <c r="I503" i="23"/>
  <c r="J503" i="23"/>
  <c r="K503" i="23"/>
  <c r="L503" i="23"/>
  <c r="G504" i="23"/>
  <c r="H504" i="23"/>
  <c r="I504" i="23"/>
  <c r="J504" i="23"/>
  <c r="K504" i="23"/>
  <c r="L504" i="23"/>
  <c r="G505" i="23"/>
  <c r="H505" i="23"/>
  <c r="I505" i="23"/>
  <c r="J505" i="23"/>
  <c r="K505" i="23"/>
  <c r="L505" i="23"/>
  <c r="G506" i="23"/>
  <c r="H506" i="23"/>
  <c r="I506" i="23"/>
  <c r="J506" i="23"/>
  <c r="K506" i="23"/>
  <c r="L506" i="23"/>
  <c r="G507" i="23"/>
  <c r="H507" i="23"/>
  <c r="I507" i="23"/>
  <c r="J507" i="23"/>
  <c r="K507" i="23"/>
  <c r="L507" i="23"/>
  <c r="G508" i="23"/>
  <c r="H508" i="23"/>
  <c r="I508" i="23"/>
  <c r="J508" i="23"/>
  <c r="K508" i="23"/>
  <c r="L508" i="23"/>
  <c r="G509" i="23"/>
  <c r="H509" i="23"/>
  <c r="I509" i="23"/>
  <c r="J509" i="23"/>
  <c r="K509" i="23"/>
  <c r="L509" i="23"/>
  <c r="G510" i="23"/>
  <c r="H510" i="23"/>
  <c r="I510" i="23"/>
  <c r="J510" i="23"/>
  <c r="K510" i="23"/>
  <c r="L510" i="23"/>
  <c r="G511" i="23"/>
  <c r="H511" i="23"/>
  <c r="I511" i="23"/>
  <c r="J511" i="23"/>
  <c r="K511" i="23"/>
  <c r="L511" i="23"/>
  <c r="G512" i="23"/>
  <c r="H512" i="23"/>
  <c r="I512" i="23"/>
  <c r="J512" i="23"/>
  <c r="K512" i="23"/>
  <c r="L512" i="23"/>
  <c r="G513" i="23"/>
  <c r="H513" i="23"/>
  <c r="I513" i="23"/>
  <c r="J513" i="23"/>
  <c r="K513" i="23"/>
  <c r="L513" i="23"/>
  <c r="G514" i="23"/>
  <c r="H514" i="23"/>
  <c r="I514" i="23"/>
  <c r="J514" i="23"/>
  <c r="K514" i="23"/>
  <c r="L514" i="23"/>
  <c r="G515" i="23"/>
  <c r="H515" i="23"/>
  <c r="I515" i="23"/>
  <c r="J515" i="23"/>
  <c r="K515" i="23"/>
  <c r="L515" i="23"/>
  <c r="G516" i="23"/>
  <c r="H516" i="23"/>
  <c r="I516" i="23"/>
  <c r="J516" i="23"/>
  <c r="K516" i="23"/>
  <c r="L516" i="23"/>
  <c r="G517" i="23"/>
  <c r="H517" i="23"/>
  <c r="I517" i="23"/>
  <c r="J517" i="23"/>
  <c r="K517" i="23"/>
  <c r="L517" i="23"/>
  <c r="G518" i="23"/>
  <c r="H518" i="23"/>
  <c r="I518" i="23"/>
  <c r="J518" i="23"/>
  <c r="K518" i="23"/>
  <c r="L518" i="23"/>
  <c r="G519" i="23"/>
  <c r="H519" i="23"/>
  <c r="I519" i="23"/>
  <c r="J519" i="23"/>
  <c r="K519" i="23"/>
  <c r="L519" i="23"/>
  <c r="G520" i="23"/>
  <c r="H520" i="23"/>
  <c r="I520" i="23"/>
  <c r="J520" i="23"/>
  <c r="K520" i="23"/>
  <c r="L520" i="23"/>
  <c r="G521" i="23"/>
  <c r="H521" i="23"/>
  <c r="I521" i="23"/>
  <c r="J521" i="23"/>
  <c r="K521" i="23"/>
  <c r="L521" i="23"/>
  <c r="G522" i="23"/>
  <c r="H522" i="23"/>
  <c r="I522" i="23"/>
  <c r="J522" i="23"/>
  <c r="K522" i="23"/>
  <c r="L522" i="23"/>
  <c r="G523" i="23"/>
  <c r="H523" i="23"/>
  <c r="I523" i="23"/>
  <c r="J523" i="23"/>
  <c r="K523" i="23"/>
  <c r="L523" i="23"/>
  <c r="G524" i="23"/>
  <c r="H524" i="23"/>
  <c r="I524" i="23"/>
  <c r="J524" i="23"/>
  <c r="K524" i="23"/>
  <c r="L524" i="23"/>
  <c r="G525" i="23"/>
  <c r="H525" i="23"/>
  <c r="I525" i="23"/>
  <c r="J525" i="23"/>
  <c r="K525" i="23"/>
  <c r="L525" i="23"/>
  <c r="G526" i="23"/>
  <c r="H526" i="23"/>
  <c r="I526" i="23"/>
  <c r="J526" i="23"/>
  <c r="K526" i="23"/>
  <c r="L526" i="23"/>
  <c r="G527" i="23"/>
  <c r="H527" i="23"/>
  <c r="I527" i="23"/>
  <c r="J527" i="23"/>
  <c r="K527" i="23"/>
  <c r="L527" i="23"/>
  <c r="G528" i="23"/>
  <c r="H528" i="23"/>
  <c r="I528" i="23"/>
  <c r="J528" i="23"/>
  <c r="K528" i="23"/>
  <c r="L528" i="23"/>
  <c r="G529" i="23"/>
  <c r="H529" i="23"/>
  <c r="I529" i="23"/>
  <c r="J529" i="23"/>
  <c r="K529" i="23"/>
  <c r="L529" i="23"/>
  <c r="G530" i="23"/>
  <c r="H530" i="23"/>
  <c r="I530" i="23"/>
  <c r="J530" i="23"/>
  <c r="K530" i="23"/>
  <c r="L530" i="23"/>
  <c r="G531" i="23"/>
  <c r="H531" i="23"/>
  <c r="I531" i="23"/>
  <c r="J531" i="23"/>
  <c r="K531" i="23"/>
  <c r="L531" i="23"/>
  <c r="G532" i="23"/>
  <c r="H532" i="23"/>
  <c r="I532" i="23"/>
  <c r="J532" i="23"/>
  <c r="K532" i="23"/>
  <c r="L532" i="23"/>
  <c r="G533" i="23"/>
  <c r="H533" i="23"/>
  <c r="I533" i="23"/>
  <c r="J533" i="23"/>
  <c r="K533" i="23"/>
  <c r="L533" i="23"/>
  <c r="G534" i="23"/>
  <c r="H534" i="23"/>
  <c r="I534" i="23"/>
  <c r="J534" i="23"/>
  <c r="K534" i="23"/>
  <c r="L534" i="23"/>
  <c r="G535" i="23"/>
  <c r="H535" i="23"/>
  <c r="I535" i="23"/>
  <c r="J535" i="23"/>
  <c r="K535" i="23"/>
  <c r="L535" i="23"/>
  <c r="G536" i="23"/>
  <c r="H536" i="23"/>
  <c r="I536" i="23"/>
  <c r="J536" i="23"/>
  <c r="K536" i="23"/>
  <c r="L536" i="23"/>
  <c r="G537" i="23"/>
  <c r="H537" i="23"/>
  <c r="I537" i="23"/>
  <c r="J537" i="23"/>
  <c r="K537" i="23"/>
  <c r="L537" i="23"/>
  <c r="G538" i="23"/>
  <c r="H538" i="23"/>
  <c r="I538" i="23"/>
  <c r="J538" i="23"/>
  <c r="K538" i="23"/>
  <c r="L538" i="23"/>
  <c r="G539" i="23"/>
  <c r="H539" i="23"/>
  <c r="I539" i="23"/>
  <c r="J539" i="23"/>
  <c r="K539" i="23"/>
  <c r="L539" i="23"/>
  <c r="G540" i="23"/>
  <c r="H540" i="23"/>
  <c r="I540" i="23"/>
  <c r="J540" i="23"/>
  <c r="K540" i="23"/>
  <c r="L540" i="23"/>
  <c r="G541" i="23"/>
  <c r="H541" i="23"/>
  <c r="I541" i="23"/>
  <c r="J541" i="23"/>
  <c r="K541" i="23"/>
  <c r="L541" i="23"/>
  <c r="G542" i="23"/>
  <c r="H542" i="23"/>
  <c r="I542" i="23"/>
  <c r="J542" i="23"/>
  <c r="K542" i="23"/>
  <c r="L542" i="23"/>
  <c r="G543" i="23"/>
  <c r="H543" i="23"/>
  <c r="I543" i="23"/>
  <c r="J543" i="23"/>
  <c r="K543" i="23"/>
  <c r="L543" i="23"/>
  <c r="G544" i="23"/>
  <c r="H544" i="23"/>
  <c r="I544" i="23"/>
  <c r="J544" i="23"/>
  <c r="K544" i="23"/>
  <c r="L544" i="23"/>
  <c r="G545" i="23"/>
  <c r="H545" i="23"/>
  <c r="I545" i="23"/>
  <c r="J545" i="23"/>
  <c r="K545" i="23"/>
  <c r="L545" i="23"/>
  <c r="G546" i="23"/>
  <c r="H546" i="23"/>
  <c r="I546" i="23"/>
  <c r="J546" i="23"/>
  <c r="K546" i="23"/>
  <c r="L546" i="23"/>
  <c r="G547" i="23"/>
  <c r="H547" i="23"/>
  <c r="I547" i="23"/>
  <c r="J547" i="23"/>
  <c r="K547" i="23"/>
  <c r="L547" i="23"/>
  <c r="G548" i="23"/>
  <c r="H548" i="23"/>
  <c r="I548" i="23"/>
  <c r="J548" i="23"/>
  <c r="K548" i="23"/>
  <c r="L548" i="23"/>
  <c r="G549" i="23"/>
  <c r="H549" i="23"/>
  <c r="I549" i="23"/>
  <c r="J549" i="23"/>
  <c r="K549" i="23"/>
  <c r="L549" i="23"/>
  <c r="G550" i="23"/>
  <c r="H550" i="23"/>
  <c r="I550" i="23"/>
  <c r="J550" i="23"/>
  <c r="K550" i="23"/>
  <c r="L550" i="23"/>
  <c r="G551" i="23"/>
  <c r="H551" i="23"/>
  <c r="I551" i="23"/>
  <c r="J551" i="23"/>
  <c r="K551" i="23"/>
  <c r="L551" i="23"/>
  <c r="G552" i="23"/>
  <c r="H552" i="23"/>
  <c r="I552" i="23"/>
  <c r="J552" i="23"/>
  <c r="K552" i="23"/>
  <c r="L552" i="23"/>
  <c r="G553" i="23"/>
  <c r="H553" i="23"/>
  <c r="I553" i="23"/>
  <c r="J553" i="23"/>
  <c r="K553" i="23"/>
  <c r="L553" i="23"/>
  <c r="G554" i="23"/>
  <c r="H554" i="23"/>
  <c r="I554" i="23"/>
  <c r="J554" i="23"/>
  <c r="K554" i="23"/>
  <c r="L554" i="23"/>
  <c r="G555" i="23"/>
  <c r="H555" i="23"/>
  <c r="I555" i="23"/>
  <c r="J555" i="23"/>
  <c r="K555" i="23"/>
  <c r="L555" i="23"/>
  <c r="G556" i="23"/>
  <c r="H556" i="23"/>
  <c r="I556" i="23"/>
  <c r="J556" i="23"/>
  <c r="K556" i="23"/>
  <c r="L556" i="23"/>
  <c r="G557" i="23"/>
  <c r="H557" i="23"/>
  <c r="I557" i="23"/>
  <c r="J557" i="23"/>
  <c r="K557" i="23"/>
  <c r="L557" i="23"/>
  <c r="G558" i="23"/>
  <c r="H558" i="23"/>
  <c r="I558" i="23"/>
  <c r="J558" i="23"/>
  <c r="K558" i="23"/>
  <c r="L558" i="23"/>
  <c r="G559" i="23"/>
  <c r="H559" i="23"/>
  <c r="I559" i="23"/>
  <c r="J559" i="23"/>
  <c r="K559" i="23"/>
  <c r="L559" i="23"/>
  <c r="G560" i="23"/>
  <c r="H560" i="23"/>
  <c r="I560" i="23"/>
  <c r="J560" i="23"/>
  <c r="K560" i="23"/>
  <c r="L560" i="23"/>
  <c r="G561" i="23"/>
  <c r="H561" i="23"/>
  <c r="I561" i="23"/>
  <c r="J561" i="23"/>
  <c r="K561" i="23"/>
  <c r="L561" i="23"/>
  <c r="G562" i="23"/>
  <c r="H562" i="23"/>
  <c r="I562" i="23"/>
  <c r="J562" i="23"/>
  <c r="K562" i="23"/>
  <c r="L562" i="23"/>
  <c r="G563" i="23"/>
  <c r="H563" i="23"/>
  <c r="I563" i="23"/>
  <c r="J563" i="23"/>
  <c r="K563" i="23"/>
  <c r="L563" i="23"/>
  <c r="G564" i="23"/>
  <c r="H564" i="23"/>
  <c r="I564" i="23"/>
  <c r="J564" i="23"/>
  <c r="K564" i="23"/>
  <c r="L564" i="23"/>
  <c r="G565" i="23"/>
  <c r="H565" i="23"/>
  <c r="I565" i="23"/>
  <c r="J565" i="23"/>
  <c r="K565" i="23"/>
  <c r="L565" i="23"/>
  <c r="G566" i="23"/>
  <c r="H566" i="23"/>
  <c r="I566" i="23"/>
  <c r="J566" i="23"/>
  <c r="K566" i="23"/>
  <c r="L566" i="23"/>
  <c r="G567" i="23"/>
  <c r="H567" i="23"/>
  <c r="I567" i="23"/>
  <c r="J567" i="23"/>
  <c r="K567" i="23"/>
  <c r="L567" i="23"/>
  <c r="G568" i="23"/>
  <c r="H568" i="23"/>
  <c r="I568" i="23"/>
  <c r="J568" i="23"/>
  <c r="K568" i="23"/>
  <c r="L568" i="23"/>
  <c r="G569" i="23"/>
  <c r="H569" i="23"/>
  <c r="I569" i="23"/>
  <c r="J569" i="23"/>
  <c r="K569" i="23"/>
  <c r="L569" i="23"/>
  <c r="G570" i="23"/>
  <c r="H570" i="23"/>
  <c r="I570" i="23"/>
  <c r="J570" i="23"/>
  <c r="K570" i="23"/>
  <c r="L570" i="23"/>
  <c r="G571" i="23"/>
  <c r="H571" i="23"/>
  <c r="I571" i="23"/>
  <c r="J571" i="23"/>
  <c r="K571" i="23"/>
  <c r="L571" i="23"/>
  <c r="G572" i="23"/>
  <c r="H572" i="23"/>
  <c r="I572" i="23"/>
  <c r="J572" i="23"/>
  <c r="K572" i="23"/>
  <c r="L572" i="23"/>
  <c r="G573" i="23"/>
  <c r="H573" i="23"/>
  <c r="I573" i="23"/>
  <c r="J573" i="23"/>
  <c r="K573" i="23"/>
  <c r="L573" i="23"/>
  <c r="G574" i="23"/>
  <c r="H574" i="23"/>
  <c r="I574" i="23"/>
  <c r="J574" i="23"/>
  <c r="K574" i="23"/>
  <c r="L574" i="23"/>
  <c r="G575" i="23"/>
  <c r="H575" i="23"/>
  <c r="I575" i="23"/>
  <c r="J575" i="23"/>
  <c r="K575" i="23"/>
  <c r="L575" i="23"/>
  <c r="G576" i="23"/>
  <c r="H576" i="23"/>
  <c r="I576" i="23"/>
  <c r="J576" i="23"/>
  <c r="K576" i="23"/>
  <c r="L576" i="23"/>
  <c r="G577" i="23"/>
  <c r="H577" i="23"/>
  <c r="I577" i="23"/>
  <c r="J577" i="23"/>
  <c r="K577" i="23"/>
  <c r="L577" i="23"/>
  <c r="G578" i="23"/>
  <c r="H578" i="23"/>
  <c r="I578" i="23"/>
  <c r="J578" i="23"/>
  <c r="K578" i="23"/>
  <c r="L578" i="23"/>
  <c r="G579" i="23"/>
  <c r="H579" i="23"/>
  <c r="I579" i="23"/>
  <c r="J579" i="23"/>
  <c r="K579" i="23"/>
  <c r="L579" i="23"/>
  <c r="G580" i="23"/>
  <c r="H580" i="23"/>
  <c r="I580" i="23"/>
  <c r="J580" i="23"/>
  <c r="K580" i="23"/>
  <c r="L580" i="23"/>
  <c r="G581" i="23"/>
  <c r="H581" i="23"/>
  <c r="I581" i="23"/>
  <c r="J581" i="23"/>
  <c r="K581" i="23"/>
  <c r="L581" i="23"/>
  <c r="G582" i="23"/>
  <c r="H582" i="23"/>
  <c r="I582" i="23"/>
  <c r="J582" i="23"/>
  <c r="K582" i="23"/>
  <c r="L582" i="23"/>
  <c r="G583" i="23"/>
  <c r="H583" i="23"/>
  <c r="I583" i="23"/>
  <c r="J583" i="23"/>
  <c r="K583" i="23"/>
  <c r="L583" i="23"/>
  <c r="G584" i="23"/>
  <c r="H584" i="23"/>
  <c r="I584" i="23"/>
  <c r="J584" i="23"/>
  <c r="K584" i="23"/>
  <c r="L584" i="23"/>
  <c r="G585" i="23"/>
  <c r="H585" i="23"/>
  <c r="I585" i="23"/>
  <c r="J585" i="23"/>
  <c r="K585" i="23"/>
  <c r="L585" i="23"/>
  <c r="G586" i="23"/>
  <c r="H586" i="23"/>
  <c r="I586" i="23"/>
  <c r="J586" i="23"/>
  <c r="K586" i="23"/>
  <c r="L586" i="23"/>
  <c r="G587" i="23"/>
  <c r="H587" i="23"/>
  <c r="I587" i="23"/>
  <c r="J587" i="23"/>
  <c r="K587" i="23"/>
  <c r="L587" i="23"/>
  <c r="G588" i="23"/>
  <c r="H588" i="23"/>
  <c r="I588" i="23"/>
  <c r="J588" i="23"/>
  <c r="K588" i="23"/>
  <c r="L588" i="23"/>
  <c r="G589" i="23"/>
  <c r="H589" i="23"/>
  <c r="I589" i="23"/>
  <c r="J589" i="23"/>
  <c r="K589" i="23"/>
  <c r="L589" i="23"/>
  <c r="G590" i="23"/>
  <c r="H590" i="23"/>
  <c r="I590" i="23"/>
  <c r="J590" i="23"/>
  <c r="K590" i="23"/>
  <c r="L590" i="23"/>
  <c r="G591" i="23"/>
  <c r="H591" i="23"/>
  <c r="I591" i="23"/>
  <c r="J591" i="23"/>
  <c r="K591" i="23"/>
  <c r="L591" i="23"/>
  <c r="G592" i="23"/>
  <c r="H592" i="23"/>
  <c r="I592" i="23"/>
  <c r="J592" i="23"/>
  <c r="K592" i="23"/>
  <c r="L592" i="23"/>
  <c r="G593" i="23"/>
  <c r="H593" i="23"/>
  <c r="I593" i="23"/>
  <c r="J593" i="23"/>
  <c r="K593" i="23"/>
  <c r="L593" i="23"/>
  <c r="G594" i="23"/>
  <c r="H594" i="23"/>
  <c r="I594" i="23"/>
  <c r="J594" i="23"/>
  <c r="K594" i="23"/>
  <c r="L594" i="23"/>
  <c r="G595" i="23"/>
  <c r="H595" i="23"/>
  <c r="I595" i="23"/>
  <c r="J595" i="23"/>
  <c r="K595" i="23"/>
  <c r="L595" i="23"/>
  <c r="G596" i="23"/>
  <c r="H596" i="23"/>
  <c r="I596" i="23"/>
  <c r="J596" i="23"/>
  <c r="K596" i="23"/>
  <c r="L596" i="23"/>
  <c r="G597" i="23"/>
  <c r="H597" i="23"/>
  <c r="I597" i="23"/>
  <c r="J597" i="23"/>
  <c r="K597" i="23"/>
  <c r="L597" i="23"/>
  <c r="G598" i="23"/>
  <c r="H598" i="23"/>
  <c r="I598" i="23"/>
  <c r="J598" i="23"/>
  <c r="K598" i="23"/>
  <c r="L598" i="23"/>
  <c r="G599" i="23"/>
  <c r="H599" i="23"/>
  <c r="I599" i="23"/>
  <c r="J599" i="23"/>
  <c r="K599" i="23"/>
  <c r="L599" i="23"/>
  <c r="G600" i="23"/>
  <c r="H600" i="23"/>
  <c r="I600" i="23"/>
  <c r="J600" i="23"/>
  <c r="K600" i="23"/>
  <c r="L600" i="23"/>
  <c r="G601" i="23"/>
  <c r="H601" i="23"/>
  <c r="I601" i="23"/>
  <c r="J601" i="23"/>
  <c r="K601" i="23"/>
  <c r="L601" i="23"/>
  <c r="G602" i="23"/>
  <c r="H602" i="23"/>
  <c r="I602" i="23"/>
  <c r="J602" i="23"/>
  <c r="K602" i="23"/>
  <c r="L602" i="23"/>
  <c r="G603" i="23"/>
  <c r="H603" i="23"/>
  <c r="I603" i="23"/>
  <c r="J603" i="23"/>
  <c r="K603" i="23"/>
  <c r="L603" i="23"/>
  <c r="G604" i="23"/>
  <c r="H604" i="23"/>
  <c r="I604" i="23"/>
  <c r="J604" i="23"/>
  <c r="K604" i="23"/>
  <c r="L604" i="23"/>
  <c r="G605" i="23"/>
  <c r="H605" i="23"/>
  <c r="I605" i="23"/>
  <c r="J605" i="23"/>
  <c r="K605" i="23"/>
  <c r="L605" i="23"/>
  <c r="G606" i="23"/>
  <c r="H606" i="23"/>
  <c r="I606" i="23"/>
  <c r="J606" i="23"/>
  <c r="K606" i="23"/>
  <c r="L606" i="23"/>
  <c r="G607" i="23"/>
  <c r="H607" i="23"/>
  <c r="I607" i="23"/>
  <c r="J607" i="23"/>
  <c r="K607" i="23"/>
  <c r="L607" i="23"/>
  <c r="G608" i="23"/>
  <c r="H608" i="23"/>
  <c r="I608" i="23"/>
  <c r="J608" i="23"/>
  <c r="K608" i="23"/>
  <c r="L608" i="23"/>
  <c r="G609" i="23"/>
  <c r="H609" i="23"/>
  <c r="I609" i="23"/>
  <c r="J609" i="23"/>
  <c r="K609" i="23"/>
  <c r="L609" i="23"/>
  <c r="G610" i="23"/>
  <c r="H610" i="23"/>
  <c r="I610" i="23"/>
  <c r="J610" i="23"/>
  <c r="K610" i="23"/>
  <c r="L610" i="23"/>
  <c r="G611" i="23"/>
  <c r="H611" i="23"/>
  <c r="I611" i="23"/>
  <c r="J611" i="23"/>
  <c r="K611" i="23"/>
  <c r="L611" i="23"/>
  <c r="G612" i="23"/>
  <c r="H612" i="23"/>
  <c r="I612" i="23"/>
  <c r="J612" i="23"/>
  <c r="K612" i="23"/>
  <c r="L612" i="23"/>
  <c r="G613" i="23"/>
  <c r="H613" i="23"/>
  <c r="I613" i="23"/>
  <c r="J613" i="23"/>
  <c r="K613" i="23"/>
  <c r="L613" i="23"/>
  <c r="G614" i="23"/>
  <c r="H614" i="23"/>
  <c r="I614" i="23"/>
  <c r="J614" i="23"/>
  <c r="K614" i="23"/>
  <c r="L614" i="23"/>
  <c r="G615" i="23"/>
  <c r="H615" i="23"/>
  <c r="I615" i="23"/>
  <c r="J615" i="23"/>
  <c r="K615" i="23"/>
  <c r="L615" i="23"/>
  <c r="G616" i="23"/>
  <c r="H616" i="23"/>
  <c r="I616" i="23"/>
  <c r="J616" i="23"/>
  <c r="K616" i="23"/>
  <c r="L616" i="23"/>
  <c r="G617" i="23"/>
  <c r="H617" i="23"/>
  <c r="I617" i="23"/>
  <c r="J617" i="23"/>
  <c r="K617" i="23"/>
  <c r="L617" i="23"/>
  <c r="G618" i="23"/>
  <c r="H618" i="23"/>
  <c r="I618" i="23"/>
  <c r="J618" i="23"/>
  <c r="K618" i="23"/>
  <c r="L618" i="23"/>
  <c r="G619" i="23"/>
  <c r="H619" i="23"/>
  <c r="I619" i="23"/>
  <c r="J619" i="23"/>
  <c r="K619" i="23"/>
  <c r="L619" i="23"/>
  <c r="G620" i="23"/>
  <c r="H620" i="23"/>
  <c r="I620" i="23"/>
  <c r="J620" i="23"/>
  <c r="K620" i="23"/>
  <c r="L620" i="23"/>
  <c r="G621" i="23"/>
  <c r="H621" i="23"/>
  <c r="I621" i="23"/>
  <c r="J621" i="23"/>
  <c r="K621" i="23"/>
  <c r="L621" i="23"/>
  <c r="G622" i="23"/>
  <c r="H622" i="23"/>
  <c r="I622" i="23"/>
  <c r="J622" i="23"/>
  <c r="K622" i="23"/>
  <c r="L622" i="23"/>
  <c r="G623" i="23"/>
  <c r="H623" i="23"/>
  <c r="I623" i="23"/>
  <c r="J623" i="23"/>
  <c r="K623" i="23"/>
  <c r="L623" i="23"/>
  <c r="G624" i="23"/>
  <c r="H624" i="23"/>
  <c r="I624" i="23"/>
  <c r="J624" i="23"/>
  <c r="K624" i="23"/>
  <c r="L624" i="23"/>
  <c r="G625" i="23"/>
  <c r="H625" i="23"/>
  <c r="I625" i="23"/>
  <c r="J625" i="23"/>
  <c r="K625" i="23"/>
  <c r="L625" i="23"/>
  <c r="G626" i="23"/>
  <c r="H626" i="23"/>
  <c r="I626" i="23"/>
  <c r="J626" i="23"/>
  <c r="K626" i="23"/>
  <c r="L626" i="23"/>
  <c r="G627" i="23"/>
  <c r="H627" i="23"/>
  <c r="I627" i="23"/>
  <c r="J627" i="23"/>
  <c r="K627" i="23"/>
  <c r="L627" i="23"/>
  <c r="G628" i="23"/>
  <c r="H628" i="23"/>
  <c r="I628" i="23"/>
  <c r="J628" i="23"/>
  <c r="K628" i="23"/>
  <c r="L628" i="23"/>
  <c r="G629" i="23"/>
  <c r="H629" i="23"/>
  <c r="I629" i="23"/>
  <c r="J629" i="23"/>
  <c r="K629" i="23"/>
  <c r="L629" i="23"/>
  <c r="G630" i="23"/>
  <c r="H630" i="23"/>
  <c r="I630" i="23"/>
  <c r="J630" i="23"/>
  <c r="K630" i="23"/>
  <c r="L630" i="23"/>
  <c r="G631" i="23"/>
  <c r="H631" i="23"/>
  <c r="I631" i="23"/>
  <c r="J631" i="23"/>
  <c r="K631" i="23"/>
  <c r="L631" i="23"/>
  <c r="G632" i="23"/>
  <c r="H632" i="23"/>
  <c r="I632" i="23"/>
  <c r="J632" i="23"/>
  <c r="K632" i="23"/>
  <c r="L632" i="23"/>
  <c r="G633" i="23"/>
  <c r="H633" i="23"/>
  <c r="I633" i="23"/>
  <c r="J633" i="23"/>
  <c r="K633" i="23"/>
  <c r="L633" i="23"/>
  <c r="G634" i="23"/>
  <c r="H634" i="23"/>
  <c r="I634" i="23"/>
  <c r="J634" i="23"/>
  <c r="K634" i="23"/>
  <c r="L634" i="23"/>
  <c r="G635" i="23"/>
  <c r="H635" i="23"/>
  <c r="I635" i="23"/>
  <c r="J635" i="23"/>
  <c r="K635" i="23"/>
  <c r="L635" i="23"/>
  <c r="G636" i="23"/>
  <c r="H636" i="23"/>
  <c r="I636" i="23"/>
  <c r="J636" i="23"/>
  <c r="K636" i="23"/>
  <c r="L636" i="23"/>
  <c r="G637" i="23"/>
  <c r="H637" i="23"/>
  <c r="I637" i="23"/>
  <c r="J637" i="23"/>
  <c r="K637" i="23"/>
  <c r="L637" i="23"/>
  <c r="G638" i="23"/>
  <c r="H638" i="23"/>
  <c r="I638" i="23"/>
  <c r="J638" i="23"/>
  <c r="K638" i="23"/>
  <c r="L638" i="23"/>
  <c r="G639" i="23"/>
  <c r="H639" i="23"/>
  <c r="I639" i="23"/>
  <c r="J639" i="23"/>
  <c r="K639" i="23"/>
  <c r="L639" i="23"/>
  <c r="G640" i="23"/>
  <c r="H640" i="23"/>
  <c r="I640" i="23"/>
  <c r="J640" i="23"/>
  <c r="K640" i="23"/>
  <c r="L640" i="23"/>
  <c r="G641" i="23"/>
  <c r="H641" i="23"/>
  <c r="I641" i="23"/>
  <c r="J641" i="23"/>
  <c r="K641" i="23"/>
  <c r="L641" i="23"/>
  <c r="G642" i="23"/>
  <c r="H642" i="23"/>
  <c r="I642" i="23"/>
  <c r="J642" i="23"/>
  <c r="K642" i="23"/>
  <c r="L642" i="23"/>
  <c r="G643" i="23"/>
  <c r="H643" i="23"/>
  <c r="I643" i="23"/>
  <c r="J643" i="23"/>
  <c r="K643" i="23"/>
  <c r="L643" i="23"/>
  <c r="G644" i="23"/>
  <c r="H644" i="23"/>
  <c r="I644" i="23"/>
  <c r="J644" i="23"/>
  <c r="K644" i="23"/>
  <c r="L644" i="23"/>
  <c r="G645" i="23"/>
  <c r="H645" i="23"/>
  <c r="I645" i="23"/>
  <c r="J645" i="23"/>
  <c r="K645" i="23"/>
  <c r="L645" i="23"/>
  <c r="G646" i="23"/>
  <c r="H646" i="23"/>
  <c r="I646" i="23"/>
  <c r="J646" i="23"/>
  <c r="K646" i="23"/>
  <c r="L646" i="23"/>
  <c r="G647" i="23"/>
  <c r="H647" i="23"/>
  <c r="I647" i="23"/>
  <c r="J647" i="23"/>
  <c r="K647" i="23"/>
  <c r="L647" i="23"/>
  <c r="G648" i="23"/>
  <c r="H648" i="23"/>
  <c r="I648" i="23"/>
  <c r="J648" i="23"/>
  <c r="K648" i="23"/>
  <c r="L648" i="23"/>
  <c r="G649" i="23"/>
  <c r="H649" i="23"/>
  <c r="I649" i="23"/>
  <c r="J649" i="23"/>
  <c r="K649" i="23"/>
  <c r="L649" i="23"/>
  <c r="G650" i="23"/>
  <c r="H650" i="23"/>
  <c r="I650" i="23"/>
  <c r="J650" i="23"/>
  <c r="K650" i="23"/>
  <c r="L650" i="23"/>
  <c r="G651" i="23"/>
  <c r="H651" i="23"/>
  <c r="I651" i="23"/>
  <c r="J651" i="23"/>
  <c r="K651" i="23"/>
  <c r="L651" i="23"/>
  <c r="G652" i="23"/>
  <c r="H652" i="23"/>
  <c r="I652" i="23"/>
  <c r="J652" i="23"/>
  <c r="K652" i="23"/>
  <c r="L652" i="23"/>
  <c r="G653" i="23"/>
  <c r="H653" i="23"/>
  <c r="I653" i="23"/>
  <c r="J653" i="23"/>
  <c r="K653" i="23"/>
  <c r="L653" i="23"/>
  <c r="G654" i="23"/>
  <c r="H654" i="23"/>
  <c r="I654" i="23"/>
  <c r="J654" i="23"/>
  <c r="K654" i="23"/>
  <c r="L654" i="23"/>
  <c r="G655" i="23"/>
  <c r="H655" i="23"/>
  <c r="I655" i="23"/>
  <c r="J655" i="23"/>
  <c r="K655" i="23"/>
  <c r="L655" i="23"/>
  <c r="G656" i="23"/>
  <c r="H656" i="23"/>
  <c r="I656" i="23"/>
  <c r="J656" i="23"/>
  <c r="K656" i="23"/>
  <c r="L656" i="23"/>
  <c r="G657" i="23"/>
  <c r="H657" i="23"/>
  <c r="I657" i="23"/>
  <c r="J657" i="23"/>
  <c r="K657" i="23"/>
  <c r="L657" i="23"/>
  <c r="G658" i="23"/>
  <c r="H658" i="23"/>
  <c r="I658" i="23"/>
  <c r="J658" i="23"/>
  <c r="K658" i="23"/>
  <c r="L658" i="23"/>
  <c r="G659" i="23"/>
  <c r="H659" i="23"/>
  <c r="I659" i="23"/>
  <c r="J659" i="23"/>
  <c r="K659" i="23"/>
  <c r="L659" i="23"/>
  <c r="G660" i="23"/>
  <c r="H660" i="23"/>
  <c r="I660" i="23"/>
  <c r="J660" i="23"/>
  <c r="K660" i="23"/>
  <c r="L660" i="23"/>
  <c r="G661" i="23"/>
  <c r="H661" i="23"/>
  <c r="I661" i="23"/>
  <c r="J661" i="23"/>
  <c r="K661" i="23"/>
  <c r="L661" i="23"/>
  <c r="G662" i="23"/>
  <c r="H662" i="23"/>
  <c r="I662" i="23"/>
  <c r="J662" i="23"/>
  <c r="K662" i="23"/>
  <c r="L662" i="23"/>
  <c r="G663" i="23"/>
  <c r="H663" i="23"/>
  <c r="I663" i="23"/>
  <c r="J663" i="23"/>
  <c r="K663" i="23"/>
  <c r="L663" i="23"/>
  <c r="G664" i="23"/>
  <c r="H664" i="23"/>
  <c r="I664" i="23"/>
  <c r="J664" i="23"/>
  <c r="K664" i="23"/>
  <c r="L664" i="23"/>
  <c r="G665" i="23"/>
  <c r="H665" i="23"/>
  <c r="I665" i="23"/>
  <c r="J665" i="23"/>
  <c r="K665" i="23"/>
  <c r="L665" i="23"/>
  <c r="G666" i="23"/>
  <c r="H666" i="23"/>
  <c r="I666" i="23"/>
  <c r="J666" i="23"/>
  <c r="K666" i="23"/>
  <c r="L666" i="23"/>
  <c r="G667" i="23"/>
  <c r="H667" i="23"/>
  <c r="I667" i="23"/>
  <c r="J667" i="23"/>
  <c r="K667" i="23"/>
  <c r="L667" i="23"/>
  <c r="G668" i="23"/>
  <c r="H668" i="23"/>
  <c r="I668" i="23"/>
  <c r="J668" i="23"/>
  <c r="K668" i="23"/>
  <c r="L668" i="23"/>
  <c r="G669" i="23"/>
  <c r="H669" i="23"/>
  <c r="I669" i="23"/>
  <c r="J669" i="23"/>
  <c r="K669" i="23"/>
  <c r="L669" i="23"/>
  <c r="G670" i="23"/>
  <c r="H670" i="23"/>
  <c r="I670" i="23"/>
  <c r="J670" i="23"/>
  <c r="K670" i="23"/>
  <c r="L670" i="23"/>
  <c r="G671" i="23"/>
  <c r="H671" i="23"/>
  <c r="I671" i="23"/>
  <c r="J671" i="23"/>
  <c r="K671" i="23"/>
  <c r="L671" i="23"/>
  <c r="G672" i="23"/>
  <c r="H672" i="23"/>
  <c r="I672" i="23"/>
  <c r="J672" i="23"/>
  <c r="K672" i="23"/>
  <c r="L672" i="23"/>
  <c r="G673" i="23"/>
  <c r="H673" i="23"/>
  <c r="I673" i="23"/>
  <c r="J673" i="23"/>
  <c r="K673" i="23"/>
  <c r="L673" i="23"/>
  <c r="G674" i="23"/>
  <c r="H674" i="23"/>
  <c r="I674" i="23"/>
  <c r="J674" i="23"/>
  <c r="K674" i="23"/>
  <c r="L674" i="23"/>
  <c r="G675" i="23"/>
  <c r="H675" i="23"/>
  <c r="I675" i="23"/>
  <c r="J675" i="23"/>
  <c r="K675" i="23"/>
  <c r="L675" i="23"/>
  <c r="G676" i="23"/>
  <c r="H676" i="23"/>
  <c r="I676" i="23"/>
  <c r="J676" i="23"/>
  <c r="K676" i="23"/>
  <c r="L676" i="23"/>
  <c r="G677" i="23"/>
  <c r="H677" i="23"/>
  <c r="I677" i="23"/>
  <c r="J677" i="23"/>
  <c r="K677" i="23"/>
  <c r="L677" i="23"/>
  <c r="G678" i="23"/>
  <c r="H678" i="23"/>
  <c r="I678" i="23"/>
  <c r="J678" i="23"/>
  <c r="K678" i="23"/>
  <c r="L678" i="23"/>
  <c r="G679" i="23"/>
  <c r="H679" i="23"/>
  <c r="I679" i="23"/>
  <c r="J679" i="23"/>
  <c r="K679" i="23"/>
  <c r="L679" i="23"/>
  <c r="G680" i="23"/>
  <c r="H680" i="23"/>
  <c r="I680" i="23"/>
  <c r="J680" i="23"/>
  <c r="K680" i="23"/>
  <c r="L680" i="23"/>
  <c r="G681" i="23"/>
  <c r="H681" i="23"/>
  <c r="I681" i="23"/>
  <c r="J681" i="23"/>
  <c r="K681" i="23"/>
  <c r="L681" i="23"/>
  <c r="G682" i="23"/>
  <c r="H682" i="23"/>
  <c r="I682" i="23"/>
  <c r="J682" i="23"/>
  <c r="K682" i="23"/>
  <c r="L682" i="23"/>
  <c r="G683" i="23"/>
  <c r="H683" i="23"/>
  <c r="I683" i="23"/>
  <c r="J683" i="23"/>
  <c r="K683" i="23"/>
  <c r="L683" i="23"/>
  <c r="G684" i="23"/>
  <c r="H684" i="23"/>
  <c r="I684" i="23"/>
  <c r="J684" i="23"/>
  <c r="K684" i="23"/>
  <c r="L684" i="23"/>
  <c r="G685" i="23"/>
  <c r="H685" i="23"/>
  <c r="I685" i="23"/>
  <c r="J685" i="23"/>
  <c r="K685" i="23"/>
  <c r="L685" i="23"/>
  <c r="G686" i="23"/>
  <c r="H686" i="23"/>
  <c r="I686" i="23"/>
  <c r="J686" i="23"/>
  <c r="K686" i="23"/>
  <c r="L686" i="23"/>
  <c r="G687" i="23"/>
  <c r="H687" i="23"/>
  <c r="I687" i="23"/>
  <c r="J687" i="23"/>
  <c r="K687" i="23"/>
  <c r="L687" i="23"/>
  <c r="G688" i="23"/>
  <c r="H688" i="23"/>
  <c r="I688" i="23"/>
  <c r="J688" i="23"/>
  <c r="K688" i="23"/>
  <c r="L688" i="23"/>
  <c r="G689" i="23"/>
  <c r="H689" i="23"/>
  <c r="I689" i="23"/>
  <c r="J689" i="23"/>
  <c r="K689" i="23"/>
  <c r="L689" i="23"/>
  <c r="G690" i="23"/>
  <c r="H690" i="23"/>
  <c r="I690" i="23"/>
  <c r="J690" i="23"/>
  <c r="K690" i="23"/>
  <c r="L690" i="23"/>
  <c r="G691" i="23"/>
  <c r="H691" i="23"/>
  <c r="I691" i="23"/>
  <c r="J691" i="23"/>
  <c r="K691" i="23"/>
  <c r="L691" i="23"/>
  <c r="G692" i="23"/>
  <c r="H692" i="23"/>
  <c r="I692" i="23"/>
  <c r="J692" i="23"/>
  <c r="K692" i="23"/>
  <c r="L692" i="23"/>
  <c r="G693" i="23"/>
  <c r="H693" i="23"/>
  <c r="I693" i="23"/>
  <c r="J693" i="23"/>
  <c r="K693" i="23"/>
  <c r="L693" i="23"/>
  <c r="G694" i="23"/>
  <c r="H694" i="23"/>
  <c r="I694" i="23"/>
  <c r="J694" i="23"/>
  <c r="K694" i="23"/>
  <c r="L694" i="23"/>
  <c r="G695" i="23"/>
  <c r="H695" i="23"/>
  <c r="I695" i="23"/>
  <c r="J695" i="23"/>
  <c r="K695" i="23"/>
  <c r="L695" i="23"/>
  <c r="G696" i="23"/>
  <c r="H696" i="23"/>
  <c r="I696" i="23"/>
  <c r="J696" i="23"/>
  <c r="K696" i="23"/>
  <c r="L696" i="23"/>
  <c r="G697" i="23"/>
  <c r="H697" i="23"/>
  <c r="I697" i="23"/>
  <c r="J697" i="23"/>
  <c r="K697" i="23"/>
  <c r="L697" i="23"/>
  <c r="G698" i="23"/>
  <c r="H698" i="23"/>
  <c r="I698" i="23"/>
  <c r="J698" i="23"/>
  <c r="K698" i="23"/>
  <c r="L698" i="23"/>
  <c r="G699" i="23"/>
  <c r="H699" i="23"/>
  <c r="I699" i="23"/>
  <c r="J699" i="23"/>
  <c r="K699" i="23"/>
  <c r="L699" i="23"/>
  <c r="G700" i="23"/>
  <c r="H700" i="23"/>
  <c r="I700" i="23"/>
  <c r="J700" i="23"/>
  <c r="K700" i="23"/>
  <c r="L700" i="23"/>
  <c r="G701" i="23"/>
  <c r="H701" i="23"/>
  <c r="I701" i="23"/>
  <c r="J701" i="23"/>
  <c r="K701" i="23"/>
  <c r="L701" i="23"/>
  <c r="G702" i="23"/>
  <c r="H702" i="23"/>
  <c r="I702" i="23"/>
  <c r="J702" i="23"/>
  <c r="K702" i="23"/>
  <c r="L702" i="23"/>
  <c r="G703" i="23"/>
  <c r="H703" i="23"/>
  <c r="I703" i="23"/>
  <c r="J703" i="23"/>
  <c r="K703" i="23"/>
  <c r="L703" i="23"/>
  <c r="G704" i="23"/>
  <c r="H704" i="23"/>
  <c r="I704" i="23"/>
  <c r="J704" i="23"/>
  <c r="K704" i="23"/>
  <c r="L704" i="23"/>
  <c r="G705" i="23"/>
  <c r="H705" i="23"/>
  <c r="I705" i="23"/>
  <c r="J705" i="23"/>
  <c r="K705" i="23"/>
  <c r="L705" i="23"/>
  <c r="G706" i="23"/>
  <c r="H706" i="23"/>
  <c r="I706" i="23"/>
  <c r="J706" i="23"/>
  <c r="K706" i="23"/>
  <c r="L706" i="23"/>
  <c r="G707" i="23"/>
  <c r="H707" i="23"/>
  <c r="I707" i="23"/>
  <c r="J707" i="23"/>
  <c r="K707" i="23"/>
  <c r="L707" i="23"/>
  <c r="G708" i="23"/>
  <c r="H708" i="23"/>
  <c r="I708" i="23"/>
  <c r="J708" i="23"/>
  <c r="K708" i="23"/>
  <c r="L708" i="23"/>
  <c r="G709" i="23"/>
  <c r="H709" i="23"/>
  <c r="I709" i="23"/>
  <c r="J709" i="23"/>
  <c r="K709" i="23"/>
  <c r="L709" i="23"/>
  <c r="G710" i="23"/>
  <c r="H710" i="23"/>
  <c r="I710" i="23"/>
  <c r="J710" i="23"/>
  <c r="K710" i="23"/>
  <c r="L710" i="23"/>
  <c r="G711" i="23"/>
  <c r="H711" i="23"/>
  <c r="I711" i="23"/>
  <c r="J711" i="23"/>
  <c r="K711" i="23"/>
  <c r="L711" i="23"/>
  <c r="G712" i="23"/>
  <c r="H712" i="23"/>
  <c r="I712" i="23"/>
  <c r="J712" i="23"/>
  <c r="K712" i="23"/>
  <c r="L712" i="23"/>
  <c r="G713" i="23"/>
  <c r="H713" i="23"/>
  <c r="I713" i="23"/>
  <c r="J713" i="23"/>
  <c r="K713" i="23"/>
  <c r="L713" i="23"/>
  <c r="G714" i="23"/>
  <c r="H714" i="23"/>
  <c r="I714" i="23"/>
  <c r="J714" i="23"/>
  <c r="K714" i="23"/>
  <c r="L714" i="23"/>
  <c r="G715" i="23"/>
  <c r="H715" i="23"/>
  <c r="I715" i="23"/>
  <c r="J715" i="23"/>
  <c r="K715" i="23"/>
  <c r="L715" i="23"/>
  <c r="G716" i="23"/>
  <c r="H716" i="23"/>
  <c r="I716" i="23"/>
  <c r="J716" i="23"/>
  <c r="K716" i="23"/>
  <c r="L716" i="23"/>
  <c r="G717" i="23"/>
  <c r="H717" i="23"/>
  <c r="I717" i="23"/>
  <c r="J717" i="23"/>
  <c r="K717" i="23"/>
  <c r="L717" i="23"/>
  <c r="G718" i="23"/>
  <c r="H718" i="23"/>
  <c r="I718" i="23"/>
  <c r="J718" i="23"/>
  <c r="K718" i="23"/>
  <c r="L718" i="23"/>
  <c r="G719" i="23"/>
  <c r="H719" i="23"/>
  <c r="I719" i="23"/>
  <c r="J719" i="23"/>
  <c r="K719" i="23"/>
  <c r="L719" i="23"/>
  <c r="G720" i="23"/>
  <c r="H720" i="23"/>
  <c r="I720" i="23"/>
  <c r="J720" i="23"/>
  <c r="K720" i="23"/>
  <c r="L720" i="23"/>
  <c r="G721" i="23"/>
  <c r="H721" i="23"/>
  <c r="I721" i="23"/>
  <c r="J721" i="23"/>
  <c r="K721" i="23"/>
  <c r="L721" i="23"/>
  <c r="G722" i="23"/>
  <c r="H722" i="23"/>
  <c r="I722" i="23"/>
  <c r="J722" i="23"/>
  <c r="K722" i="23"/>
  <c r="L722" i="23"/>
  <c r="G723" i="23"/>
  <c r="H723" i="23"/>
  <c r="I723" i="23"/>
  <c r="J723" i="23"/>
  <c r="K723" i="23"/>
  <c r="L723" i="23"/>
  <c r="G724" i="23"/>
  <c r="H724" i="23"/>
  <c r="I724" i="23"/>
  <c r="J724" i="23"/>
  <c r="K724" i="23"/>
  <c r="L724" i="23"/>
  <c r="G725" i="23"/>
  <c r="H725" i="23"/>
  <c r="I725" i="23"/>
  <c r="J725" i="23"/>
  <c r="K725" i="23"/>
  <c r="L725" i="23"/>
  <c r="G726" i="23"/>
  <c r="H726" i="23"/>
  <c r="I726" i="23"/>
  <c r="J726" i="23"/>
  <c r="K726" i="23"/>
  <c r="L726" i="23"/>
  <c r="G727" i="23"/>
  <c r="H727" i="23"/>
  <c r="I727" i="23"/>
  <c r="J727" i="23"/>
  <c r="K727" i="23"/>
  <c r="L727" i="23"/>
  <c r="G728" i="23"/>
  <c r="H728" i="23"/>
  <c r="I728" i="23"/>
  <c r="J728" i="23"/>
  <c r="K728" i="23"/>
  <c r="L728" i="23"/>
  <c r="G729" i="23"/>
  <c r="H729" i="23"/>
  <c r="I729" i="23"/>
  <c r="J729" i="23"/>
  <c r="K729" i="23"/>
  <c r="L729" i="23"/>
  <c r="G730" i="23"/>
  <c r="H730" i="23"/>
  <c r="I730" i="23"/>
  <c r="J730" i="23"/>
  <c r="K730" i="23"/>
  <c r="L730" i="23"/>
  <c r="G731" i="23"/>
  <c r="H731" i="23"/>
  <c r="I731" i="23"/>
  <c r="J731" i="23"/>
  <c r="K731" i="23"/>
  <c r="L731" i="23"/>
  <c r="G732" i="23"/>
  <c r="H732" i="23"/>
  <c r="I732" i="23"/>
  <c r="J732" i="23"/>
  <c r="K732" i="23"/>
  <c r="L732" i="23"/>
  <c r="G733" i="23"/>
  <c r="H733" i="23"/>
  <c r="I733" i="23"/>
  <c r="J733" i="23"/>
  <c r="K733" i="23"/>
  <c r="L733" i="23"/>
  <c r="G734" i="23"/>
  <c r="H734" i="23"/>
  <c r="I734" i="23"/>
  <c r="J734" i="23"/>
  <c r="K734" i="23"/>
  <c r="L734" i="23"/>
  <c r="G735" i="23"/>
  <c r="H735" i="23"/>
  <c r="I735" i="23"/>
  <c r="J735" i="23"/>
  <c r="K735" i="23"/>
  <c r="L735" i="23"/>
  <c r="G736" i="23"/>
  <c r="H736" i="23"/>
  <c r="I736" i="23"/>
  <c r="J736" i="23"/>
  <c r="K736" i="23"/>
  <c r="L736" i="23"/>
  <c r="G737" i="23"/>
  <c r="H737" i="23"/>
  <c r="I737" i="23"/>
  <c r="J737" i="23"/>
  <c r="K737" i="23"/>
  <c r="L737" i="23"/>
  <c r="G738" i="23"/>
  <c r="H738" i="23"/>
  <c r="I738" i="23"/>
  <c r="J738" i="23"/>
  <c r="K738" i="23"/>
  <c r="L738" i="23"/>
  <c r="G739" i="23"/>
  <c r="H739" i="23"/>
  <c r="I739" i="23"/>
  <c r="J739" i="23"/>
  <c r="K739" i="23"/>
  <c r="L739" i="23"/>
  <c r="G740" i="23"/>
  <c r="H740" i="23"/>
  <c r="I740" i="23"/>
  <c r="J740" i="23"/>
  <c r="K740" i="23"/>
  <c r="L740" i="23"/>
  <c r="G741" i="23"/>
  <c r="H741" i="23"/>
  <c r="I741" i="23"/>
  <c r="J741" i="23"/>
  <c r="K741" i="23"/>
  <c r="L741" i="23"/>
  <c r="G742" i="23"/>
  <c r="H742" i="23"/>
  <c r="I742" i="23"/>
  <c r="J742" i="23"/>
  <c r="K742" i="23"/>
  <c r="L742" i="23"/>
  <c r="G743" i="23"/>
  <c r="H743" i="23"/>
  <c r="I743" i="23"/>
  <c r="J743" i="23"/>
  <c r="K743" i="23"/>
  <c r="L743" i="23"/>
  <c r="G744" i="23"/>
  <c r="H744" i="23"/>
  <c r="I744" i="23"/>
  <c r="J744" i="23"/>
  <c r="K744" i="23"/>
  <c r="L744" i="23"/>
  <c r="G745" i="23"/>
  <c r="H745" i="23"/>
  <c r="I745" i="23"/>
  <c r="J745" i="23"/>
  <c r="K745" i="23"/>
  <c r="L745" i="23"/>
  <c r="G746" i="23"/>
  <c r="H746" i="23"/>
  <c r="I746" i="23"/>
  <c r="J746" i="23"/>
  <c r="K746" i="23"/>
  <c r="L746" i="23"/>
  <c r="G747" i="23"/>
  <c r="H747" i="23"/>
  <c r="I747" i="23"/>
  <c r="J747" i="23"/>
  <c r="K747" i="23"/>
  <c r="L747" i="23"/>
  <c r="G748" i="23"/>
  <c r="H748" i="23"/>
  <c r="I748" i="23"/>
  <c r="J748" i="23"/>
  <c r="K748" i="23"/>
  <c r="L748" i="23"/>
  <c r="G749" i="23"/>
  <c r="H749" i="23"/>
  <c r="I749" i="23"/>
  <c r="J749" i="23"/>
  <c r="K749" i="23"/>
  <c r="L749" i="23"/>
  <c r="G750" i="23"/>
  <c r="H750" i="23"/>
  <c r="I750" i="23"/>
  <c r="J750" i="23"/>
  <c r="K750" i="23"/>
  <c r="L750" i="23"/>
  <c r="G751" i="23"/>
  <c r="H751" i="23"/>
  <c r="I751" i="23"/>
  <c r="J751" i="23"/>
  <c r="K751" i="23"/>
  <c r="L751" i="23"/>
  <c r="G752" i="23"/>
  <c r="H752" i="23"/>
  <c r="I752" i="23"/>
  <c r="J752" i="23"/>
  <c r="K752" i="23"/>
  <c r="L752" i="23"/>
  <c r="G753" i="23"/>
  <c r="H753" i="23"/>
  <c r="I753" i="23"/>
  <c r="J753" i="23"/>
  <c r="K753" i="23"/>
  <c r="L753" i="23"/>
  <c r="G754" i="23"/>
  <c r="H754" i="23"/>
  <c r="I754" i="23"/>
  <c r="J754" i="23"/>
  <c r="K754" i="23"/>
  <c r="L754" i="23"/>
  <c r="G755" i="23"/>
  <c r="H755" i="23"/>
  <c r="I755" i="23"/>
  <c r="J755" i="23"/>
  <c r="K755" i="23"/>
  <c r="L755" i="23"/>
  <c r="G756" i="23"/>
  <c r="H756" i="23"/>
  <c r="I756" i="23"/>
  <c r="J756" i="23"/>
  <c r="K756" i="23"/>
  <c r="L756" i="23"/>
  <c r="G757" i="23"/>
  <c r="H757" i="23"/>
  <c r="I757" i="23"/>
  <c r="J757" i="23"/>
  <c r="K757" i="23"/>
  <c r="L757" i="23"/>
  <c r="G758" i="23"/>
  <c r="H758" i="23"/>
  <c r="I758" i="23"/>
  <c r="J758" i="23"/>
  <c r="K758" i="23"/>
  <c r="L758" i="23"/>
  <c r="G759" i="23"/>
  <c r="H759" i="23"/>
  <c r="I759" i="23"/>
  <c r="J759" i="23"/>
  <c r="K759" i="23"/>
  <c r="L759" i="23"/>
  <c r="G760" i="23"/>
  <c r="H760" i="23"/>
  <c r="I760" i="23"/>
  <c r="J760" i="23"/>
  <c r="K760" i="23"/>
  <c r="L760" i="23"/>
  <c r="G761" i="23"/>
  <c r="H761" i="23"/>
  <c r="I761" i="23"/>
  <c r="J761" i="23"/>
  <c r="K761" i="23"/>
  <c r="L761" i="23"/>
  <c r="G762" i="23"/>
  <c r="H762" i="23"/>
  <c r="I762" i="23"/>
  <c r="J762" i="23"/>
  <c r="K762" i="23"/>
  <c r="L762" i="23"/>
  <c r="G763" i="23"/>
  <c r="H763" i="23"/>
  <c r="I763" i="23"/>
  <c r="J763" i="23"/>
  <c r="K763" i="23"/>
  <c r="L763" i="23"/>
  <c r="G764" i="23"/>
  <c r="H764" i="23"/>
  <c r="I764" i="23"/>
  <c r="J764" i="23"/>
  <c r="K764" i="23"/>
  <c r="L764" i="23"/>
  <c r="G765" i="23"/>
  <c r="H765" i="23"/>
  <c r="I765" i="23"/>
  <c r="J765" i="23"/>
  <c r="K765" i="23"/>
  <c r="L765" i="23"/>
  <c r="G766" i="23"/>
  <c r="H766" i="23"/>
  <c r="I766" i="23"/>
  <c r="J766" i="23"/>
  <c r="K766" i="23"/>
  <c r="L766" i="23"/>
  <c r="G767" i="23"/>
  <c r="H767" i="23"/>
  <c r="I767" i="23"/>
  <c r="J767" i="23"/>
  <c r="K767" i="23"/>
  <c r="L767" i="23"/>
  <c r="G768" i="23"/>
  <c r="H768" i="23"/>
  <c r="I768" i="23"/>
  <c r="J768" i="23"/>
  <c r="K768" i="23"/>
  <c r="L768" i="23"/>
  <c r="G769" i="23"/>
  <c r="H769" i="23"/>
  <c r="I769" i="23"/>
  <c r="J769" i="23"/>
  <c r="K769" i="23"/>
  <c r="L769" i="23"/>
  <c r="G770" i="23"/>
  <c r="H770" i="23"/>
  <c r="I770" i="23"/>
  <c r="J770" i="23"/>
  <c r="K770" i="23"/>
  <c r="L770" i="23"/>
  <c r="G771" i="23"/>
  <c r="H771" i="23"/>
  <c r="I771" i="23"/>
  <c r="J771" i="23"/>
  <c r="K771" i="23"/>
  <c r="L771" i="23"/>
  <c r="G772" i="23"/>
  <c r="H772" i="23"/>
  <c r="I772" i="23"/>
  <c r="J772" i="23"/>
  <c r="K772" i="23"/>
  <c r="L772" i="23"/>
  <c r="G773" i="23"/>
  <c r="H773" i="23"/>
  <c r="I773" i="23"/>
  <c r="J773" i="23"/>
  <c r="K773" i="23"/>
  <c r="L773" i="23"/>
  <c r="G774" i="23"/>
  <c r="H774" i="23"/>
  <c r="I774" i="23"/>
  <c r="J774" i="23"/>
  <c r="K774" i="23"/>
  <c r="L774" i="23"/>
  <c r="G775" i="23"/>
  <c r="H775" i="23"/>
  <c r="I775" i="23"/>
  <c r="J775" i="23"/>
  <c r="K775" i="23"/>
  <c r="L775" i="23"/>
  <c r="G776" i="23"/>
  <c r="H776" i="23"/>
  <c r="I776" i="23"/>
  <c r="J776" i="23"/>
  <c r="K776" i="23"/>
  <c r="L776" i="23"/>
  <c r="G777" i="23"/>
  <c r="H777" i="23"/>
  <c r="I777" i="23"/>
  <c r="J777" i="23"/>
  <c r="K777" i="23"/>
  <c r="L777" i="23"/>
  <c r="G778" i="23"/>
  <c r="H778" i="23"/>
  <c r="I778" i="23"/>
  <c r="J778" i="23"/>
  <c r="K778" i="23"/>
  <c r="L778" i="23"/>
  <c r="G779" i="23"/>
  <c r="H779" i="23"/>
  <c r="I779" i="23"/>
  <c r="J779" i="23"/>
  <c r="K779" i="23"/>
  <c r="L779" i="23"/>
  <c r="G780" i="23"/>
  <c r="Q780" i="23"/>
  <c r="H780" i="23"/>
  <c r="I780" i="23"/>
  <c r="J780" i="23"/>
  <c r="P780" i="23" s="1"/>
  <c r="K780" i="23"/>
  <c r="L780" i="23"/>
  <c r="G781" i="23"/>
  <c r="H781" i="23"/>
  <c r="I781" i="23"/>
  <c r="J781" i="23"/>
  <c r="K781" i="23"/>
  <c r="L781" i="23"/>
  <c r="G782" i="23"/>
  <c r="H782" i="23"/>
  <c r="I782" i="23"/>
  <c r="J782" i="23"/>
  <c r="P782" i="23" s="1"/>
  <c r="K782" i="23"/>
  <c r="L782" i="23"/>
  <c r="G783" i="23"/>
  <c r="H783" i="23"/>
  <c r="I783" i="23"/>
  <c r="J783" i="23"/>
  <c r="K783" i="23"/>
  <c r="L783" i="23"/>
  <c r="U784" i="23"/>
  <c r="T784" i="23"/>
  <c r="U783" i="23"/>
  <c r="T783" i="23"/>
  <c r="U782" i="23"/>
  <c r="T782" i="23"/>
  <c r="U781" i="23"/>
  <c r="T781" i="23"/>
  <c r="U780" i="23"/>
  <c r="T780" i="23"/>
  <c r="U779" i="23"/>
  <c r="T779" i="23"/>
  <c r="U778" i="23"/>
  <c r="T778" i="23"/>
  <c r="U777" i="23"/>
  <c r="T777" i="23"/>
  <c r="U776" i="23"/>
  <c r="T776" i="23"/>
  <c r="U775" i="23"/>
  <c r="T775" i="23"/>
  <c r="U774" i="23"/>
  <c r="T774" i="23"/>
  <c r="U773" i="23"/>
  <c r="T773" i="23"/>
  <c r="U772" i="23"/>
  <c r="T772" i="23"/>
  <c r="U771" i="23"/>
  <c r="T771" i="23"/>
  <c r="U770" i="23"/>
  <c r="T770" i="23"/>
  <c r="U769" i="23"/>
  <c r="T769" i="23"/>
  <c r="U768" i="23"/>
  <c r="T768" i="23"/>
  <c r="U767" i="23"/>
  <c r="T767" i="23"/>
  <c r="U766" i="23"/>
  <c r="T766" i="23"/>
  <c r="U765" i="23"/>
  <c r="T765" i="23"/>
  <c r="U764" i="23"/>
  <c r="T764" i="23"/>
  <c r="U763" i="23"/>
  <c r="T763" i="23"/>
  <c r="U762" i="23"/>
  <c r="T762" i="23"/>
  <c r="U761" i="23"/>
  <c r="T761" i="23"/>
  <c r="U760" i="23"/>
  <c r="T760" i="23"/>
  <c r="U759" i="23"/>
  <c r="T759" i="23"/>
  <c r="U758" i="23"/>
  <c r="T758" i="23"/>
  <c r="U757" i="23"/>
  <c r="T757" i="23"/>
  <c r="U756" i="23"/>
  <c r="T756" i="23"/>
  <c r="U755" i="23"/>
  <c r="T755" i="23"/>
  <c r="U754" i="23"/>
  <c r="T754" i="23"/>
  <c r="U753" i="23"/>
  <c r="T753" i="23"/>
  <c r="U752" i="23"/>
  <c r="T752" i="23"/>
  <c r="U751" i="23"/>
  <c r="T751" i="23"/>
  <c r="U750" i="23"/>
  <c r="T750" i="23"/>
  <c r="U749" i="23"/>
  <c r="T749" i="23"/>
  <c r="U748" i="23"/>
  <c r="T748" i="23"/>
  <c r="U747" i="23"/>
  <c r="T747" i="23"/>
  <c r="U746" i="23"/>
  <c r="T746" i="23"/>
  <c r="U745" i="23"/>
  <c r="T745" i="23"/>
  <c r="U744" i="23"/>
  <c r="T744" i="23"/>
  <c r="U743" i="23"/>
  <c r="T743" i="23"/>
  <c r="U742" i="23"/>
  <c r="T742" i="23"/>
  <c r="U741" i="23"/>
  <c r="T741" i="23"/>
  <c r="U740" i="23"/>
  <c r="T740" i="23"/>
  <c r="U739" i="23"/>
  <c r="T739" i="23"/>
  <c r="U738" i="23"/>
  <c r="T738" i="23"/>
  <c r="U737" i="23"/>
  <c r="T737" i="23"/>
  <c r="U736" i="23"/>
  <c r="T736" i="23"/>
  <c r="U735" i="23"/>
  <c r="T735" i="23"/>
  <c r="U734" i="23"/>
  <c r="T734" i="23"/>
  <c r="U733" i="23"/>
  <c r="T733" i="23"/>
  <c r="U732" i="23"/>
  <c r="T732" i="23"/>
  <c r="U731" i="23"/>
  <c r="T731" i="23"/>
  <c r="U730" i="23"/>
  <c r="T730" i="23"/>
  <c r="U729" i="23"/>
  <c r="T729" i="23"/>
  <c r="U728" i="23"/>
  <c r="T728" i="23"/>
  <c r="U727" i="23"/>
  <c r="T727" i="23"/>
  <c r="U726" i="23"/>
  <c r="T726" i="23"/>
  <c r="U725" i="23"/>
  <c r="T725" i="23"/>
  <c r="U724" i="23"/>
  <c r="T724" i="23"/>
  <c r="U723" i="23"/>
  <c r="T723" i="23"/>
  <c r="U722" i="23"/>
  <c r="T722" i="23"/>
  <c r="U721" i="23"/>
  <c r="T721" i="23"/>
  <c r="U720" i="23"/>
  <c r="T720" i="23"/>
  <c r="U719" i="23"/>
  <c r="T719" i="23"/>
  <c r="U718" i="23"/>
  <c r="T718" i="23"/>
  <c r="U717" i="23"/>
  <c r="T717" i="23"/>
  <c r="U716" i="23"/>
  <c r="T716" i="23"/>
  <c r="U715" i="23"/>
  <c r="T715" i="23"/>
  <c r="U714" i="23"/>
  <c r="T714" i="23"/>
  <c r="U713" i="23"/>
  <c r="T713" i="23"/>
  <c r="U712" i="23"/>
  <c r="T712" i="23"/>
  <c r="U711" i="23"/>
  <c r="T711" i="23"/>
  <c r="U710" i="23"/>
  <c r="T710" i="23"/>
  <c r="U709" i="23"/>
  <c r="T709" i="23"/>
  <c r="U708" i="23"/>
  <c r="T708" i="23"/>
  <c r="U707" i="23"/>
  <c r="T707" i="23"/>
  <c r="U706" i="23"/>
  <c r="T706" i="23"/>
  <c r="U705" i="23"/>
  <c r="T705" i="23"/>
  <c r="U704" i="23"/>
  <c r="T704" i="23"/>
  <c r="U703" i="23"/>
  <c r="T703" i="23"/>
  <c r="U702" i="23"/>
  <c r="T702" i="23"/>
  <c r="U701" i="23"/>
  <c r="T701" i="23"/>
  <c r="U700" i="23"/>
  <c r="T700" i="23"/>
  <c r="U699" i="23"/>
  <c r="T699" i="23"/>
  <c r="U698" i="23"/>
  <c r="T698" i="23"/>
  <c r="U697" i="23"/>
  <c r="T697" i="23"/>
  <c r="U696" i="23"/>
  <c r="T696" i="23"/>
  <c r="U695" i="23"/>
  <c r="T695" i="23"/>
  <c r="U694" i="23"/>
  <c r="T694" i="23"/>
  <c r="U693" i="23"/>
  <c r="T693" i="23"/>
  <c r="U692" i="23"/>
  <c r="T692" i="23"/>
  <c r="U691" i="23"/>
  <c r="T691" i="23"/>
  <c r="U690" i="23"/>
  <c r="T690" i="23"/>
  <c r="U689" i="23"/>
  <c r="T689" i="23"/>
  <c r="U688" i="23"/>
  <c r="T688" i="23"/>
  <c r="U687" i="23"/>
  <c r="T687" i="23"/>
  <c r="U686" i="23"/>
  <c r="T686" i="23"/>
  <c r="U685" i="23"/>
  <c r="T685" i="23"/>
  <c r="U684" i="23"/>
  <c r="T684" i="23"/>
  <c r="U683" i="23"/>
  <c r="T683" i="23"/>
  <c r="U682" i="23"/>
  <c r="T682" i="23"/>
  <c r="U681" i="23"/>
  <c r="T681" i="23"/>
  <c r="U680" i="23"/>
  <c r="T680" i="23"/>
  <c r="U679" i="23"/>
  <c r="T679" i="23"/>
  <c r="U678" i="23"/>
  <c r="T678" i="23"/>
  <c r="U677" i="23"/>
  <c r="T677" i="23"/>
  <c r="U676" i="23"/>
  <c r="T676" i="23"/>
  <c r="U675" i="23"/>
  <c r="T675" i="23"/>
  <c r="U674" i="23"/>
  <c r="T674" i="23"/>
  <c r="U673" i="23"/>
  <c r="T673" i="23"/>
  <c r="U672" i="23"/>
  <c r="T672" i="23"/>
  <c r="U671" i="23"/>
  <c r="T671" i="23"/>
  <c r="U670" i="23"/>
  <c r="T670" i="23"/>
  <c r="U669" i="23"/>
  <c r="T669" i="23"/>
  <c r="U668" i="23"/>
  <c r="T668" i="23"/>
  <c r="U667" i="23"/>
  <c r="T667" i="23"/>
  <c r="U666" i="23"/>
  <c r="T666" i="23"/>
  <c r="U665" i="23"/>
  <c r="T665" i="23"/>
  <c r="U664" i="23"/>
  <c r="T664" i="23"/>
  <c r="U663" i="23"/>
  <c r="T663" i="23"/>
  <c r="U662" i="23"/>
  <c r="T662" i="23"/>
  <c r="U661" i="23"/>
  <c r="T661" i="23"/>
  <c r="U660" i="23"/>
  <c r="T660" i="23"/>
  <c r="U659" i="23"/>
  <c r="T659" i="23"/>
  <c r="U658" i="23"/>
  <c r="T658" i="23"/>
  <c r="U657" i="23"/>
  <c r="T657" i="23"/>
  <c r="U656" i="23"/>
  <c r="T656" i="23"/>
  <c r="U655" i="23"/>
  <c r="T655" i="23"/>
  <c r="U654" i="23"/>
  <c r="T654" i="23"/>
  <c r="U653" i="23"/>
  <c r="T653" i="23"/>
  <c r="U652" i="23"/>
  <c r="T652" i="23"/>
  <c r="U651" i="23"/>
  <c r="T651" i="23"/>
  <c r="U650" i="23"/>
  <c r="T650" i="23"/>
  <c r="U649" i="23"/>
  <c r="T649" i="23"/>
  <c r="U648" i="23"/>
  <c r="T648" i="23"/>
  <c r="U647" i="23"/>
  <c r="T647" i="23"/>
  <c r="U646" i="23"/>
  <c r="T646" i="23"/>
  <c r="U645" i="23"/>
  <c r="T645" i="23"/>
  <c r="U644" i="23"/>
  <c r="T644" i="23"/>
  <c r="U643" i="23"/>
  <c r="T643" i="23"/>
  <c r="U642" i="23"/>
  <c r="T642" i="23"/>
  <c r="U641" i="23"/>
  <c r="T641" i="23"/>
  <c r="U640" i="23"/>
  <c r="T640" i="23"/>
  <c r="U639" i="23"/>
  <c r="T639" i="23"/>
  <c r="U638" i="23"/>
  <c r="T638" i="23"/>
  <c r="U637" i="23"/>
  <c r="T637" i="23"/>
  <c r="U636" i="23"/>
  <c r="T636" i="23"/>
  <c r="U635" i="23"/>
  <c r="T635" i="23"/>
  <c r="U634" i="23"/>
  <c r="T634" i="23"/>
  <c r="U633" i="23"/>
  <c r="T633" i="23"/>
  <c r="U632" i="23"/>
  <c r="T632" i="23"/>
  <c r="U631" i="23"/>
  <c r="T631" i="23"/>
  <c r="U630" i="23"/>
  <c r="T630" i="23"/>
  <c r="U629" i="23"/>
  <c r="T629" i="23"/>
  <c r="U628" i="23"/>
  <c r="T628" i="23"/>
  <c r="U627" i="23"/>
  <c r="T627" i="23"/>
  <c r="U626" i="23"/>
  <c r="T626" i="23"/>
  <c r="U625" i="23"/>
  <c r="T625" i="23"/>
  <c r="U624" i="23"/>
  <c r="T624" i="23"/>
  <c r="U623" i="23"/>
  <c r="T623" i="23"/>
  <c r="U622" i="23"/>
  <c r="T622" i="23"/>
  <c r="U621" i="23"/>
  <c r="T621" i="23"/>
  <c r="U620" i="23"/>
  <c r="T620" i="23"/>
  <c r="U619" i="23"/>
  <c r="T619" i="23"/>
  <c r="U618" i="23"/>
  <c r="T618" i="23"/>
  <c r="U617" i="23"/>
  <c r="T617" i="23"/>
  <c r="U616" i="23"/>
  <c r="T616" i="23"/>
  <c r="U615" i="23"/>
  <c r="T615" i="23"/>
  <c r="U614" i="23"/>
  <c r="T614" i="23"/>
  <c r="U613" i="23"/>
  <c r="T613" i="23"/>
  <c r="U612" i="23"/>
  <c r="T612" i="23"/>
  <c r="U611" i="23"/>
  <c r="T611" i="23"/>
  <c r="U610" i="23"/>
  <c r="T610" i="23"/>
  <c r="U609" i="23"/>
  <c r="T609" i="23"/>
  <c r="U608" i="23"/>
  <c r="T608" i="23"/>
  <c r="U607" i="23"/>
  <c r="T607" i="23"/>
  <c r="U606" i="23"/>
  <c r="T606" i="23"/>
  <c r="U605" i="23"/>
  <c r="T605" i="23"/>
  <c r="U604" i="23"/>
  <c r="T604" i="23"/>
  <c r="U603" i="23"/>
  <c r="T603" i="23"/>
  <c r="U602" i="23"/>
  <c r="T602" i="23"/>
  <c r="U601" i="23"/>
  <c r="T601" i="23"/>
  <c r="U600" i="23"/>
  <c r="T600" i="23"/>
  <c r="U599" i="23"/>
  <c r="T599" i="23"/>
  <c r="U598" i="23"/>
  <c r="T598" i="23"/>
  <c r="U597" i="23"/>
  <c r="T597" i="23"/>
  <c r="U596" i="23"/>
  <c r="T596" i="23"/>
  <c r="U595" i="23"/>
  <c r="T595" i="23"/>
  <c r="U594" i="23"/>
  <c r="T594" i="23"/>
  <c r="U593" i="23"/>
  <c r="T593" i="23"/>
  <c r="U592" i="23"/>
  <c r="T592" i="23"/>
  <c r="U591" i="23"/>
  <c r="T591" i="23"/>
  <c r="U590" i="23"/>
  <c r="T590" i="23"/>
  <c r="U589" i="23"/>
  <c r="T589" i="23"/>
  <c r="U588" i="23"/>
  <c r="T588" i="23"/>
  <c r="U587" i="23"/>
  <c r="T587" i="23"/>
  <c r="U586" i="23"/>
  <c r="T586" i="23"/>
  <c r="U585" i="23"/>
  <c r="T585" i="23"/>
  <c r="U584" i="23"/>
  <c r="T584" i="23"/>
  <c r="U583" i="23"/>
  <c r="T583" i="23"/>
  <c r="U582" i="23"/>
  <c r="T582" i="23"/>
  <c r="U581" i="23"/>
  <c r="T581" i="23"/>
  <c r="U580" i="23"/>
  <c r="T580" i="23"/>
  <c r="U579" i="23"/>
  <c r="T579" i="23"/>
  <c r="U578" i="23"/>
  <c r="T578" i="23"/>
  <c r="U577" i="23"/>
  <c r="T577" i="23"/>
  <c r="U576" i="23"/>
  <c r="T576" i="23"/>
  <c r="U575" i="23"/>
  <c r="T575" i="23"/>
  <c r="U574" i="23"/>
  <c r="T574" i="23"/>
  <c r="U573" i="23"/>
  <c r="T573" i="23"/>
  <c r="U572" i="23"/>
  <c r="T572" i="23"/>
  <c r="U571" i="23"/>
  <c r="T571" i="23"/>
  <c r="U570" i="23"/>
  <c r="T570" i="23"/>
  <c r="U569" i="23"/>
  <c r="T569" i="23"/>
  <c r="U568" i="23"/>
  <c r="T568" i="23"/>
  <c r="U567" i="23"/>
  <c r="T567" i="23"/>
  <c r="U566" i="23"/>
  <c r="T566" i="23"/>
  <c r="U565" i="23"/>
  <c r="T565" i="23"/>
  <c r="U564" i="23"/>
  <c r="T564" i="23"/>
  <c r="U563" i="23"/>
  <c r="T563" i="23"/>
  <c r="U562" i="23"/>
  <c r="T562" i="23"/>
  <c r="U561" i="23"/>
  <c r="T561" i="23"/>
  <c r="U560" i="23"/>
  <c r="T560" i="23"/>
  <c r="U559" i="23"/>
  <c r="T559" i="23"/>
  <c r="U558" i="23"/>
  <c r="T558" i="23"/>
  <c r="U557" i="23"/>
  <c r="T557" i="23"/>
  <c r="U556" i="23"/>
  <c r="T556" i="23"/>
  <c r="U555" i="23"/>
  <c r="T555" i="23"/>
  <c r="U554" i="23"/>
  <c r="T554" i="23"/>
  <c r="U553" i="23"/>
  <c r="T553" i="23"/>
  <c r="U552" i="23"/>
  <c r="T552" i="23"/>
  <c r="U551" i="23"/>
  <c r="T551" i="23"/>
  <c r="U550" i="23"/>
  <c r="T550" i="23"/>
  <c r="U549" i="23"/>
  <c r="T549" i="23"/>
  <c r="U548" i="23"/>
  <c r="T548" i="23"/>
  <c r="U547" i="23"/>
  <c r="T547" i="23"/>
  <c r="U546" i="23"/>
  <c r="T546" i="23"/>
  <c r="U545" i="23"/>
  <c r="T545" i="23"/>
  <c r="U544" i="23"/>
  <c r="T544" i="23"/>
  <c r="U543" i="23"/>
  <c r="T543" i="23"/>
  <c r="U542" i="23"/>
  <c r="T542" i="23"/>
  <c r="U541" i="23"/>
  <c r="T541" i="23"/>
  <c r="U540" i="23"/>
  <c r="T540" i="23"/>
  <c r="U539" i="23"/>
  <c r="T539" i="23"/>
  <c r="U538" i="23"/>
  <c r="T538" i="23"/>
  <c r="U537" i="23"/>
  <c r="T537" i="23"/>
  <c r="U536" i="23"/>
  <c r="T536" i="23"/>
  <c r="U535" i="23"/>
  <c r="T535" i="23"/>
  <c r="U534" i="23"/>
  <c r="T534" i="23"/>
  <c r="U533" i="23"/>
  <c r="T533" i="23"/>
  <c r="U532" i="23"/>
  <c r="T532" i="23"/>
  <c r="U531" i="23"/>
  <c r="T531" i="23"/>
  <c r="U530" i="23"/>
  <c r="T530" i="23"/>
  <c r="U529" i="23"/>
  <c r="T529" i="23"/>
  <c r="U528" i="23"/>
  <c r="T528" i="23"/>
  <c r="U527" i="23"/>
  <c r="T527" i="23"/>
  <c r="U526" i="23"/>
  <c r="T526" i="23"/>
  <c r="U525" i="23"/>
  <c r="T525" i="23"/>
  <c r="U524" i="23"/>
  <c r="T524" i="23"/>
  <c r="U523" i="23"/>
  <c r="T523" i="23"/>
  <c r="U522" i="23"/>
  <c r="T522" i="23"/>
  <c r="U521" i="23"/>
  <c r="T521" i="23"/>
  <c r="U520" i="23"/>
  <c r="T520" i="23"/>
  <c r="U519" i="23"/>
  <c r="T519" i="23"/>
  <c r="U518" i="23"/>
  <c r="T518" i="23"/>
  <c r="U517" i="23"/>
  <c r="T517" i="23"/>
  <c r="U516" i="23"/>
  <c r="T516" i="23"/>
  <c r="U515" i="23"/>
  <c r="T515" i="23"/>
  <c r="U514" i="23"/>
  <c r="T514" i="23"/>
  <c r="U513" i="23"/>
  <c r="T513" i="23"/>
  <c r="U512" i="23"/>
  <c r="T512" i="23"/>
  <c r="U511" i="23"/>
  <c r="T511" i="23"/>
  <c r="U510" i="23"/>
  <c r="T510" i="23"/>
  <c r="U509" i="23"/>
  <c r="T509" i="23"/>
  <c r="U508" i="23"/>
  <c r="T508" i="23"/>
  <c r="U507" i="23"/>
  <c r="T507" i="23"/>
  <c r="U506" i="23"/>
  <c r="T506" i="23"/>
  <c r="U505" i="23"/>
  <c r="T505" i="23"/>
  <c r="U504" i="23"/>
  <c r="T504" i="23"/>
  <c r="U503" i="23"/>
  <c r="T503" i="23"/>
  <c r="U502" i="23"/>
  <c r="T502" i="23"/>
  <c r="U501" i="23"/>
  <c r="T501" i="23"/>
  <c r="U500" i="23"/>
  <c r="T500" i="23"/>
  <c r="U499" i="23"/>
  <c r="T499" i="23"/>
  <c r="U498" i="23"/>
  <c r="T498" i="23"/>
  <c r="U497" i="23"/>
  <c r="T497" i="23"/>
  <c r="U496" i="23"/>
  <c r="T496" i="23"/>
  <c r="U495" i="23"/>
  <c r="T495" i="23"/>
  <c r="U494" i="23"/>
  <c r="T494" i="23"/>
  <c r="U493" i="23"/>
  <c r="T493" i="23"/>
  <c r="U492" i="23"/>
  <c r="T492" i="23"/>
  <c r="U491" i="23"/>
  <c r="T491" i="23"/>
  <c r="U490" i="23"/>
  <c r="T490" i="23"/>
  <c r="U489" i="23"/>
  <c r="T489" i="23"/>
  <c r="U488" i="23"/>
  <c r="T488" i="23"/>
  <c r="U487" i="23"/>
  <c r="T487" i="23"/>
  <c r="U486" i="23"/>
  <c r="T486" i="23"/>
  <c r="U485" i="23"/>
  <c r="T485" i="23"/>
  <c r="U484" i="23"/>
  <c r="T484" i="23"/>
  <c r="U483" i="23"/>
  <c r="T483" i="23"/>
  <c r="U482" i="23"/>
  <c r="T482" i="23"/>
  <c r="U481" i="23"/>
  <c r="T481" i="23"/>
  <c r="U480" i="23"/>
  <c r="T480" i="23"/>
  <c r="U479" i="23"/>
  <c r="T479" i="23"/>
  <c r="U478" i="23"/>
  <c r="T478" i="23"/>
  <c r="U477" i="23"/>
  <c r="T477" i="23"/>
  <c r="U476" i="23"/>
  <c r="T476" i="23"/>
  <c r="U475" i="23"/>
  <c r="T475" i="23"/>
  <c r="U474" i="23"/>
  <c r="T474" i="23"/>
  <c r="U473" i="23"/>
  <c r="T473" i="23"/>
  <c r="U472" i="23"/>
  <c r="T472" i="23"/>
  <c r="U471" i="23"/>
  <c r="T471" i="23"/>
  <c r="U470" i="23"/>
  <c r="T470" i="23"/>
  <c r="U469" i="23"/>
  <c r="T469" i="23"/>
  <c r="U468" i="23"/>
  <c r="T468" i="23"/>
  <c r="U467" i="23"/>
  <c r="T467" i="23"/>
  <c r="U466" i="23"/>
  <c r="T466" i="23"/>
  <c r="U465" i="23"/>
  <c r="T465" i="23"/>
  <c r="U464" i="23"/>
  <c r="T464" i="23"/>
  <c r="U463" i="23"/>
  <c r="T463" i="23"/>
  <c r="U462" i="23"/>
  <c r="T462" i="23"/>
  <c r="U461" i="23"/>
  <c r="T461" i="23"/>
  <c r="U460" i="23"/>
  <c r="T460" i="23"/>
  <c r="U459" i="23"/>
  <c r="T459" i="23"/>
  <c r="U458" i="23"/>
  <c r="T458" i="23"/>
  <c r="U457" i="23"/>
  <c r="T457" i="23"/>
  <c r="U456" i="23"/>
  <c r="T456" i="23"/>
  <c r="U455" i="23"/>
  <c r="T455" i="23"/>
  <c r="U454" i="23"/>
  <c r="T454" i="23"/>
  <c r="U453" i="23"/>
  <c r="T453" i="23"/>
  <c r="U452" i="23"/>
  <c r="T452" i="23"/>
  <c r="U451" i="23"/>
  <c r="T451" i="23"/>
  <c r="U450" i="23"/>
  <c r="T450" i="23"/>
  <c r="U449" i="23"/>
  <c r="T449" i="23"/>
  <c r="U448" i="23"/>
  <c r="T448" i="23"/>
  <c r="U447" i="23"/>
  <c r="T447" i="23"/>
  <c r="U446" i="23"/>
  <c r="T446" i="23"/>
  <c r="U445" i="23"/>
  <c r="T445" i="23"/>
  <c r="U444" i="23"/>
  <c r="T444" i="23"/>
  <c r="U443" i="23"/>
  <c r="T443" i="23"/>
  <c r="U442" i="23"/>
  <c r="T442" i="23"/>
  <c r="U441" i="23"/>
  <c r="T441" i="23"/>
  <c r="U440" i="23"/>
  <c r="T440" i="23"/>
  <c r="U439" i="23"/>
  <c r="T439" i="23"/>
  <c r="U438" i="23"/>
  <c r="T438" i="23"/>
  <c r="U437" i="23"/>
  <c r="T437" i="23"/>
  <c r="U436" i="23"/>
  <c r="T436" i="23"/>
  <c r="U435" i="23"/>
  <c r="T435" i="23"/>
  <c r="U434" i="23"/>
  <c r="T434" i="23"/>
  <c r="U433" i="23"/>
  <c r="T433" i="23"/>
  <c r="U432" i="23"/>
  <c r="T432" i="23"/>
  <c r="U431" i="23"/>
  <c r="T431" i="23"/>
  <c r="U430" i="23"/>
  <c r="T430" i="23"/>
  <c r="U429" i="23"/>
  <c r="T429" i="23"/>
  <c r="U428" i="23"/>
  <c r="T428" i="23"/>
  <c r="U427" i="23"/>
  <c r="T427" i="23"/>
  <c r="U426" i="23"/>
  <c r="T426" i="23"/>
  <c r="U425" i="23"/>
  <c r="T425" i="23"/>
  <c r="U424" i="23"/>
  <c r="T424" i="23"/>
  <c r="U423" i="23"/>
  <c r="T423" i="23"/>
  <c r="U422" i="23"/>
  <c r="T422" i="23"/>
  <c r="U421" i="23"/>
  <c r="T421" i="23"/>
  <c r="U420" i="23"/>
  <c r="T420" i="23"/>
  <c r="U419" i="23"/>
  <c r="T419" i="23"/>
  <c r="U418" i="23"/>
  <c r="T418" i="23"/>
  <c r="U417" i="23"/>
  <c r="T417" i="23"/>
  <c r="U416" i="23"/>
  <c r="T416" i="23"/>
  <c r="U415" i="23"/>
  <c r="T415" i="23"/>
  <c r="U414" i="23"/>
  <c r="T414" i="23"/>
  <c r="U413" i="23"/>
  <c r="T413" i="23"/>
  <c r="U412" i="23"/>
  <c r="T412" i="23"/>
  <c r="U411" i="23"/>
  <c r="T411" i="23"/>
  <c r="U410" i="23"/>
  <c r="T410" i="23"/>
  <c r="U409" i="23"/>
  <c r="T409" i="23"/>
  <c r="U408" i="23"/>
  <c r="T408" i="23"/>
  <c r="U407" i="23"/>
  <c r="T407" i="23"/>
  <c r="U406" i="23"/>
  <c r="T406" i="23"/>
  <c r="U405" i="23"/>
  <c r="T405" i="23"/>
  <c r="U404" i="23"/>
  <c r="T404" i="23"/>
  <c r="U403" i="23"/>
  <c r="T403" i="23"/>
  <c r="U402" i="23"/>
  <c r="T402" i="23"/>
  <c r="U401" i="23"/>
  <c r="T401" i="23"/>
  <c r="U400" i="23"/>
  <c r="T400" i="23"/>
  <c r="U399" i="23"/>
  <c r="T399" i="23"/>
  <c r="U398" i="23"/>
  <c r="T398" i="23"/>
  <c r="U397" i="23"/>
  <c r="T397" i="23"/>
  <c r="U396" i="23"/>
  <c r="T396" i="23"/>
  <c r="U395" i="23"/>
  <c r="T395" i="23"/>
  <c r="U394" i="23"/>
  <c r="T394" i="23"/>
  <c r="U393" i="23"/>
  <c r="T393" i="23"/>
  <c r="U392" i="23"/>
  <c r="T392" i="23"/>
  <c r="U391" i="23"/>
  <c r="T391" i="23"/>
  <c r="U390" i="23"/>
  <c r="T390" i="23"/>
  <c r="U389" i="23"/>
  <c r="T389" i="23"/>
  <c r="U388" i="23"/>
  <c r="T388" i="23"/>
  <c r="U387" i="23"/>
  <c r="T387" i="23"/>
  <c r="U386" i="23"/>
  <c r="T386" i="23"/>
  <c r="U385" i="23"/>
  <c r="T385" i="23"/>
  <c r="U384" i="23"/>
  <c r="T384" i="23"/>
  <c r="U383" i="23"/>
  <c r="T383" i="23"/>
  <c r="U382" i="23"/>
  <c r="T382" i="23"/>
  <c r="U381" i="23"/>
  <c r="T381" i="23"/>
  <c r="U380" i="23"/>
  <c r="T380" i="23"/>
  <c r="U379" i="23"/>
  <c r="T379" i="23"/>
  <c r="U378" i="23"/>
  <c r="T378" i="23"/>
  <c r="U377" i="23"/>
  <c r="T377" i="23"/>
  <c r="U376" i="23"/>
  <c r="T376" i="23"/>
  <c r="U375" i="23"/>
  <c r="T375" i="23"/>
  <c r="U374" i="23"/>
  <c r="T374" i="23"/>
  <c r="U373" i="23"/>
  <c r="T373" i="23"/>
  <c r="U372" i="23"/>
  <c r="T372" i="23"/>
  <c r="U371" i="23"/>
  <c r="T371" i="23"/>
  <c r="U370" i="23"/>
  <c r="T370" i="23"/>
  <c r="U369" i="23"/>
  <c r="T369" i="23"/>
  <c r="U368" i="23"/>
  <c r="T368" i="23"/>
  <c r="U367" i="23"/>
  <c r="T367" i="23"/>
  <c r="U366" i="23"/>
  <c r="T366" i="23"/>
  <c r="U365" i="23"/>
  <c r="T365" i="23"/>
  <c r="U364" i="23"/>
  <c r="T364" i="23"/>
  <c r="U363" i="23"/>
  <c r="T363" i="23"/>
  <c r="U362" i="23"/>
  <c r="T362" i="23"/>
  <c r="U361" i="23"/>
  <c r="T361" i="23"/>
  <c r="U360" i="23"/>
  <c r="T360" i="23"/>
  <c r="U359" i="23"/>
  <c r="T359" i="23"/>
  <c r="U358" i="23"/>
  <c r="T358" i="23"/>
  <c r="U357" i="23"/>
  <c r="T357" i="23"/>
  <c r="U356" i="23"/>
  <c r="T356" i="23"/>
  <c r="U355" i="23"/>
  <c r="T355" i="23"/>
  <c r="U354" i="23"/>
  <c r="T354" i="23"/>
  <c r="U353" i="23"/>
  <c r="T353" i="23"/>
  <c r="U352" i="23"/>
  <c r="T352" i="23"/>
  <c r="U351" i="23"/>
  <c r="T351" i="23"/>
  <c r="U350" i="23"/>
  <c r="T350" i="23"/>
  <c r="U349" i="23"/>
  <c r="T349" i="23"/>
  <c r="U348" i="23"/>
  <c r="T348" i="23"/>
  <c r="U347" i="23"/>
  <c r="T347" i="23"/>
  <c r="U346" i="23"/>
  <c r="T346" i="23"/>
  <c r="U345" i="23"/>
  <c r="T345" i="23"/>
  <c r="U344" i="23"/>
  <c r="T344" i="23"/>
  <c r="U343" i="23"/>
  <c r="T343" i="23"/>
  <c r="U342" i="23"/>
  <c r="T342" i="23"/>
  <c r="U341" i="23"/>
  <c r="T341" i="23"/>
  <c r="U340" i="23"/>
  <c r="T340" i="23"/>
  <c r="U339" i="23"/>
  <c r="T339" i="23"/>
  <c r="U338" i="23"/>
  <c r="T338" i="23"/>
  <c r="U337" i="23"/>
  <c r="T337" i="23"/>
  <c r="U336" i="23"/>
  <c r="T336" i="23"/>
  <c r="U335" i="23"/>
  <c r="T335" i="23"/>
  <c r="U334" i="23"/>
  <c r="T334" i="23"/>
  <c r="U333" i="23"/>
  <c r="T333" i="23"/>
  <c r="U332" i="23"/>
  <c r="T332" i="23"/>
  <c r="U331" i="23"/>
  <c r="T331" i="23"/>
  <c r="U330" i="23"/>
  <c r="T330" i="23"/>
  <c r="U329" i="23"/>
  <c r="T329" i="23"/>
  <c r="U328" i="23"/>
  <c r="T328" i="23"/>
  <c r="U327" i="23"/>
  <c r="T327" i="23"/>
  <c r="U326" i="23"/>
  <c r="T326" i="23"/>
  <c r="U325" i="23"/>
  <c r="T325" i="23"/>
  <c r="U324" i="23"/>
  <c r="T324" i="23"/>
  <c r="U323" i="23"/>
  <c r="T323" i="23"/>
  <c r="U322" i="23"/>
  <c r="T322" i="23"/>
  <c r="U321" i="23"/>
  <c r="T321" i="23"/>
  <c r="U320" i="23"/>
  <c r="T320" i="23"/>
  <c r="U319" i="23"/>
  <c r="T319" i="23"/>
  <c r="U318" i="23"/>
  <c r="T318" i="23"/>
  <c r="U317" i="23"/>
  <c r="T317" i="23"/>
  <c r="U316" i="23"/>
  <c r="T316" i="23"/>
  <c r="U315" i="23"/>
  <c r="T315" i="23"/>
  <c r="U314" i="23"/>
  <c r="T314" i="23"/>
  <c r="U313" i="23"/>
  <c r="T313" i="23"/>
  <c r="U312" i="23"/>
  <c r="T312" i="23"/>
  <c r="U311" i="23"/>
  <c r="T311" i="23"/>
  <c r="U310" i="23"/>
  <c r="T310" i="23"/>
  <c r="U309" i="23"/>
  <c r="T309" i="23"/>
  <c r="U308" i="23"/>
  <c r="T308" i="23"/>
  <c r="U307" i="23"/>
  <c r="T307" i="23"/>
  <c r="U306" i="23"/>
  <c r="T306" i="23"/>
  <c r="U305" i="23"/>
  <c r="T305" i="23"/>
  <c r="U304" i="23"/>
  <c r="T304" i="23"/>
  <c r="U303" i="23"/>
  <c r="T303" i="23"/>
  <c r="U302" i="23"/>
  <c r="T302" i="23"/>
  <c r="U301" i="23"/>
  <c r="T301" i="23"/>
  <c r="U300" i="23"/>
  <c r="T300" i="23"/>
  <c r="U299" i="23"/>
  <c r="T299" i="23"/>
  <c r="U298" i="23"/>
  <c r="T298" i="23"/>
  <c r="U297" i="23"/>
  <c r="T297" i="23"/>
  <c r="U296" i="23"/>
  <c r="T296" i="23"/>
  <c r="U295" i="23"/>
  <c r="T295" i="23"/>
  <c r="U294" i="23"/>
  <c r="T294" i="23"/>
  <c r="U293" i="23"/>
  <c r="T293" i="23"/>
  <c r="U292" i="23"/>
  <c r="T292" i="23"/>
  <c r="U291" i="23"/>
  <c r="T291" i="23"/>
  <c r="U290" i="23"/>
  <c r="T290" i="23"/>
  <c r="U289" i="23"/>
  <c r="T289" i="23"/>
  <c r="U288" i="23"/>
  <c r="T288" i="23"/>
  <c r="U287" i="23"/>
  <c r="T287" i="23"/>
  <c r="U286" i="23"/>
  <c r="T286" i="23"/>
  <c r="U285" i="23"/>
  <c r="T285" i="23"/>
  <c r="U284" i="23"/>
  <c r="T284" i="23"/>
  <c r="U283" i="23"/>
  <c r="T283" i="23"/>
  <c r="U282" i="23"/>
  <c r="T282" i="23"/>
  <c r="U281" i="23"/>
  <c r="T281" i="23"/>
  <c r="U280" i="23"/>
  <c r="T280" i="23"/>
  <c r="U279" i="23"/>
  <c r="T279" i="23"/>
  <c r="U278" i="23"/>
  <c r="T278" i="23"/>
  <c r="U277" i="23"/>
  <c r="T277" i="23"/>
  <c r="U276" i="23"/>
  <c r="T276" i="23"/>
  <c r="U275" i="23"/>
  <c r="T275" i="23"/>
  <c r="U274" i="23"/>
  <c r="T274" i="23"/>
  <c r="U273" i="23"/>
  <c r="T273" i="23"/>
  <c r="U272" i="23"/>
  <c r="T272" i="23"/>
  <c r="U271" i="23"/>
  <c r="T271" i="23"/>
  <c r="U270" i="23"/>
  <c r="T270" i="23"/>
  <c r="U269" i="23"/>
  <c r="T269" i="23"/>
  <c r="U268" i="23"/>
  <c r="T268" i="23"/>
  <c r="U267" i="23"/>
  <c r="T267" i="23"/>
  <c r="U266" i="23"/>
  <c r="T266" i="23"/>
  <c r="U265" i="23"/>
  <c r="T265" i="23"/>
  <c r="U264" i="23"/>
  <c r="T264" i="23"/>
  <c r="U263" i="23"/>
  <c r="T263" i="23"/>
  <c r="U262" i="23"/>
  <c r="T262" i="23"/>
  <c r="U261" i="23"/>
  <c r="T261" i="23"/>
  <c r="U260" i="23"/>
  <c r="T260" i="23"/>
  <c r="U259" i="23"/>
  <c r="T259" i="23"/>
  <c r="U258" i="23"/>
  <c r="T258" i="23"/>
  <c r="U257" i="23"/>
  <c r="T257" i="23"/>
  <c r="U256" i="23"/>
  <c r="T256" i="23"/>
  <c r="U255" i="23"/>
  <c r="T255" i="23"/>
  <c r="U254" i="23"/>
  <c r="T254" i="23"/>
  <c r="U253" i="23"/>
  <c r="T253" i="23"/>
  <c r="U252" i="23"/>
  <c r="T252" i="23"/>
  <c r="U251" i="23"/>
  <c r="T251" i="23"/>
  <c r="U250" i="23"/>
  <c r="T250" i="23"/>
  <c r="U249" i="23"/>
  <c r="T249" i="23"/>
  <c r="U248" i="23"/>
  <c r="T248" i="23"/>
  <c r="U247" i="23"/>
  <c r="T247" i="23"/>
  <c r="U246" i="23"/>
  <c r="T246" i="23"/>
  <c r="U245" i="23"/>
  <c r="T245" i="23"/>
  <c r="U244" i="23"/>
  <c r="T244" i="23"/>
  <c r="U243" i="23"/>
  <c r="T243" i="23"/>
  <c r="U242" i="23"/>
  <c r="T242" i="23"/>
  <c r="U241" i="23"/>
  <c r="T241" i="23"/>
  <c r="U240" i="23"/>
  <c r="T240" i="23"/>
  <c r="U239" i="23"/>
  <c r="T239" i="23"/>
  <c r="U238" i="23"/>
  <c r="T238" i="23"/>
  <c r="U237" i="23"/>
  <c r="T237" i="23"/>
  <c r="U236" i="23"/>
  <c r="T236" i="23"/>
  <c r="U235" i="23"/>
  <c r="T235" i="23"/>
  <c r="U234" i="23"/>
  <c r="T234" i="23"/>
  <c r="U233" i="23"/>
  <c r="T233" i="23"/>
  <c r="U232" i="23"/>
  <c r="T232" i="23"/>
  <c r="U231" i="23"/>
  <c r="T231" i="23"/>
  <c r="U230" i="23"/>
  <c r="T230" i="23"/>
  <c r="U229" i="23"/>
  <c r="T229" i="23"/>
  <c r="U228" i="23"/>
  <c r="T228" i="23"/>
  <c r="U227" i="23"/>
  <c r="T227" i="23"/>
  <c r="U226" i="23"/>
  <c r="T226" i="23"/>
  <c r="U225" i="23"/>
  <c r="T225" i="23"/>
  <c r="U224" i="23"/>
  <c r="T224" i="23"/>
  <c r="U223" i="23"/>
  <c r="T223" i="23"/>
  <c r="U222" i="23"/>
  <c r="T222" i="23"/>
  <c r="U221" i="23"/>
  <c r="T221" i="23"/>
  <c r="U220" i="23"/>
  <c r="T220" i="23"/>
  <c r="U219" i="23"/>
  <c r="T219" i="23"/>
  <c r="U218" i="23"/>
  <c r="T218" i="23"/>
  <c r="U217" i="23"/>
  <c r="T217" i="23"/>
  <c r="U216" i="23"/>
  <c r="T216" i="23"/>
  <c r="U215" i="23"/>
  <c r="T215" i="23"/>
  <c r="U214" i="23"/>
  <c r="T214" i="23"/>
  <c r="U213" i="23"/>
  <c r="T213" i="23"/>
  <c r="U212" i="23"/>
  <c r="T212" i="23"/>
  <c r="U211" i="23"/>
  <c r="T211" i="23"/>
  <c r="U210" i="23"/>
  <c r="T210" i="23"/>
  <c r="U209" i="23"/>
  <c r="T209" i="23"/>
  <c r="U208" i="23"/>
  <c r="T208" i="23"/>
  <c r="U207" i="23"/>
  <c r="T207" i="23"/>
  <c r="U206" i="23"/>
  <c r="T206" i="23"/>
  <c r="U205" i="23"/>
  <c r="T205" i="23"/>
  <c r="U204" i="23"/>
  <c r="T204" i="23"/>
  <c r="U203" i="23"/>
  <c r="T203" i="23"/>
  <c r="U202" i="23"/>
  <c r="T202" i="23"/>
  <c r="U201" i="23"/>
  <c r="T201" i="23"/>
  <c r="U200" i="23"/>
  <c r="T200" i="23"/>
  <c r="U199" i="23"/>
  <c r="T199" i="23"/>
  <c r="U198" i="23"/>
  <c r="T198" i="23"/>
  <c r="U197" i="23"/>
  <c r="T197" i="23"/>
  <c r="U196" i="23"/>
  <c r="T196" i="23"/>
  <c r="U195" i="23"/>
  <c r="T195" i="23"/>
  <c r="U194" i="23"/>
  <c r="T194" i="23"/>
  <c r="U193" i="23"/>
  <c r="T193" i="23"/>
  <c r="U192" i="23"/>
  <c r="T192" i="23"/>
  <c r="U191" i="23"/>
  <c r="T191" i="23"/>
  <c r="U190" i="23"/>
  <c r="T190" i="23"/>
  <c r="U189" i="23"/>
  <c r="T189" i="23"/>
  <c r="U188" i="23"/>
  <c r="T188" i="23"/>
  <c r="U187" i="23"/>
  <c r="T187" i="23"/>
  <c r="U186" i="23"/>
  <c r="T186" i="23"/>
  <c r="U185" i="23"/>
  <c r="T185" i="23"/>
  <c r="U184" i="23"/>
  <c r="T184" i="23"/>
  <c r="U183" i="23"/>
  <c r="T183" i="23"/>
  <c r="U182" i="23"/>
  <c r="T182" i="23"/>
  <c r="U181" i="23"/>
  <c r="T181" i="23"/>
  <c r="U180" i="23"/>
  <c r="T180" i="23"/>
  <c r="U179" i="23"/>
  <c r="T179" i="23"/>
  <c r="U178" i="23"/>
  <c r="T178" i="23"/>
  <c r="U177" i="23"/>
  <c r="T177" i="23"/>
  <c r="U176" i="23"/>
  <c r="T176" i="23"/>
  <c r="U175" i="23"/>
  <c r="T175" i="23"/>
  <c r="U174" i="23"/>
  <c r="T174" i="23"/>
  <c r="U173" i="23"/>
  <c r="T173" i="23"/>
  <c r="U172" i="23"/>
  <c r="T172" i="23"/>
  <c r="U171" i="23"/>
  <c r="T171" i="23"/>
  <c r="U170" i="23"/>
  <c r="T170" i="23"/>
  <c r="U169" i="23"/>
  <c r="T169" i="23"/>
  <c r="U168" i="23"/>
  <c r="T168" i="23"/>
  <c r="U167" i="23"/>
  <c r="T167" i="23"/>
  <c r="U166" i="23"/>
  <c r="T166" i="23"/>
  <c r="U165" i="23"/>
  <c r="T165" i="23"/>
  <c r="U164" i="23"/>
  <c r="T164" i="23"/>
  <c r="U163" i="23"/>
  <c r="T163" i="23"/>
  <c r="U162" i="23"/>
  <c r="T162" i="23"/>
  <c r="U161" i="23"/>
  <c r="T161" i="23"/>
  <c r="U160" i="23"/>
  <c r="T160" i="23"/>
  <c r="U159" i="23"/>
  <c r="T159" i="23"/>
  <c r="U158" i="23"/>
  <c r="T158" i="23"/>
  <c r="U157" i="23"/>
  <c r="T157" i="23"/>
  <c r="U156" i="23"/>
  <c r="T156" i="23"/>
  <c r="U155" i="23"/>
  <c r="T155" i="23"/>
  <c r="U154" i="23"/>
  <c r="T154" i="23"/>
  <c r="U153" i="23"/>
  <c r="T153" i="23"/>
  <c r="U152" i="23"/>
  <c r="T152" i="23"/>
  <c r="U151" i="23"/>
  <c r="T151" i="23"/>
  <c r="U150" i="23"/>
  <c r="T150" i="23"/>
  <c r="U149" i="23"/>
  <c r="T149" i="23"/>
  <c r="U148" i="23"/>
  <c r="T148" i="23"/>
  <c r="U147" i="23"/>
  <c r="T147" i="23"/>
  <c r="U146" i="23"/>
  <c r="T146" i="23"/>
  <c r="U145" i="23"/>
  <c r="T145" i="23"/>
  <c r="U144" i="23"/>
  <c r="T144" i="23"/>
  <c r="U143" i="23"/>
  <c r="T143" i="23"/>
  <c r="U142" i="23"/>
  <c r="T142" i="23"/>
  <c r="U141" i="23"/>
  <c r="T141" i="23"/>
  <c r="U140" i="23"/>
  <c r="T140" i="23"/>
  <c r="U139" i="23"/>
  <c r="T139" i="23"/>
  <c r="U138" i="23"/>
  <c r="T138" i="23"/>
  <c r="U137" i="23"/>
  <c r="T137" i="23"/>
  <c r="U136" i="23"/>
  <c r="T136" i="23"/>
  <c r="U135" i="23"/>
  <c r="T135" i="23"/>
  <c r="U134" i="23"/>
  <c r="T134" i="23"/>
  <c r="U133" i="23"/>
  <c r="T133" i="23"/>
  <c r="U132" i="23"/>
  <c r="T132" i="23"/>
  <c r="U131" i="23"/>
  <c r="T131" i="23"/>
  <c r="U130" i="23"/>
  <c r="T130" i="23"/>
  <c r="U129" i="23"/>
  <c r="T129" i="23"/>
  <c r="U128" i="23"/>
  <c r="T128" i="23"/>
  <c r="U127" i="23"/>
  <c r="T127" i="23"/>
  <c r="U126" i="23"/>
  <c r="T126" i="23"/>
  <c r="U125" i="23"/>
  <c r="T125" i="23"/>
  <c r="U124" i="23"/>
  <c r="T124" i="23"/>
  <c r="U123" i="23"/>
  <c r="T123" i="23"/>
  <c r="U122" i="23"/>
  <c r="T122" i="23"/>
  <c r="U121" i="23"/>
  <c r="T121" i="23"/>
  <c r="U120" i="23"/>
  <c r="T120" i="23"/>
  <c r="U119" i="23"/>
  <c r="T119" i="23"/>
  <c r="U118" i="23"/>
  <c r="T118" i="23"/>
  <c r="U117" i="23"/>
  <c r="T117" i="23"/>
  <c r="U116" i="23"/>
  <c r="T116" i="23"/>
  <c r="U115" i="23"/>
  <c r="T115" i="23"/>
  <c r="U114" i="23"/>
  <c r="T114" i="23"/>
  <c r="U113" i="23"/>
  <c r="T113" i="23"/>
  <c r="U112" i="23"/>
  <c r="T112" i="23"/>
  <c r="U111" i="23"/>
  <c r="T111" i="23"/>
  <c r="U110" i="23"/>
  <c r="T110" i="23"/>
  <c r="U109" i="23"/>
  <c r="T109" i="23"/>
  <c r="U108" i="23"/>
  <c r="T108" i="23"/>
  <c r="U107" i="23"/>
  <c r="T107" i="23"/>
  <c r="U106" i="23"/>
  <c r="T106" i="23"/>
  <c r="U105" i="23"/>
  <c r="T105" i="23"/>
  <c r="U104" i="23"/>
  <c r="T104" i="23"/>
  <c r="U103" i="23"/>
  <c r="T103" i="23"/>
  <c r="U102" i="23"/>
  <c r="T102" i="23"/>
  <c r="U101" i="23"/>
  <c r="T101" i="23"/>
  <c r="U100" i="23"/>
  <c r="T100" i="23"/>
  <c r="U99" i="23"/>
  <c r="T99" i="23"/>
  <c r="U98" i="23"/>
  <c r="T98" i="23"/>
  <c r="U97" i="23"/>
  <c r="T97" i="23"/>
  <c r="U96" i="23"/>
  <c r="T96" i="23"/>
  <c r="U95" i="23"/>
  <c r="T95" i="23"/>
  <c r="U94" i="23"/>
  <c r="T94" i="23"/>
  <c r="U93" i="23"/>
  <c r="T93" i="23"/>
  <c r="U92" i="23"/>
  <c r="T92" i="23"/>
  <c r="U91" i="23"/>
  <c r="T91" i="23"/>
  <c r="U90" i="23"/>
  <c r="T90" i="23"/>
  <c r="U89" i="23"/>
  <c r="T89" i="23"/>
  <c r="U88" i="23"/>
  <c r="T88" i="23"/>
  <c r="U87" i="23"/>
  <c r="T87" i="23"/>
  <c r="U86" i="23"/>
  <c r="T86" i="23"/>
  <c r="U85" i="23"/>
  <c r="T85" i="23"/>
  <c r="U84" i="23"/>
  <c r="T84" i="23"/>
  <c r="U83" i="23"/>
  <c r="T83" i="23"/>
  <c r="U82" i="23"/>
  <c r="T82" i="23"/>
  <c r="U81" i="23"/>
  <c r="T81" i="23"/>
  <c r="U80" i="23"/>
  <c r="T80" i="23"/>
  <c r="U79" i="23"/>
  <c r="T79" i="23"/>
  <c r="U78" i="23"/>
  <c r="T78" i="23"/>
  <c r="U77" i="23"/>
  <c r="T77" i="23"/>
  <c r="U76" i="23"/>
  <c r="T76" i="23"/>
  <c r="U75" i="23"/>
  <c r="T75" i="23"/>
  <c r="U74" i="23"/>
  <c r="T74" i="23"/>
  <c r="U73" i="23"/>
  <c r="T73" i="23"/>
  <c r="U72" i="23"/>
  <c r="T72" i="23"/>
  <c r="U71" i="23"/>
  <c r="T71" i="23"/>
  <c r="U70" i="23"/>
  <c r="T70" i="23"/>
  <c r="U69" i="23"/>
  <c r="T69" i="23"/>
  <c r="U68" i="23"/>
  <c r="T68" i="23"/>
  <c r="U67" i="23"/>
  <c r="T67" i="23"/>
  <c r="U66" i="23"/>
  <c r="T66" i="23"/>
  <c r="U65" i="23"/>
  <c r="T65" i="23"/>
  <c r="U64" i="23"/>
  <c r="T64" i="23"/>
  <c r="U63" i="23"/>
  <c r="T63" i="23"/>
  <c r="U62" i="23"/>
  <c r="T62" i="23"/>
  <c r="U61" i="23"/>
  <c r="T61" i="23"/>
  <c r="U60" i="23"/>
  <c r="T60" i="23"/>
  <c r="U59" i="23"/>
  <c r="T59" i="23"/>
  <c r="U58" i="23"/>
  <c r="T58" i="23"/>
  <c r="U57" i="23"/>
  <c r="T57" i="23"/>
  <c r="U56" i="23"/>
  <c r="T56" i="23"/>
  <c r="U55" i="23"/>
  <c r="T55" i="23"/>
  <c r="U54" i="23"/>
  <c r="T54" i="23"/>
  <c r="T724" i="13"/>
  <c r="R783" i="23"/>
  <c r="Q783" i="23"/>
  <c r="R782" i="23"/>
  <c r="Q782" i="23"/>
  <c r="R781" i="23"/>
  <c r="Q781" i="23"/>
  <c r="R779" i="23"/>
  <c r="Q779" i="23"/>
  <c r="R778" i="23"/>
  <c r="Q778" i="23"/>
  <c r="S778" i="23" s="1"/>
  <c r="R777" i="23"/>
  <c r="Q777" i="23"/>
  <c r="R776" i="23"/>
  <c r="Q776" i="23"/>
  <c r="R775" i="23"/>
  <c r="Q775" i="23"/>
  <c r="R774" i="23"/>
  <c r="Q774" i="23"/>
  <c r="R773" i="23"/>
  <c r="Q773" i="23"/>
  <c r="R772" i="23"/>
  <c r="Q772" i="23"/>
  <c r="S772" i="23" s="1"/>
  <c r="R771" i="23"/>
  <c r="Q771" i="23"/>
  <c r="R770" i="23"/>
  <c r="Q770" i="23"/>
  <c r="R769" i="23"/>
  <c r="Q769" i="23"/>
  <c r="R768" i="23"/>
  <c r="S768" i="23" s="1"/>
  <c r="Q768" i="23"/>
  <c r="R767" i="23"/>
  <c r="Q767" i="23"/>
  <c r="R766" i="23"/>
  <c r="Q766" i="23"/>
  <c r="S766" i="23" s="1"/>
  <c r="R765" i="23"/>
  <c r="Q765" i="23"/>
  <c r="R764" i="23"/>
  <c r="Q764" i="23"/>
  <c r="R763" i="23"/>
  <c r="Q763" i="23"/>
  <c r="R762" i="23"/>
  <c r="S762" i="23" s="1"/>
  <c r="Q762" i="23"/>
  <c r="R761" i="23"/>
  <c r="Q761" i="23"/>
  <c r="R760" i="23"/>
  <c r="Q760" i="23"/>
  <c r="S760" i="23" s="1"/>
  <c r="Q759" i="23"/>
  <c r="R758" i="23"/>
  <c r="Q758" i="23"/>
  <c r="R757" i="23"/>
  <c r="Q757" i="23"/>
  <c r="S757" i="23" s="1"/>
  <c r="R756" i="23"/>
  <c r="Q756" i="23"/>
  <c r="R755" i="23"/>
  <c r="Q755" i="23"/>
  <c r="R754" i="23"/>
  <c r="Q754" i="23"/>
  <c r="R753" i="23"/>
  <c r="Q753" i="23"/>
  <c r="S753" i="23" s="1"/>
  <c r="R752" i="23"/>
  <c r="Q752" i="23"/>
  <c r="R751" i="23"/>
  <c r="Q751" i="23"/>
  <c r="S751" i="23" s="1"/>
  <c r="R750" i="23"/>
  <c r="Q750" i="23"/>
  <c r="R749" i="23"/>
  <c r="Q749" i="23"/>
  <c r="R748" i="23"/>
  <c r="Q748" i="23"/>
  <c r="R747" i="23"/>
  <c r="Q747" i="23"/>
  <c r="S747" i="23" s="1"/>
  <c r="R746" i="23"/>
  <c r="Q746" i="23"/>
  <c r="R745" i="23"/>
  <c r="Q745" i="23"/>
  <c r="S745" i="23" s="1"/>
  <c r="R744" i="23"/>
  <c r="Q744" i="23"/>
  <c r="R743" i="23"/>
  <c r="Q743" i="23"/>
  <c r="R742" i="23"/>
  <c r="Q742" i="23"/>
  <c r="R741" i="23"/>
  <c r="Q741" i="23"/>
  <c r="S741" i="23" s="1"/>
  <c r="R740" i="23"/>
  <c r="Q740" i="23"/>
  <c r="R739" i="23"/>
  <c r="Q739" i="23"/>
  <c r="S739" i="23" s="1"/>
  <c r="R738" i="23"/>
  <c r="Q738" i="23"/>
  <c r="R737" i="23"/>
  <c r="Q737" i="23"/>
  <c r="S737" i="23" s="1"/>
  <c r="R736" i="23"/>
  <c r="Q736" i="23"/>
  <c r="R735" i="23"/>
  <c r="Q735" i="23"/>
  <c r="S735" i="23" s="1"/>
  <c r="R734" i="23"/>
  <c r="Q734" i="23"/>
  <c r="R733" i="23"/>
  <c r="Q733" i="23"/>
  <c r="R732" i="23"/>
  <c r="Q732" i="23"/>
  <c r="R731" i="23"/>
  <c r="Q731" i="23"/>
  <c r="R730" i="23"/>
  <c r="Q730" i="23"/>
  <c r="R729" i="23"/>
  <c r="Q729" i="23"/>
  <c r="S729" i="23" s="1"/>
  <c r="R728" i="23"/>
  <c r="Q728" i="23"/>
  <c r="R727" i="23"/>
  <c r="Q727" i="23"/>
  <c r="R726" i="23"/>
  <c r="Q726" i="23"/>
  <c r="R725" i="23"/>
  <c r="Q725" i="23"/>
  <c r="R724" i="23"/>
  <c r="Q724" i="23"/>
  <c r="R723" i="23"/>
  <c r="Q723" i="23"/>
  <c r="S723" i="23" s="1"/>
  <c r="R722" i="23"/>
  <c r="Q722" i="23"/>
  <c r="R721" i="23"/>
  <c r="Q721" i="23"/>
  <c r="S721" i="23" s="1"/>
  <c r="R720" i="23"/>
  <c r="Q720" i="23"/>
  <c r="R719" i="23"/>
  <c r="Q719" i="23"/>
  <c r="R718" i="23"/>
  <c r="Q718" i="23"/>
  <c r="R717" i="23"/>
  <c r="Q717" i="23"/>
  <c r="S717" i="23" s="1"/>
  <c r="R716" i="23"/>
  <c r="Q716" i="23"/>
  <c r="R715" i="23"/>
  <c r="Q715" i="23"/>
  <c r="S715" i="23" s="1"/>
  <c r="R714" i="23"/>
  <c r="Q714" i="23"/>
  <c r="R713" i="23"/>
  <c r="Q713" i="23"/>
  <c r="R712" i="23"/>
  <c r="Q712" i="23"/>
  <c r="R711" i="23"/>
  <c r="Q711" i="23"/>
  <c r="S711" i="23" s="1"/>
  <c r="R710" i="23"/>
  <c r="Q710" i="23"/>
  <c r="R709" i="23"/>
  <c r="Q709" i="23"/>
  <c r="S709" i="23" s="1"/>
  <c r="R708" i="23"/>
  <c r="Q708" i="23"/>
  <c r="R707" i="23"/>
  <c r="Q707" i="23"/>
  <c r="R706" i="23"/>
  <c r="Q706" i="23"/>
  <c r="R705" i="23"/>
  <c r="Q705" i="23"/>
  <c r="S705" i="23" s="1"/>
  <c r="R704" i="23"/>
  <c r="Q704" i="23"/>
  <c r="R703" i="23"/>
  <c r="Q703" i="23"/>
  <c r="S703" i="23" s="1"/>
  <c r="R702" i="23"/>
  <c r="Q702" i="23"/>
  <c r="R701" i="23"/>
  <c r="Q701" i="23"/>
  <c r="S701" i="23" s="1"/>
  <c r="R700" i="23"/>
  <c r="Q700" i="23"/>
  <c r="R699" i="23"/>
  <c r="Q699" i="23"/>
  <c r="S699" i="23" s="1"/>
  <c r="R698" i="23"/>
  <c r="Q698" i="23"/>
  <c r="R697" i="23"/>
  <c r="Q697" i="23"/>
  <c r="S697" i="23" s="1"/>
  <c r="R696" i="23"/>
  <c r="Q696" i="23"/>
  <c r="R695" i="23"/>
  <c r="Q695" i="23"/>
  <c r="R694" i="23"/>
  <c r="Q694" i="23"/>
  <c r="R693" i="23"/>
  <c r="Q693" i="23"/>
  <c r="S693" i="23" s="1"/>
  <c r="R692" i="23"/>
  <c r="Q692" i="23"/>
  <c r="R691" i="23"/>
  <c r="Q691" i="23"/>
  <c r="S691" i="23" s="1"/>
  <c r="R690" i="23"/>
  <c r="Q690" i="23"/>
  <c r="R689" i="23"/>
  <c r="Q689" i="23"/>
  <c r="R688" i="23"/>
  <c r="Q688" i="23"/>
  <c r="R687" i="23"/>
  <c r="Q687" i="23"/>
  <c r="S687" i="23" s="1"/>
  <c r="R686" i="23"/>
  <c r="Q686" i="23"/>
  <c r="R685" i="23"/>
  <c r="Q685" i="23"/>
  <c r="S685" i="23" s="1"/>
  <c r="R684" i="23"/>
  <c r="Q684" i="23"/>
  <c r="R683" i="23"/>
  <c r="Q683" i="23"/>
  <c r="R682" i="23"/>
  <c r="Q682" i="23"/>
  <c r="R681" i="23"/>
  <c r="Q681" i="23"/>
  <c r="S681" i="23" s="1"/>
  <c r="R680" i="23"/>
  <c r="Q680" i="23"/>
  <c r="R679" i="23"/>
  <c r="Q679" i="23"/>
  <c r="S679" i="23" s="1"/>
  <c r="R678" i="23"/>
  <c r="Q678" i="23"/>
  <c r="R677" i="23"/>
  <c r="Q677" i="23"/>
  <c r="R676" i="23"/>
  <c r="Q676" i="23"/>
  <c r="R675" i="23"/>
  <c r="Q675" i="23"/>
  <c r="S675" i="23" s="1"/>
  <c r="R674" i="23"/>
  <c r="Q674" i="23"/>
  <c r="R673" i="23"/>
  <c r="Q673" i="23"/>
  <c r="S673" i="23" s="1"/>
  <c r="R672" i="23"/>
  <c r="Q672" i="23"/>
  <c r="R671" i="23"/>
  <c r="Q671" i="23"/>
  <c r="R670" i="23"/>
  <c r="Q670" i="23"/>
  <c r="R669" i="23"/>
  <c r="Q669" i="23"/>
  <c r="S669" i="23" s="1"/>
  <c r="R668" i="23"/>
  <c r="Q668" i="23"/>
  <c r="R667" i="23"/>
  <c r="Q667" i="23"/>
  <c r="S667" i="23" s="1"/>
  <c r="R666" i="23"/>
  <c r="Q666" i="23"/>
  <c r="R665" i="23"/>
  <c r="Q665" i="23"/>
  <c r="R664" i="23"/>
  <c r="Q664" i="23"/>
  <c r="R663" i="23"/>
  <c r="Q663" i="23"/>
  <c r="S663" i="23" s="1"/>
  <c r="R662" i="23"/>
  <c r="Q662" i="23"/>
  <c r="R661" i="23"/>
  <c r="Q661" i="23"/>
  <c r="S661" i="23" s="1"/>
  <c r="R660" i="23"/>
  <c r="Q660" i="23"/>
  <c r="R659" i="23"/>
  <c r="Q659" i="23"/>
  <c r="R658" i="23"/>
  <c r="Q658" i="23"/>
  <c r="R657" i="23"/>
  <c r="Q657" i="23"/>
  <c r="S657" i="23" s="1"/>
  <c r="R656" i="23"/>
  <c r="Q656" i="23"/>
  <c r="R655" i="23"/>
  <c r="Q655" i="23"/>
  <c r="S655" i="23" s="1"/>
  <c r="R654" i="23"/>
  <c r="Q654" i="23"/>
  <c r="R653" i="23"/>
  <c r="Q653" i="23"/>
  <c r="R652" i="23"/>
  <c r="Q652" i="23"/>
  <c r="R651" i="23"/>
  <c r="Q651" i="23"/>
  <c r="S651" i="23" s="1"/>
  <c r="R650" i="23"/>
  <c r="Q650" i="23"/>
  <c r="S650" i="23" s="1"/>
  <c r="R649" i="23"/>
  <c r="Q649" i="23"/>
  <c r="S649" i="23" s="1"/>
  <c r="R648" i="23"/>
  <c r="Q648" i="23"/>
  <c r="R647" i="23"/>
  <c r="Q647" i="23"/>
  <c r="R646" i="23"/>
  <c r="Q646" i="23"/>
  <c r="R645" i="23"/>
  <c r="Q645" i="23"/>
  <c r="S645" i="23" s="1"/>
  <c r="R644" i="23"/>
  <c r="Q644" i="23"/>
  <c r="R643" i="23"/>
  <c r="Q643" i="23"/>
  <c r="S643" i="23" s="1"/>
  <c r="R642" i="23"/>
  <c r="Q642" i="23"/>
  <c r="R641" i="23"/>
  <c r="Q641" i="23"/>
  <c r="R640" i="23"/>
  <c r="Q640" i="23"/>
  <c r="R639" i="23"/>
  <c r="Q639" i="23"/>
  <c r="S639" i="23" s="1"/>
  <c r="R638" i="23"/>
  <c r="Q638" i="23"/>
  <c r="R637" i="23"/>
  <c r="Q637" i="23"/>
  <c r="S637" i="23" s="1"/>
  <c r="R636" i="23"/>
  <c r="Q636" i="23"/>
  <c r="R635" i="23"/>
  <c r="Q635" i="23"/>
  <c r="R634" i="23"/>
  <c r="Q634" i="23"/>
  <c r="R633" i="23"/>
  <c r="Q633" i="23"/>
  <c r="S633" i="23" s="1"/>
  <c r="R632" i="23"/>
  <c r="Q632" i="23"/>
  <c r="R631" i="23"/>
  <c r="Q631" i="23"/>
  <c r="S631" i="23" s="1"/>
  <c r="R630" i="23"/>
  <c r="Q630" i="23"/>
  <c r="Q629" i="23"/>
  <c r="R628" i="23"/>
  <c r="Q628" i="23"/>
  <c r="R627" i="23"/>
  <c r="Q627" i="23"/>
  <c r="S627" i="23" s="1"/>
  <c r="R626" i="23"/>
  <c r="Q626" i="23"/>
  <c r="R625" i="23"/>
  <c r="Q625" i="23"/>
  <c r="R624" i="23"/>
  <c r="Q624" i="23"/>
  <c r="R623" i="23"/>
  <c r="Q623" i="23"/>
  <c r="R622" i="23"/>
  <c r="Q622" i="23"/>
  <c r="R621" i="23"/>
  <c r="Q621" i="23"/>
  <c r="S621" i="23" s="1"/>
  <c r="R620" i="23"/>
  <c r="Q620" i="23"/>
  <c r="R619" i="23"/>
  <c r="Q619" i="23"/>
  <c r="R618" i="23"/>
  <c r="Q618" i="23"/>
  <c r="R617" i="23"/>
  <c r="Q617" i="23"/>
  <c r="R616" i="23"/>
  <c r="Q616" i="23"/>
  <c r="R615" i="23"/>
  <c r="Q615" i="23"/>
  <c r="S615" i="23" s="1"/>
  <c r="R614" i="23"/>
  <c r="Q614" i="23"/>
  <c r="R613" i="23"/>
  <c r="Q613" i="23"/>
  <c r="R612" i="23"/>
  <c r="Q612" i="23"/>
  <c r="R611" i="23"/>
  <c r="Q611" i="23"/>
  <c r="R610" i="23"/>
  <c r="Q610" i="23"/>
  <c r="R609" i="23"/>
  <c r="Q609" i="23"/>
  <c r="S609" i="23" s="1"/>
  <c r="R608" i="23"/>
  <c r="Q608" i="23"/>
  <c r="R607" i="23"/>
  <c r="Q607" i="23"/>
  <c r="R606" i="23"/>
  <c r="Q606" i="23"/>
  <c r="R605" i="23"/>
  <c r="Q605" i="23"/>
  <c r="R604" i="23"/>
  <c r="Q604" i="23"/>
  <c r="R603" i="23"/>
  <c r="Q603" i="23"/>
  <c r="S603" i="23" s="1"/>
  <c r="R602" i="23"/>
  <c r="Q602" i="23"/>
  <c r="R601" i="23"/>
  <c r="Q601" i="23"/>
  <c r="R600" i="23"/>
  <c r="Q600" i="23"/>
  <c r="R599" i="23"/>
  <c r="S599" i="23" s="1"/>
  <c r="Q599" i="23"/>
  <c r="R598" i="23"/>
  <c r="Q598" i="23"/>
  <c r="R597" i="23"/>
  <c r="Q597" i="23"/>
  <c r="S597" i="23" s="1"/>
  <c r="R596" i="23"/>
  <c r="Q596" i="23"/>
  <c r="R595" i="23"/>
  <c r="Q595" i="23"/>
  <c r="R594" i="23"/>
  <c r="Q594" i="23"/>
  <c r="R593" i="23"/>
  <c r="Q593" i="23"/>
  <c r="R592" i="23"/>
  <c r="Q592" i="23"/>
  <c r="R591" i="23"/>
  <c r="Q591" i="23"/>
  <c r="S591" i="23" s="1"/>
  <c r="R590" i="23"/>
  <c r="Q590" i="23"/>
  <c r="R589" i="23"/>
  <c r="Q589" i="23"/>
  <c r="R588" i="23"/>
  <c r="Q588" i="23"/>
  <c r="R587" i="23"/>
  <c r="S587" i="23" s="1"/>
  <c r="Q587" i="23"/>
  <c r="R586" i="23"/>
  <c r="Q586" i="23"/>
  <c r="R585" i="23"/>
  <c r="Q585" i="23"/>
  <c r="S585" i="23" s="1"/>
  <c r="R584" i="23"/>
  <c r="Q584" i="23"/>
  <c r="R583" i="23"/>
  <c r="Q583" i="23"/>
  <c r="R582" i="23"/>
  <c r="Q582" i="23"/>
  <c r="R581" i="23"/>
  <c r="Q581" i="23"/>
  <c r="R580" i="23"/>
  <c r="Q580" i="23"/>
  <c r="R579" i="23"/>
  <c r="Q579" i="23"/>
  <c r="S579" i="23" s="1"/>
  <c r="R578" i="23"/>
  <c r="Q578" i="23"/>
  <c r="R577" i="23"/>
  <c r="Q577" i="23"/>
  <c r="R576" i="23"/>
  <c r="Q576" i="23"/>
  <c r="R575" i="23"/>
  <c r="Q575" i="23"/>
  <c r="R574" i="23"/>
  <c r="Q574" i="23"/>
  <c r="R573" i="23"/>
  <c r="Q573" i="23"/>
  <c r="S573" i="23" s="1"/>
  <c r="R572" i="23"/>
  <c r="Q572" i="23"/>
  <c r="R571" i="23"/>
  <c r="Q571" i="23"/>
  <c r="R570" i="23"/>
  <c r="Q570" i="23"/>
  <c r="R569" i="23"/>
  <c r="Q569" i="23"/>
  <c r="R568" i="23"/>
  <c r="Q568" i="23"/>
  <c r="R567" i="23"/>
  <c r="Q567" i="23"/>
  <c r="S567" i="23" s="1"/>
  <c r="R566" i="23"/>
  <c r="Q566" i="23"/>
  <c r="R565" i="23"/>
  <c r="Q565" i="23"/>
  <c r="R564" i="23"/>
  <c r="Q564" i="23"/>
  <c r="R563" i="23"/>
  <c r="Q563" i="23"/>
  <c r="R562" i="23"/>
  <c r="Q562" i="23"/>
  <c r="R561" i="23"/>
  <c r="Q561" i="23"/>
  <c r="S561" i="23" s="1"/>
  <c r="R560" i="23"/>
  <c r="Q560" i="23"/>
  <c r="R559" i="23"/>
  <c r="Q559" i="23"/>
  <c r="R558" i="23"/>
  <c r="Q558" i="23"/>
  <c r="R557" i="23"/>
  <c r="S557" i="23" s="1"/>
  <c r="Q557" i="23"/>
  <c r="R556" i="23"/>
  <c r="Q556" i="23"/>
  <c r="R555" i="23"/>
  <c r="Q555" i="23"/>
  <c r="S555" i="23" s="1"/>
  <c r="R554" i="23"/>
  <c r="Q554" i="23"/>
  <c r="R553" i="23"/>
  <c r="Q553" i="23"/>
  <c r="S553" i="23" s="1"/>
  <c r="R552" i="23"/>
  <c r="Q552" i="23"/>
  <c r="R551" i="23"/>
  <c r="Q551" i="23"/>
  <c r="R550" i="23"/>
  <c r="Q550" i="23"/>
  <c r="R549" i="23"/>
  <c r="Q549" i="23"/>
  <c r="S549" i="23" s="1"/>
  <c r="R548" i="23"/>
  <c r="Q548" i="23"/>
  <c r="R547" i="23"/>
  <c r="Q547" i="23"/>
  <c r="R546" i="23"/>
  <c r="Q546" i="23"/>
  <c r="R545" i="23"/>
  <c r="Q545" i="23"/>
  <c r="R544" i="23"/>
  <c r="Q544" i="23"/>
  <c r="R543" i="23"/>
  <c r="Q543" i="23"/>
  <c r="S543" i="23" s="1"/>
  <c r="R542" i="23"/>
  <c r="Q542" i="23"/>
  <c r="R541" i="23"/>
  <c r="Q541" i="23"/>
  <c r="R540" i="23"/>
  <c r="Q540" i="23"/>
  <c r="R539" i="23"/>
  <c r="Q539" i="23"/>
  <c r="R538" i="23"/>
  <c r="Q538" i="23"/>
  <c r="R537" i="23"/>
  <c r="Q537" i="23"/>
  <c r="S537" i="23" s="1"/>
  <c r="R536" i="23"/>
  <c r="Q536" i="23"/>
  <c r="R535" i="23"/>
  <c r="Q535" i="23"/>
  <c r="R534" i="23"/>
  <c r="Q534" i="23"/>
  <c r="R533" i="23"/>
  <c r="Q533" i="23"/>
  <c r="R532" i="23"/>
  <c r="Q532" i="23"/>
  <c r="R531" i="23"/>
  <c r="Q531" i="23"/>
  <c r="S531" i="23" s="1"/>
  <c r="R530" i="23"/>
  <c r="Q530" i="23"/>
  <c r="R529" i="23"/>
  <c r="Q529" i="23"/>
  <c r="S529" i="23" s="1"/>
  <c r="R528" i="23"/>
  <c r="Q528" i="23"/>
  <c r="R527" i="23"/>
  <c r="Q527" i="23"/>
  <c r="R526" i="23"/>
  <c r="Q526" i="23"/>
  <c r="R525" i="23"/>
  <c r="Q525" i="23"/>
  <c r="S525" i="23" s="1"/>
  <c r="R524" i="23"/>
  <c r="Q524" i="23"/>
  <c r="R523" i="23"/>
  <c r="Q523" i="23"/>
  <c r="R522" i="23"/>
  <c r="Q522" i="23"/>
  <c r="R521" i="23"/>
  <c r="Q521" i="23"/>
  <c r="R520" i="23"/>
  <c r="Q520" i="23"/>
  <c r="R519" i="23"/>
  <c r="Q519" i="23"/>
  <c r="S519" i="23" s="1"/>
  <c r="R518" i="23"/>
  <c r="Q518" i="23"/>
  <c r="R517" i="23"/>
  <c r="Q517" i="23"/>
  <c r="R516" i="23"/>
  <c r="Q516" i="23"/>
  <c r="R515" i="23"/>
  <c r="Q515" i="23"/>
  <c r="R514" i="23"/>
  <c r="Q514" i="23"/>
  <c r="R513" i="23"/>
  <c r="Q513" i="23"/>
  <c r="S513" i="23" s="1"/>
  <c r="R512" i="23"/>
  <c r="Q512" i="23"/>
  <c r="R511" i="23"/>
  <c r="Q511" i="23"/>
  <c r="R510" i="23"/>
  <c r="Q510" i="23"/>
  <c r="R509" i="23"/>
  <c r="Q509" i="23"/>
  <c r="R508" i="23"/>
  <c r="Q508" i="23"/>
  <c r="R507" i="23"/>
  <c r="Q507" i="23"/>
  <c r="S507" i="23" s="1"/>
  <c r="R506" i="23"/>
  <c r="Q506" i="23"/>
  <c r="R505" i="23"/>
  <c r="Q505" i="23"/>
  <c r="R504" i="23"/>
  <c r="Q504" i="23"/>
  <c r="R503" i="23"/>
  <c r="S503" i="23" s="1"/>
  <c r="Q503" i="23"/>
  <c r="R502" i="23"/>
  <c r="Q502" i="23"/>
  <c r="R501" i="23"/>
  <c r="Q501" i="23"/>
  <c r="S501" i="23" s="1"/>
  <c r="R499" i="23"/>
  <c r="Q499" i="23"/>
  <c r="R498" i="23"/>
  <c r="Q498" i="23"/>
  <c r="R497" i="23"/>
  <c r="Q497" i="23"/>
  <c r="R496" i="23"/>
  <c r="Q496" i="23"/>
  <c r="R495" i="23"/>
  <c r="Q495" i="23"/>
  <c r="R494" i="23"/>
  <c r="Q494" i="23"/>
  <c r="S494" i="23" s="1"/>
  <c r="R493" i="23"/>
  <c r="Q493" i="23"/>
  <c r="R492" i="23"/>
  <c r="Q492" i="23"/>
  <c r="R491" i="23"/>
  <c r="Q491" i="23"/>
  <c r="R490" i="23"/>
  <c r="Q490" i="23"/>
  <c r="R489" i="23"/>
  <c r="Q489" i="23"/>
  <c r="R488" i="23"/>
  <c r="Q488" i="23"/>
  <c r="S488" i="23" s="1"/>
  <c r="R487" i="23"/>
  <c r="Q487" i="23"/>
  <c r="R486" i="23"/>
  <c r="Q486" i="23"/>
  <c r="R485" i="23"/>
  <c r="Q485" i="23"/>
  <c r="R484" i="23"/>
  <c r="S484" i="23" s="1"/>
  <c r="Q484" i="23"/>
  <c r="R483" i="23"/>
  <c r="Q483" i="23"/>
  <c r="R482" i="23"/>
  <c r="Q482" i="23"/>
  <c r="S482" i="23" s="1"/>
  <c r="R481" i="23"/>
  <c r="Q481" i="23"/>
  <c r="R480" i="23"/>
  <c r="Q480" i="23"/>
  <c r="R479" i="23"/>
  <c r="Q479" i="23"/>
  <c r="R478" i="23"/>
  <c r="Q478" i="23"/>
  <c r="R477" i="23"/>
  <c r="Q477" i="23"/>
  <c r="R476" i="23"/>
  <c r="Q476" i="23"/>
  <c r="S476" i="23" s="1"/>
  <c r="R475" i="23"/>
  <c r="Q475" i="23"/>
  <c r="R474" i="23"/>
  <c r="Q474" i="23"/>
  <c r="S474" i="23" s="1"/>
  <c r="R473" i="23"/>
  <c r="Q473" i="23"/>
  <c r="R472" i="23"/>
  <c r="S472" i="23" s="1"/>
  <c r="Q472" i="23"/>
  <c r="R471" i="23"/>
  <c r="Q471" i="23"/>
  <c r="R470" i="23"/>
  <c r="Q470" i="23"/>
  <c r="R469" i="23"/>
  <c r="Q469" i="23"/>
  <c r="R468" i="23"/>
  <c r="Q468" i="23"/>
  <c r="R467" i="23"/>
  <c r="Q467" i="23"/>
  <c r="R466" i="23"/>
  <c r="S466" i="23" s="1"/>
  <c r="Q466" i="23"/>
  <c r="R465" i="23"/>
  <c r="Q465" i="23"/>
  <c r="R464" i="23"/>
  <c r="Q464" i="23"/>
  <c r="S464" i="23" s="1"/>
  <c r="R463" i="23"/>
  <c r="Q463" i="23"/>
  <c r="R462" i="23"/>
  <c r="Q462" i="23"/>
  <c r="R461" i="23"/>
  <c r="Q461" i="23"/>
  <c r="R460" i="23"/>
  <c r="Q460" i="23"/>
  <c r="R459" i="23"/>
  <c r="Q459" i="23"/>
  <c r="R458" i="23"/>
  <c r="Q458" i="23"/>
  <c r="R457" i="23"/>
  <c r="Q457" i="23"/>
  <c r="R456" i="23"/>
  <c r="Q456" i="23"/>
  <c r="R455" i="23"/>
  <c r="Q455" i="23"/>
  <c r="R454" i="23"/>
  <c r="Q454" i="23"/>
  <c r="R453" i="23"/>
  <c r="Q453" i="23"/>
  <c r="R452" i="23"/>
  <c r="Q452" i="23"/>
  <c r="S452" i="23" s="1"/>
  <c r="R451" i="23"/>
  <c r="Q451" i="23"/>
  <c r="R450" i="23"/>
  <c r="Q450" i="23"/>
  <c r="R449" i="23"/>
  <c r="Q449" i="23"/>
  <c r="R448" i="23"/>
  <c r="Q448" i="23"/>
  <c r="R447" i="23"/>
  <c r="Q447" i="23"/>
  <c r="R446" i="23"/>
  <c r="Q446" i="23"/>
  <c r="R445" i="23"/>
  <c r="Q445" i="23"/>
  <c r="R444" i="23"/>
  <c r="Q444" i="23"/>
  <c r="R443" i="23"/>
  <c r="Q443" i="23"/>
  <c r="R442" i="23"/>
  <c r="Q442" i="23"/>
  <c r="R441" i="23"/>
  <c r="Q441" i="23"/>
  <c r="R440" i="23"/>
  <c r="Q440" i="23"/>
  <c r="S440" i="23" s="1"/>
  <c r="R439" i="23"/>
  <c r="Q439" i="23"/>
  <c r="S439" i="23" s="1"/>
  <c r="R438" i="23"/>
  <c r="Q438" i="23"/>
  <c r="R437" i="23"/>
  <c r="Q437" i="23"/>
  <c r="R436" i="23"/>
  <c r="Q436" i="23"/>
  <c r="R435" i="23"/>
  <c r="Q435" i="23"/>
  <c r="R434" i="23"/>
  <c r="Q434" i="23"/>
  <c r="R433" i="23"/>
  <c r="Q433" i="23"/>
  <c r="S433" i="23"/>
  <c r="R432" i="23"/>
  <c r="Q432" i="23"/>
  <c r="S432" i="23" s="1"/>
  <c r="R431" i="23"/>
  <c r="Q431" i="23"/>
  <c r="R430" i="23"/>
  <c r="Q430" i="23"/>
  <c r="R429" i="23"/>
  <c r="Q429" i="23"/>
  <c r="R428" i="23"/>
  <c r="Q428" i="23"/>
  <c r="R427" i="23"/>
  <c r="Q427" i="23"/>
  <c r="S427" i="23" s="1"/>
  <c r="R426" i="23"/>
  <c r="Q426" i="23"/>
  <c r="S426" i="23" s="1"/>
  <c r="R425" i="23"/>
  <c r="Q425" i="23"/>
  <c r="R424" i="23"/>
  <c r="Q424" i="23"/>
  <c r="R423" i="23"/>
  <c r="Q423" i="23"/>
  <c r="R422" i="23"/>
  <c r="Q422" i="23"/>
  <c r="R421" i="23"/>
  <c r="Q421" i="23"/>
  <c r="R420" i="23"/>
  <c r="Q420" i="23"/>
  <c r="S420" i="23" s="1"/>
  <c r="R419" i="23"/>
  <c r="Q419" i="23"/>
  <c r="R418" i="23"/>
  <c r="Q418" i="23"/>
  <c r="R417" i="23"/>
  <c r="Q417" i="23"/>
  <c r="R416" i="23"/>
  <c r="Q416" i="23"/>
  <c r="R415" i="23"/>
  <c r="Q415" i="23"/>
  <c r="S415" i="23" s="1"/>
  <c r="R414" i="23"/>
  <c r="Q414" i="23"/>
  <c r="S414" i="23" s="1"/>
  <c r="R413" i="23"/>
  <c r="Q413" i="23"/>
  <c r="S413" i="23" s="1"/>
  <c r="R412" i="23"/>
  <c r="Q412" i="23"/>
  <c r="R411" i="23"/>
  <c r="Q411" i="23"/>
  <c r="R410" i="23"/>
  <c r="Q410" i="23"/>
  <c r="R409" i="23"/>
  <c r="Q409" i="23"/>
  <c r="R408" i="23"/>
  <c r="Q408" i="23"/>
  <c r="S408" i="23" s="1"/>
  <c r="R407" i="23"/>
  <c r="Q407" i="23"/>
  <c r="R406" i="23"/>
  <c r="Q406" i="23"/>
  <c r="R405" i="23"/>
  <c r="Q405" i="23"/>
  <c r="R404" i="23"/>
  <c r="Q404" i="23"/>
  <c r="R403" i="23"/>
  <c r="Q403" i="23"/>
  <c r="S403" i="23" s="1"/>
  <c r="R402" i="23"/>
  <c r="Q402" i="23"/>
  <c r="R401" i="23"/>
  <c r="Q401" i="23"/>
  <c r="S401" i="23" s="1"/>
  <c r="R400" i="23"/>
  <c r="Q400" i="23"/>
  <c r="R399" i="23"/>
  <c r="Q399" i="23"/>
  <c r="R398" i="23"/>
  <c r="Q398" i="23"/>
  <c r="R397" i="23"/>
  <c r="Q397" i="23"/>
  <c r="S397" i="23" s="1"/>
  <c r="R396" i="23"/>
  <c r="Q396" i="23"/>
  <c r="R395" i="23"/>
  <c r="Q395" i="23"/>
  <c r="S395" i="23" s="1"/>
  <c r="R394" i="23"/>
  <c r="Q394" i="23"/>
  <c r="R393" i="23"/>
  <c r="Q393" i="23"/>
  <c r="R392" i="23"/>
  <c r="Q392" i="23"/>
  <c r="S392" i="23" s="1"/>
  <c r="R391" i="23"/>
  <c r="Q391" i="23"/>
  <c r="R390" i="23"/>
  <c r="Q390" i="23"/>
  <c r="R389" i="23"/>
  <c r="Q389" i="23"/>
  <c r="S389" i="23" s="1"/>
  <c r="R388" i="23"/>
  <c r="Q388" i="23"/>
  <c r="R387" i="23"/>
  <c r="Q387" i="23"/>
  <c r="R386" i="23"/>
  <c r="Q386" i="23"/>
  <c r="R385" i="23"/>
  <c r="Q385" i="23"/>
  <c r="S385" i="23"/>
  <c r="R384" i="23"/>
  <c r="Q384" i="23"/>
  <c r="R383" i="23"/>
  <c r="Q383" i="23"/>
  <c r="R382" i="23"/>
  <c r="Q382" i="23"/>
  <c r="R381" i="23"/>
  <c r="Q381" i="23"/>
  <c r="R380" i="23"/>
  <c r="Q380" i="23"/>
  <c r="S380" i="23" s="1"/>
  <c r="R379" i="23"/>
  <c r="Q379" i="23"/>
  <c r="S379" i="23" s="1"/>
  <c r="R378" i="23"/>
  <c r="Q378" i="23"/>
  <c r="R377" i="23"/>
  <c r="Q377" i="23"/>
  <c r="R376" i="23"/>
  <c r="Q376" i="23"/>
  <c r="R375" i="23"/>
  <c r="Q375" i="23"/>
  <c r="R374" i="23"/>
  <c r="Q374" i="23"/>
  <c r="R373" i="23"/>
  <c r="Q373" i="23"/>
  <c r="R372" i="23"/>
  <c r="Q372" i="23"/>
  <c r="R371" i="23"/>
  <c r="Q371" i="23"/>
  <c r="R370" i="23"/>
  <c r="Q370" i="23"/>
  <c r="R369" i="23"/>
  <c r="Q369" i="23"/>
  <c r="R368" i="23"/>
  <c r="Q368" i="23"/>
  <c r="S368" i="23" s="1"/>
  <c r="R367" i="23"/>
  <c r="Q367" i="23"/>
  <c r="S367" i="23" s="1"/>
  <c r="R366" i="23"/>
  <c r="Q366" i="23"/>
  <c r="S366" i="23" s="1"/>
  <c r="R365" i="23"/>
  <c r="Q365" i="23"/>
  <c r="R364" i="23"/>
  <c r="Q364" i="23"/>
  <c r="R363" i="23"/>
  <c r="Q363" i="23"/>
  <c r="R362" i="23"/>
  <c r="Q362" i="23"/>
  <c r="R361" i="23"/>
  <c r="Q361" i="23"/>
  <c r="R360" i="23"/>
  <c r="Q360" i="23"/>
  <c r="S360" i="23" s="1"/>
  <c r="R359" i="23"/>
  <c r="Q359" i="23"/>
  <c r="R358" i="23"/>
  <c r="Q358" i="23"/>
  <c r="Q357" i="23"/>
  <c r="R356" i="23"/>
  <c r="Q356" i="23"/>
  <c r="S356" i="23" s="1"/>
  <c r="R355" i="23"/>
  <c r="Q355" i="23"/>
  <c r="R354" i="23"/>
  <c r="Q354" i="23"/>
  <c r="R353" i="23"/>
  <c r="Q353" i="23"/>
  <c r="S353" i="23" s="1"/>
  <c r="R352" i="23"/>
  <c r="Q352" i="23"/>
  <c r="R351" i="23"/>
  <c r="Q351" i="23"/>
  <c r="R350" i="23"/>
  <c r="Q350" i="23"/>
  <c r="S350" i="23" s="1"/>
  <c r="R349" i="23"/>
  <c r="Q349" i="23"/>
  <c r="R348" i="23"/>
  <c r="Q348" i="23"/>
  <c r="R347" i="23"/>
  <c r="Q347" i="23"/>
  <c r="S347" i="23" s="1"/>
  <c r="R346" i="23"/>
  <c r="Q346" i="23"/>
  <c r="R345" i="23"/>
  <c r="Q345" i="23"/>
  <c r="R344" i="23"/>
  <c r="Q344" i="23"/>
  <c r="S344" i="23" s="1"/>
  <c r="R343" i="23"/>
  <c r="Q343" i="23"/>
  <c r="S343" i="23" s="1"/>
  <c r="R342" i="23"/>
  <c r="Q342" i="23"/>
  <c r="R341" i="23"/>
  <c r="Q341" i="23"/>
  <c r="S341" i="23" s="1"/>
  <c r="R340" i="23"/>
  <c r="Q340" i="23"/>
  <c r="R339" i="23"/>
  <c r="Q339" i="23"/>
  <c r="R338" i="23"/>
  <c r="Q338" i="23"/>
  <c r="S338" i="23" s="1"/>
  <c r="R337" i="23"/>
  <c r="Q337" i="23"/>
  <c r="R336" i="23"/>
  <c r="Q336" i="23"/>
  <c r="R335" i="23"/>
  <c r="Q335" i="23"/>
  <c r="S335" i="23" s="1"/>
  <c r="R334" i="23"/>
  <c r="Q334" i="23"/>
  <c r="R333" i="23"/>
  <c r="Q333" i="23"/>
  <c r="R332" i="23"/>
  <c r="Q332" i="23"/>
  <c r="S332" i="23" s="1"/>
  <c r="R331" i="23"/>
  <c r="Q331" i="23"/>
  <c r="R330" i="23"/>
  <c r="Q330" i="23"/>
  <c r="R329" i="23"/>
  <c r="Q329" i="23"/>
  <c r="S329" i="23" s="1"/>
  <c r="R328" i="23"/>
  <c r="Q328" i="23"/>
  <c r="R327" i="23"/>
  <c r="Q327" i="23"/>
  <c r="R326" i="23"/>
  <c r="Q326" i="23"/>
  <c r="S326" i="23" s="1"/>
  <c r="R325" i="23"/>
  <c r="Q325" i="23"/>
  <c r="R324" i="23"/>
  <c r="Q324" i="23"/>
  <c r="R323" i="23"/>
  <c r="Q323" i="23"/>
  <c r="S323" i="23" s="1"/>
  <c r="R322" i="23"/>
  <c r="Q322" i="23"/>
  <c r="R321" i="23"/>
  <c r="Q321" i="23"/>
  <c r="R320" i="23"/>
  <c r="Q320" i="23"/>
  <c r="S320" i="23" s="1"/>
  <c r="R319" i="23"/>
  <c r="Q319" i="23"/>
  <c r="R318" i="23"/>
  <c r="Q318" i="23"/>
  <c r="R317" i="23"/>
  <c r="Q317" i="23"/>
  <c r="S317" i="23" s="1"/>
  <c r="R316" i="23"/>
  <c r="Q316" i="23"/>
  <c r="R315" i="23"/>
  <c r="Q315" i="23"/>
  <c r="R314" i="23"/>
  <c r="Q314" i="23"/>
  <c r="S314" i="23" s="1"/>
  <c r="R313" i="23"/>
  <c r="Q313" i="23"/>
  <c r="R312" i="23"/>
  <c r="Q312" i="23"/>
  <c r="R311" i="23"/>
  <c r="Q311" i="23"/>
  <c r="S311" i="23" s="1"/>
  <c r="R310" i="23"/>
  <c r="Q310" i="23"/>
  <c r="R309" i="23"/>
  <c r="Q309" i="23"/>
  <c r="R308" i="23"/>
  <c r="Q308" i="23"/>
  <c r="S308" i="23" s="1"/>
  <c r="R307" i="23"/>
  <c r="Q307" i="23"/>
  <c r="R306" i="23"/>
  <c r="Q306" i="23"/>
  <c r="R305" i="23"/>
  <c r="Q305" i="23"/>
  <c r="S305" i="23" s="1"/>
  <c r="R304" i="23"/>
  <c r="Q304" i="23"/>
  <c r="R303" i="23"/>
  <c r="Q303" i="23"/>
  <c r="R302" i="23"/>
  <c r="Q302" i="23"/>
  <c r="R301" i="23"/>
  <c r="Q301" i="23"/>
  <c r="R300" i="23"/>
  <c r="Q300" i="23"/>
  <c r="R299" i="23"/>
  <c r="Q299" i="23"/>
  <c r="S299" i="23" s="1"/>
  <c r="R298" i="23"/>
  <c r="Q298" i="23"/>
  <c r="R297" i="23"/>
  <c r="Q297" i="23"/>
  <c r="R296" i="23"/>
  <c r="Q296" i="23"/>
  <c r="S296" i="23" s="1"/>
  <c r="R295" i="23"/>
  <c r="Q295" i="23"/>
  <c r="R294" i="23"/>
  <c r="Q294" i="23"/>
  <c r="R293" i="23"/>
  <c r="Q293" i="23"/>
  <c r="S293" i="23" s="1"/>
  <c r="R292" i="23"/>
  <c r="Q292" i="23"/>
  <c r="R291" i="23"/>
  <c r="Q291" i="23"/>
  <c r="R290" i="23"/>
  <c r="Q290" i="23"/>
  <c r="S290" i="23" s="1"/>
  <c r="R289" i="23"/>
  <c r="Q289" i="23"/>
  <c r="R288" i="23"/>
  <c r="Q288" i="23"/>
  <c r="R287" i="23"/>
  <c r="Q287" i="23"/>
  <c r="S287" i="23" s="1"/>
  <c r="R286" i="23"/>
  <c r="Q286" i="23"/>
  <c r="R285" i="23"/>
  <c r="Q285" i="23"/>
  <c r="R284" i="23"/>
  <c r="Q284" i="23"/>
  <c r="S284" i="23" s="1"/>
  <c r="R283" i="23"/>
  <c r="Q283" i="23"/>
  <c r="R282" i="23"/>
  <c r="Q282" i="23"/>
  <c r="R281" i="23"/>
  <c r="Q281" i="23"/>
  <c r="S281" i="23" s="1"/>
  <c r="R280" i="23"/>
  <c r="Q280" i="23"/>
  <c r="S280" i="23" s="1"/>
  <c r="R279" i="23"/>
  <c r="Q279" i="23"/>
  <c r="R278" i="23"/>
  <c r="Q278" i="23"/>
  <c r="S278" i="23" s="1"/>
  <c r="R277" i="23"/>
  <c r="Q277" i="23"/>
  <c r="S277" i="23" s="1"/>
  <c r="R276" i="23"/>
  <c r="Q276" i="23"/>
  <c r="R275" i="23"/>
  <c r="Q275" i="23"/>
  <c r="S275" i="23" s="1"/>
  <c r="Q274" i="23"/>
  <c r="R273" i="23"/>
  <c r="Q273" i="23"/>
  <c r="R272" i="23"/>
  <c r="Q272" i="23"/>
  <c r="R271" i="23"/>
  <c r="Q271" i="23"/>
  <c r="S271" i="23" s="1"/>
  <c r="R270" i="23"/>
  <c r="Q270" i="23"/>
  <c r="S270" i="23" s="1"/>
  <c r="R269" i="23"/>
  <c r="Q269" i="23"/>
  <c r="S269" i="23" s="1"/>
  <c r="R268" i="23"/>
  <c r="S268" i="23" s="1"/>
  <c r="Q268" i="23"/>
  <c r="R267" i="23"/>
  <c r="Q267" i="23"/>
  <c r="R266" i="23"/>
  <c r="Q266" i="23"/>
  <c r="R265" i="23"/>
  <c r="Q265" i="23"/>
  <c r="R264" i="23"/>
  <c r="Q264" i="23"/>
  <c r="S264" i="23" s="1"/>
  <c r="R263" i="23"/>
  <c r="Q263" i="23"/>
  <c r="S263" i="23" s="1"/>
  <c r="R262" i="23"/>
  <c r="Q262" i="23"/>
  <c r="R261" i="23"/>
  <c r="Q261" i="23"/>
  <c r="R260" i="23"/>
  <c r="Q260" i="23"/>
  <c r="S260" i="23" s="1"/>
  <c r="R259" i="23"/>
  <c r="Q259" i="23"/>
  <c r="S259" i="23" s="1"/>
  <c r="R258" i="23"/>
  <c r="Q258" i="23"/>
  <c r="R257" i="23"/>
  <c r="Q257" i="23"/>
  <c r="S257" i="23" s="1"/>
  <c r="R256" i="23"/>
  <c r="Q256" i="23"/>
  <c r="R255" i="23"/>
  <c r="Q255" i="23"/>
  <c r="R254" i="23"/>
  <c r="Q254" i="23"/>
  <c r="R253" i="23"/>
  <c r="Q253" i="23"/>
  <c r="R252" i="23"/>
  <c r="Q252" i="23"/>
  <c r="S252" i="23" s="1"/>
  <c r="R251" i="23"/>
  <c r="Q251" i="23"/>
  <c r="R250" i="23"/>
  <c r="Q250" i="23"/>
  <c r="R249" i="23"/>
  <c r="Q249" i="23"/>
  <c r="R248" i="23"/>
  <c r="Q248" i="23"/>
  <c r="S248" i="23" s="1"/>
  <c r="R247" i="23"/>
  <c r="Q247" i="23"/>
  <c r="S247" i="23" s="1"/>
  <c r="R246" i="23"/>
  <c r="Q246" i="23"/>
  <c r="R245" i="23"/>
  <c r="Q245" i="23"/>
  <c r="R244" i="23"/>
  <c r="Q244" i="23"/>
  <c r="R243" i="23"/>
  <c r="Q243" i="23"/>
  <c r="R242" i="23"/>
  <c r="Q242" i="23"/>
  <c r="R241" i="23"/>
  <c r="Q241" i="23"/>
  <c r="R240" i="23"/>
  <c r="Q240" i="23"/>
  <c r="R239" i="23"/>
  <c r="Q239" i="23"/>
  <c r="R238" i="23"/>
  <c r="Q238" i="23"/>
  <c r="R237" i="23"/>
  <c r="Q237" i="23"/>
  <c r="R236" i="23"/>
  <c r="Q236" i="23"/>
  <c r="S236" i="23" s="1"/>
  <c r="R235" i="23"/>
  <c r="Q235" i="23"/>
  <c r="S235" i="23" s="1"/>
  <c r="R234" i="23"/>
  <c r="Q234" i="23"/>
  <c r="R233" i="23"/>
  <c r="Q233" i="23"/>
  <c r="R232" i="23"/>
  <c r="Q232" i="23"/>
  <c r="R231" i="23"/>
  <c r="Q231" i="23"/>
  <c r="R230" i="23"/>
  <c r="Q230" i="23"/>
  <c r="S230" i="23" s="1"/>
  <c r="R229" i="23"/>
  <c r="Q229" i="23"/>
  <c r="R228" i="23"/>
  <c r="Q228" i="23"/>
  <c r="R227" i="23"/>
  <c r="Q227" i="23"/>
  <c r="R226" i="23"/>
  <c r="Q226" i="23"/>
  <c r="R225" i="23"/>
  <c r="Q225" i="23"/>
  <c r="R224" i="23"/>
  <c r="Q224" i="23"/>
  <c r="R223" i="23"/>
  <c r="Q223" i="23"/>
  <c r="S223" i="23" s="1"/>
  <c r="R222" i="23"/>
  <c r="Q222" i="23"/>
  <c r="R221" i="23"/>
  <c r="Q221" i="23"/>
  <c r="R220" i="23"/>
  <c r="Q220" i="23"/>
  <c r="R219" i="23"/>
  <c r="Q219" i="23"/>
  <c r="R218" i="23"/>
  <c r="Q218" i="23"/>
  <c r="S218" i="23" s="1"/>
  <c r="R217" i="23"/>
  <c r="Q217" i="23"/>
  <c r="R216" i="23"/>
  <c r="Q216" i="23"/>
  <c r="S216" i="23"/>
  <c r="R215" i="23"/>
  <c r="Q215" i="23"/>
  <c r="S215" i="23" s="1"/>
  <c r="R214" i="23"/>
  <c r="Q214" i="23"/>
  <c r="R213" i="23"/>
  <c r="Q213" i="23"/>
  <c r="R212" i="23"/>
  <c r="Q212" i="23"/>
  <c r="S212" i="23" s="1"/>
  <c r="R211" i="23"/>
  <c r="Q211" i="23"/>
  <c r="R210" i="23"/>
  <c r="Q210" i="23"/>
  <c r="S210" i="23" s="1"/>
  <c r="R209" i="23"/>
  <c r="Q209" i="23"/>
  <c r="R208" i="23"/>
  <c r="Q208" i="23"/>
  <c r="R207" i="23"/>
  <c r="Q207" i="23"/>
  <c r="R206" i="23"/>
  <c r="Q206" i="23"/>
  <c r="S206" i="23" s="1"/>
  <c r="R205" i="23"/>
  <c r="Q205" i="23"/>
  <c r="R204" i="23"/>
  <c r="Q204" i="23"/>
  <c r="S204" i="23" s="1"/>
  <c r="R203" i="23"/>
  <c r="Q203" i="23"/>
  <c r="R202" i="23"/>
  <c r="Q202" i="23"/>
  <c r="R201" i="23"/>
  <c r="Q201" i="23"/>
  <c r="R200" i="23"/>
  <c r="Q200" i="23"/>
  <c r="S200" i="23" s="1"/>
  <c r="R199" i="23"/>
  <c r="Q199" i="23"/>
  <c r="R198" i="23"/>
  <c r="Q198" i="23"/>
  <c r="R197" i="23"/>
  <c r="Q197" i="23"/>
  <c r="R196" i="23"/>
  <c r="Q196" i="23"/>
  <c r="R195" i="23"/>
  <c r="Q195" i="23"/>
  <c r="R194" i="23"/>
  <c r="Q194" i="23"/>
  <c r="R193" i="23"/>
  <c r="Q193" i="23"/>
  <c r="R192" i="23"/>
  <c r="Q192" i="23"/>
  <c r="R191" i="23"/>
  <c r="Q191" i="23"/>
  <c r="R190" i="23"/>
  <c r="Q190" i="23"/>
  <c r="R189" i="23"/>
  <c r="Q189" i="23"/>
  <c r="R188" i="23"/>
  <c r="Q188" i="23"/>
  <c r="S188" i="23" s="1"/>
  <c r="R187" i="23"/>
  <c r="Q187" i="23"/>
  <c r="R186" i="23"/>
  <c r="Q186" i="23"/>
  <c r="R185" i="23"/>
  <c r="Q185" i="23"/>
  <c r="R184" i="23"/>
  <c r="Q184" i="23"/>
  <c r="R183" i="23"/>
  <c r="Q183" i="23"/>
  <c r="R182" i="23"/>
  <c r="Q182" i="23"/>
  <c r="R181" i="23"/>
  <c r="Q181" i="23"/>
  <c r="R180" i="23"/>
  <c r="Q180" i="23"/>
  <c r="R179" i="23"/>
  <c r="Q179" i="23"/>
  <c r="R178" i="23"/>
  <c r="Q178" i="23"/>
  <c r="R177" i="23"/>
  <c r="Q177" i="23"/>
  <c r="R176" i="23"/>
  <c r="Q176" i="23"/>
  <c r="S176" i="23" s="1"/>
  <c r="R175" i="23"/>
  <c r="Q175" i="23"/>
  <c r="R174" i="23"/>
  <c r="Q174" i="23"/>
  <c r="R173" i="23"/>
  <c r="Q173" i="23"/>
  <c r="R172" i="23"/>
  <c r="Q172" i="23"/>
  <c r="R171" i="23"/>
  <c r="Q171" i="23"/>
  <c r="Q170" i="23"/>
  <c r="R169" i="23"/>
  <c r="Q169" i="23"/>
  <c r="R168" i="23"/>
  <c r="Q168" i="23"/>
  <c r="S168" i="23" s="1"/>
  <c r="R167" i="23"/>
  <c r="Q167" i="23"/>
  <c r="S167" i="23" s="1"/>
  <c r="R166" i="23"/>
  <c r="Q166" i="23"/>
  <c r="R165" i="23"/>
  <c r="Q165" i="23"/>
  <c r="R164" i="23"/>
  <c r="Q164" i="23"/>
  <c r="S164" i="23" s="1"/>
  <c r="R163" i="23"/>
  <c r="Q163" i="23"/>
  <c r="R162" i="23"/>
  <c r="Q162" i="23"/>
  <c r="S162" i="23" s="1"/>
  <c r="R161" i="23"/>
  <c r="Q161" i="23"/>
  <c r="S161" i="23" s="1"/>
  <c r="R160" i="23"/>
  <c r="Q160" i="23"/>
  <c r="R159" i="23"/>
  <c r="Q159" i="23"/>
  <c r="R158" i="23"/>
  <c r="Q158" i="23"/>
  <c r="R157" i="23"/>
  <c r="Q157" i="23"/>
  <c r="R156" i="23"/>
  <c r="Q156" i="23"/>
  <c r="S156" i="23" s="1"/>
  <c r="R155" i="23"/>
  <c r="Q155" i="23"/>
  <c r="S155" i="23" s="1"/>
  <c r="R154" i="23"/>
  <c r="Q154" i="23"/>
  <c r="R153" i="23"/>
  <c r="Q153" i="23"/>
  <c r="R152" i="23"/>
  <c r="Q152" i="23"/>
  <c r="S152" i="23" s="1"/>
  <c r="R151" i="23"/>
  <c r="Q151" i="23"/>
  <c r="R150" i="23"/>
  <c r="Q150" i="23"/>
  <c r="S150" i="23" s="1"/>
  <c r="R149" i="23"/>
  <c r="Q149" i="23"/>
  <c r="S149" i="23" s="1"/>
  <c r="R148" i="23"/>
  <c r="Q148" i="23"/>
  <c r="R147" i="23"/>
  <c r="Q147" i="23"/>
  <c r="R146" i="23"/>
  <c r="Q146" i="23"/>
  <c r="S146" i="23" s="1"/>
  <c r="R145" i="23"/>
  <c r="Q145" i="23"/>
  <c r="R144" i="23"/>
  <c r="Q144" i="23"/>
  <c r="S144" i="23" s="1"/>
  <c r="R143" i="23"/>
  <c r="Q143" i="23"/>
  <c r="S143" i="23" s="1"/>
  <c r="R142" i="23"/>
  <c r="Q142" i="23"/>
  <c r="R141" i="23"/>
  <c r="Q141" i="23"/>
  <c r="R140" i="23"/>
  <c r="Q140" i="23"/>
  <c r="S140" i="23" s="1"/>
  <c r="R139" i="23"/>
  <c r="Q139" i="23"/>
  <c r="R138" i="23"/>
  <c r="Q138" i="23"/>
  <c r="S138" i="23" s="1"/>
  <c r="R137" i="23"/>
  <c r="Q137" i="23"/>
  <c r="S137" i="23" s="1"/>
  <c r="R136" i="23"/>
  <c r="Q136" i="23"/>
  <c r="R135" i="23"/>
  <c r="Q135" i="23"/>
  <c r="R134" i="23"/>
  <c r="Q134" i="23"/>
  <c r="S134" i="23" s="1"/>
  <c r="R133" i="23"/>
  <c r="Q133" i="23"/>
  <c r="S133" i="23" s="1"/>
  <c r="R132" i="23"/>
  <c r="Q132" i="23"/>
  <c r="S132" i="23" s="1"/>
  <c r="R131" i="23"/>
  <c r="Q131" i="23"/>
  <c r="S131" i="23" s="1"/>
  <c r="R130" i="23"/>
  <c r="Q130" i="23"/>
  <c r="R129" i="23"/>
  <c r="Q129" i="23"/>
  <c r="R128" i="23"/>
  <c r="Q128" i="23"/>
  <c r="S128" i="23" s="1"/>
  <c r="R127" i="23"/>
  <c r="Q127" i="23"/>
  <c r="S127" i="23" s="1"/>
  <c r="R126" i="23"/>
  <c r="Q126" i="23"/>
  <c r="S126" i="23" s="1"/>
  <c r="R125" i="23"/>
  <c r="Q125" i="23"/>
  <c r="S125" i="23" s="1"/>
  <c r="R124" i="23"/>
  <c r="Q124" i="23"/>
  <c r="R123" i="23"/>
  <c r="Q123" i="23"/>
  <c r="R122" i="23"/>
  <c r="Q122" i="23"/>
  <c r="S122" i="23" s="1"/>
  <c r="R121" i="23"/>
  <c r="Q121" i="23"/>
  <c r="S121" i="23" s="1"/>
  <c r="R120" i="23"/>
  <c r="Q120" i="23"/>
  <c r="S120" i="23" s="1"/>
  <c r="R119" i="23"/>
  <c r="Q119" i="23"/>
  <c r="S119" i="23" s="1"/>
  <c r="R118" i="23"/>
  <c r="Q118" i="23"/>
  <c r="R117" i="23"/>
  <c r="Q117" i="23"/>
  <c r="R116" i="23"/>
  <c r="Q116" i="23"/>
  <c r="S116" i="23" s="1"/>
  <c r="R115" i="23"/>
  <c r="Q115" i="23"/>
  <c r="S115" i="23" s="1"/>
  <c r="R114" i="23"/>
  <c r="Q114" i="23"/>
  <c r="S114" i="23" s="1"/>
  <c r="R113" i="23"/>
  <c r="Q113" i="23"/>
  <c r="S113" i="23" s="1"/>
  <c r="R112" i="23"/>
  <c r="Q112" i="23"/>
  <c r="R111" i="23"/>
  <c r="Q111" i="23"/>
  <c r="R110" i="23"/>
  <c r="Q110" i="23"/>
  <c r="R109" i="23"/>
  <c r="Q109" i="23"/>
  <c r="S109" i="23" s="1"/>
  <c r="R108" i="23"/>
  <c r="Q108" i="23"/>
  <c r="S108" i="23" s="1"/>
  <c r="R107" i="23"/>
  <c r="Q107" i="23"/>
  <c r="S107" i="23" s="1"/>
  <c r="R106" i="23"/>
  <c r="Q106" i="23"/>
  <c r="R105" i="23"/>
  <c r="Q105" i="23"/>
  <c r="R104" i="23"/>
  <c r="Q104" i="23"/>
  <c r="R103" i="23"/>
  <c r="Q103" i="23"/>
  <c r="S103" i="23" s="1"/>
  <c r="R102" i="23"/>
  <c r="Q102" i="23"/>
  <c r="S102" i="23" s="1"/>
  <c r="R101" i="23"/>
  <c r="Q101" i="23"/>
  <c r="S101" i="23" s="1"/>
  <c r="R100" i="23"/>
  <c r="Q100" i="23"/>
  <c r="R99" i="23"/>
  <c r="Q99" i="23"/>
  <c r="R98" i="23"/>
  <c r="Q98" i="23"/>
  <c r="S98" i="23" s="1"/>
  <c r="R97" i="23"/>
  <c r="Q97" i="23"/>
  <c r="S97" i="23" s="1"/>
  <c r="R96" i="23"/>
  <c r="Q96" i="23"/>
  <c r="S96" i="23" s="1"/>
  <c r="R95" i="23"/>
  <c r="Q95" i="23"/>
  <c r="S95" i="23" s="1"/>
  <c r="R94" i="23"/>
  <c r="Q94" i="23"/>
  <c r="Q93" i="23"/>
  <c r="R92" i="23"/>
  <c r="Q92" i="23"/>
  <c r="R91" i="23"/>
  <c r="Q91" i="23"/>
  <c r="S91" i="23" s="1"/>
  <c r="R90" i="23"/>
  <c r="Q90" i="23"/>
  <c r="R89" i="23"/>
  <c r="Q89" i="23"/>
  <c r="R88" i="23"/>
  <c r="Q88" i="23"/>
  <c r="R87" i="23"/>
  <c r="Q87" i="23"/>
  <c r="R86" i="23"/>
  <c r="Q86" i="23"/>
  <c r="R85" i="23"/>
  <c r="Q85" i="23"/>
  <c r="S85" i="23" s="1"/>
  <c r="R84" i="23"/>
  <c r="Q84" i="23"/>
  <c r="R83" i="23"/>
  <c r="Q83" i="23"/>
  <c r="U491" i="13"/>
  <c r="T491" i="13"/>
  <c r="R491" i="13"/>
  <c r="Q491" i="13"/>
  <c r="L491" i="13"/>
  <c r="K491" i="13"/>
  <c r="J491" i="13"/>
  <c r="I491" i="13"/>
  <c r="H491" i="13"/>
  <c r="G491" i="13"/>
  <c r="U490" i="13"/>
  <c r="T490" i="13"/>
  <c r="R490" i="13"/>
  <c r="Q490" i="13"/>
  <c r="S490" i="13" s="1"/>
  <c r="L490" i="13"/>
  <c r="K490" i="13"/>
  <c r="J490" i="13"/>
  <c r="I490" i="13"/>
  <c r="H490" i="13"/>
  <c r="G490" i="13"/>
  <c r="U489" i="13"/>
  <c r="T489" i="13"/>
  <c r="R489" i="13"/>
  <c r="Q489" i="13"/>
  <c r="S489" i="13" s="1"/>
  <c r="L489" i="13"/>
  <c r="K489" i="13"/>
  <c r="J489" i="13"/>
  <c r="I489" i="13"/>
  <c r="H489" i="13"/>
  <c r="G489" i="13"/>
  <c r="U488" i="13"/>
  <c r="T488" i="13"/>
  <c r="R488" i="13"/>
  <c r="Q488" i="13"/>
  <c r="S488" i="13" s="1"/>
  <c r="L488" i="13"/>
  <c r="K488" i="13"/>
  <c r="J488" i="13"/>
  <c r="I488" i="13"/>
  <c r="H488" i="13"/>
  <c r="G488" i="13"/>
  <c r="U487" i="13"/>
  <c r="T487" i="13"/>
  <c r="R487" i="13"/>
  <c r="Q487" i="13"/>
  <c r="S487" i="13" s="1"/>
  <c r="L487" i="13"/>
  <c r="K487" i="13"/>
  <c r="J487" i="13"/>
  <c r="I487" i="13"/>
  <c r="H487" i="13"/>
  <c r="G487" i="13"/>
  <c r="U486" i="13"/>
  <c r="T486" i="13"/>
  <c r="R486" i="13"/>
  <c r="Q486" i="13"/>
  <c r="S486" i="13" s="1"/>
  <c r="L486" i="13"/>
  <c r="K486" i="13"/>
  <c r="J486" i="13"/>
  <c r="I486" i="13"/>
  <c r="H486" i="13"/>
  <c r="G486" i="13"/>
  <c r="U485" i="13"/>
  <c r="T485" i="13"/>
  <c r="R485" i="13"/>
  <c r="Q485" i="13"/>
  <c r="L485" i="13"/>
  <c r="K485" i="13"/>
  <c r="J485" i="13"/>
  <c r="I485" i="13"/>
  <c r="H485" i="13"/>
  <c r="G485" i="13"/>
  <c r="U484" i="13"/>
  <c r="T484" i="13"/>
  <c r="R484" i="13"/>
  <c r="Q484" i="13"/>
  <c r="S484" i="13" s="1"/>
  <c r="L484" i="13"/>
  <c r="K484" i="13"/>
  <c r="J484" i="13"/>
  <c r="I484" i="13"/>
  <c r="H484" i="13"/>
  <c r="G484" i="13"/>
  <c r="U483" i="13"/>
  <c r="T483" i="13"/>
  <c r="R483" i="13"/>
  <c r="Q483" i="13"/>
  <c r="S483" i="13" s="1"/>
  <c r="L483" i="13"/>
  <c r="K483" i="13"/>
  <c r="J483" i="13"/>
  <c r="I483" i="13"/>
  <c r="H483" i="13"/>
  <c r="G483" i="13"/>
  <c r="U482" i="13"/>
  <c r="T482" i="13"/>
  <c r="R482" i="13"/>
  <c r="Q482" i="13"/>
  <c r="S482" i="13" s="1"/>
  <c r="L482" i="13"/>
  <c r="K482" i="13"/>
  <c r="J482" i="13"/>
  <c r="I482" i="13"/>
  <c r="H482" i="13"/>
  <c r="G482" i="13"/>
  <c r="U481" i="13"/>
  <c r="T481" i="13"/>
  <c r="R481" i="13"/>
  <c r="Q481" i="13"/>
  <c r="S481" i="13" s="1"/>
  <c r="L481" i="13"/>
  <c r="K481" i="13"/>
  <c r="J481" i="13"/>
  <c r="I481" i="13"/>
  <c r="H481" i="13"/>
  <c r="G481" i="13"/>
  <c r="U480" i="13"/>
  <c r="T480" i="13"/>
  <c r="R480" i="13"/>
  <c r="Q480" i="13"/>
  <c r="S480" i="13" s="1"/>
  <c r="L480" i="13"/>
  <c r="K480" i="13"/>
  <c r="J480" i="13"/>
  <c r="I480" i="13"/>
  <c r="H480" i="13"/>
  <c r="G480" i="13"/>
  <c r="U479" i="13"/>
  <c r="T479" i="13"/>
  <c r="R479" i="13"/>
  <c r="Q479" i="13"/>
  <c r="L479" i="13"/>
  <c r="K479" i="13"/>
  <c r="J479" i="13"/>
  <c r="I479" i="13"/>
  <c r="H479" i="13"/>
  <c r="G479" i="13"/>
  <c r="U478" i="13"/>
  <c r="T478" i="13"/>
  <c r="R478" i="13"/>
  <c r="Q478" i="13"/>
  <c r="S478" i="13" s="1"/>
  <c r="L478" i="13"/>
  <c r="K478" i="13"/>
  <c r="J478" i="13"/>
  <c r="I478" i="13"/>
  <c r="H478" i="13"/>
  <c r="G478" i="13"/>
  <c r="U477" i="13"/>
  <c r="T477" i="13"/>
  <c r="R477" i="13"/>
  <c r="Q477" i="13"/>
  <c r="S477" i="13" s="1"/>
  <c r="L477" i="13"/>
  <c r="K477" i="13"/>
  <c r="J477" i="13"/>
  <c r="I477" i="13"/>
  <c r="H477" i="13"/>
  <c r="G477" i="13"/>
  <c r="U476" i="13"/>
  <c r="T476" i="13"/>
  <c r="R476" i="13"/>
  <c r="Q476" i="13"/>
  <c r="S476" i="13" s="1"/>
  <c r="L476" i="13"/>
  <c r="K476" i="13"/>
  <c r="J476" i="13"/>
  <c r="I476" i="13"/>
  <c r="H476" i="13"/>
  <c r="G476" i="13"/>
  <c r="U475" i="13"/>
  <c r="T475" i="13"/>
  <c r="R475" i="13"/>
  <c r="Q475" i="13"/>
  <c r="S475" i="13" s="1"/>
  <c r="L475" i="13"/>
  <c r="K475" i="13"/>
  <c r="J475" i="13"/>
  <c r="I475" i="13"/>
  <c r="H475" i="13"/>
  <c r="G475" i="13"/>
  <c r="U474" i="13"/>
  <c r="T474" i="13"/>
  <c r="R474" i="13"/>
  <c r="Q474" i="13"/>
  <c r="S474" i="13" s="1"/>
  <c r="L474" i="13"/>
  <c r="K474" i="13"/>
  <c r="J474" i="13"/>
  <c r="I474" i="13"/>
  <c r="H474" i="13"/>
  <c r="G474" i="13"/>
  <c r="U473" i="13"/>
  <c r="T473" i="13"/>
  <c r="R473" i="13"/>
  <c r="Q473" i="13"/>
  <c r="L473" i="13"/>
  <c r="K473" i="13"/>
  <c r="J473" i="13"/>
  <c r="I473" i="13"/>
  <c r="H473" i="13"/>
  <c r="G473" i="13"/>
  <c r="U472" i="13"/>
  <c r="T472" i="13"/>
  <c r="R472" i="13"/>
  <c r="Q472" i="13"/>
  <c r="S472" i="13" s="1"/>
  <c r="L472" i="13"/>
  <c r="K472" i="13"/>
  <c r="J472" i="13"/>
  <c r="I472" i="13"/>
  <c r="H472" i="13"/>
  <c r="G472" i="13"/>
  <c r="U471" i="13"/>
  <c r="T471" i="13"/>
  <c r="R471" i="13"/>
  <c r="Q471" i="13"/>
  <c r="S471" i="13" s="1"/>
  <c r="L471" i="13"/>
  <c r="K471" i="13"/>
  <c r="J471" i="13"/>
  <c r="I471" i="13"/>
  <c r="H471" i="13"/>
  <c r="G471" i="13"/>
  <c r="U470" i="13"/>
  <c r="T470" i="13"/>
  <c r="R470" i="13"/>
  <c r="Q470" i="13"/>
  <c r="S470" i="13" s="1"/>
  <c r="L470" i="13"/>
  <c r="K470" i="13"/>
  <c r="J470" i="13"/>
  <c r="I470" i="13"/>
  <c r="H470" i="13"/>
  <c r="G470" i="13"/>
  <c r="U469" i="13"/>
  <c r="T469" i="13"/>
  <c r="R469" i="13"/>
  <c r="Q469" i="13"/>
  <c r="S469" i="13" s="1"/>
  <c r="L469" i="13"/>
  <c r="K469" i="13"/>
  <c r="J469" i="13"/>
  <c r="I469" i="13"/>
  <c r="H469" i="13"/>
  <c r="G469" i="13"/>
  <c r="U468" i="13"/>
  <c r="T468" i="13"/>
  <c r="R468" i="13"/>
  <c r="Q468" i="13"/>
  <c r="S468" i="13" s="1"/>
  <c r="L468" i="13"/>
  <c r="K468" i="13"/>
  <c r="J468" i="13"/>
  <c r="I468" i="13"/>
  <c r="H468" i="13"/>
  <c r="G468" i="13"/>
  <c r="U467" i="13"/>
  <c r="T467" i="13"/>
  <c r="R467" i="13"/>
  <c r="Q467" i="13"/>
  <c r="L467" i="13"/>
  <c r="K467" i="13"/>
  <c r="J467" i="13"/>
  <c r="I467" i="13"/>
  <c r="H467" i="13"/>
  <c r="G467" i="13"/>
  <c r="U466" i="13"/>
  <c r="T466" i="13"/>
  <c r="R466" i="13"/>
  <c r="Q466" i="13"/>
  <c r="S466" i="13" s="1"/>
  <c r="L466" i="13"/>
  <c r="K466" i="13"/>
  <c r="J466" i="13"/>
  <c r="I466" i="13"/>
  <c r="H466" i="13"/>
  <c r="G466" i="13"/>
  <c r="U465" i="13"/>
  <c r="T465" i="13"/>
  <c r="R465" i="13"/>
  <c r="Q465" i="13"/>
  <c r="S465" i="13" s="1"/>
  <c r="L465" i="13"/>
  <c r="K465" i="13"/>
  <c r="J465" i="13"/>
  <c r="I465" i="13"/>
  <c r="H465" i="13"/>
  <c r="G465" i="13"/>
  <c r="U464" i="13"/>
  <c r="T464" i="13"/>
  <c r="R464" i="13"/>
  <c r="Q464" i="13"/>
  <c r="S464" i="13" s="1"/>
  <c r="L464" i="13"/>
  <c r="K464" i="13"/>
  <c r="J464" i="13"/>
  <c r="I464" i="13"/>
  <c r="H464" i="13"/>
  <c r="G464" i="13"/>
  <c r="U463" i="13"/>
  <c r="T463" i="13"/>
  <c r="R463" i="13"/>
  <c r="Q463" i="13"/>
  <c r="S463" i="13" s="1"/>
  <c r="L463" i="13"/>
  <c r="K463" i="13"/>
  <c r="J463" i="13"/>
  <c r="I463" i="13"/>
  <c r="H463" i="13"/>
  <c r="G463" i="13"/>
  <c r="U462" i="13"/>
  <c r="T462" i="13"/>
  <c r="R462" i="13"/>
  <c r="Q462" i="13"/>
  <c r="S462" i="13" s="1"/>
  <c r="L462" i="13"/>
  <c r="K462" i="13"/>
  <c r="J462" i="13"/>
  <c r="I462" i="13"/>
  <c r="H462" i="13"/>
  <c r="G462" i="13"/>
  <c r="U461" i="13"/>
  <c r="T461" i="13"/>
  <c r="R461" i="13"/>
  <c r="Q461" i="13"/>
  <c r="L461" i="13"/>
  <c r="K461" i="13"/>
  <c r="J461" i="13"/>
  <c r="I461" i="13"/>
  <c r="H461" i="13"/>
  <c r="G461" i="13"/>
  <c r="U460" i="13"/>
  <c r="T460" i="13"/>
  <c r="R460" i="13"/>
  <c r="Q460" i="13"/>
  <c r="S460" i="13" s="1"/>
  <c r="L460" i="13"/>
  <c r="K460" i="13"/>
  <c r="J460" i="13"/>
  <c r="I460" i="13"/>
  <c r="H460" i="13"/>
  <c r="G460" i="13"/>
  <c r="U459" i="13"/>
  <c r="T459" i="13"/>
  <c r="R459" i="13"/>
  <c r="Q459" i="13"/>
  <c r="S459" i="13" s="1"/>
  <c r="L459" i="13"/>
  <c r="K459" i="13"/>
  <c r="J459" i="13"/>
  <c r="I459" i="13"/>
  <c r="H459" i="13"/>
  <c r="G459" i="13"/>
  <c r="U458" i="13"/>
  <c r="T458" i="13"/>
  <c r="R458" i="13"/>
  <c r="Q458" i="13"/>
  <c r="S458" i="13" s="1"/>
  <c r="L458" i="13"/>
  <c r="K458" i="13"/>
  <c r="J458" i="13"/>
  <c r="I458" i="13"/>
  <c r="H458" i="13"/>
  <c r="G458" i="13"/>
  <c r="U457" i="13"/>
  <c r="T457" i="13"/>
  <c r="R457" i="13"/>
  <c r="Q457" i="13"/>
  <c r="S457" i="13" s="1"/>
  <c r="L457" i="13"/>
  <c r="K457" i="13"/>
  <c r="J457" i="13"/>
  <c r="I457" i="13"/>
  <c r="H457" i="13"/>
  <c r="G457" i="13"/>
  <c r="U456" i="13"/>
  <c r="T456" i="13"/>
  <c r="L456" i="13"/>
  <c r="K456" i="13"/>
  <c r="J456" i="13"/>
  <c r="I456" i="13"/>
  <c r="H456" i="13"/>
  <c r="G456" i="13"/>
  <c r="Q456" i="13"/>
  <c r="U455" i="13"/>
  <c r="T455" i="13"/>
  <c r="R455" i="13"/>
  <c r="Q455" i="13"/>
  <c r="L455" i="13"/>
  <c r="K455" i="13"/>
  <c r="J455" i="13"/>
  <c r="I455" i="13"/>
  <c r="H455" i="13"/>
  <c r="G455" i="13"/>
  <c r="U454" i="13"/>
  <c r="T454" i="13"/>
  <c r="R454" i="13"/>
  <c r="Q454" i="13"/>
  <c r="S454" i="13" s="1"/>
  <c r="L454" i="13"/>
  <c r="K454" i="13"/>
  <c r="J454" i="13"/>
  <c r="I454" i="13"/>
  <c r="H454" i="13"/>
  <c r="G454" i="13"/>
  <c r="U453" i="13"/>
  <c r="T453" i="13"/>
  <c r="R453" i="13"/>
  <c r="Q453" i="13"/>
  <c r="L453" i="13"/>
  <c r="K453" i="13"/>
  <c r="J453" i="13"/>
  <c r="P453" i="13" s="1"/>
  <c r="I453" i="13"/>
  <c r="H453" i="13"/>
  <c r="G453" i="13"/>
  <c r="U452" i="13"/>
  <c r="T452" i="13"/>
  <c r="R452" i="13"/>
  <c r="Q452" i="13"/>
  <c r="L452" i="13"/>
  <c r="K452" i="13"/>
  <c r="J452" i="13"/>
  <c r="I452" i="13"/>
  <c r="H452" i="13"/>
  <c r="G452" i="13"/>
  <c r="U451" i="13"/>
  <c r="T451" i="13"/>
  <c r="R451" i="13"/>
  <c r="Q451" i="13"/>
  <c r="S451" i="13" s="1"/>
  <c r="L451" i="13"/>
  <c r="K451" i="13"/>
  <c r="J451" i="13"/>
  <c r="I451" i="13"/>
  <c r="H451" i="13"/>
  <c r="G451" i="13"/>
  <c r="U450" i="13"/>
  <c r="T450" i="13"/>
  <c r="R450" i="13"/>
  <c r="Q450" i="13"/>
  <c r="L450" i="13"/>
  <c r="K450" i="13"/>
  <c r="J450" i="13"/>
  <c r="I450" i="13"/>
  <c r="H450" i="13"/>
  <c r="G450" i="13"/>
  <c r="U449" i="13"/>
  <c r="T449" i="13"/>
  <c r="R449" i="13"/>
  <c r="Q449" i="13"/>
  <c r="L449" i="13"/>
  <c r="K449" i="13"/>
  <c r="J449" i="13"/>
  <c r="I449" i="13"/>
  <c r="H449" i="13"/>
  <c r="G449" i="13"/>
  <c r="U448" i="13"/>
  <c r="T448" i="13"/>
  <c r="R448" i="13"/>
  <c r="Q448" i="13"/>
  <c r="S448" i="13" s="1"/>
  <c r="L448" i="13"/>
  <c r="K448" i="13"/>
  <c r="J448" i="13"/>
  <c r="I448" i="13"/>
  <c r="H448" i="13"/>
  <c r="G448" i="13"/>
  <c r="U447" i="13"/>
  <c r="T447" i="13"/>
  <c r="R447" i="13"/>
  <c r="Q447" i="13"/>
  <c r="L447" i="13"/>
  <c r="K447" i="13"/>
  <c r="J447" i="13"/>
  <c r="P447" i="13" s="1"/>
  <c r="I447" i="13"/>
  <c r="H447" i="13"/>
  <c r="G447" i="13"/>
  <c r="U446" i="13"/>
  <c r="T446" i="13"/>
  <c r="R446" i="13"/>
  <c r="Q446" i="13"/>
  <c r="L446" i="13"/>
  <c r="K446" i="13"/>
  <c r="J446" i="13"/>
  <c r="I446" i="13"/>
  <c r="H446" i="13"/>
  <c r="G446" i="13"/>
  <c r="U445" i="13"/>
  <c r="T445" i="13"/>
  <c r="R445" i="13"/>
  <c r="Q445" i="13"/>
  <c r="L445" i="13"/>
  <c r="K445" i="13"/>
  <c r="J445" i="13"/>
  <c r="I445" i="13"/>
  <c r="H445" i="13"/>
  <c r="G445" i="13"/>
  <c r="U444" i="13"/>
  <c r="T444" i="13"/>
  <c r="R444" i="13"/>
  <c r="Q444" i="13"/>
  <c r="L444" i="13"/>
  <c r="K444" i="13"/>
  <c r="J444" i="13"/>
  <c r="I444" i="13"/>
  <c r="H444" i="13"/>
  <c r="G444" i="13"/>
  <c r="U443" i="13"/>
  <c r="T443" i="13"/>
  <c r="R443" i="13"/>
  <c r="Q443" i="13"/>
  <c r="L443" i="13"/>
  <c r="K443" i="13"/>
  <c r="J443" i="13"/>
  <c r="I443" i="13"/>
  <c r="H443" i="13"/>
  <c r="G443" i="13"/>
  <c r="U442" i="13"/>
  <c r="T442" i="13"/>
  <c r="R442" i="13"/>
  <c r="Q442" i="13"/>
  <c r="S442" i="13" s="1"/>
  <c r="L442" i="13"/>
  <c r="K442" i="13"/>
  <c r="J442" i="13"/>
  <c r="I442" i="13"/>
  <c r="H442" i="13"/>
  <c r="G442" i="13"/>
  <c r="U441" i="13"/>
  <c r="T441" i="13"/>
  <c r="R441" i="13"/>
  <c r="Q441" i="13"/>
  <c r="L441" i="13"/>
  <c r="K441" i="13"/>
  <c r="J441" i="13"/>
  <c r="P441" i="13" s="1"/>
  <c r="I441" i="13"/>
  <c r="H441" i="13"/>
  <c r="G441" i="13"/>
  <c r="U440" i="13"/>
  <c r="T440" i="13"/>
  <c r="R440" i="13"/>
  <c r="Q440" i="13"/>
  <c r="L440" i="13"/>
  <c r="K440" i="13"/>
  <c r="J440" i="13"/>
  <c r="I440" i="13"/>
  <c r="H440" i="13"/>
  <c r="G440" i="13"/>
  <c r="U439" i="13"/>
  <c r="T439" i="13"/>
  <c r="R439" i="13"/>
  <c r="Q439" i="13"/>
  <c r="L439" i="13"/>
  <c r="K439" i="13"/>
  <c r="J439" i="13"/>
  <c r="I439" i="13"/>
  <c r="H439" i="13"/>
  <c r="G439" i="13"/>
  <c r="U438" i="13"/>
  <c r="T438" i="13"/>
  <c r="R438" i="13"/>
  <c r="Q438" i="13"/>
  <c r="L438" i="13"/>
  <c r="K438" i="13"/>
  <c r="J438" i="13"/>
  <c r="I438" i="13"/>
  <c r="H438" i="13"/>
  <c r="G438" i="13"/>
  <c r="U437" i="13"/>
  <c r="T437" i="13"/>
  <c r="R437" i="13"/>
  <c r="Q437" i="13"/>
  <c r="L437" i="13"/>
  <c r="K437" i="13"/>
  <c r="J437" i="13"/>
  <c r="I437" i="13"/>
  <c r="H437" i="13"/>
  <c r="G437" i="13"/>
  <c r="U436" i="13"/>
  <c r="T436" i="13"/>
  <c r="R436" i="13"/>
  <c r="Q436" i="13"/>
  <c r="S436" i="13" s="1"/>
  <c r="L436" i="13"/>
  <c r="K436" i="13"/>
  <c r="J436" i="13"/>
  <c r="I436" i="13"/>
  <c r="H436" i="13"/>
  <c r="G436" i="13"/>
  <c r="U435" i="13"/>
  <c r="T435" i="13"/>
  <c r="R435" i="13"/>
  <c r="Q435" i="13"/>
  <c r="L435" i="13"/>
  <c r="K435" i="13"/>
  <c r="J435" i="13"/>
  <c r="P435" i="13" s="1"/>
  <c r="I435" i="13"/>
  <c r="H435" i="13"/>
  <c r="G435" i="13"/>
  <c r="U434" i="13"/>
  <c r="T434" i="13"/>
  <c r="R434" i="13"/>
  <c r="Q434" i="13"/>
  <c r="L434" i="13"/>
  <c r="K434" i="13"/>
  <c r="J434" i="13"/>
  <c r="I434" i="13"/>
  <c r="H434" i="13"/>
  <c r="G434" i="13"/>
  <c r="U433" i="13"/>
  <c r="T433" i="13"/>
  <c r="R433" i="13"/>
  <c r="Q433" i="13"/>
  <c r="L433" i="13"/>
  <c r="K433" i="13"/>
  <c r="J433" i="13"/>
  <c r="I433" i="13"/>
  <c r="H433" i="13"/>
  <c r="G433" i="13"/>
  <c r="U432" i="13"/>
  <c r="T432" i="13"/>
  <c r="R432" i="13"/>
  <c r="Q432" i="13"/>
  <c r="L432" i="13"/>
  <c r="K432" i="13"/>
  <c r="J432" i="13"/>
  <c r="I432" i="13"/>
  <c r="H432" i="13"/>
  <c r="G432" i="13"/>
  <c r="U431" i="13"/>
  <c r="T431" i="13"/>
  <c r="R431" i="13"/>
  <c r="Q431" i="13"/>
  <c r="L431" i="13"/>
  <c r="K431" i="13"/>
  <c r="J431" i="13"/>
  <c r="I431" i="13"/>
  <c r="H431" i="13"/>
  <c r="G431" i="13"/>
  <c r="U430" i="13"/>
  <c r="T430" i="13"/>
  <c r="R430" i="13"/>
  <c r="Q430" i="13"/>
  <c r="S430" i="13" s="1"/>
  <c r="L430" i="13"/>
  <c r="K430" i="13"/>
  <c r="J430" i="13"/>
  <c r="I430" i="13"/>
  <c r="H430" i="13"/>
  <c r="G430" i="13"/>
  <c r="U429" i="13"/>
  <c r="T429" i="13"/>
  <c r="R429" i="13"/>
  <c r="Q429" i="13"/>
  <c r="L429" i="13"/>
  <c r="K429" i="13"/>
  <c r="J429" i="13"/>
  <c r="P429" i="13" s="1"/>
  <c r="I429" i="13"/>
  <c r="H429" i="13"/>
  <c r="G429" i="13"/>
  <c r="U428" i="13"/>
  <c r="T428" i="13"/>
  <c r="R428" i="13"/>
  <c r="Q428" i="13"/>
  <c r="L428" i="13"/>
  <c r="K428" i="13"/>
  <c r="J428" i="13"/>
  <c r="I428" i="13"/>
  <c r="H428" i="13"/>
  <c r="G428" i="13"/>
  <c r="U427" i="13"/>
  <c r="T427" i="13"/>
  <c r="R427" i="13"/>
  <c r="Q427" i="13"/>
  <c r="L427" i="13"/>
  <c r="K427" i="13"/>
  <c r="J427" i="13"/>
  <c r="I427" i="13"/>
  <c r="H427" i="13"/>
  <c r="G427" i="13"/>
  <c r="U426" i="13"/>
  <c r="T426" i="13"/>
  <c r="R426" i="13"/>
  <c r="Q426" i="13"/>
  <c r="L426" i="13"/>
  <c r="K426" i="13"/>
  <c r="J426" i="13"/>
  <c r="I426" i="13"/>
  <c r="H426" i="13"/>
  <c r="G426" i="13"/>
  <c r="U425" i="13"/>
  <c r="T425" i="13"/>
  <c r="R425" i="13"/>
  <c r="Q425" i="13"/>
  <c r="L425" i="13"/>
  <c r="K425" i="13"/>
  <c r="J425" i="13"/>
  <c r="I425" i="13"/>
  <c r="H425" i="13"/>
  <c r="G425" i="13"/>
  <c r="U424" i="13"/>
  <c r="T424" i="13"/>
  <c r="R424" i="13"/>
  <c r="Q424" i="13"/>
  <c r="S424" i="13" s="1"/>
  <c r="L424" i="13"/>
  <c r="K424" i="13"/>
  <c r="J424" i="13"/>
  <c r="I424" i="13"/>
  <c r="H424" i="13"/>
  <c r="G424" i="13"/>
  <c r="U423" i="13"/>
  <c r="T423" i="13"/>
  <c r="R423" i="13"/>
  <c r="Q423" i="13"/>
  <c r="L423" i="13"/>
  <c r="K423" i="13"/>
  <c r="J423" i="13"/>
  <c r="P423" i="13" s="1"/>
  <c r="I423" i="13"/>
  <c r="H423" i="13"/>
  <c r="G423" i="13"/>
  <c r="U422" i="13"/>
  <c r="T422" i="13"/>
  <c r="R422" i="13"/>
  <c r="Q422" i="13"/>
  <c r="L422" i="13"/>
  <c r="K422" i="13"/>
  <c r="J422" i="13"/>
  <c r="I422" i="13"/>
  <c r="H422" i="13"/>
  <c r="G422" i="13"/>
  <c r="U421" i="13"/>
  <c r="T421" i="13"/>
  <c r="R421" i="13"/>
  <c r="Q421" i="13"/>
  <c r="L421" i="13"/>
  <c r="K421" i="13"/>
  <c r="J421" i="13"/>
  <c r="I421" i="13"/>
  <c r="H421" i="13"/>
  <c r="G421" i="13"/>
  <c r="U420" i="13"/>
  <c r="T420" i="13"/>
  <c r="R420" i="13"/>
  <c r="Q420" i="13"/>
  <c r="L420" i="13"/>
  <c r="K420" i="13"/>
  <c r="J420" i="13"/>
  <c r="I420" i="13"/>
  <c r="H420" i="13"/>
  <c r="G420" i="13"/>
  <c r="U419" i="13"/>
  <c r="T419" i="13"/>
  <c r="R419" i="13"/>
  <c r="Q419" i="13"/>
  <c r="L419" i="13"/>
  <c r="K419" i="13"/>
  <c r="J419" i="13"/>
  <c r="I419" i="13"/>
  <c r="H419" i="13"/>
  <c r="G419" i="13"/>
  <c r="U418" i="13"/>
  <c r="T418" i="13"/>
  <c r="R418" i="13"/>
  <c r="Q418" i="13"/>
  <c r="S418" i="13" s="1"/>
  <c r="L418" i="13"/>
  <c r="K418" i="13"/>
  <c r="J418" i="13"/>
  <c r="I418" i="13"/>
  <c r="H418" i="13"/>
  <c r="G418" i="13"/>
  <c r="U417" i="13"/>
  <c r="T417" i="13"/>
  <c r="R417" i="13"/>
  <c r="Q417" i="13"/>
  <c r="L417" i="13"/>
  <c r="K417" i="13"/>
  <c r="J417" i="13"/>
  <c r="P417" i="13" s="1"/>
  <c r="I417" i="13"/>
  <c r="H417" i="13"/>
  <c r="G417" i="13"/>
  <c r="U416" i="13"/>
  <c r="T416" i="13"/>
  <c r="R416" i="13"/>
  <c r="Q416" i="13"/>
  <c r="L416" i="13"/>
  <c r="K416" i="13"/>
  <c r="J416" i="13"/>
  <c r="I416" i="13"/>
  <c r="H416" i="13"/>
  <c r="G416" i="13"/>
  <c r="U415" i="13"/>
  <c r="T415" i="13"/>
  <c r="R415" i="13"/>
  <c r="Q415" i="13"/>
  <c r="L415" i="13"/>
  <c r="K415" i="13"/>
  <c r="J415" i="13"/>
  <c r="I415" i="13"/>
  <c r="H415" i="13"/>
  <c r="G415" i="13"/>
  <c r="U414" i="13"/>
  <c r="T414" i="13"/>
  <c r="R414" i="13"/>
  <c r="Q414" i="13"/>
  <c r="L414" i="13"/>
  <c r="K414" i="13"/>
  <c r="J414" i="13"/>
  <c r="I414" i="13"/>
  <c r="H414" i="13"/>
  <c r="G414" i="13"/>
  <c r="U413" i="13"/>
  <c r="T413" i="13"/>
  <c r="R413" i="13"/>
  <c r="Q413" i="13"/>
  <c r="L413" i="13"/>
  <c r="K413" i="13"/>
  <c r="J413" i="13"/>
  <c r="I413" i="13"/>
  <c r="H413" i="13"/>
  <c r="G413" i="13"/>
  <c r="U412" i="13"/>
  <c r="T412" i="13"/>
  <c r="R412" i="13"/>
  <c r="Q412" i="13"/>
  <c r="L412" i="13"/>
  <c r="K412" i="13"/>
  <c r="J412" i="13"/>
  <c r="I412" i="13"/>
  <c r="H412" i="13"/>
  <c r="G412" i="13"/>
  <c r="U411" i="13"/>
  <c r="T411" i="13"/>
  <c r="R411" i="13"/>
  <c r="Q411" i="13"/>
  <c r="L411" i="13"/>
  <c r="K411" i="13"/>
  <c r="J411" i="13"/>
  <c r="P411" i="13" s="1"/>
  <c r="I411" i="13"/>
  <c r="H411" i="13"/>
  <c r="G411" i="13"/>
  <c r="U410" i="13"/>
  <c r="T410" i="13"/>
  <c r="R410" i="13"/>
  <c r="Q410" i="13"/>
  <c r="L410" i="13"/>
  <c r="K410" i="13"/>
  <c r="J410" i="13"/>
  <c r="I410" i="13"/>
  <c r="H410" i="13"/>
  <c r="G410" i="13"/>
  <c r="U409" i="13"/>
  <c r="T409" i="13"/>
  <c r="R409" i="13"/>
  <c r="Q409" i="13"/>
  <c r="L409" i="13"/>
  <c r="K409" i="13"/>
  <c r="J409" i="13"/>
  <c r="I409" i="13"/>
  <c r="H409" i="13"/>
  <c r="G409" i="13"/>
  <c r="U408" i="13"/>
  <c r="T408" i="13"/>
  <c r="L408" i="13"/>
  <c r="K408" i="13"/>
  <c r="J408" i="13"/>
  <c r="I408" i="13"/>
  <c r="H408" i="13"/>
  <c r="G408" i="13"/>
  <c r="Q408" i="13"/>
  <c r="U407" i="13"/>
  <c r="T407" i="13"/>
  <c r="R407" i="13"/>
  <c r="Q407" i="13"/>
  <c r="S407" i="13" s="1"/>
  <c r="L407" i="13"/>
  <c r="K407" i="13"/>
  <c r="J407" i="13"/>
  <c r="I407" i="13"/>
  <c r="H407" i="13"/>
  <c r="G407" i="13"/>
  <c r="U406" i="13"/>
  <c r="T406" i="13"/>
  <c r="R406" i="13"/>
  <c r="Q406" i="13"/>
  <c r="S406" i="13" s="1"/>
  <c r="L406" i="13"/>
  <c r="K406" i="13"/>
  <c r="J406" i="13"/>
  <c r="I406" i="13"/>
  <c r="H406" i="13"/>
  <c r="G406" i="13"/>
  <c r="U405" i="13"/>
  <c r="T405" i="13"/>
  <c r="R405" i="13"/>
  <c r="Q405" i="13"/>
  <c r="S405" i="13" s="1"/>
  <c r="L405" i="13"/>
  <c r="K405" i="13"/>
  <c r="J405" i="13"/>
  <c r="I405" i="13"/>
  <c r="H405" i="13"/>
  <c r="G405" i="13"/>
  <c r="U404" i="13"/>
  <c r="T404" i="13"/>
  <c r="R404" i="13"/>
  <c r="Q404" i="13"/>
  <c r="S404" i="13" s="1"/>
  <c r="L404" i="13"/>
  <c r="K404" i="13"/>
  <c r="J404" i="13"/>
  <c r="I404" i="13"/>
  <c r="H404" i="13"/>
  <c r="G404" i="13"/>
  <c r="U403" i="13"/>
  <c r="T403" i="13"/>
  <c r="R403" i="13"/>
  <c r="Q403" i="13"/>
  <c r="S403" i="13" s="1"/>
  <c r="L403" i="13"/>
  <c r="K403" i="13"/>
  <c r="J403" i="13"/>
  <c r="I403" i="13"/>
  <c r="H403" i="13"/>
  <c r="G403" i="13"/>
  <c r="U402" i="13"/>
  <c r="T402" i="13"/>
  <c r="R402" i="13"/>
  <c r="Q402" i="13"/>
  <c r="L402" i="13"/>
  <c r="K402" i="13"/>
  <c r="J402" i="13"/>
  <c r="I402" i="13"/>
  <c r="H402" i="13"/>
  <c r="G402" i="13"/>
  <c r="U401" i="13"/>
  <c r="T401" i="13"/>
  <c r="R401" i="13"/>
  <c r="Q401" i="13"/>
  <c r="S401" i="13" s="1"/>
  <c r="L401" i="13"/>
  <c r="K401" i="13"/>
  <c r="J401" i="13"/>
  <c r="I401" i="13"/>
  <c r="H401" i="13"/>
  <c r="G401" i="13"/>
  <c r="U400" i="13"/>
  <c r="T400" i="13"/>
  <c r="R400" i="13"/>
  <c r="Q400" i="13"/>
  <c r="S400" i="13" s="1"/>
  <c r="L400" i="13"/>
  <c r="K400" i="13"/>
  <c r="J400" i="13"/>
  <c r="I400" i="13"/>
  <c r="H400" i="13"/>
  <c r="G400" i="13"/>
  <c r="U399" i="13"/>
  <c r="T399" i="13"/>
  <c r="R399" i="13"/>
  <c r="Q399" i="13"/>
  <c r="S399" i="13" s="1"/>
  <c r="L399" i="13"/>
  <c r="K399" i="13"/>
  <c r="J399" i="13"/>
  <c r="I399" i="13"/>
  <c r="H399" i="13"/>
  <c r="G399" i="13"/>
  <c r="U398" i="13"/>
  <c r="T398" i="13"/>
  <c r="R398" i="13"/>
  <c r="Q398" i="13"/>
  <c r="S398" i="13" s="1"/>
  <c r="L398" i="13"/>
  <c r="K398" i="13"/>
  <c r="J398" i="13"/>
  <c r="I398" i="13"/>
  <c r="H398" i="13"/>
  <c r="G398" i="13"/>
  <c r="U397" i="13"/>
  <c r="T397" i="13"/>
  <c r="R397" i="13"/>
  <c r="Q397" i="13"/>
  <c r="S397" i="13" s="1"/>
  <c r="L397" i="13"/>
  <c r="K397" i="13"/>
  <c r="J397" i="13"/>
  <c r="I397" i="13"/>
  <c r="H397" i="13"/>
  <c r="G397" i="13"/>
  <c r="U396" i="13"/>
  <c r="T396" i="13"/>
  <c r="R396" i="13"/>
  <c r="Q396" i="13"/>
  <c r="L396" i="13"/>
  <c r="K396" i="13"/>
  <c r="J396" i="13"/>
  <c r="I396" i="13"/>
  <c r="H396" i="13"/>
  <c r="G396" i="13"/>
  <c r="U395" i="13"/>
  <c r="T395" i="13"/>
  <c r="R395" i="13"/>
  <c r="Q395" i="13"/>
  <c r="S395" i="13" s="1"/>
  <c r="L395" i="13"/>
  <c r="K395" i="13"/>
  <c r="J395" i="13"/>
  <c r="I395" i="13"/>
  <c r="H395" i="13"/>
  <c r="G395" i="13"/>
  <c r="U394" i="13"/>
  <c r="T394" i="13"/>
  <c r="R394" i="13"/>
  <c r="Q394" i="13"/>
  <c r="S394" i="13" s="1"/>
  <c r="L394" i="13"/>
  <c r="K394" i="13"/>
  <c r="J394" i="13"/>
  <c r="I394" i="13"/>
  <c r="H394" i="13"/>
  <c r="G394" i="13"/>
  <c r="U393" i="13"/>
  <c r="T393" i="13"/>
  <c r="R393" i="13"/>
  <c r="Q393" i="13"/>
  <c r="S393" i="13" s="1"/>
  <c r="L393" i="13"/>
  <c r="K393" i="13"/>
  <c r="J393" i="13"/>
  <c r="I393" i="13"/>
  <c r="H393" i="13"/>
  <c r="G393" i="13"/>
  <c r="U392" i="13"/>
  <c r="T392" i="13"/>
  <c r="R392" i="13"/>
  <c r="Q392" i="13"/>
  <c r="S392" i="13" s="1"/>
  <c r="L392" i="13"/>
  <c r="K392" i="13"/>
  <c r="J392" i="13"/>
  <c r="I392" i="13"/>
  <c r="H392" i="13"/>
  <c r="G392" i="13"/>
  <c r="U391" i="13"/>
  <c r="T391" i="13"/>
  <c r="R391" i="13"/>
  <c r="Q391" i="13"/>
  <c r="S391" i="13" s="1"/>
  <c r="L391" i="13"/>
  <c r="K391" i="13"/>
  <c r="J391" i="13"/>
  <c r="I391" i="13"/>
  <c r="H391" i="13"/>
  <c r="G391" i="13"/>
  <c r="U390" i="13"/>
  <c r="T390" i="13"/>
  <c r="R390" i="13"/>
  <c r="Q390" i="13"/>
  <c r="L390" i="13"/>
  <c r="K390" i="13"/>
  <c r="J390" i="13"/>
  <c r="I390" i="13"/>
  <c r="H390" i="13"/>
  <c r="G390" i="13"/>
  <c r="U389" i="13"/>
  <c r="T389" i="13"/>
  <c r="R389" i="13"/>
  <c r="Q389" i="13"/>
  <c r="S389" i="13" s="1"/>
  <c r="L389" i="13"/>
  <c r="K389" i="13"/>
  <c r="J389" i="13"/>
  <c r="I389" i="13"/>
  <c r="H389" i="13"/>
  <c r="G389" i="13"/>
  <c r="U388" i="13"/>
  <c r="T388" i="13"/>
  <c r="R388" i="13"/>
  <c r="Q388" i="13"/>
  <c r="S388" i="13" s="1"/>
  <c r="L388" i="13"/>
  <c r="K388" i="13"/>
  <c r="J388" i="13"/>
  <c r="I388" i="13"/>
  <c r="H388" i="13"/>
  <c r="G388" i="13"/>
  <c r="U387" i="13"/>
  <c r="T387" i="13"/>
  <c r="R387" i="13"/>
  <c r="Q387" i="13"/>
  <c r="S387" i="13" s="1"/>
  <c r="L387" i="13"/>
  <c r="K387" i="13"/>
  <c r="J387" i="13"/>
  <c r="I387" i="13"/>
  <c r="H387" i="13"/>
  <c r="G387" i="13"/>
  <c r="U386" i="13"/>
  <c r="T386" i="13"/>
  <c r="R386" i="13"/>
  <c r="Q386" i="13"/>
  <c r="S386" i="13" s="1"/>
  <c r="L386" i="13"/>
  <c r="K386" i="13"/>
  <c r="J386" i="13"/>
  <c r="I386" i="13"/>
  <c r="H386" i="13"/>
  <c r="G386" i="13"/>
  <c r="U385" i="13"/>
  <c r="T385" i="13"/>
  <c r="R385" i="13"/>
  <c r="Q385" i="13"/>
  <c r="S385" i="13" s="1"/>
  <c r="L385" i="13"/>
  <c r="K385" i="13"/>
  <c r="J385" i="13"/>
  <c r="I385" i="13"/>
  <c r="H385" i="13"/>
  <c r="G385" i="13"/>
  <c r="U384" i="13"/>
  <c r="T384" i="13"/>
  <c r="R384" i="13"/>
  <c r="Q384" i="13"/>
  <c r="L384" i="13"/>
  <c r="K384" i="13"/>
  <c r="J384" i="13"/>
  <c r="I384" i="13"/>
  <c r="H384" i="13"/>
  <c r="G384" i="13"/>
  <c r="U383" i="13"/>
  <c r="T383" i="13"/>
  <c r="R383" i="13"/>
  <c r="Q383" i="13"/>
  <c r="S383" i="13" s="1"/>
  <c r="L383" i="13"/>
  <c r="K383" i="13"/>
  <c r="J383" i="13"/>
  <c r="I383" i="13"/>
  <c r="H383" i="13"/>
  <c r="G383" i="13"/>
  <c r="U382" i="13"/>
  <c r="T382" i="13"/>
  <c r="R382" i="13"/>
  <c r="Q382" i="13"/>
  <c r="S382" i="13" s="1"/>
  <c r="L382" i="13"/>
  <c r="K382" i="13"/>
  <c r="J382" i="13"/>
  <c r="I382" i="13"/>
  <c r="H382" i="13"/>
  <c r="G382" i="13"/>
  <c r="U381" i="13"/>
  <c r="T381" i="13"/>
  <c r="R381" i="13"/>
  <c r="Q381" i="13"/>
  <c r="S381" i="13" s="1"/>
  <c r="L381" i="13"/>
  <c r="K381" i="13"/>
  <c r="J381" i="13"/>
  <c r="I381" i="13"/>
  <c r="H381" i="13"/>
  <c r="G381" i="13"/>
  <c r="U380" i="13"/>
  <c r="T380" i="13"/>
  <c r="R380" i="13"/>
  <c r="Q380" i="13"/>
  <c r="S380" i="13" s="1"/>
  <c r="L380" i="13"/>
  <c r="K380" i="13"/>
  <c r="J380" i="13"/>
  <c r="I380" i="13"/>
  <c r="H380" i="13"/>
  <c r="G380" i="13"/>
  <c r="U379" i="13"/>
  <c r="T379" i="13"/>
  <c r="R379" i="13"/>
  <c r="Q379" i="13"/>
  <c r="S379" i="13" s="1"/>
  <c r="L379" i="13"/>
  <c r="K379" i="13"/>
  <c r="J379" i="13"/>
  <c r="I379" i="13"/>
  <c r="H379" i="13"/>
  <c r="G379" i="13"/>
  <c r="U378" i="13"/>
  <c r="T378" i="13"/>
  <c r="R378" i="13"/>
  <c r="Q378" i="13"/>
  <c r="L378" i="13"/>
  <c r="K378" i="13"/>
  <c r="J378" i="13"/>
  <c r="I378" i="13"/>
  <c r="H378" i="13"/>
  <c r="G378" i="13"/>
  <c r="U377" i="13"/>
  <c r="T377" i="13"/>
  <c r="R377" i="13"/>
  <c r="Q377" i="13"/>
  <c r="S377" i="13" s="1"/>
  <c r="L377" i="13"/>
  <c r="K377" i="13"/>
  <c r="J377" i="13"/>
  <c r="I377" i="13"/>
  <c r="H377" i="13"/>
  <c r="G377" i="13"/>
  <c r="U376" i="13"/>
  <c r="T376" i="13"/>
  <c r="R376" i="13"/>
  <c r="Q376" i="13"/>
  <c r="S376" i="13" s="1"/>
  <c r="L376" i="13"/>
  <c r="K376" i="13"/>
  <c r="J376" i="13"/>
  <c r="I376" i="13"/>
  <c r="H376" i="13"/>
  <c r="G376" i="13"/>
  <c r="U375" i="13"/>
  <c r="T375" i="13"/>
  <c r="R375" i="13"/>
  <c r="Q375" i="13"/>
  <c r="S375" i="13" s="1"/>
  <c r="L375" i="13"/>
  <c r="K375" i="13"/>
  <c r="J375" i="13"/>
  <c r="I375" i="13"/>
  <c r="H375" i="13"/>
  <c r="G375" i="13"/>
  <c r="U374" i="13"/>
  <c r="T374" i="13"/>
  <c r="R374" i="13"/>
  <c r="Q374" i="13"/>
  <c r="S374" i="13" s="1"/>
  <c r="L374" i="13"/>
  <c r="K374" i="13"/>
  <c r="J374" i="13"/>
  <c r="I374" i="13"/>
  <c r="H374" i="13"/>
  <c r="G374" i="13"/>
  <c r="U373" i="13"/>
  <c r="T373" i="13"/>
  <c r="R373" i="13"/>
  <c r="Q373" i="13"/>
  <c r="S373" i="13" s="1"/>
  <c r="L373" i="13"/>
  <c r="K373" i="13"/>
  <c r="J373" i="13"/>
  <c r="I373" i="13"/>
  <c r="H373" i="13"/>
  <c r="G373" i="13"/>
  <c r="U372" i="13"/>
  <c r="T372" i="13"/>
  <c r="R372" i="13"/>
  <c r="Q372" i="13"/>
  <c r="L372" i="13"/>
  <c r="K372" i="13"/>
  <c r="J372" i="13"/>
  <c r="I372" i="13"/>
  <c r="H372" i="13"/>
  <c r="G372" i="13"/>
  <c r="U371" i="13"/>
  <c r="T371" i="13"/>
  <c r="R371" i="13"/>
  <c r="Q371" i="13"/>
  <c r="S371" i="13" s="1"/>
  <c r="L371" i="13"/>
  <c r="K371" i="13"/>
  <c r="J371" i="13"/>
  <c r="I371" i="13"/>
  <c r="H371" i="13"/>
  <c r="G371" i="13"/>
  <c r="U370" i="13"/>
  <c r="T370" i="13"/>
  <c r="R370" i="13"/>
  <c r="Q370" i="13"/>
  <c r="S370" i="13" s="1"/>
  <c r="L370" i="13"/>
  <c r="K370" i="13"/>
  <c r="J370" i="13"/>
  <c r="I370" i="13"/>
  <c r="H370" i="13"/>
  <c r="G370" i="13"/>
  <c r="U369" i="13"/>
  <c r="T369" i="13"/>
  <c r="R369" i="13"/>
  <c r="Q369" i="13"/>
  <c r="S369" i="13" s="1"/>
  <c r="L369" i="13"/>
  <c r="K369" i="13"/>
  <c r="J369" i="13"/>
  <c r="I369" i="13"/>
  <c r="H369" i="13"/>
  <c r="G369" i="13"/>
  <c r="U368" i="13"/>
  <c r="T368" i="13"/>
  <c r="R368" i="13"/>
  <c r="Q368" i="13"/>
  <c r="S368" i="13" s="1"/>
  <c r="L368" i="13"/>
  <c r="K368" i="13"/>
  <c r="J368" i="13"/>
  <c r="I368" i="13"/>
  <c r="H368" i="13"/>
  <c r="G368" i="13"/>
  <c r="U367" i="13"/>
  <c r="T367" i="13"/>
  <c r="R367" i="13"/>
  <c r="Q367" i="13"/>
  <c r="S367" i="13" s="1"/>
  <c r="L367" i="13"/>
  <c r="K367" i="13"/>
  <c r="J367" i="13"/>
  <c r="I367" i="13"/>
  <c r="H367" i="13"/>
  <c r="G367" i="13"/>
  <c r="U366" i="13"/>
  <c r="T366" i="13"/>
  <c r="L366" i="13"/>
  <c r="K366" i="13"/>
  <c r="J366" i="13"/>
  <c r="I366" i="13"/>
  <c r="H366" i="13"/>
  <c r="G366" i="13"/>
  <c r="Q366" i="13"/>
  <c r="U365" i="13"/>
  <c r="T365" i="13"/>
  <c r="R365" i="13"/>
  <c r="Q365" i="13"/>
  <c r="S365" i="13" s="1"/>
  <c r="L365" i="13"/>
  <c r="K365" i="13"/>
  <c r="J365" i="13"/>
  <c r="I365" i="13"/>
  <c r="H365" i="13"/>
  <c r="G365" i="13"/>
  <c r="U364" i="13"/>
  <c r="T364" i="13"/>
  <c r="R364" i="13"/>
  <c r="Q364" i="13"/>
  <c r="L364" i="13"/>
  <c r="K364" i="13"/>
  <c r="J364" i="13"/>
  <c r="P364" i="13" s="1"/>
  <c r="I364" i="13"/>
  <c r="H364" i="13"/>
  <c r="G364" i="13"/>
  <c r="U363" i="13"/>
  <c r="T363" i="13"/>
  <c r="R363" i="13"/>
  <c r="Q363" i="13"/>
  <c r="L363" i="13"/>
  <c r="K363" i="13"/>
  <c r="J363" i="13"/>
  <c r="I363" i="13"/>
  <c r="H363" i="13"/>
  <c r="G363" i="13"/>
  <c r="U362" i="13"/>
  <c r="T362" i="13"/>
  <c r="R362" i="13"/>
  <c r="Q362" i="13"/>
  <c r="L362" i="13"/>
  <c r="K362" i="13"/>
  <c r="J362" i="13"/>
  <c r="I362" i="13"/>
  <c r="H362" i="13"/>
  <c r="G362" i="13"/>
  <c r="U361" i="13"/>
  <c r="T361" i="13"/>
  <c r="R361" i="13"/>
  <c r="Q361" i="13"/>
  <c r="S361" i="13" s="1"/>
  <c r="L361" i="13"/>
  <c r="K361" i="13"/>
  <c r="J361" i="13"/>
  <c r="I361" i="13"/>
  <c r="H361" i="13"/>
  <c r="G361" i="13"/>
  <c r="U360" i="13"/>
  <c r="T360" i="13"/>
  <c r="R360" i="13"/>
  <c r="Q360" i="13"/>
  <c r="L360" i="13"/>
  <c r="K360" i="13"/>
  <c r="J360" i="13"/>
  <c r="I360" i="13"/>
  <c r="H360" i="13"/>
  <c r="G360" i="13"/>
  <c r="U359" i="13"/>
  <c r="T359" i="13"/>
  <c r="R359" i="13"/>
  <c r="Q359" i="13"/>
  <c r="S359" i="13" s="1"/>
  <c r="L359" i="13"/>
  <c r="K359" i="13"/>
  <c r="J359" i="13"/>
  <c r="I359" i="13"/>
  <c r="H359" i="13"/>
  <c r="G359" i="13"/>
  <c r="U358" i="13"/>
  <c r="T358" i="13"/>
  <c r="R358" i="13"/>
  <c r="Q358" i="13"/>
  <c r="L358" i="13"/>
  <c r="K358" i="13"/>
  <c r="J358" i="13"/>
  <c r="P358" i="13" s="1"/>
  <c r="I358" i="13"/>
  <c r="H358" i="13"/>
  <c r="G358" i="13"/>
  <c r="U357" i="13"/>
  <c r="T357" i="13"/>
  <c r="R357" i="13"/>
  <c r="Q357" i="13"/>
  <c r="L357" i="13"/>
  <c r="K357" i="13"/>
  <c r="J357" i="13"/>
  <c r="I357" i="13"/>
  <c r="H357" i="13"/>
  <c r="G357" i="13"/>
  <c r="U356" i="13"/>
  <c r="T356" i="13"/>
  <c r="R356" i="13"/>
  <c r="Q356" i="13"/>
  <c r="L356" i="13"/>
  <c r="K356" i="13"/>
  <c r="J356" i="13"/>
  <c r="I356" i="13"/>
  <c r="H356" i="13"/>
  <c r="G356" i="13"/>
  <c r="U355" i="13"/>
  <c r="T355" i="13"/>
  <c r="R355" i="13"/>
  <c r="Q355" i="13"/>
  <c r="S355" i="13" s="1"/>
  <c r="L355" i="13"/>
  <c r="K355" i="13"/>
  <c r="J355" i="13"/>
  <c r="I355" i="13"/>
  <c r="H355" i="13"/>
  <c r="G355" i="13"/>
  <c r="U354" i="13"/>
  <c r="T354" i="13"/>
  <c r="R354" i="13"/>
  <c r="Q354" i="13"/>
  <c r="L354" i="13"/>
  <c r="K354" i="13"/>
  <c r="J354" i="13"/>
  <c r="I354" i="13"/>
  <c r="H354" i="13"/>
  <c r="G354" i="13"/>
  <c r="U353" i="13"/>
  <c r="T353" i="13"/>
  <c r="R353" i="13"/>
  <c r="Q353" i="13"/>
  <c r="S353" i="13" s="1"/>
  <c r="L353" i="13"/>
  <c r="K353" i="13"/>
  <c r="J353" i="13"/>
  <c r="I353" i="13"/>
  <c r="H353" i="13"/>
  <c r="G353" i="13"/>
  <c r="U352" i="13"/>
  <c r="T352" i="13"/>
  <c r="R352" i="13"/>
  <c r="Q352" i="13"/>
  <c r="L352" i="13"/>
  <c r="K352" i="13"/>
  <c r="J352" i="13"/>
  <c r="P352" i="13" s="1"/>
  <c r="I352" i="13"/>
  <c r="H352" i="13"/>
  <c r="G352" i="13"/>
  <c r="U351" i="13"/>
  <c r="T351" i="13"/>
  <c r="R351" i="13"/>
  <c r="Q351" i="13"/>
  <c r="L351" i="13"/>
  <c r="K351" i="13"/>
  <c r="J351" i="13"/>
  <c r="I351" i="13"/>
  <c r="H351" i="13"/>
  <c r="G351" i="13"/>
  <c r="U350" i="13"/>
  <c r="T350" i="13"/>
  <c r="R350" i="13"/>
  <c r="Q350" i="13"/>
  <c r="L350" i="13"/>
  <c r="K350" i="13"/>
  <c r="J350" i="13"/>
  <c r="I350" i="13"/>
  <c r="H350" i="13"/>
  <c r="G350" i="13"/>
  <c r="U349" i="13"/>
  <c r="T349" i="13"/>
  <c r="R349" i="13"/>
  <c r="Q349" i="13"/>
  <c r="L349" i="13"/>
  <c r="K349" i="13"/>
  <c r="J349" i="13"/>
  <c r="I349" i="13"/>
  <c r="H349" i="13"/>
  <c r="G349" i="13"/>
  <c r="U348" i="13"/>
  <c r="T348" i="13"/>
  <c r="R348" i="13"/>
  <c r="Q348" i="13"/>
  <c r="L348" i="13"/>
  <c r="K348" i="13"/>
  <c r="J348" i="13"/>
  <c r="I348" i="13"/>
  <c r="H348" i="13"/>
  <c r="G348" i="13"/>
  <c r="U347" i="13"/>
  <c r="T347" i="13"/>
  <c r="R347" i="13"/>
  <c r="Q347" i="13"/>
  <c r="S347" i="13" s="1"/>
  <c r="L347" i="13"/>
  <c r="K347" i="13"/>
  <c r="J347" i="13"/>
  <c r="I347" i="13"/>
  <c r="H347" i="13"/>
  <c r="G347" i="13"/>
  <c r="U346" i="13"/>
  <c r="T346" i="13"/>
  <c r="R346" i="13"/>
  <c r="Q346" i="13"/>
  <c r="L346" i="13"/>
  <c r="K346" i="13"/>
  <c r="J346" i="13"/>
  <c r="P346" i="13" s="1"/>
  <c r="I346" i="13"/>
  <c r="H346" i="13"/>
  <c r="G346" i="13"/>
  <c r="U345" i="13"/>
  <c r="T345" i="13"/>
  <c r="R345" i="13"/>
  <c r="Q345" i="13"/>
  <c r="L345" i="13"/>
  <c r="K345" i="13"/>
  <c r="J345" i="13"/>
  <c r="I345" i="13"/>
  <c r="H345" i="13"/>
  <c r="G345" i="13"/>
  <c r="U344" i="13"/>
  <c r="T344" i="13"/>
  <c r="R344" i="13"/>
  <c r="Q344" i="13"/>
  <c r="L344" i="13"/>
  <c r="K344" i="13"/>
  <c r="J344" i="13"/>
  <c r="I344" i="13"/>
  <c r="H344" i="13"/>
  <c r="G344" i="13"/>
  <c r="U343" i="13"/>
  <c r="T343" i="13"/>
  <c r="R343" i="13"/>
  <c r="Q343" i="13"/>
  <c r="L343" i="13"/>
  <c r="K343" i="13"/>
  <c r="J343" i="13"/>
  <c r="I343" i="13"/>
  <c r="H343" i="13"/>
  <c r="G343" i="13"/>
  <c r="U342" i="13"/>
  <c r="T342" i="13"/>
  <c r="R342" i="13"/>
  <c r="Q342" i="13"/>
  <c r="L342" i="13"/>
  <c r="K342" i="13"/>
  <c r="J342" i="13"/>
  <c r="I342" i="13"/>
  <c r="H342" i="13"/>
  <c r="G342" i="13"/>
  <c r="U341" i="13"/>
  <c r="T341" i="13"/>
  <c r="R341" i="13"/>
  <c r="Q341" i="13"/>
  <c r="S341" i="13" s="1"/>
  <c r="L341" i="13"/>
  <c r="K341" i="13"/>
  <c r="J341" i="13"/>
  <c r="I341" i="13"/>
  <c r="H341" i="13"/>
  <c r="G341" i="13"/>
  <c r="U340" i="13"/>
  <c r="T340" i="13"/>
  <c r="R340" i="13"/>
  <c r="Q340" i="13"/>
  <c r="S340" i="13" s="1"/>
  <c r="L340" i="13"/>
  <c r="K340" i="13"/>
  <c r="J340" i="13"/>
  <c r="P340" i="13" s="1"/>
  <c r="I340" i="13"/>
  <c r="H340" i="13"/>
  <c r="G340" i="13"/>
  <c r="U339" i="13"/>
  <c r="T339" i="13"/>
  <c r="R339" i="13"/>
  <c r="Q339" i="13"/>
  <c r="L339" i="13"/>
  <c r="K339" i="13"/>
  <c r="J339" i="13"/>
  <c r="I339" i="13"/>
  <c r="H339" i="13"/>
  <c r="G339" i="13"/>
  <c r="U338" i="13"/>
  <c r="T338" i="13"/>
  <c r="R338" i="13"/>
  <c r="Q338" i="13"/>
  <c r="L338" i="13"/>
  <c r="K338" i="13"/>
  <c r="J338" i="13"/>
  <c r="I338" i="13"/>
  <c r="H338" i="13"/>
  <c r="G338" i="13"/>
  <c r="U337" i="13"/>
  <c r="T337" i="13"/>
  <c r="R337" i="13"/>
  <c r="Q337" i="13"/>
  <c r="L337" i="13"/>
  <c r="K337" i="13"/>
  <c r="J337" i="13"/>
  <c r="I337" i="13"/>
  <c r="H337" i="13"/>
  <c r="G337" i="13"/>
  <c r="U336" i="13"/>
  <c r="T336" i="13"/>
  <c r="R336" i="13"/>
  <c r="Q336" i="13"/>
  <c r="L336" i="13"/>
  <c r="K336" i="13"/>
  <c r="J336" i="13"/>
  <c r="I336" i="13"/>
  <c r="H336" i="13"/>
  <c r="G336" i="13"/>
  <c r="U335" i="13"/>
  <c r="T335" i="13"/>
  <c r="R335" i="13"/>
  <c r="Q335" i="13"/>
  <c r="S335" i="13" s="1"/>
  <c r="L335" i="13"/>
  <c r="K335" i="13"/>
  <c r="J335" i="13"/>
  <c r="I335" i="13"/>
  <c r="H335" i="13"/>
  <c r="G335" i="13"/>
  <c r="U334" i="13"/>
  <c r="T334" i="13"/>
  <c r="R334" i="13"/>
  <c r="Q334" i="13"/>
  <c r="L334" i="13"/>
  <c r="K334" i="13"/>
  <c r="J334" i="13"/>
  <c r="P334" i="13" s="1"/>
  <c r="I334" i="13"/>
  <c r="H334" i="13"/>
  <c r="G334" i="13"/>
  <c r="U333" i="13"/>
  <c r="T333" i="13"/>
  <c r="R333" i="13"/>
  <c r="Q333" i="13"/>
  <c r="L333" i="13"/>
  <c r="K333" i="13"/>
  <c r="J333" i="13"/>
  <c r="I333" i="13"/>
  <c r="H333" i="13"/>
  <c r="G333" i="13"/>
  <c r="U332" i="13"/>
  <c r="T332" i="13"/>
  <c r="R332" i="13"/>
  <c r="Q332" i="13"/>
  <c r="L332" i="13"/>
  <c r="K332" i="13"/>
  <c r="J332" i="13"/>
  <c r="I332" i="13"/>
  <c r="H332" i="13"/>
  <c r="G332" i="13"/>
  <c r="U331" i="13"/>
  <c r="T331" i="13"/>
  <c r="R331" i="13"/>
  <c r="Q331" i="13"/>
  <c r="L331" i="13"/>
  <c r="K331" i="13"/>
  <c r="J331" i="13"/>
  <c r="I331" i="13"/>
  <c r="H331" i="13"/>
  <c r="G331" i="13"/>
  <c r="U330" i="13"/>
  <c r="T330" i="13"/>
  <c r="R330" i="13"/>
  <c r="Q330" i="13"/>
  <c r="L330" i="13"/>
  <c r="K330" i="13"/>
  <c r="J330" i="13"/>
  <c r="I330" i="13"/>
  <c r="H330" i="13"/>
  <c r="G330" i="13"/>
  <c r="U329" i="13"/>
  <c r="T329" i="13"/>
  <c r="R329" i="13"/>
  <c r="Q329" i="13"/>
  <c r="S329" i="13" s="1"/>
  <c r="L329" i="13"/>
  <c r="K329" i="13"/>
  <c r="J329" i="13"/>
  <c r="I329" i="13"/>
  <c r="H329" i="13"/>
  <c r="G329" i="13"/>
  <c r="U328" i="13"/>
  <c r="T328" i="13"/>
  <c r="R328" i="13"/>
  <c r="Q328" i="13"/>
  <c r="L328" i="13"/>
  <c r="K328" i="13"/>
  <c r="J328" i="13"/>
  <c r="P328" i="13" s="1"/>
  <c r="I328" i="13"/>
  <c r="H328" i="13"/>
  <c r="G328" i="13"/>
  <c r="U327" i="13"/>
  <c r="T327" i="13"/>
  <c r="R327" i="13"/>
  <c r="Q327" i="13"/>
  <c r="L327" i="13"/>
  <c r="K327" i="13"/>
  <c r="J327" i="13"/>
  <c r="I327" i="13"/>
  <c r="H327" i="13"/>
  <c r="G327" i="13"/>
  <c r="U326" i="13"/>
  <c r="T326" i="13"/>
  <c r="R326" i="13"/>
  <c r="Q326" i="13"/>
  <c r="L326" i="13"/>
  <c r="K326" i="13"/>
  <c r="J326" i="13"/>
  <c r="I326" i="13"/>
  <c r="H326" i="13"/>
  <c r="G326" i="13"/>
  <c r="U325" i="13"/>
  <c r="T325" i="13"/>
  <c r="L325" i="13"/>
  <c r="K325" i="13"/>
  <c r="J325" i="13"/>
  <c r="I325" i="13"/>
  <c r="H325" i="13"/>
  <c r="G325" i="13"/>
  <c r="Q325" i="13"/>
  <c r="U324" i="13"/>
  <c r="T324" i="13"/>
  <c r="R324" i="13"/>
  <c r="Q324" i="13"/>
  <c r="S324" i="13" s="1"/>
  <c r="L324" i="13"/>
  <c r="K324" i="13"/>
  <c r="J324" i="13"/>
  <c r="I324" i="13"/>
  <c r="H324" i="13"/>
  <c r="G324" i="13"/>
  <c r="U323" i="13"/>
  <c r="T323" i="13"/>
  <c r="R323" i="13"/>
  <c r="Q323" i="13"/>
  <c r="S323" i="13" s="1"/>
  <c r="L323" i="13"/>
  <c r="K323" i="13"/>
  <c r="J323" i="13"/>
  <c r="I323" i="13"/>
  <c r="H323" i="13"/>
  <c r="G323" i="13"/>
  <c r="U322" i="13"/>
  <c r="T322" i="13"/>
  <c r="R322" i="13"/>
  <c r="Q322" i="13"/>
  <c r="S322" i="13" s="1"/>
  <c r="L322" i="13"/>
  <c r="K322" i="13"/>
  <c r="J322" i="13"/>
  <c r="I322" i="13"/>
  <c r="H322" i="13"/>
  <c r="G322" i="13"/>
  <c r="U321" i="13"/>
  <c r="T321" i="13"/>
  <c r="R321" i="13"/>
  <c r="Q321" i="13"/>
  <c r="S321" i="13" s="1"/>
  <c r="L321" i="13"/>
  <c r="K321" i="13"/>
  <c r="J321" i="13"/>
  <c r="I321" i="13"/>
  <c r="H321" i="13"/>
  <c r="G321" i="13"/>
  <c r="U320" i="13"/>
  <c r="T320" i="13"/>
  <c r="R320" i="13"/>
  <c r="Q320" i="13"/>
  <c r="S320" i="13" s="1"/>
  <c r="L320" i="13"/>
  <c r="K320" i="13"/>
  <c r="J320" i="13"/>
  <c r="I320" i="13"/>
  <c r="H320" i="13"/>
  <c r="G320" i="13"/>
  <c r="U319" i="13"/>
  <c r="T319" i="13"/>
  <c r="R319" i="13"/>
  <c r="Q319" i="13"/>
  <c r="L319" i="13"/>
  <c r="K319" i="13"/>
  <c r="J319" i="13"/>
  <c r="I319" i="13"/>
  <c r="H319" i="13"/>
  <c r="G319" i="13"/>
  <c r="U318" i="13"/>
  <c r="T318" i="13"/>
  <c r="R318" i="13"/>
  <c r="Q318" i="13"/>
  <c r="S318" i="13" s="1"/>
  <c r="L318" i="13"/>
  <c r="K318" i="13"/>
  <c r="J318" i="13"/>
  <c r="I318" i="13"/>
  <c r="H318" i="13"/>
  <c r="G318" i="13"/>
  <c r="U317" i="13"/>
  <c r="T317" i="13"/>
  <c r="R317" i="13"/>
  <c r="Q317" i="13"/>
  <c r="S317" i="13" s="1"/>
  <c r="L317" i="13"/>
  <c r="K317" i="13"/>
  <c r="J317" i="13"/>
  <c r="I317" i="13"/>
  <c r="H317" i="13"/>
  <c r="G317" i="13"/>
  <c r="U316" i="13"/>
  <c r="T316" i="13"/>
  <c r="R316" i="13"/>
  <c r="Q316" i="13"/>
  <c r="S316" i="13" s="1"/>
  <c r="L316" i="13"/>
  <c r="K316" i="13"/>
  <c r="J316" i="13"/>
  <c r="I316" i="13"/>
  <c r="H316" i="13"/>
  <c r="G316" i="13"/>
  <c r="U315" i="13"/>
  <c r="T315" i="13"/>
  <c r="R315" i="13"/>
  <c r="Q315" i="13"/>
  <c r="S315" i="13" s="1"/>
  <c r="L315" i="13"/>
  <c r="K315" i="13"/>
  <c r="J315" i="13"/>
  <c r="I315" i="13"/>
  <c r="H315" i="13"/>
  <c r="G315" i="13"/>
  <c r="U314" i="13"/>
  <c r="T314" i="13"/>
  <c r="R314" i="13"/>
  <c r="Q314" i="13"/>
  <c r="S314" i="13" s="1"/>
  <c r="L314" i="13"/>
  <c r="K314" i="13"/>
  <c r="J314" i="13"/>
  <c r="I314" i="13"/>
  <c r="H314" i="13"/>
  <c r="G314" i="13"/>
  <c r="U313" i="13"/>
  <c r="T313" i="13"/>
  <c r="R313" i="13"/>
  <c r="Q313" i="13"/>
  <c r="L313" i="13"/>
  <c r="K313" i="13"/>
  <c r="J313" i="13"/>
  <c r="I313" i="13"/>
  <c r="H313" i="13"/>
  <c r="G313" i="13"/>
  <c r="U312" i="13"/>
  <c r="T312" i="13"/>
  <c r="R312" i="13"/>
  <c r="Q312" i="13"/>
  <c r="S312" i="13" s="1"/>
  <c r="L312" i="13"/>
  <c r="K312" i="13"/>
  <c r="J312" i="13"/>
  <c r="I312" i="13"/>
  <c r="H312" i="13"/>
  <c r="G312" i="13"/>
  <c r="U311" i="13"/>
  <c r="T311" i="13"/>
  <c r="R311" i="13"/>
  <c r="Q311" i="13"/>
  <c r="S311" i="13" s="1"/>
  <c r="L311" i="13"/>
  <c r="K311" i="13"/>
  <c r="J311" i="13"/>
  <c r="I311" i="13"/>
  <c r="H311" i="13"/>
  <c r="G311" i="13"/>
  <c r="U310" i="13"/>
  <c r="T310" i="13"/>
  <c r="R310" i="13"/>
  <c r="Q310" i="13"/>
  <c r="S310" i="13" s="1"/>
  <c r="L310" i="13"/>
  <c r="K310" i="13"/>
  <c r="J310" i="13"/>
  <c r="I310" i="13"/>
  <c r="H310" i="13"/>
  <c r="G310" i="13"/>
  <c r="U309" i="13"/>
  <c r="T309" i="13"/>
  <c r="R309" i="13"/>
  <c r="Q309" i="13"/>
  <c r="S309" i="13" s="1"/>
  <c r="L309" i="13"/>
  <c r="K309" i="13"/>
  <c r="J309" i="13"/>
  <c r="I309" i="13"/>
  <c r="H309" i="13"/>
  <c r="G309" i="13"/>
  <c r="U308" i="13"/>
  <c r="T308" i="13"/>
  <c r="R308" i="13"/>
  <c r="Q308" i="13"/>
  <c r="S308" i="13" s="1"/>
  <c r="L308" i="13"/>
  <c r="K308" i="13"/>
  <c r="J308" i="13"/>
  <c r="I308" i="13"/>
  <c r="H308" i="13"/>
  <c r="G308" i="13"/>
  <c r="U307" i="13"/>
  <c r="T307" i="13"/>
  <c r="R307" i="13"/>
  <c r="Q307" i="13"/>
  <c r="L307" i="13"/>
  <c r="K307" i="13"/>
  <c r="J307" i="13"/>
  <c r="I307" i="13"/>
  <c r="H307" i="13"/>
  <c r="G307" i="13"/>
  <c r="U306" i="13"/>
  <c r="T306" i="13"/>
  <c r="R306" i="13"/>
  <c r="Q306" i="13"/>
  <c r="S306" i="13" s="1"/>
  <c r="L306" i="13"/>
  <c r="K306" i="13"/>
  <c r="J306" i="13"/>
  <c r="I306" i="13"/>
  <c r="H306" i="13"/>
  <c r="G306" i="13"/>
  <c r="U305" i="13"/>
  <c r="T305" i="13"/>
  <c r="R305" i="13"/>
  <c r="Q305" i="13"/>
  <c r="S305" i="13" s="1"/>
  <c r="L305" i="13"/>
  <c r="K305" i="13"/>
  <c r="J305" i="13"/>
  <c r="I305" i="13"/>
  <c r="H305" i="13"/>
  <c r="G305" i="13"/>
  <c r="U304" i="13"/>
  <c r="T304" i="13"/>
  <c r="R304" i="13"/>
  <c r="Q304" i="13"/>
  <c r="S304" i="13" s="1"/>
  <c r="L304" i="13"/>
  <c r="K304" i="13"/>
  <c r="J304" i="13"/>
  <c r="I304" i="13"/>
  <c r="H304" i="13"/>
  <c r="G304" i="13"/>
  <c r="U303" i="13"/>
  <c r="T303" i="13"/>
  <c r="R303" i="13"/>
  <c r="Q303" i="13"/>
  <c r="S303" i="13" s="1"/>
  <c r="L303" i="13"/>
  <c r="K303" i="13"/>
  <c r="J303" i="13"/>
  <c r="I303" i="13"/>
  <c r="H303" i="13"/>
  <c r="G303" i="13"/>
  <c r="U302" i="13"/>
  <c r="T302" i="13"/>
  <c r="R302" i="13"/>
  <c r="Q302" i="13"/>
  <c r="S302" i="13" s="1"/>
  <c r="L302" i="13"/>
  <c r="K302" i="13"/>
  <c r="J302" i="13"/>
  <c r="I302" i="13"/>
  <c r="H302" i="13"/>
  <c r="G302" i="13"/>
  <c r="U301" i="13"/>
  <c r="T301" i="13"/>
  <c r="R301" i="13"/>
  <c r="Q301" i="13"/>
  <c r="L301" i="13"/>
  <c r="K301" i="13"/>
  <c r="J301" i="13"/>
  <c r="I301" i="13"/>
  <c r="H301" i="13"/>
  <c r="G301" i="13"/>
  <c r="U300" i="13"/>
  <c r="T300" i="13"/>
  <c r="R300" i="13"/>
  <c r="Q300" i="13"/>
  <c r="S300" i="13" s="1"/>
  <c r="L300" i="13"/>
  <c r="K300" i="13"/>
  <c r="J300" i="13"/>
  <c r="I300" i="13"/>
  <c r="H300" i="13"/>
  <c r="G300" i="13"/>
  <c r="U299" i="13"/>
  <c r="T299" i="13"/>
  <c r="R299" i="13"/>
  <c r="Q299" i="13"/>
  <c r="S299" i="13" s="1"/>
  <c r="L299" i="13"/>
  <c r="K299" i="13"/>
  <c r="J299" i="13"/>
  <c r="I299" i="13"/>
  <c r="H299" i="13"/>
  <c r="G299" i="13"/>
  <c r="U298" i="13"/>
  <c r="T298" i="13"/>
  <c r="R298" i="13"/>
  <c r="Q298" i="13"/>
  <c r="S298" i="13" s="1"/>
  <c r="L298" i="13"/>
  <c r="K298" i="13"/>
  <c r="J298" i="13"/>
  <c r="I298" i="13"/>
  <c r="H298" i="13"/>
  <c r="G298" i="13"/>
  <c r="U297" i="13"/>
  <c r="T297" i="13"/>
  <c r="L297" i="13"/>
  <c r="K297" i="13"/>
  <c r="J297" i="13"/>
  <c r="I297" i="13"/>
  <c r="H297" i="13"/>
  <c r="G297" i="13"/>
  <c r="Q297" i="13"/>
  <c r="S297" i="13" s="1"/>
  <c r="U296" i="13"/>
  <c r="T296" i="13"/>
  <c r="R296" i="13"/>
  <c r="Q296" i="13"/>
  <c r="L296" i="13"/>
  <c r="K296" i="13"/>
  <c r="J296" i="13"/>
  <c r="I296" i="13"/>
  <c r="H296" i="13"/>
  <c r="G296" i="13"/>
  <c r="U295" i="13"/>
  <c r="T295" i="13"/>
  <c r="R295" i="13"/>
  <c r="Q295" i="13"/>
  <c r="L295" i="13"/>
  <c r="K295" i="13"/>
  <c r="J295" i="13"/>
  <c r="I295" i="13"/>
  <c r="H295" i="13"/>
  <c r="G295" i="13"/>
  <c r="U294" i="13"/>
  <c r="T294" i="13"/>
  <c r="R294" i="13"/>
  <c r="Q294" i="13"/>
  <c r="S294" i="13" s="1"/>
  <c r="L294" i="13"/>
  <c r="K294" i="13"/>
  <c r="J294" i="13"/>
  <c r="I294" i="13"/>
  <c r="H294" i="13"/>
  <c r="G294" i="13"/>
  <c r="U293" i="13"/>
  <c r="T293" i="13"/>
  <c r="R293" i="13"/>
  <c r="Q293" i="13"/>
  <c r="L293" i="13"/>
  <c r="K293" i="13"/>
  <c r="J293" i="13"/>
  <c r="P293" i="13" s="1"/>
  <c r="I293" i="13"/>
  <c r="H293" i="13"/>
  <c r="G293" i="13"/>
  <c r="U292" i="13"/>
  <c r="T292" i="13"/>
  <c r="R292" i="13"/>
  <c r="Q292" i="13"/>
  <c r="L292" i="13"/>
  <c r="K292" i="13"/>
  <c r="J292" i="13"/>
  <c r="I292" i="13"/>
  <c r="H292" i="13"/>
  <c r="G292" i="13"/>
  <c r="U291" i="13"/>
  <c r="T291" i="13"/>
  <c r="R291" i="13"/>
  <c r="Q291" i="13"/>
  <c r="L291" i="13"/>
  <c r="K291" i="13"/>
  <c r="J291" i="13"/>
  <c r="I291" i="13"/>
  <c r="H291" i="13"/>
  <c r="G291" i="13"/>
  <c r="U290" i="13"/>
  <c r="T290" i="13"/>
  <c r="R290" i="13"/>
  <c r="Q290" i="13"/>
  <c r="S290" i="13" s="1"/>
  <c r="L290" i="13"/>
  <c r="K290" i="13"/>
  <c r="J290" i="13"/>
  <c r="I290" i="13"/>
  <c r="H290" i="13"/>
  <c r="G290" i="13"/>
  <c r="U289" i="13"/>
  <c r="T289" i="13"/>
  <c r="R289" i="13"/>
  <c r="Q289" i="13"/>
  <c r="L289" i="13"/>
  <c r="K289" i="13"/>
  <c r="J289" i="13"/>
  <c r="I289" i="13"/>
  <c r="H289" i="13"/>
  <c r="G289" i="13"/>
  <c r="U288" i="13"/>
  <c r="T288" i="13"/>
  <c r="R288" i="13"/>
  <c r="Q288" i="13"/>
  <c r="S288" i="13" s="1"/>
  <c r="L288" i="13"/>
  <c r="K288" i="13"/>
  <c r="J288" i="13"/>
  <c r="I288" i="13"/>
  <c r="H288" i="13"/>
  <c r="G288" i="13"/>
  <c r="U287" i="13"/>
  <c r="T287" i="13"/>
  <c r="R287" i="13"/>
  <c r="Q287" i="13"/>
  <c r="L287" i="13"/>
  <c r="K287" i="13"/>
  <c r="J287" i="13"/>
  <c r="P287" i="13" s="1"/>
  <c r="I287" i="13"/>
  <c r="H287" i="13"/>
  <c r="G287" i="13"/>
  <c r="U286" i="13"/>
  <c r="T286" i="13"/>
  <c r="R286" i="13"/>
  <c r="Q286" i="13"/>
  <c r="L286" i="13"/>
  <c r="K286" i="13"/>
  <c r="J286" i="13"/>
  <c r="I286" i="13"/>
  <c r="H286" i="13"/>
  <c r="G286" i="13"/>
  <c r="U285" i="13"/>
  <c r="T285" i="13"/>
  <c r="R285" i="13"/>
  <c r="Q285" i="13"/>
  <c r="L285" i="13"/>
  <c r="K285" i="13"/>
  <c r="J285" i="13"/>
  <c r="I285" i="13"/>
  <c r="H285" i="13"/>
  <c r="G285" i="13"/>
  <c r="U284" i="13"/>
  <c r="T284" i="13"/>
  <c r="R284" i="13"/>
  <c r="Q284" i="13"/>
  <c r="L284" i="13"/>
  <c r="K284" i="13"/>
  <c r="J284" i="13"/>
  <c r="I284" i="13"/>
  <c r="H284" i="13"/>
  <c r="G284" i="13"/>
  <c r="U283" i="13"/>
  <c r="T283" i="13"/>
  <c r="R283" i="13"/>
  <c r="Q283" i="13"/>
  <c r="L283" i="13"/>
  <c r="K283" i="13"/>
  <c r="J283" i="13"/>
  <c r="I283" i="13"/>
  <c r="H283" i="13"/>
  <c r="G283" i="13"/>
  <c r="U282" i="13"/>
  <c r="T282" i="13"/>
  <c r="R282" i="13"/>
  <c r="Q282" i="13"/>
  <c r="S282" i="13" s="1"/>
  <c r="L282" i="13"/>
  <c r="K282" i="13"/>
  <c r="J282" i="13"/>
  <c r="I282" i="13"/>
  <c r="H282" i="13"/>
  <c r="G282" i="13"/>
  <c r="U281" i="13"/>
  <c r="T281" i="13"/>
  <c r="R281" i="13"/>
  <c r="Q281" i="13"/>
  <c r="L281" i="13"/>
  <c r="K281" i="13"/>
  <c r="J281" i="13"/>
  <c r="P281" i="13" s="1"/>
  <c r="I281" i="13"/>
  <c r="H281" i="13"/>
  <c r="G281" i="13"/>
  <c r="U280" i="13"/>
  <c r="T280" i="13"/>
  <c r="R280" i="13"/>
  <c r="Q280" i="13"/>
  <c r="L280" i="13"/>
  <c r="K280" i="13"/>
  <c r="J280" i="13"/>
  <c r="I280" i="13"/>
  <c r="H280" i="13"/>
  <c r="G280" i="13"/>
  <c r="U279" i="13"/>
  <c r="T279" i="13"/>
  <c r="R279" i="13"/>
  <c r="Q279" i="13"/>
  <c r="L279" i="13"/>
  <c r="K279" i="13"/>
  <c r="J279" i="13"/>
  <c r="I279" i="13"/>
  <c r="H279" i="13"/>
  <c r="G279" i="13"/>
  <c r="U278" i="13"/>
  <c r="T278" i="13"/>
  <c r="R278" i="13"/>
  <c r="Q278" i="13"/>
  <c r="L278" i="13"/>
  <c r="K278" i="13"/>
  <c r="J278" i="13"/>
  <c r="I278" i="13"/>
  <c r="H278" i="13"/>
  <c r="G278" i="13"/>
  <c r="U277" i="13"/>
  <c r="T277" i="13"/>
  <c r="R277" i="13"/>
  <c r="Q277" i="13"/>
  <c r="L277" i="13"/>
  <c r="K277" i="13"/>
  <c r="J277" i="13"/>
  <c r="I277" i="13"/>
  <c r="H277" i="13"/>
  <c r="G277" i="13"/>
  <c r="U276" i="13"/>
  <c r="T276" i="13"/>
  <c r="R276" i="13"/>
  <c r="Q276" i="13"/>
  <c r="S276" i="13" s="1"/>
  <c r="L276" i="13"/>
  <c r="K276" i="13"/>
  <c r="J276" i="13"/>
  <c r="I276" i="13"/>
  <c r="H276" i="13"/>
  <c r="G276" i="13"/>
  <c r="U275" i="13"/>
  <c r="T275" i="13"/>
  <c r="R275" i="13"/>
  <c r="Q275" i="13"/>
  <c r="L275" i="13"/>
  <c r="K275" i="13"/>
  <c r="J275" i="13"/>
  <c r="P275" i="13" s="1"/>
  <c r="I275" i="13"/>
  <c r="H275" i="13"/>
  <c r="G275" i="13"/>
  <c r="U274" i="13"/>
  <c r="T274" i="13"/>
  <c r="R274" i="13"/>
  <c r="Q274" i="13"/>
  <c r="L274" i="13"/>
  <c r="K274" i="13"/>
  <c r="J274" i="13"/>
  <c r="I274" i="13"/>
  <c r="H274" i="13"/>
  <c r="G274" i="13"/>
  <c r="U273" i="13"/>
  <c r="T273" i="13"/>
  <c r="R273" i="13"/>
  <c r="Q273" i="13"/>
  <c r="L273" i="13"/>
  <c r="K273" i="13"/>
  <c r="J273" i="13"/>
  <c r="I273" i="13"/>
  <c r="H273" i="13"/>
  <c r="G273" i="13"/>
  <c r="U272" i="13"/>
  <c r="T272" i="13"/>
  <c r="R272" i="13"/>
  <c r="Q272" i="13"/>
  <c r="L272" i="13"/>
  <c r="K272" i="13"/>
  <c r="J272" i="13"/>
  <c r="I272" i="13"/>
  <c r="H272" i="13"/>
  <c r="G272" i="13"/>
  <c r="U271" i="13"/>
  <c r="T271" i="13"/>
  <c r="R271" i="13"/>
  <c r="Q271" i="13"/>
  <c r="L271" i="13"/>
  <c r="K271" i="13"/>
  <c r="J271" i="13"/>
  <c r="I271" i="13"/>
  <c r="H271" i="13"/>
  <c r="G271" i="13"/>
  <c r="U270" i="13"/>
  <c r="T270" i="13"/>
  <c r="R270" i="13"/>
  <c r="Q270" i="13"/>
  <c r="S270" i="13" s="1"/>
  <c r="L270" i="13"/>
  <c r="K270" i="13"/>
  <c r="J270" i="13"/>
  <c r="I270" i="13"/>
  <c r="H270" i="13"/>
  <c r="G270" i="13"/>
  <c r="U269" i="13"/>
  <c r="T269" i="13"/>
  <c r="R269" i="13"/>
  <c r="Q269" i="13"/>
  <c r="S269" i="13" s="1"/>
  <c r="L269" i="13"/>
  <c r="K269" i="13"/>
  <c r="J269" i="13"/>
  <c r="P269" i="13" s="1"/>
  <c r="I269" i="13"/>
  <c r="H269" i="13"/>
  <c r="G269" i="13"/>
  <c r="U268" i="13"/>
  <c r="T268" i="13"/>
  <c r="R268" i="13"/>
  <c r="Q268" i="13"/>
  <c r="L268" i="13"/>
  <c r="K268" i="13"/>
  <c r="J268" i="13"/>
  <c r="I268" i="13"/>
  <c r="H268" i="13"/>
  <c r="G268" i="13"/>
  <c r="U267" i="13"/>
  <c r="T267" i="13"/>
  <c r="R267" i="13"/>
  <c r="Q267" i="13"/>
  <c r="L267" i="13"/>
  <c r="K267" i="13"/>
  <c r="J267" i="13"/>
  <c r="I267" i="13"/>
  <c r="H267" i="13"/>
  <c r="G267" i="13"/>
  <c r="U266" i="13"/>
  <c r="T266" i="13"/>
  <c r="L266" i="13"/>
  <c r="K266" i="13"/>
  <c r="J266" i="13"/>
  <c r="I266" i="13"/>
  <c r="H266" i="13"/>
  <c r="G266" i="13"/>
  <c r="Q266" i="13"/>
  <c r="U265" i="13"/>
  <c r="T265" i="13"/>
  <c r="R265" i="13"/>
  <c r="Q265" i="13"/>
  <c r="S265" i="13" s="1"/>
  <c r="L265" i="13"/>
  <c r="K265" i="13"/>
  <c r="J265" i="13"/>
  <c r="I265" i="13"/>
  <c r="H265" i="13"/>
  <c r="G265" i="13"/>
  <c r="U264" i="13"/>
  <c r="T264" i="13"/>
  <c r="R264" i="13"/>
  <c r="Q264" i="13"/>
  <c r="S264" i="13" s="1"/>
  <c r="L264" i="13"/>
  <c r="K264" i="13"/>
  <c r="J264" i="13"/>
  <c r="I264" i="13"/>
  <c r="H264" i="13"/>
  <c r="G264" i="13"/>
  <c r="U263" i="13"/>
  <c r="T263" i="13"/>
  <c r="R263" i="13"/>
  <c r="Q263" i="13"/>
  <c r="S263" i="13" s="1"/>
  <c r="L263" i="13"/>
  <c r="K263" i="13"/>
  <c r="J263" i="13"/>
  <c r="I263" i="13"/>
  <c r="H263" i="13"/>
  <c r="G263" i="13"/>
  <c r="U262" i="13"/>
  <c r="T262" i="13"/>
  <c r="R262" i="13"/>
  <c r="Q262" i="13"/>
  <c r="S262" i="13" s="1"/>
  <c r="L262" i="13"/>
  <c r="K262" i="13"/>
  <c r="J262" i="13"/>
  <c r="I262" i="13"/>
  <c r="H262" i="13"/>
  <c r="G262" i="13"/>
  <c r="U261" i="13"/>
  <c r="T261" i="13"/>
  <c r="R261" i="13"/>
  <c r="Q261" i="13"/>
  <c r="S261" i="13" s="1"/>
  <c r="L261" i="13"/>
  <c r="K261" i="13"/>
  <c r="J261" i="13"/>
  <c r="I261" i="13"/>
  <c r="H261" i="13"/>
  <c r="G261" i="13"/>
  <c r="U260" i="13"/>
  <c r="T260" i="13"/>
  <c r="R260" i="13"/>
  <c r="Q260" i="13"/>
  <c r="L260" i="13"/>
  <c r="K260" i="13"/>
  <c r="J260" i="13"/>
  <c r="I260" i="13"/>
  <c r="H260" i="13"/>
  <c r="G260" i="13"/>
  <c r="U259" i="13"/>
  <c r="T259" i="13"/>
  <c r="R259" i="13"/>
  <c r="Q259" i="13"/>
  <c r="S259" i="13" s="1"/>
  <c r="L259" i="13"/>
  <c r="K259" i="13"/>
  <c r="J259" i="13"/>
  <c r="I259" i="13"/>
  <c r="H259" i="13"/>
  <c r="G259" i="13"/>
  <c r="U258" i="13"/>
  <c r="T258" i="13"/>
  <c r="R258" i="13"/>
  <c r="Q258" i="13"/>
  <c r="S258" i="13" s="1"/>
  <c r="L258" i="13"/>
  <c r="K258" i="13"/>
  <c r="J258" i="13"/>
  <c r="I258" i="13"/>
  <c r="H258" i="13"/>
  <c r="G258" i="13"/>
  <c r="U257" i="13"/>
  <c r="T257" i="13"/>
  <c r="R257" i="13"/>
  <c r="Q257" i="13"/>
  <c r="S257" i="13" s="1"/>
  <c r="L257" i="13"/>
  <c r="K257" i="13"/>
  <c r="J257" i="13"/>
  <c r="I257" i="13"/>
  <c r="H257" i="13"/>
  <c r="G257" i="13"/>
  <c r="U256" i="13"/>
  <c r="T256" i="13"/>
  <c r="R256" i="13"/>
  <c r="Q256" i="13"/>
  <c r="S256" i="13" s="1"/>
  <c r="L256" i="13"/>
  <c r="K256" i="13"/>
  <c r="J256" i="13"/>
  <c r="I256" i="13"/>
  <c r="H256" i="13"/>
  <c r="G256" i="13"/>
  <c r="U255" i="13"/>
  <c r="T255" i="13"/>
  <c r="R255" i="13"/>
  <c r="Q255" i="13"/>
  <c r="S255" i="13" s="1"/>
  <c r="L255" i="13"/>
  <c r="K255" i="13"/>
  <c r="J255" i="13"/>
  <c r="I255" i="13"/>
  <c r="H255" i="13"/>
  <c r="G255" i="13"/>
  <c r="U254" i="13"/>
  <c r="T254" i="13"/>
  <c r="R254" i="13"/>
  <c r="Q254" i="13"/>
  <c r="L254" i="13"/>
  <c r="K254" i="13"/>
  <c r="J254" i="13"/>
  <c r="I254" i="13"/>
  <c r="H254" i="13"/>
  <c r="G254" i="13"/>
  <c r="U253" i="13"/>
  <c r="T253" i="13"/>
  <c r="R253" i="13"/>
  <c r="Q253" i="13"/>
  <c r="S253" i="13" s="1"/>
  <c r="L253" i="13"/>
  <c r="K253" i="13"/>
  <c r="J253" i="13"/>
  <c r="I253" i="13"/>
  <c r="H253" i="13"/>
  <c r="G253" i="13"/>
  <c r="U252" i="13"/>
  <c r="T252" i="13"/>
  <c r="R252" i="13"/>
  <c r="Q252" i="13"/>
  <c r="S252" i="13" s="1"/>
  <c r="L252" i="13"/>
  <c r="K252" i="13"/>
  <c r="J252" i="13"/>
  <c r="I252" i="13"/>
  <c r="H252" i="13"/>
  <c r="G252" i="13"/>
  <c r="U251" i="13"/>
  <c r="T251" i="13"/>
  <c r="R251" i="13"/>
  <c r="Q251" i="13"/>
  <c r="S251" i="13" s="1"/>
  <c r="L251" i="13"/>
  <c r="K251" i="13"/>
  <c r="J251" i="13"/>
  <c r="I251" i="13"/>
  <c r="H251" i="13"/>
  <c r="G251" i="13"/>
  <c r="U250" i="13"/>
  <c r="T250" i="13"/>
  <c r="R250" i="13"/>
  <c r="Q250" i="13"/>
  <c r="S250" i="13" s="1"/>
  <c r="L250" i="13"/>
  <c r="K250" i="13"/>
  <c r="J250" i="13"/>
  <c r="I250" i="13"/>
  <c r="H250" i="13"/>
  <c r="G250" i="13"/>
  <c r="U249" i="13"/>
  <c r="T249" i="13"/>
  <c r="R249" i="13"/>
  <c r="Q249" i="13"/>
  <c r="S249" i="13" s="1"/>
  <c r="L249" i="13"/>
  <c r="K249" i="13"/>
  <c r="J249" i="13"/>
  <c r="I249" i="13"/>
  <c r="H249" i="13"/>
  <c r="G249" i="13"/>
  <c r="U248" i="13"/>
  <c r="T248" i="13"/>
  <c r="R248" i="13"/>
  <c r="Q248" i="13"/>
  <c r="L248" i="13"/>
  <c r="K248" i="13"/>
  <c r="J248" i="13"/>
  <c r="I248" i="13"/>
  <c r="H248" i="13"/>
  <c r="G248" i="13"/>
  <c r="U247" i="13"/>
  <c r="T247" i="13"/>
  <c r="R247" i="13"/>
  <c r="Q247" i="13"/>
  <c r="S247" i="13" s="1"/>
  <c r="L247" i="13"/>
  <c r="K247" i="13"/>
  <c r="J247" i="13"/>
  <c r="I247" i="13"/>
  <c r="H247" i="13"/>
  <c r="G247" i="13"/>
  <c r="U246" i="13"/>
  <c r="T246" i="13"/>
  <c r="R246" i="13"/>
  <c r="Q246" i="13"/>
  <c r="S246" i="13" s="1"/>
  <c r="L246" i="13"/>
  <c r="K246" i="13"/>
  <c r="J246" i="13"/>
  <c r="I246" i="13"/>
  <c r="H246" i="13"/>
  <c r="G246" i="13"/>
  <c r="U245" i="13"/>
  <c r="T245" i="13"/>
  <c r="R245" i="13"/>
  <c r="Q245" i="13"/>
  <c r="S245" i="13" s="1"/>
  <c r="L245" i="13"/>
  <c r="K245" i="13"/>
  <c r="J245" i="13"/>
  <c r="I245" i="13"/>
  <c r="H245" i="13"/>
  <c r="G245" i="13"/>
  <c r="U244" i="13"/>
  <c r="T244" i="13"/>
  <c r="R244" i="13"/>
  <c r="Q244" i="13"/>
  <c r="S244" i="13" s="1"/>
  <c r="L244" i="13"/>
  <c r="K244" i="13"/>
  <c r="J244" i="13"/>
  <c r="I244" i="13"/>
  <c r="H244" i="13"/>
  <c r="G244" i="13"/>
  <c r="U243" i="13"/>
  <c r="T243" i="13"/>
  <c r="R243" i="13"/>
  <c r="Q243" i="13"/>
  <c r="S243" i="13" s="1"/>
  <c r="L243" i="13"/>
  <c r="K243" i="13"/>
  <c r="J243" i="13"/>
  <c r="I243" i="13"/>
  <c r="H243" i="13"/>
  <c r="G243" i="13"/>
  <c r="U242" i="13"/>
  <c r="T242" i="13"/>
  <c r="R242" i="13"/>
  <c r="Q242" i="13"/>
  <c r="L242" i="13"/>
  <c r="K242" i="13"/>
  <c r="J242" i="13"/>
  <c r="I242" i="13"/>
  <c r="H242" i="13"/>
  <c r="G242" i="13"/>
  <c r="U241" i="13"/>
  <c r="T241" i="13"/>
  <c r="R241" i="13"/>
  <c r="Q241" i="13"/>
  <c r="S241" i="13" s="1"/>
  <c r="L241" i="13"/>
  <c r="K241" i="13"/>
  <c r="J241" i="13"/>
  <c r="I241" i="13"/>
  <c r="H241" i="13"/>
  <c r="G241" i="13"/>
  <c r="U240" i="13"/>
  <c r="T240" i="13"/>
  <c r="R240" i="13"/>
  <c r="Q240" i="13"/>
  <c r="S240" i="13" s="1"/>
  <c r="L240" i="13"/>
  <c r="K240" i="13"/>
  <c r="J240" i="13"/>
  <c r="I240" i="13"/>
  <c r="H240" i="13"/>
  <c r="G240" i="13"/>
  <c r="U239" i="13"/>
  <c r="T239" i="13"/>
  <c r="R239" i="13"/>
  <c r="Q239" i="13"/>
  <c r="S239" i="13" s="1"/>
  <c r="L239" i="13"/>
  <c r="K239" i="13"/>
  <c r="J239" i="13"/>
  <c r="I239" i="13"/>
  <c r="H239" i="13"/>
  <c r="G239" i="13"/>
  <c r="U238" i="13"/>
  <c r="T238" i="13"/>
  <c r="R238" i="13"/>
  <c r="Q238" i="13"/>
  <c r="S238" i="13" s="1"/>
  <c r="L238" i="13"/>
  <c r="K238" i="13"/>
  <c r="J238" i="13"/>
  <c r="I238" i="13"/>
  <c r="H238" i="13"/>
  <c r="G238" i="13"/>
  <c r="U237" i="13"/>
  <c r="T237" i="13"/>
  <c r="L237" i="13"/>
  <c r="K237" i="13"/>
  <c r="J237" i="13"/>
  <c r="I237" i="13"/>
  <c r="H237" i="13"/>
  <c r="G237" i="13"/>
  <c r="Q237" i="13"/>
  <c r="U236" i="13"/>
  <c r="T236" i="13"/>
  <c r="R236" i="13"/>
  <c r="Q236" i="13"/>
  <c r="L236" i="13"/>
  <c r="K236" i="13"/>
  <c r="J236" i="13"/>
  <c r="I236" i="13"/>
  <c r="H236" i="13"/>
  <c r="G236" i="13"/>
  <c r="U235" i="13"/>
  <c r="T235" i="13"/>
  <c r="R235" i="13"/>
  <c r="Q235" i="13"/>
  <c r="S235" i="13" s="1"/>
  <c r="L235" i="13"/>
  <c r="K235" i="13"/>
  <c r="J235" i="13"/>
  <c r="I235" i="13"/>
  <c r="H235" i="13"/>
  <c r="G235" i="13"/>
  <c r="U234" i="13"/>
  <c r="T234" i="13"/>
  <c r="R234" i="13"/>
  <c r="Q234" i="13"/>
  <c r="L234" i="13"/>
  <c r="K234" i="13"/>
  <c r="J234" i="13"/>
  <c r="P234" i="13" s="1"/>
  <c r="I234" i="13"/>
  <c r="H234" i="13"/>
  <c r="G234" i="13"/>
  <c r="U233" i="13"/>
  <c r="T233" i="13"/>
  <c r="R233" i="13"/>
  <c r="Q233" i="13"/>
  <c r="L233" i="13"/>
  <c r="K233" i="13"/>
  <c r="J233" i="13"/>
  <c r="I233" i="13"/>
  <c r="H233" i="13"/>
  <c r="G233" i="13"/>
  <c r="U232" i="13"/>
  <c r="T232" i="13"/>
  <c r="R232" i="13"/>
  <c r="Q232" i="13"/>
  <c r="L232" i="13"/>
  <c r="K232" i="13"/>
  <c r="J232" i="13"/>
  <c r="I232" i="13"/>
  <c r="H232" i="13"/>
  <c r="G232" i="13"/>
  <c r="U231" i="13"/>
  <c r="T231" i="13"/>
  <c r="R231" i="13"/>
  <c r="Q231" i="13"/>
  <c r="L231" i="13"/>
  <c r="K231" i="13"/>
  <c r="J231" i="13"/>
  <c r="I231" i="13"/>
  <c r="H231" i="13"/>
  <c r="G231" i="13"/>
  <c r="U230" i="13"/>
  <c r="T230" i="13"/>
  <c r="R230" i="13"/>
  <c r="Q230" i="13"/>
  <c r="L230" i="13"/>
  <c r="K230" i="13"/>
  <c r="J230" i="13"/>
  <c r="I230" i="13"/>
  <c r="H230" i="13"/>
  <c r="G230" i="13"/>
  <c r="U229" i="13"/>
  <c r="T229" i="13"/>
  <c r="R229" i="13"/>
  <c r="Q229" i="13"/>
  <c r="S229" i="13" s="1"/>
  <c r="L229" i="13"/>
  <c r="K229" i="13"/>
  <c r="J229" i="13"/>
  <c r="I229" i="13"/>
  <c r="H229" i="13"/>
  <c r="G229" i="13"/>
  <c r="U228" i="13"/>
  <c r="T228" i="13"/>
  <c r="R228" i="13"/>
  <c r="Q228" i="13"/>
  <c r="L228" i="13"/>
  <c r="K228" i="13"/>
  <c r="J228" i="13"/>
  <c r="P228" i="13" s="1"/>
  <c r="I228" i="13"/>
  <c r="H228" i="13"/>
  <c r="G228" i="13"/>
  <c r="U227" i="13"/>
  <c r="T227" i="13"/>
  <c r="R227" i="13"/>
  <c r="Q227" i="13"/>
  <c r="L227" i="13"/>
  <c r="K227" i="13"/>
  <c r="J227" i="13"/>
  <c r="I227" i="13"/>
  <c r="H227" i="13"/>
  <c r="G227" i="13"/>
  <c r="U226" i="13"/>
  <c r="T226" i="13"/>
  <c r="R226" i="13"/>
  <c r="Q226" i="13"/>
  <c r="L226" i="13"/>
  <c r="K226" i="13"/>
  <c r="J226" i="13"/>
  <c r="I226" i="13"/>
  <c r="H226" i="13"/>
  <c r="G226" i="13"/>
  <c r="U225" i="13"/>
  <c r="T225" i="13"/>
  <c r="R225" i="13"/>
  <c r="Q225" i="13"/>
  <c r="L225" i="13"/>
  <c r="K225" i="13"/>
  <c r="J225" i="13"/>
  <c r="I225" i="13"/>
  <c r="H225" i="13"/>
  <c r="G225" i="13"/>
  <c r="U224" i="13"/>
  <c r="T224" i="13"/>
  <c r="R224" i="13"/>
  <c r="Q224" i="13"/>
  <c r="L224" i="13"/>
  <c r="K224" i="13"/>
  <c r="J224" i="13"/>
  <c r="I224" i="13"/>
  <c r="H224" i="13"/>
  <c r="G224" i="13"/>
  <c r="U223" i="13"/>
  <c r="T223" i="13"/>
  <c r="R223" i="13"/>
  <c r="Q223" i="13"/>
  <c r="S223" i="13" s="1"/>
  <c r="L223" i="13"/>
  <c r="K223" i="13"/>
  <c r="J223" i="13"/>
  <c r="I223" i="13"/>
  <c r="H223" i="13"/>
  <c r="G223" i="13"/>
  <c r="U222" i="13"/>
  <c r="T222" i="13"/>
  <c r="R222" i="13"/>
  <c r="Q222" i="13"/>
  <c r="L222" i="13"/>
  <c r="K222" i="13"/>
  <c r="J222" i="13"/>
  <c r="P222" i="13" s="1"/>
  <c r="I222" i="13"/>
  <c r="H222" i="13"/>
  <c r="G222" i="13"/>
  <c r="U221" i="13"/>
  <c r="T221" i="13"/>
  <c r="R221" i="13"/>
  <c r="Q221" i="13"/>
  <c r="L221" i="13"/>
  <c r="K221" i="13"/>
  <c r="J221" i="13"/>
  <c r="I221" i="13"/>
  <c r="H221" i="13"/>
  <c r="G221" i="13"/>
  <c r="U220" i="13"/>
  <c r="T220" i="13"/>
  <c r="R220" i="13"/>
  <c r="Q220" i="13"/>
  <c r="L220" i="13"/>
  <c r="K220" i="13"/>
  <c r="J220" i="13"/>
  <c r="I220" i="13"/>
  <c r="H220" i="13"/>
  <c r="G220" i="13"/>
  <c r="U219" i="13"/>
  <c r="T219" i="13"/>
  <c r="R219" i="13"/>
  <c r="Q219" i="13"/>
  <c r="L219" i="13"/>
  <c r="K219" i="13"/>
  <c r="J219" i="13"/>
  <c r="I219" i="13"/>
  <c r="H219" i="13"/>
  <c r="G219" i="13"/>
  <c r="U218" i="13"/>
  <c r="T218" i="13"/>
  <c r="R218" i="13"/>
  <c r="Q218" i="13"/>
  <c r="L218" i="13"/>
  <c r="K218" i="13"/>
  <c r="J218" i="13"/>
  <c r="I218" i="13"/>
  <c r="H218" i="13"/>
  <c r="G218" i="13"/>
  <c r="U217" i="13"/>
  <c r="T217" i="13"/>
  <c r="R217" i="13"/>
  <c r="Q217" i="13"/>
  <c r="S217" i="13" s="1"/>
  <c r="L217" i="13"/>
  <c r="K217" i="13"/>
  <c r="J217" i="13"/>
  <c r="I217" i="13"/>
  <c r="H217" i="13"/>
  <c r="G217" i="13"/>
  <c r="U216" i="13"/>
  <c r="T216" i="13"/>
  <c r="R216" i="13"/>
  <c r="Q216" i="13"/>
  <c r="L216" i="13"/>
  <c r="K216" i="13"/>
  <c r="J216" i="13"/>
  <c r="P216" i="13" s="1"/>
  <c r="I216" i="13"/>
  <c r="H216" i="13"/>
  <c r="G216" i="13"/>
  <c r="U215" i="13"/>
  <c r="T215" i="13"/>
  <c r="R215" i="13"/>
  <c r="Q215" i="13"/>
  <c r="L215" i="13"/>
  <c r="K215" i="13"/>
  <c r="J215" i="13"/>
  <c r="I215" i="13"/>
  <c r="H215" i="13"/>
  <c r="G215" i="13"/>
  <c r="U214" i="13"/>
  <c r="T214" i="13"/>
  <c r="R214" i="13"/>
  <c r="Q214" i="13"/>
  <c r="L214" i="13"/>
  <c r="K214" i="13"/>
  <c r="J214" i="13"/>
  <c r="I214" i="13"/>
  <c r="H214" i="13"/>
  <c r="G214" i="13"/>
  <c r="U213" i="13"/>
  <c r="T213" i="13"/>
  <c r="R213" i="13"/>
  <c r="Q213" i="13"/>
  <c r="L213" i="13"/>
  <c r="K213" i="13"/>
  <c r="J213" i="13"/>
  <c r="I213" i="13"/>
  <c r="H213" i="13"/>
  <c r="G213" i="13"/>
  <c r="U212" i="13"/>
  <c r="T212" i="13"/>
  <c r="R212" i="13"/>
  <c r="Q212" i="13"/>
  <c r="L212" i="13"/>
  <c r="K212" i="13"/>
  <c r="J212" i="13"/>
  <c r="I212" i="13"/>
  <c r="H212" i="13"/>
  <c r="G212" i="13"/>
  <c r="U211" i="13"/>
  <c r="T211" i="13"/>
  <c r="R211" i="13"/>
  <c r="Q211" i="13"/>
  <c r="S211" i="13" s="1"/>
  <c r="L211" i="13"/>
  <c r="K211" i="13"/>
  <c r="J211" i="13"/>
  <c r="I211" i="13"/>
  <c r="H211" i="13"/>
  <c r="G211" i="13"/>
  <c r="U210" i="13"/>
  <c r="T210" i="13"/>
  <c r="R210" i="13"/>
  <c r="Q210" i="13"/>
  <c r="L210" i="13"/>
  <c r="K210" i="13"/>
  <c r="J210" i="13"/>
  <c r="P210" i="13" s="1"/>
  <c r="I210" i="13"/>
  <c r="H210" i="13"/>
  <c r="G210" i="13"/>
  <c r="U209" i="13"/>
  <c r="T209" i="13"/>
  <c r="R209" i="13"/>
  <c r="Q209" i="13"/>
  <c r="L209" i="13"/>
  <c r="K209" i="13"/>
  <c r="J209" i="13"/>
  <c r="I209" i="13"/>
  <c r="H209" i="13"/>
  <c r="G209" i="13"/>
  <c r="U208" i="13"/>
  <c r="T208" i="13"/>
  <c r="R208" i="13"/>
  <c r="Q208" i="13"/>
  <c r="L208" i="13"/>
  <c r="K208" i="13"/>
  <c r="J208" i="13"/>
  <c r="I208" i="13"/>
  <c r="H208" i="13"/>
  <c r="G208" i="13"/>
  <c r="U207" i="13"/>
  <c r="T207" i="13"/>
  <c r="R207" i="13"/>
  <c r="Q207" i="13"/>
  <c r="L207" i="13"/>
  <c r="K207" i="13"/>
  <c r="J207" i="13"/>
  <c r="I207" i="13"/>
  <c r="H207" i="13"/>
  <c r="G207" i="13"/>
  <c r="U206" i="13"/>
  <c r="T206" i="13"/>
  <c r="R206" i="13"/>
  <c r="Q206" i="13"/>
  <c r="L206" i="13"/>
  <c r="K206" i="13"/>
  <c r="J206" i="13"/>
  <c r="I206" i="13"/>
  <c r="H206" i="13"/>
  <c r="G206" i="13"/>
  <c r="U205" i="13"/>
  <c r="T205" i="13"/>
  <c r="R205" i="13"/>
  <c r="Q205" i="13"/>
  <c r="S205" i="13" s="1"/>
  <c r="L205" i="13"/>
  <c r="K205" i="13"/>
  <c r="J205" i="13"/>
  <c r="I205" i="13"/>
  <c r="H205" i="13"/>
  <c r="G205" i="13"/>
  <c r="U204" i="13"/>
  <c r="T204" i="13"/>
  <c r="R204" i="13"/>
  <c r="Q204" i="13"/>
  <c r="L204" i="13"/>
  <c r="K204" i="13"/>
  <c r="J204" i="13"/>
  <c r="P204" i="13" s="1"/>
  <c r="I204" i="13"/>
  <c r="H204" i="13"/>
  <c r="G204" i="13"/>
  <c r="U203" i="13"/>
  <c r="T203" i="13"/>
  <c r="R203" i="13"/>
  <c r="Q203" i="13"/>
  <c r="S203" i="13" s="1"/>
  <c r="L203" i="13"/>
  <c r="K203" i="13"/>
  <c r="J203" i="13"/>
  <c r="I203" i="13"/>
  <c r="H203" i="13"/>
  <c r="G203" i="13"/>
  <c r="U202" i="13"/>
  <c r="T202" i="13"/>
  <c r="R202" i="13"/>
  <c r="Q202" i="13"/>
  <c r="L202" i="13"/>
  <c r="K202" i="13"/>
  <c r="J202" i="13"/>
  <c r="I202" i="13"/>
  <c r="H202" i="13"/>
  <c r="G202" i="13"/>
  <c r="U201" i="13"/>
  <c r="T201" i="13"/>
  <c r="R201" i="13"/>
  <c r="Q201" i="13"/>
  <c r="L201" i="13"/>
  <c r="K201" i="13"/>
  <c r="J201" i="13"/>
  <c r="I201" i="13"/>
  <c r="H201" i="13"/>
  <c r="G201" i="13"/>
  <c r="U200" i="13"/>
  <c r="T200" i="13"/>
  <c r="R200" i="13"/>
  <c r="Q200" i="13"/>
  <c r="L200" i="13"/>
  <c r="K200" i="13"/>
  <c r="J200" i="13"/>
  <c r="I200" i="13"/>
  <c r="H200" i="13"/>
  <c r="G200" i="13"/>
  <c r="U199" i="13"/>
  <c r="T199" i="13"/>
  <c r="R199" i="13"/>
  <c r="Q199" i="13"/>
  <c r="S199" i="13" s="1"/>
  <c r="L199" i="13"/>
  <c r="K199" i="13"/>
  <c r="J199" i="13"/>
  <c r="I199" i="13"/>
  <c r="H199" i="13"/>
  <c r="G199" i="13"/>
  <c r="U198" i="13"/>
  <c r="T198" i="13"/>
  <c r="R198" i="13"/>
  <c r="Q198" i="13"/>
  <c r="L198" i="13"/>
  <c r="K198" i="13"/>
  <c r="J198" i="13"/>
  <c r="P198" i="13" s="1"/>
  <c r="I198" i="13"/>
  <c r="H198" i="13"/>
  <c r="G198" i="13"/>
  <c r="U197" i="13"/>
  <c r="T197" i="13"/>
  <c r="R197" i="13"/>
  <c r="Q197" i="13"/>
  <c r="L197" i="13"/>
  <c r="K197" i="13"/>
  <c r="J197" i="13"/>
  <c r="I197" i="13"/>
  <c r="H197" i="13"/>
  <c r="G197" i="13"/>
  <c r="U196" i="13"/>
  <c r="T196" i="13"/>
  <c r="L196" i="13"/>
  <c r="K196" i="13"/>
  <c r="J196" i="13"/>
  <c r="I196" i="13"/>
  <c r="H196" i="13"/>
  <c r="G196" i="13"/>
  <c r="Q196" i="13"/>
  <c r="U195" i="13"/>
  <c r="T195" i="13"/>
  <c r="R195" i="13"/>
  <c r="Q195" i="13"/>
  <c r="L195" i="13"/>
  <c r="K195" i="13"/>
  <c r="J195" i="13"/>
  <c r="I195" i="13"/>
  <c r="H195" i="13"/>
  <c r="G195" i="13"/>
  <c r="U194" i="13"/>
  <c r="T194" i="13"/>
  <c r="R194" i="13"/>
  <c r="Q194" i="13"/>
  <c r="S194" i="13" s="1"/>
  <c r="L194" i="13"/>
  <c r="K194" i="13"/>
  <c r="J194" i="13"/>
  <c r="I194" i="13"/>
  <c r="H194" i="13"/>
  <c r="G194" i="13"/>
  <c r="U193" i="13"/>
  <c r="T193" i="13"/>
  <c r="R193" i="13"/>
  <c r="Q193" i="13"/>
  <c r="S193" i="13" s="1"/>
  <c r="L193" i="13"/>
  <c r="K193" i="13"/>
  <c r="J193" i="13"/>
  <c r="I193" i="13"/>
  <c r="H193" i="13"/>
  <c r="G193" i="13"/>
  <c r="U192" i="13"/>
  <c r="T192" i="13"/>
  <c r="R192" i="13"/>
  <c r="Q192" i="13"/>
  <c r="L192" i="13"/>
  <c r="K192" i="13"/>
  <c r="J192" i="13"/>
  <c r="I192" i="13"/>
  <c r="H192" i="13"/>
  <c r="G192" i="13"/>
  <c r="U191" i="13"/>
  <c r="T191" i="13"/>
  <c r="R191" i="13"/>
  <c r="Q191" i="13"/>
  <c r="S191" i="13" s="1"/>
  <c r="L191" i="13"/>
  <c r="K191" i="13"/>
  <c r="J191" i="13"/>
  <c r="I191" i="13"/>
  <c r="H191" i="13"/>
  <c r="G191" i="13"/>
  <c r="U190" i="13"/>
  <c r="T190" i="13"/>
  <c r="R190" i="13"/>
  <c r="Q190" i="13"/>
  <c r="S190" i="13" s="1"/>
  <c r="L190" i="13"/>
  <c r="K190" i="13"/>
  <c r="J190" i="13"/>
  <c r="I190" i="13"/>
  <c r="H190" i="13"/>
  <c r="G190" i="13"/>
  <c r="U189" i="13"/>
  <c r="T189" i="13"/>
  <c r="R189" i="13"/>
  <c r="Q189" i="13"/>
  <c r="L189" i="13"/>
  <c r="K189" i="13"/>
  <c r="J189" i="13"/>
  <c r="I189" i="13"/>
  <c r="H189" i="13"/>
  <c r="G189" i="13"/>
  <c r="U188" i="13"/>
  <c r="T188" i="13"/>
  <c r="R188" i="13"/>
  <c r="Q188" i="13"/>
  <c r="S188" i="13" s="1"/>
  <c r="L188" i="13"/>
  <c r="K188" i="13"/>
  <c r="J188" i="13"/>
  <c r="I188" i="13"/>
  <c r="H188" i="13"/>
  <c r="G188" i="13"/>
  <c r="U187" i="13"/>
  <c r="T187" i="13"/>
  <c r="R187" i="13"/>
  <c r="Q187" i="13"/>
  <c r="S187" i="13" s="1"/>
  <c r="L187" i="13"/>
  <c r="K187" i="13"/>
  <c r="J187" i="13"/>
  <c r="I187" i="13"/>
  <c r="H187" i="13"/>
  <c r="G187" i="13"/>
  <c r="U186" i="13"/>
  <c r="T186" i="13"/>
  <c r="R186" i="13"/>
  <c r="Q186" i="13"/>
  <c r="L186" i="13"/>
  <c r="K186" i="13"/>
  <c r="J186" i="13"/>
  <c r="I186" i="13"/>
  <c r="H186" i="13"/>
  <c r="G186" i="13"/>
  <c r="U185" i="13"/>
  <c r="T185" i="13"/>
  <c r="R185" i="13"/>
  <c r="Q185" i="13"/>
  <c r="S185" i="13" s="1"/>
  <c r="L185" i="13"/>
  <c r="K185" i="13"/>
  <c r="J185" i="13"/>
  <c r="I185" i="13"/>
  <c r="H185" i="13"/>
  <c r="G185" i="13"/>
  <c r="U184" i="13"/>
  <c r="T184" i="13"/>
  <c r="R184" i="13"/>
  <c r="Q184" i="13"/>
  <c r="S184" i="13" s="1"/>
  <c r="L184" i="13"/>
  <c r="K184" i="13"/>
  <c r="J184" i="13"/>
  <c r="I184" i="13"/>
  <c r="H184" i="13"/>
  <c r="G184" i="13"/>
  <c r="U183" i="13"/>
  <c r="T183" i="13"/>
  <c r="R183" i="13"/>
  <c r="Q183" i="13"/>
  <c r="L183" i="13"/>
  <c r="K183" i="13"/>
  <c r="J183" i="13"/>
  <c r="I183" i="13"/>
  <c r="H183" i="13"/>
  <c r="G183" i="13"/>
  <c r="U182" i="13"/>
  <c r="T182" i="13"/>
  <c r="R182" i="13"/>
  <c r="Q182" i="13"/>
  <c r="L182" i="13"/>
  <c r="K182" i="13"/>
  <c r="J182" i="13"/>
  <c r="I182" i="13"/>
  <c r="H182" i="13"/>
  <c r="G182" i="13"/>
  <c r="U181" i="13"/>
  <c r="T181" i="13"/>
  <c r="R181" i="13"/>
  <c r="Q181" i="13"/>
  <c r="S181" i="13" s="1"/>
  <c r="L181" i="13"/>
  <c r="K181" i="13"/>
  <c r="J181" i="13"/>
  <c r="I181" i="13"/>
  <c r="H181" i="13"/>
  <c r="G181" i="13"/>
  <c r="U180" i="13"/>
  <c r="T180" i="13"/>
  <c r="R180" i="13"/>
  <c r="Q180" i="13"/>
  <c r="S180" i="13" s="1"/>
  <c r="L180" i="13"/>
  <c r="K180" i="13"/>
  <c r="J180" i="13"/>
  <c r="I180" i="13"/>
  <c r="H180" i="13"/>
  <c r="G180" i="13"/>
  <c r="U179" i="13"/>
  <c r="T179" i="13"/>
  <c r="R179" i="13"/>
  <c r="Q179" i="13"/>
  <c r="S179" i="13" s="1"/>
  <c r="L179" i="13"/>
  <c r="K179" i="13"/>
  <c r="J179" i="13"/>
  <c r="I179" i="13"/>
  <c r="H179" i="13"/>
  <c r="G179" i="13"/>
  <c r="U178" i="13"/>
  <c r="T178" i="13"/>
  <c r="R178" i="13"/>
  <c r="Q178" i="13"/>
  <c r="S178" i="13" s="1"/>
  <c r="L178" i="13"/>
  <c r="K178" i="13"/>
  <c r="J178" i="13"/>
  <c r="I178" i="13"/>
  <c r="H178" i="13"/>
  <c r="G178" i="13"/>
  <c r="U177" i="13"/>
  <c r="T177" i="13"/>
  <c r="R177" i="13"/>
  <c r="Q177" i="13"/>
  <c r="L177" i="13"/>
  <c r="K177" i="13"/>
  <c r="J177" i="13"/>
  <c r="I177" i="13"/>
  <c r="H177" i="13"/>
  <c r="G177" i="13"/>
  <c r="U176" i="13"/>
  <c r="T176" i="13"/>
  <c r="R176" i="13"/>
  <c r="Q176" i="13"/>
  <c r="S176" i="13" s="1"/>
  <c r="L176" i="13"/>
  <c r="K176" i="13"/>
  <c r="J176" i="13"/>
  <c r="I176" i="13"/>
  <c r="H176" i="13"/>
  <c r="G176" i="13"/>
  <c r="U175" i="13"/>
  <c r="T175" i="13"/>
  <c r="R175" i="13"/>
  <c r="Q175" i="13"/>
  <c r="S175" i="13" s="1"/>
  <c r="L175" i="13"/>
  <c r="K175" i="13"/>
  <c r="J175" i="13"/>
  <c r="I175" i="13"/>
  <c r="H175" i="13"/>
  <c r="G175" i="13"/>
  <c r="U174" i="13"/>
  <c r="T174" i="13"/>
  <c r="R174" i="13"/>
  <c r="Q174" i="13"/>
  <c r="L174" i="13"/>
  <c r="K174" i="13"/>
  <c r="J174" i="13"/>
  <c r="I174" i="13"/>
  <c r="H174" i="13"/>
  <c r="G174" i="13"/>
  <c r="U173" i="13"/>
  <c r="T173" i="13"/>
  <c r="R173" i="13"/>
  <c r="Q173" i="13"/>
  <c r="S173" i="13" s="1"/>
  <c r="L173" i="13"/>
  <c r="K173" i="13"/>
  <c r="J173" i="13"/>
  <c r="I173" i="13"/>
  <c r="H173" i="13"/>
  <c r="G173" i="13"/>
  <c r="U172" i="13"/>
  <c r="T172" i="13"/>
  <c r="R172" i="13"/>
  <c r="Q172" i="13"/>
  <c r="S172" i="13" s="1"/>
  <c r="L172" i="13"/>
  <c r="K172" i="13"/>
  <c r="J172" i="13"/>
  <c r="I172" i="13"/>
  <c r="H172" i="13"/>
  <c r="G172" i="13"/>
  <c r="U171" i="13"/>
  <c r="T171" i="13"/>
  <c r="R171" i="13"/>
  <c r="Q171" i="13"/>
  <c r="L171" i="13"/>
  <c r="K171" i="13"/>
  <c r="J171" i="13"/>
  <c r="I171" i="13"/>
  <c r="H171" i="13"/>
  <c r="G171" i="13"/>
  <c r="U170" i="13"/>
  <c r="T170" i="13"/>
  <c r="R170" i="13"/>
  <c r="Q170" i="13"/>
  <c r="S170" i="13" s="1"/>
  <c r="L170" i="13"/>
  <c r="K170" i="13"/>
  <c r="J170" i="13"/>
  <c r="I170" i="13"/>
  <c r="H170" i="13"/>
  <c r="G170" i="13"/>
  <c r="U169" i="13"/>
  <c r="T169" i="13"/>
  <c r="R169" i="13"/>
  <c r="Q169" i="13"/>
  <c r="S169" i="13" s="1"/>
  <c r="L169" i="13"/>
  <c r="K169" i="13"/>
  <c r="J169" i="13"/>
  <c r="I169" i="13"/>
  <c r="H169" i="13"/>
  <c r="G169" i="13"/>
  <c r="U168" i="13"/>
  <c r="T168" i="13"/>
  <c r="R168" i="13"/>
  <c r="Q168" i="13"/>
  <c r="S168" i="13" s="1"/>
  <c r="L168" i="13"/>
  <c r="K168" i="13"/>
  <c r="J168" i="13"/>
  <c r="I168" i="13"/>
  <c r="H168" i="13"/>
  <c r="G168" i="13"/>
  <c r="U167" i="13"/>
  <c r="T167" i="13"/>
  <c r="R167" i="13"/>
  <c r="Q167" i="13"/>
  <c r="S167" i="13" s="1"/>
  <c r="L167" i="13"/>
  <c r="K167" i="13"/>
  <c r="J167" i="13"/>
  <c r="I167" i="13"/>
  <c r="H167" i="13"/>
  <c r="G167" i="13"/>
  <c r="U166" i="13"/>
  <c r="T166" i="13"/>
  <c r="R166" i="13"/>
  <c r="Q166" i="13"/>
  <c r="S166" i="13" s="1"/>
  <c r="L166" i="13"/>
  <c r="K166" i="13"/>
  <c r="J166" i="13"/>
  <c r="I166" i="13"/>
  <c r="H166" i="13"/>
  <c r="G166" i="13"/>
  <c r="U165" i="13"/>
  <c r="T165" i="13"/>
  <c r="R165" i="13"/>
  <c r="Q165" i="13"/>
  <c r="L165" i="13"/>
  <c r="K165" i="13"/>
  <c r="J165" i="13"/>
  <c r="I165" i="13"/>
  <c r="H165" i="13"/>
  <c r="G165" i="13"/>
  <c r="U164" i="13"/>
  <c r="T164" i="13"/>
  <c r="R164" i="13"/>
  <c r="Q164" i="13"/>
  <c r="S164" i="13" s="1"/>
  <c r="L164" i="13"/>
  <c r="K164" i="13"/>
  <c r="J164" i="13"/>
  <c r="I164" i="13"/>
  <c r="H164" i="13"/>
  <c r="G164" i="13"/>
  <c r="U163" i="13"/>
  <c r="T163" i="13"/>
  <c r="R163" i="13"/>
  <c r="Q163" i="13"/>
  <c r="S163" i="13" s="1"/>
  <c r="L163" i="13"/>
  <c r="K163" i="13"/>
  <c r="J163" i="13"/>
  <c r="I163" i="13"/>
  <c r="H163" i="13"/>
  <c r="G163" i="13"/>
  <c r="U162" i="13"/>
  <c r="T162" i="13"/>
  <c r="R162" i="13"/>
  <c r="Q162" i="13"/>
  <c r="L162" i="13"/>
  <c r="K162" i="13"/>
  <c r="J162" i="13"/>
  <c r="I162" i="13"/>
  <c r="H162" i="13"/>
  <c r="G162" i="13"/>
  <c r="U161" i="13"/>
  <c r="T161" i="13"/>
  <c r="R161" i="13"/>
  <c r="Q161" i="13"/>
  <c r="S161" i="13" s="1"/>
  <c r="L161" i="13"/>
  <c r="K161" i="13"/>
  <c r="J161" i="13"/>
  <c r="I161" i="13"/>
  <c r="H161" i="13"/>
  <c r="G161" i="13"/>
  <c r="U160" i="13"/>
  <c r="T160" i="13"/>
  <c r="R160" i="13"/>
  <c r="Q160" i="13"/>
  <c r="S160" i="13" s="1"/>
  <c r="L160" i="13"/>
  <c r="K160" i="13"/>
  <c r="J160" i="13"/>
  <c r="I160" i="13"/>
  <c r="H160" i="13"/>
  <c r="G160" i="13"/>
  <c r="U159" i="13"/>
  <c r="T159" i="13"/>
  <c r="R159" i="13"/>
  <c r="Q159" i="13"/>
  <c r="L159" i="13"/>
  <c r="K159" i="13"/>
  <c r="J159" i="13"/>
  <c r="I159" i="13"/>
  <c r="H159" i="13"/>
  <c r="G159" i="13"/>
  <c r="U158" i="13"/>
  <c r="T158" i="13"/>
  <c r="R158" i="13"/>
  <c r="Q158" i="13"/>
  <c r="L158" i="13"/>
  <c r="K158" i="13"/>
  <c r="J158" i="13"/>
  <c r="I158" i="13"/>
  <c r="H158" i="13"/>
  <c r="G158" i="13"/>
  <c r="U157" i="13"/>
  <c r="T157" i="13"/>
  <c r="R157" i="13"/>
  <c r="Q157" i="13"/>
  <c r="S157" i="13" s="1"/>
  <c r="L157" i="13"/>
  <c r="K157" i="13"/>
  <c r="J157" i="13"/>
  <c r="I157" i="13"/>
  <c r="H157" i="13"/>
  <c r="G157" i="13"/>
  <c r="U156" i="13"/>
  <c r="T156" i="13"/>
  <c r="R156" i="13"/>
  <c r="Q156" i="13"/>
  <c r="S156" i="13" s="1"/>
  <c r="L156" i="13"/>
  <c r="K156" i="13"/>
  <c r="J156" i="13"/>
  <c r="I156" i="13"/>
  <c r="H156" i="13"/>
  <c r="G156" i="13"/>
  <c r="U155" i="13"/>
  <c r="T155" i="13"/>
  <c r="R155" i="13"/>
  <c r="Q155" i="13"/>
  <c r="S155" i="13" s="1"/>
  <c r="L155" i="13"/>
  <c r="K155" i="13"/>
  <c r="J155" i="13"/>
  <c r="I155" i="13"/>
  <c r="H155" i="13"/>
  <c r="G155" i="13"/>
  <c r="U154" i="13"/>
  <c r="T154" i="13"/>
  <c r="R154" i="13"/>
  <c r="Q154" i="13"/>
  <c r="S154" i="13" s="1"/>
  <c r="L154" i="13"/>
  <c r="K154" i="13"/>
  <c r="J154" i="13"/>
  <c r="I154" i="13"/>
  <c r="H154" i="13"/>
  <c r="G154" i="13"/>
  <c r="U153" i="13"/>
  <c r="T153" i="13"/>
  <c r="R153" i="13"/>
  <c r="Q153" i="13"/>
  <c r="L153" i="13"/>
  <c r="K153" i="13"/>
  <c r="J153" i="13"/>
  <c r="I153" i="13"/>
  <c r="H153" i="13"/>
  <c r="G153" i="13"/>
  <c r="U152" i="13"/>
  <c r="T152" i="13"/>
  <c r="R152" i="13"/>
  <c r="Q152" i="13"/>
  <c r="S152" i="13" s="1"/>
  <c r="L152" i="13"/>
  <c r="K152" i="13"/>
  <c r="J152" i="13"/>
  <c r="I152" i="13"/>
  <c r="H152" i="13"/>
  <c r="G152" i="13"/>
  <c r="U151" i="13"/>
  <c r="T151" i="13"/>
  <c r="L151" i="13"/>
  <c r="K151" i="13"/>
  <c r="J151" i="13"/>
  <c r="I151" i="13"/>
  <c r="H151" i="13"/>
  <c r="G151" i="13"/>
  <c r="Q151" i="13"/>
  <c r="U150" i="13"/>
  <c r="T150" i="13"/>
  <c r="R150" i="13"/>
  <c r="Q150" i="13"/>
  <c r="L150" i="13"/>
  <c r="K150" i="13"/>
  <c r="J150" i="13"/>
  <c r="I150" i="13"/>
  <c r="H150" i="13"/>
  <c r="G150" i="13"/>
  <c r="U149" i="13"/>
  <c r="T149" i="13"/>
  <c r="R149" i="13"/>
  <c r="Q149" i="13"/>
  <c r="L149" i="13"/>
  <c r="K149" i="13"/>
  <c r="J149" i="13"/>
  <c r="I149" i="13"/>
  <c r="H149" i="13"/>
  <c r="G149" i="13"/>
  <c r="U148" i="13"/>
  <c r="T148" i="13"/>
  <c r="R148" i="13"/>
  <c r="Q148" i="13"/>
  <c r="L148" i="13"/>
  <c r="K148" i="13"/>
  <c r="J148" i="13"/>
  <c r="I148" i="13"/>
  <c r="H148" i="13"/>
  <c r="G148" i="13"/>
  <c r="U147" i="13"/>
  <c r="T147" i="13"/>
  <c r="R147" i="13"/>
  <c r="Q147" i="13"/>
  <c r="L147" i="13"/>
  <c r="K147" i="13"/>
  <c r="J147" i="13"/>
  <c r="I147" i="13"/>
  <c r="H147" i="13"/>
  <c r="G147" i="13"/>
  <c r="U146" i="13"/>
  <c r="T146" i="13"/>
  <c r="R146" i="13"/>
  <c r="Q146" i="13"/>
  <c r="S146" i="13" s="1"/>
  <c r="L146" i="13"/>
  <c r="K146" i="13"/>
  <c r="J146" i="13"/>
  <c r="I146" i="13"/>
  <c r="H146" i="13"/>
  <c r="G146" i="13"/>
  <c r="U145" i="13"/>
  <c r="T145" i="13"/>
  <c r="R145" i="13"/>
  <c r="Q145" i="13"/>
  <c r="L145" i="13"/>
  <c r="K145" i="13"/>
  <c r="J145" i="13"/>
  <c r="P145" i="13" s="1"/>
  <c r="I145" i="13"/>
  <c r="H145" i="13"/>
  <c r="G145" i="13"/>
  <c r="U144" i="13"/>
  <c r="T144" i="13"/>
  <c r="R144" i="13"/>
  <c r="Q144" i="13"/>
  <c r="L144" i="13"/>
  <c r="K144" i="13"/>
  <c r="J144" i="13"/>
  <c r="I144" i="13"/>
  <c r="H144" i="13"/>
  <c r="G144" i="13"/>
  <c r="U143" i="13"/>
  <c r="T143" i="13"/>
  <c r="R143" i="13"/>
  <c r="Q143" i="13"/>
  <c r="L143" i="13"/>
  <c r="K143" i="13"/>
  <c r="J143" i="13"/>
  <c r="I143" i="13"/>
  <c r="H143" i="13"/>
  <c r="G143" i="13"/>
  <c r="U142" i="13"/>
  <c r="T142" i="13"/>
  <c r="R142" i="13"/>
  <c r="Q142" i="13"/>
  <c r="L142" i="13"/>
  <c r="K142" i="13"/>
  <c r="J142" i="13"/>
  <c r="I142" i="13"/>
  <c r="H142" i="13"/>
  <c r="G142" i="13"/>
  <c r="U627" i="13"/>
  <c r="T627" i="13"/>
  <c r="R627" i="13"/>
  <c r="Q627" i="13"/>
  <c r="L627" i="13"/>
  <c r="K627" i="13"/>
  <c r="J627" i="13"/>
  <c r="I627" i="13"/>
  <c r="H627" i="13"/>
  <c r="G627" i="13"/>
  <c r="U626" i="13"/>
  <c r="T626" i="13"/>
  <c r="R626" i="13"/>
  <c r="Q626" i="13"/>
  <c r="S626" i="13" s="1"/>
  <c r="L626" i="13"/>
  <c r="K626" i="13"/>
  <c r="J626" i="13"/>
  <c r="I626" i="13"/>
  <c r="H626" i="13"/>
  <c r="G626" i="13"/>
  <c r="U625" i="13"/>
  <c r="T625" i="13"/>
  <c r="R625" i="13"/>
  <c r="Q625" i="13"/>
  <c r="S625" i="13" s="1"/>
  <c r="L625" i="13"/>
  <c r="K625" i="13"/>
  <c r="J625" i="13"/>
  <c r="P625" i="13" s="1"/>
  <c r="I625" i="13"/>
  <c r="H625" i="13"/>
  <c r="G625" i="13"/>
  <c r="U624" i="13"/>
  <c r="T624" i="13"/>
  <c r="R624" i="13"/>
  <c r="Q624" i="13"/>
  <c r="L624" i="13"/>
  <c r="K624" i="13"/>
  <c r="J624" i="13"/>
  <c r="I624" i="13"/>
  <c r="H624" i="13"/>
  <c r="G624" i="13"/>
  <c r="U623" i="13"/>
  <c r="T623" i="13"/>
  <c r="R623" i="13"/>
  <c r="Q623" i="13"/>
  <c r="L623" i="13"/>
  <c r="K623" i="13"/>
  <c r="J623" i="13"/>
  <c r="I623" i="13"/>
  <c r="H623" i="13"/>
  <c r="G623" i="13"/>
  <c r="U622" i="13"/>
  <c r="T622" i="13"/>
  <c r="R622" i="13"/>
  <c r="Q622" i="13"/>
  <c r="S622" i="13" s="1"/>
  <c r="L622" i="13"/>
  <c r="K622" i="13"/>
  <c r="J622" i="13"/>
  <c r="I622" i="13"/>
  <c r="H622" i="13"/>
  <c r="G622" i="13"/>
  <c r="U621" i="13"/>
  <c r="T621" i="13"/>
  <c r="L621" i="13"/>
  <c r="K621" i="13"/>
  <c r="J621" i="13"/>
  <c r="I621" i="13"/>
  <c r="H621" i="13"/>
  <c r="G621" i="13"/>
  <c r="Q621" i="13"/>
  <c r="U620" i="13"/>
  <c r="T620" i="13"/>
  <c r="R620" i="13"/>
  <c r="Q620" i="13"/>
  <c r="S620" i="13" s="1"/>
  <c r="L620" i="13"/>
  <c r="K620" i="13"/>
  <c r="J620" i="13"/>
  <c r="I620" i="13"/>
  <c r="H620" i="13"/>
  <c r="G620" i="13"/>
  <c r="U619" i="13"/>
  <c r="T619" i="13"/>
  <c r="R619" i="13"/>
  <c r="Q619" i="13"/>
  <c r="S619" i="13" s="1"/>
  <c r="L619" i="13"/>
  <c r="K619" i="13"/>
  <c r="J619" i="13"/>
  <c r="I619" i="13"/>
  <c r="H619" i="13"/>
  <c r="G619" i="13"/>
  <c r="U618" i="13"/>
  <c r="T618" i="13"/>
  <c r="R618" i="13"/>
  <c r="Q618" i="13"/>
  <c r="S618" i="13" s="1"/>
  <c r="L618" i="13"/>
  <c r="K618" i="13"/>
  <c r="J618" i="13"/>
  <c r="I618" i="13"/>
  <c r="H618" i="13"/>
  <c r="G618" i="13"/>
  <c r="U617" i="13"/>
  <c r="T617" i="13"/>
  <c r="R617" i="13"/>
  <c r="Q617" i="13"/>
  <c r="S617" i="13" s="1"/>
  <c r="L617" i="13"/>
  <c r="K617" i="13"/>
  <c r="J617" i="13"/>
  <c r="I617" i="13"/>
  <c r="H617" i="13"/>
  <c r="G617" i="13"/>
  <c r="U616" i="13"/>
  <c r="T616" i="13"/>
  <c r="R616" i="13"/>
  <c r="Q616" i="13"/>
  <c r="L616" i="13"/>
  <c r="K616" i="13"/>
  <c r="J616" i="13"/>
  <c r="I616" i="13"/>
  <c r="H616" i="13"/>
  <c r="G616" i="13"/>
  <c r="U615" i="13"/>
  <c r="T615" i="13"/>
  <c r="R615" i="13"/>
  <c r="Q615" i="13"/>
  <c r="S615" i="13" s="1"/>
  <c r="L615" i="13"/>
  <c r="K615" i="13"/>
  <c r="J615" i="13"/>
  <c r="I615" i="13"/>
  <c r="H615" i="13"/>
  <c r="G615" i="13"/>
  <c r="U614" i="13"/>
  <c r="T614" i="13"/>
  <c r="R614" i="13"/>
  <c r="Q614" i="13"/>
  <c r="S614" i="13" s="1"/>
  <c r="L614" i="13"/>
  <c r="K614" i="13"/>
  <c r="J614" i="13"/>
  <c r="I614" i="13"/>
  <c r="H614" i="13"/>
  <c r="G614" i="13"/>
  <c r="U613" i="13"/>
  <c r="T613" i="13"/>
  <c r="R613" i="13"/>
  <c r="Q613" i="13"/>
  <c r="S613" i="13" s="1"/>
  <c r="L613" i="13"/>
  <c r="K613" i="13"/>
  <c r="J613" i="13"/>
  <c r="I613" i="13"/>
  <c r="H613" i="13"/>
  <c r="G613" i="13"/>
  <c r="U612" i="13"/>
  <c r="T612" i="13"/>
  <c r="R612" i="13"/>
  <c r="Q612" i="13"/>
  <c r="S612" i="13" s="1"/>
  <c r="L612" i="13"/>
  <c r="K612" i="13"/>
  <c r="J612" i="13"/>
  <c r="I612" i="13"/>
  <c r="H612" i="13"/>
  <c r="G612" i="13"/>
  <c r="U611" i="13"/>
  <c r="T611" i="13"/>
  <c r="R611" i="13"/>
  <c r="Q611" i="13"/>
  <c r="S611" i="13" s="1"/>
  <c r="L611" i="13"/>
  <c r="K611" i="13"/>
  <c r="J611" i="13"/>
  <c r="I611" i="13"/>
  <c r="H611" i="13"/>
  <c r="G611" i="13"/>
  <c r="U610" i="13"/>
  <c r="T610" i="13"/>
  <c r="R610" i="13"/>
  <c r="Q610" i="13"/>
  <c r="L610" i="13"/>
  <c r="K610" i="13"/>
  <c r="J610" i="13"/>
  <c r="I610" i="13"/>
  <c r="H610" i="13"/>
  <c r="G610" i="13"/>
  <c r="U609" i="13"/>
  <c r="T609" i="13"/>
  <c r="R609" i="13"/>
  <c r="Q609" i="13"/>
  <c r="S609" i="13" s="1"/>
  <c r="L609" i="13"/>
  <c r="K609" i="13"/>
  <c r="J609" i="13"/>
  <c r="I609" i="13"/>
  <c r="H609" i="13"/>
  <c r="G609" i="13"/>
  <c r="U608" i="13"/>
  <c r="T608" i="13"/>
  <c r="R608" i="13"/>
  <c r="Q608" i="13"/>
  <c r="S608" i="13" s="1"/>
  <c r="L608" i="13"/>
  <c r="K608" i="13"/>
  <c r="J608" i="13"/>
  <c r="I608" i="13"/>
  <c r="H608" i="13"/>
  <c r="G608" i="13"/>
  <c r="U607" i="13"/>
  <c r="T607" i="13"/>
  <c r="R607" i="13"/>
  <c r="Q607" i="13"/>
  <c r="S607" i="13" s="1"/>
  <c r="L607" i="13"/>
  <c r="K607" i="13"/>
  <c r="J607" i="13"/>
  <c r="I607" i="13"/>
  <c r="H607" i="13"/>
  <c r="G607" i="13"/>
  <c r="U606" i="13"/>
  <c r="T606" i="13"/>
  <c r="R606" i="13"/>
  <c r="Q606" i="13"/>
  <c r="S606" i="13" s="1"/>
  <c r="L606" i="13"/>
  <c r="K606" i="13"/>
  <c r="J606" i="13"/>
  <c r="I606" i="13"/>
  <c r="H606" i="13"/>
  <c r="G606" i="13"/>
  <c r="U605" i="13"/>
  <c r="T605" i="13"/>
  <c r="R605" i="13"/>
  <c r="Q605" i="13"/>
  <c r="S605" i="13" s="1"/>
  <c r="L605" i="13"/>
  <c r="K605" i="13"/>
  <c r="J605" i="13"/>
  <c r="I605" i="13"/>
  <c r="H605" i="13"/>
  <c r="G605" i="13"/>
  <c r="U604" i="13"/>
  <c r="T604" i="13"/>
  <c r="R604" i="13"/>
  <c r="Q604" i="13"/>
  <c r="L604" i="13"/>
  <c r="K604" i="13"/>
  <c r="J604" i="13"/>
  <c r="I604" i="13"/>
  <c r="H604" i="13"/>
  <c r="G604" i="13"/>
  <c r="U603" i="13"/>
  <c r="T603" i="13"/>
  <c r="R603" i="13"/>
  <c r="Q603" i="13"/>
  <c r="S603" i="13" s="1"/>
  <c r="L603" i="13"/>
  <c r="K603" i="13"/>
  <c r="J603" i="13"/>
  <c r="I603" i="13"/>
  <c r="H603" i="13"/>
  <c r="G603" i="13"/>
  <c r="U602" i="13"/>
  <c r="T602" i="13"/>
  <c r="R602" i="13"/>
  <c r="Q602" i="13"/>
  <c r="S602" i="13" s="1"/>
  <c r="L602" i="13"/>
  <c r="K602" i="13"/>
  <c r="J602" i="13"/>
  <c r="I602" i="13"/>
  <c r="H602" i="13"/>
  <c r="G602" i="13"/>
  <c r="U601" i="13"/>
  <c r="T601" i="13"/>
  <c r="R601" i="13"/>
  <c r="Q601" i="13"/>
  <c r="L601" i="13"/>
  <c r="K601" i="13"/>
  <c r="J601" i="13"/>
  <c r="I601" i="13"/>
  <c r="H601" i="13"/>
  <c r="G601" i="13"/>
  <c r="U600" i="13"/>
  <c r="T600" i="13"/>
  <c r="R600" i="13"/>
  <c r="Q600" i="13"/>
  <c r="S600" i="13" s="1"/>
  <c r="L600" i="13"/>
  <c r="K600" i="13"/>
  <c r="J600" i="13"/>
  <c r="I600" i="13"/>
  <c r="H600" i="13"/>
  <c r="G600" i="13"/>
  <c r="U599" i="13"/>
  <c r="T599" i="13"/>
  <c r="R599" i="13"/>
  <c r="Q599" i="13"/>
  <c r="S599" i="13" s="1"/>
  <c r="L599" i="13"/>
  <c r="K599" i="13"/>
  <c r="J599" i="13"/>
  <c r="I599" i="13"/>
  <c r="H599" i="13"/>
  <c r="G599" i="13"/>
  <c r="U598" i="13"/>
  <c r="T598" i="13"/>
  <c r="R598" i="13"/>
  <c r="Q598" i="13"/>
  <c r="L598" i="13"/>
  <c r="K598" i="13"/>
  <c r="J598" i="13"/>
  <c r="I598" i="13"/>
  <c r="H598" i="13"/>
  <c r="G598" i="13"/>
  <c r="U597" i="13"/>
  <c r="T597" i="13"/>
  <c r="R597" i="13"/>
  <c r="Q597" i="13"/>
  <c r="S597" i="13" s="1"/>
  <c r="L597" i="13"/>
  <c r="K597" i="13"/>
  <c r="J597" i="13"/>
  <c r="I597" i="13"/>
  <c r="H597" i="13"/>
  <c r="G597" i="13"/>
  <c r="U596" i="13"/>
  <c r="T596" i="13"/>
  <c r="R596" i="13"/>
  <c r="Q596" i="13"/>
  <c r="S596" i="13" s="1"/>
  <c r="L596" i="13"/>
  <c r="K596" i="13"/>
  <c r="J596" i="13"/>
  <c r="I596" i="13"/>
  <c r="H596" i="13"/>
  <c r="G596" i="13"/>
  <c r="U595" i="13"/>
  <c r="T595" i="13"/>
  <c r="R595" i="13"/>
  <c r="Q595" i="13"/>
  <c r="S595" i="13" s="1"/>
  <c r="L595" i="13"/>
  <c r="K595" i="13"/>
  <c r="J595" i="13"/>
  <c r="I595" i="13"/>
  <c r="H595" i="13"/>
  <c r="G595" i="13"/>
  <c r="U594" i="13"/>
  <c r="T594" i="13"/>
  <c r="R594" i="13"/>
  <c r="Q594" i="13"/>
  <c r="S594" i="13" s="1"/>
  <c r="L594" i="13"/>
  <c r="K594" i="13"/>
  <c r="J594" i="13"/>
  <c r="I594" i="13"/>
  <c r="H594" i="13"/>
  <c r="G594" i="13"/>
  <c r="U593" i="13"/>
  <c r="T593" i="13"/>
  <c r="R593" i="13"/>
  <c r="Q593" i="13"/>
  <c r="S593" i="13" s="1"/>
  <c r="L593" i="13"/>
  <c r="K593" i="13"/>
  <c r="J593" i="13"/>
  <c r="I593" i="13"/>
  <c r="H593" i="13"/>
  <c r="G593" i="13"/>
  <c r="U592" i="13"/>
  <c r="T592" i="13"/>
  <c r="R592" i="13"/>
  <c r="Q592" i="13"/>
  <c r="L592" i="13"/>
  <c r="K592" i="13"/>
  <c r="J592" i="13"/>
  <c r="I592" i="13"/>
  <c r="H592" i="13"/>
  <c r="G592" i="13"/>
  <c r="U591" i="13"/>
  <c r="T591" i="13"/>
  <c r="R591" i="13"/>
  <c r="Q591" i="13"/>
  <c r="S591" i="13" s="1"/>
  <c r="L591" i="13"/>
  <c r="K591" i="13"/>
  <c r="J591" i="13"/>
  <c r="I591" i="13"/>
  <c r="H591" i="13"/>
  <c r="G591" i="13"/>
  <c r="U590" i="13"/>
  <c r="T590" i="13"/>
  <c r="R590" i="13"/>
  <c r="Q590" i="13"/>
  <c r="L590" i="13"/>
  <c r="K590" i="13"/>
  <c r="J590" i="13"/>
  <c r="I590" i="13"/>
  <c r="H590" i="13"/>
  <c r="G590" i="13"/>
  <c r="U589" i="13"/>
  <c r="T589" i="13"/>
  <c r="R589" i="13"/>
  <c r="Q589" i="13"/>
  <c r="S589" i="13" s="1"/>
  <c r="L589" i="13"/>
  <c r="K589" i="13"/>
  <c r="J589" i="13"/>
  <c r="I589" i="13"/>
  <c r="H589" i="13"/>
  <c r="G589" i="13"/>
  <c r="U588" i="13"/>
  <c r="T588" i="13"/>
  <c r="R588" i="13"/>
  <c r="Q588" i="13"/>
  <c r="L588" i="13"/>
  <c r="K588" i="13"/>
  <c r="J588" i="13"/>
  <c r="I588" i="13"/>
  <c r="H588" i="13"/>
  <c r="G588" i="13"/>
  <c r="U587" i="13"/>
  <c r="T587" i="13"/>
  <c r="R587" i="13"/>
  <c r="Q587" i="13"/>
  <c r="S587" i="13" s="1"/>
  <c r="L587" i="13"/>
  <c r="K587" i="13"/>
  <c r="J587" i="13"/>
  <c r="I587" i="13"/>
  <c r="H587" i="13"/>
  <c r="G587" i="13"/>
  <c r="U586" i="13"/>
  <c r="T586" i="13"/>
  <c r="R586" i="13"/>
  <c r="Q586" i="13"/>
  <c r="L586" i="13"/>
  <c r="K586" i="13"/>
  <c r="J586" i="13"/>
  <c r="I586" i="13"/>
  <c r="H586" i="13"/>
  <c r="G586" i="13"/>
  <c r="U585" i="13"/>
  <c r="T585" i="13"/>
  <c r="R585" i="13"/>
  <c r="Q585" i="13"/>
  <c r="S585" i="13" s="1"/>
  <c r="L585" i="13"/>
  <c r="K585" i="13"/>
  <c r="J585" i="13"/>
  <c r="I585" i="13"/>
  <c r="H585" i="13"/>
  <c r="G585" i="13"/>
  <c r="U584" i="13"/>
  <c r="T584" i="13"/>
  <c r="R584" i="13"/>
  <c r="Q584" i="13"/>
  <c r="L584" i="13"/>
  <c r="K584" i="13"/>
  <c r="J584" i="13"/>
  <c r="I584" i="13"/>
  <c r="H584" i="13"/>
  <c r="G584" i="13"/>
  <c r="U583" i="13"/>
  <c r="T583" i="13"/>
  <c r="R583" i="13"/>
  <c r="Q583" i="13"/>
  <c r="S583" i="13" s="1"/>
  <c r="L583" i="13"/>
  <c r="K583" i="13"/>
  <c r="J583" i="13"/>
  <c r="I583" i="13"/>
  <c r="H583" i="13"/>
  <c r="G583" i="13"/>
  <c r="U582" i="13"/>
  <c r="T582" i="13"/>
  <c r="R582" i="13"/>
  <c r="Q582" i="13"/>
  <c r="L582" i="13"/>
  <c r="K582" i="13"/>
  <c r="J582" i="13"/>
  <c r="I582" i="13"/>
  <c r="H582" i="13"/>
  <c r="G582" i="13"/>
  <c r="U581" i="13"/>
  <c r="T581" i="13"/>
  <c r="R581" i="13"/>
  <c r="Q581" i="13"/>
  <c r="S581" i="13" s="1"/>
  <c r="L581" i="13"/>
  <c r="K581" i="13"/>
  <c r="J581" i="13"/>
  <c r="I581" i="13"/>
  <c r="H581" i="13"/>
  <c r="G581" i="13"/>
  <c r="U580" i="13"/>
  <c r="T580" i="13"/>
  <c r="R580" i="13"/>
  <c r="Q580" i="13"/>
  <c r="L580" i="13"/>
  <c r="K580" i="13"/>
  <c r="J580" i="13"/>
  <c r="I580" i="13"/>
  <c r="H580" i="13"/>
  <c r="G580" i="13"/>
  <c r="U579" i="13"/>
  <c r="T579" i="13"/>
  <c r="R579" i="13"/>
  <c r="Q579" i="13"/>
  <c r="S579" i="13" s="1"/>
  <c r="L579" i="13"/>
  <c r="K579" i="13"/>
  <c r="J579" i="13"/>
  <c r="I579" i="13"/>
  <c r="H579" i="13"/>
  <c r="G579" i="13"/>
  <c r="U578" i="13"/>
  <c r="T578" i="13"/>
  <c r="R578" i="13"/>
  <c r="Q578" i="13"/>
  <c r="L578" i="13"/>
  <c r="K578" i="13"/>
  <c r="J578" i="13"/>
  <c r="I578" i="13"/>
  <c r="H578" i="13"/>
  <c r="G578" i="13"/>
  <c r="U577" i="13"/>
  <c r="T577" i="13"/>
  <c r="L577" i="13"/>
  <c r="K577" i="13"/>
  <c r="J577" i="13"/>
  <c r="I577" i="13"/>
  <c r="H577" i="13"/>
  <c r="G577" i="13"/>
  <c r="Q577" i="13"/>
  <c r="U576" i="13"/>
  <c r="T576" i="13"/>
  <c r="R576" i="13"/>
  <c r="Q576" i="13"/>
  <c r="L576" i="13"/>
  <c r="K576" i="13"/>
  <c r="J576" i="13"/>
  <c r="I576" i="13"/>
  <c r="H576" i="13"/>
  <c r="G576" i="13"/>
  <c r="U575" i="13"/>
  <c r="T575" i="13"/>
  <c r="R575" i="13"/>
  <c r="Q575" i="13"/>
  <c r="L575" i="13"/>
  <c r="K575" i="13"/>
  <c r="J575" i="13"/>
  <c r="I575" i="13"/>
  <c r="H575" i="13"/>
  <c r="G575" i="13"/>
  <c r="U574" i="13"/>
  <c r="T574" i="13"/>
  <c r="R574" i="13"/>
  <c r="Q574" i="13"/>
  <c r="L574" i="13"/>
  <c r="K574" i="13"/>
  <c r="J574" i="13"/>
  <c r="I574" i="13"/>
  <c r="H574" i="13"/>
  <c r="G574" i="13"/>
  <c r="U573" i="13"/>
  <c r="T573" i="13"/>
  <c r="R573" i="13"/>
  <c r="Q573" i="13"/>
  <c r="S573" i="13" s="1"/>
  <c r="L573" i="13"/>
  <c r="K573" i="13"/>
  <c r="J573" i="13"/>
  <c r="I573" i="13"/>
  <c r="H573" i="13"/>
  <c r="G573" i="13"/>
  <c r="U572" i="13"/>
  <c r="T572" i="13"/>
  <c r="R572" i="13"/>
  <c r="Q572" i="13"/>
  <c r="L572" i="13"/>
  <c r="K572" i="13"/>
  <c r="J572" i="13"/>
  <c r="P572" i="13" s="1"/>
  <c r="I572" i="13"/>
  <c r="H572" i="13"/>
  <c r="G572" i="13"/>
  <c r="U571" i="13"/>
  <c r="T571" i="13"/>
  <c r="R571" i="13"/>
  <c r="Q571" i="13"/>
  <c r="L571" i="13"/>
  <c r="K571" i="13"/>
  <c r="J571" i="13"/>
  <c r="I571" i="13"/>
  <c r="H571" i="13"/>
  <c r="G571" i="13"/>
  <c r="U570" i="13"/>
  <c r="T570" i="13"/>
  <c r="R570" i="13"/>
  <c r="Q570" i="13"/>
  <c r="L570" i="13"/>
  <c r="K570" i="13"/>
  <c r="J570" i="13"/>
  <c r="I570" i="13"/>
  <c r="H570" i="13"/>
  <c r="G570" i="13"/>
  <c r="U569" i="13"/>
  <c r="T569" i="13"/>
  <c r="R569" i="13"/>
  <c r="Q569" i="13"/>
  <c r="L569" i="13"/>
  <c r="K569" i="13"/>
  <c r="J569" i="13"/>
  <c r="I569" i="13"/>
  <c r="H569" i="13"/>
  <c r="G569" i="13"/>
  <c r="U568" i="13"/>
  <c r="T568" i="13"/>
  <c r="R568" i="13"/>
  <c r="Q568" i="13"/>
  <c r="L568" i="13"/>
  <c r="K568" i="13"/>
  <c r="J568" i="13"/>
  <c r="I568" i="13"/>
  <c r="H568" i="13"/>
  <c r="G568" i="13"/>
  <c r="U567" i="13"/>
  <c r="T567" i="13"/>
  <c r="R567" i="13"/>
  <c r="Q567" i="13"/>
  <c r="S567" i="13" s="1"/>
  <c r="L567" i="13"/>
  <c r="K567" i="13"/>
  <c r="J567" i="13"/>
  <c r="I567" i="13"/>
  <c r="H567" i="13"/>
  <c r="G567" i="13"/>
  <c r="U566" i="13"/>
  <c r="T566" i="13"/>
  <c r="R566" i="13"/>
  <c r="Q566" i="13"/>
  <c r="L566" i="13"/>
  <c r="K566" i="13"/>
  <c r="J566" i="13"/>
  <c r="P566" i="13" s="1"/>
  <c r="I566" i="13"/>
  <c r="H566" i="13"/>
  <c r="G566" i="13"/>
  <c r="U565" i="13"/>
  <c r="T565" i="13"/>
  <c r="R565" i="13"/>
  <c r="Q565" i="13"/>
  <c r="L565" i="13"/>
  <c r="K565" i="13"/>
  <c r="J565" i="13"/>
  <c r="I565" i="13"/>
  <c r="H565" i="13"/>
  <c r="G565" i="13"/>
  <c r="U564" i="13"/>
  <c r="T564" i="13"/>
  <c r="R564" i="13"/>
  <c r="Q564" i="13"/>
  <c r="L564" i="13"/>
  <c r="K564" i="13"/>
  <c r="J564" i="13"/>
  <c r="I564" i="13"/>
  <c r="H564" i="13"/>
  <c r="G564" i="13"/>
  <c r="U563" i="13"/>
  <c r="T563" i="13"/>
  <c r="R563" i="13"/>
  <c r="Q563" i="13"/>
  <c r="L563" i="13"/>
  <c r="K563" i="13"/>
  <c r="J563" i="13"/>
  <c r="I563" i="13"/>
  <c r="H563" i="13"/>
  <c r="G563" i="13"/>
  <c r="U562" i="13"/>
  <c r="T562" i="13"/>
  <c r="R562" i="13"/>
  <c r="Q562" i="13"/>
  <c r="L562" i="13"/>
  <c r="K562" i="13"/>
  <c r="J562" i="13"/>
  <c r="I562" i="13"/>
  <c r="H562" i="13"/>
  <c r="G562" i="13"/>
  <c r="U561" i="13"/>
  <c r="T561" i="13"/>
  <c r="R561" i="13"/>
  <c r="Q561" i="13"/>
  <c r="S561" i="13" s="1"/>
  <c r="L561" i="13"/>
  <c r="K561" i="13"/>
  <c r="J561" i="13"/>
  <c r="I561" i="13"/>
  <c r="H561" i="13"/>
  <c r="G561" i="13"/>
  <c r="U560" i="13"/>
  <c r="T560" i="13"/>
  <c r="R560" i="13"/>
  <c r="Q560" i="13"/>
  <c r="L560" i="13"/>
  <c r="K560" i="13"/>
  <c r="J560" i="13"/>
  <c r="P560" i="13" s="1"/>
  <c r="I560" i="13"/>
  <c r="H560" i="13"/>
  <c r="G560" i="13"/>
  <c r="U559" i="13"/>
  <c r="T559" i="13"/>
  <c r="R559" i="13"/>
  <c r="Q559" i="13"/>
  <c r="L559" i="13"/>
  <c r="K559" i="13"/>
  <c r="J559" i="13"/>
  <c r="I559" i="13"/>
  <c r="H559" i="13"/>
  <c r="G559" i="13"/>
  <c r="U558" i="13"/>
  <c r="T558" i="13"/>
  <c r="R558" i="13"/>
  <c r="Q558" i="13"/>
  <c r="L558" i="13"/>
  <c r="K558" i="13"/>
  <c r="J558" i="13"/>
  <c r="I558" i="13"/>
  <c r="H558" i="13"/>
  <c r="G558" i="13"/>
  <c r="U557" i="13"/>
  <c r="T557" i="13"/>
  <c r="R557" i="13"/>
  <c r="Q557" i="13"/>
  <c r="L557" i="13"/>
  <c r="K557" i="13"/>
  <c r="J557" i="13"/>
  <c r="I557" i="13"/>
  <c r="H557" i="13"/>
  <c r="G557" i="13"/>
  <c r="U556" i="13"/>
  <c r="T556" i="13"/>
  <c r="R556" i="13"/>
  <c r="Q556" i="13"/>
  <c r="L556" i="13"/>
  <c r="K556" i="13"/>
  <c r="J556" i="13"/>
  <c r="I556" i="13"/>
  <c r="H556" i="13"/>
  <c r="G556" i="13"/>
  <c r="U555" i="13"/>
  <c r="T555" i="13"/>
  <c r="R555" i="13"/>
  <c r="Q555" i="13"/>
  <c r="S555" i="13" s="1"/>
  <c r="L555" i="13"/>
  <c r="K555" i="13"/>
  <c r="J555" i="13"/>
  <c r="I555" i="13"/>
  <c r="H555" i="13"/>
  <c r="G555" i="13"/>
  <c r="U554" i="13"/>
  <c r="T554" i="13"/>
  <c r="R554" i="13"/>
  <c r="Q554" i="13"/>
  <c r="L554" i="13"/>
  <c r="K554" i="13"/>
  <c r="J554" i="13"/>
  <c r="P554" i="13" s="1"/>
  <c r="I554" i="13"/>
  <c r="H554" i="13"/>
  <c r="G554" i="13"/>
  <c r="U553" i="13"/>
  <c r="T553" i="13"/>
  <c r="R553" i="13"/>
  <c r="Q553" i="13"/>
  <c r="L553" i="13"/>
  <c r="K553" i="13"/>
  <c r="J553" i="13"/>
  <c r="I553" i="13"/>
  <c r="H553" i="13"/>
  <c r="G553" i="13"/>
  <c r="U552" i="13"/>
  <c r="T552" i="13"/>
  <c r="R552" i="13"/>
  <c r="Q552" i="13"/>
  <c r="L552" i="13"/>
  <c r="K552" i="13"/>
  <c r="J552" i="13"/>
  <c r="I552" i="13"/>
  <c r="H552" i="13"/>
  <c r="G552" i="13"/>
  <c r="U551" i="13"/>
  <c r="T551" i="13"/>
  <c r="R551" i="13"/>
  <c r="Q551" i="13"/>
  <c r="L551" i="13"/>
  <c r="K551" i="13"/>
  <c r="J551" i="13"/>
  <c r="I551" i="13"/>
  <c r="H551" i="13"/>
  <c r="G551" i="13"/>
  <c r="U550" i="13"/>
  <c r="T550" i="13"/>
  <c r="R550" i="13"/>
  <c r="Q550" i="13"/>
  <c r="L550" i="13"/>
  <c r="K550" i="13"/>
  <c r="J550" i="13"/>
  <c r="I550" i="13"/>
  <c r="H550" i="13"/>
  <c r="G550" i="13"/>
  <c r="U549" i="13"/>
  <c r="T549" i="13"/>
  <c r="R549" i="13"/>
  <c r="Q549" i="13"/>
  <c r="S549" i="13" s="1"/>
  <c r="L549" i="13"/>
  <c r="K549" i="13"/>
  <c r="J549" i="13"/>
  <c r="I549" i="13"/>
  <c r="H549" i="13"/>
  <c r="G549" i="13"/>
  <c r="U548" i="13"/>
  <c r="T548" i="13"/>
  <c r="R548" i="13"/>
  <c r="Q548" i="13"/>
  <c r="L548" i="13"/>
  <c r="K548" i="13"/>
  <c r="J548" i="13"/>
  <c r="P548" i="13" s="1"/>
  <c r="I548" i="13"/>
  <c r="H548" i="13"/>
  <c r="G548" i="13"/>
  <c r="U547" i="13"/>
  <c r="T547" i="13"/>
  <c r="R547" i="13"/>
  <c r="Q547" i="13"/>
  <c r="L547" i="13"/>
  <c r="K547" i="13"/>
  <c r="J547" i="13"/>
  <c r="I547" i="13"/>
  <c r="H547" i="13"/>
  <c r="G547" i="13"/>
  <c r="U546" i="13"/>
  <c r="T546" i="13"/>
  <c r="R546" i="13"/>
  <c r="Q546" i="13"/>
  <c r="L546" i="13"/>
  <c r="K546" i="13"/>
  <c r="J546" i="13"/>
  <c r="I546" i="13"/>
  <c r="H546" i="13"/>
  <c r="G546" i="13"/>
  <c r="U545" i="13"/>
  <c r="T545" i="13"/>
  <c r="R545" i="13"/>
  <c r="Q545" i="13"/>
  <c r="L545" i="13"/>
  <c r="K545" i="13"/>
  <c r="J545" i="13"/>
  <c r="I545" i="13"/>
  <c r="H545" i="13"/>
  <c r="G545" i="13"/>
  <c r="U544" i="13"/>
  <c r="T544" i="13"/>
  <c r="R544" i="13"/>
  <c r="Q544" i="13"/>
  <c r="L544" i="13"/>
  <c r="K544" i="13"/>
  <c r="J544" i="13"/>
  <c r="I544" i="13"/>
  <c r="H544" i="13"/>
  <c r="G544" i="13"/>
  <c r="U543" i="13"/>
  <c r="T543" i="13"/>
  <c r="L543" i="13"/>
  <c r="K543" i="13"/>
  <c r="J543" i="13"/>
  <c r="P543" i="13" s="1"/>
  <c r="I543" i="13"/>
  <c r="H543" i="13"/>
  <c r="G543" i="13"/>
  <c r="Q543" i="13"/>
  <c r="U542" i="13"/>
  <c r="T542" i="13"/>
  <c r="R542" i="13"/>
  <c r="Q542" i="13"/>
  <c r="L542" i="13"/>
  <c r="K542" i="13"/>
  <c r="J542" i="13"/>
  <c r="I542" i="13"/>
  <c r="H542" i="13"/>
  <c r="G542" i="13"/>
  <c r="U541" i="13"/>
  <c r="T541" i="13"/>
  <c r="R541" i="13"/>
  <c r="Q541" i="13"/>
  <c r="L541" i="13"/>
  <c r="K541" i="13"/>
  <c r="J541" i="13"/>
  <c r="I541" i="13"/>
  <c r="H541" i="13"/>
  <c r="G541" i="13"/>
  <c r="U540" i="13"/>
  <c r="T540" i="13"/>
  <c r="R540" i="13"/>
  <c r="Q540" i="13"/>
  <c r="S540" i="13" s="1"/>
  <c r="L540" i="13"/>
  <c r="K540" i="13"/>
  <c r="J540" i="13"/>
  <c r="I540" i="13"/>
  <c r="H540" i="13"/>
  <c r="G540" i="13"/>
  <c r="U539" i="13"/>
  <c r="T539" i="13"/>
  <c r="R539" i="13"/>
  <c r="Q539" i="13"/>
  <c r="L539" i="13"/>
  <c r="K539" i="13"/>
  <c r="J539" i="13"/>
  <c r="I539" i="13"/>
  <c r="H539" i="13"/>
  <c r="G539" i="13"/>
  <c r="U538" i="13"/>
  <c r="T538" i="13"/>
  <c r="R538" i="13"/>
  <c r="Q538" i="13"/>
  <c r="L538" i="13"/>
  <c r="K538" i="13"/>
  <c r="J538" i="13"/>
  <c r="I538" i="13"/>
  <c r="H538" i="13"/>
  <c r="G538" i="13"/>
  <c r="U537" i="13"/>
  <c r="T537" i="13"/>
  <c r="R537" i="13"/>
  <c r="Q537" i="13"/>
  <c r="S537" i="13" s="1"/>
  <c r="L537" i="13"/>
  <c r="K537" i="13"/>
  <c r="J537" i="13"/>
  <c r="I537" i="13"/>
  <c r="H537" i="13"/>
  <c r="G537" i="13"/>
  <c r="U536" i="13"/>
  <c r="T536" i="13"/>
  <c r="R536" i="13"/>
  <c r="Q536" i="13"/>
  <c r="S536" i="13" s="1"/>
  <c r="L536" i="13"/>
  <c r="K536" i="13"/>
  <c r="J536" i="13"/>
  <c r="I536" i="13"/>
  <c r="H536" i="13"/>
  <c r="G536" i="13"/>
  <c r="U535" i="13"/>
  <c r="T535" i="13"/>
  <c r="R535" i="13"/>
  <c r="Q535" i="13"/>
  <c r="L535" i="13"/>
  <c r="K535" i="13"/>
  <c r="J535" i="13"/>
  <c r="I535" i="13"/>
  <c r="H535" i="13"/>
  <c r="G535" i="13"/>
  <c r="U534" i="13"/>
  <c r="T534" i="13"/>
  <c r="R534" i="13"/>
  <c r="Q534" i="13"/>
  <c r="L534" i="13"/>
  <c r="K534" i="13"/>
  <c r="J534" i="13"/>
  <c r="I534" i="13"/>
  <c r="H534" i="13"/>
  <c r="G534" i="13"/>
  <c r="U533" i="13"/>
  <c r="T533" i="13"/>
  <c r="R533" i="13"/>
  <c r="Q533" i="13"/>
  <c r="L533" i="13"/>
  <c r="K533" i="13"/>
  <c r="J533" i="13"/>
  <c r="I533" i="13"/>
  <c r="H533" i="13"/>
  <c r="G533" i="13"/>
  <c r="U532" i="13"/>
  <c r="T532" i="13"/>
  <c r="R532" i="13"/>
  <c r="Q532" i="13"/>
  <c r="S532" i="13" s="1"/>
  <c r="L532" i="13"/>
  <c r="K532" i="13"/>
  <c r="J532" i="13"/>
  <c r="I532" i="13"/>
  <c r="H532" i="13"/>
  <c r="G532" i="13"/>
  <c r="U531" i="13"/>
  <c r="T531" i="13"/>
  <c r="R531" i="13"/>
  <c r="Q531" i="13"/>
  <c r="S531" i="13" s="1"/>
  <c r="L531" i="13"/>
  <c r="K531" i="13"/>
  <c r="J531" i="13"/>
  <c r="I531" i="13"/>
  <c r="H531" i="13"/>
  <c r="G531" i="13"/>
  <c r="U530" i="13"/>
  <c r="T530" i="13"/>
  <c r="R530" i="13"/>
  <c r="Q530" i="13"/>
  <c r="L530" i="13"/>
  <c r="K530" i="13"/>
  <c r="J530" i="13"/>
  <c r="I530" i="13"/>
  <c r="H530" i="13"/>
  <c r="G530" i="13"/>
  <c r="U529" i="13"/>
  <c r="T529" i="13"/>
  <c r="R529" i="13"/>
  <c r="Q529" i="13"/>
  <c r="S529" i="13" s="1"/>
  <c r="L529" i="13"/>
  <c r="K529" i="13"/>
  <c r="J529" i="13"/>
  <c r="I529" i="13"/>
  <c r="H529" i="13"/>
  <c r="G529" i="13"/>
  <c r="U528" i="13"/>
  <c r="T528" i="13"/>
  <c r="R528" i="13"/>
  <c r="Q528" i="13"/>
  <c r="S528" i="13" s="1"/>
  <c r="L528" i="13"/>
  <c r="K528" i="13"/>
  <c r="J528" i="13"/>
  <c r="I528" i="13"/>
  <c r="H528" i="13"/>
  <c r="G528" i="13"/>
  <c r="U527" i="13"/>
  <c r="T527" i="13"/>
  <c r="R527" i="13"/>
  <c r="Q527" i="13"/>
  <c r="L527" i="13"/>
  <c r="K527" i="13"/>
  <c r="J527" i="13"/>
  <c r="I527" i="13"/>
  <c r="H527" i="13"/>
  <c r="G527" i="13"/>
  <c r="U526" i="13"/>
  <c r="T526" i="13"/>
  <c r="R526" i="13"/>
  <c r="Q526" i="13"/>
  <c r="L526" i="13"/>
  <c r="K526" i="13"/>
  <c r="J526" i="13"/>
  <c r="I526" i="13"/>
  <c r="H526" i="13"/>
  <c r="G526" i="13"/>
  <c r="U525" i="13"/>
  <c r="T525" i="13"/>
  <c r="R525" i="13"/>
  <c r="Q525" i="13"/>
  <c r="L525" i="13"/>
  <c r="K525" i="13"/>
  <c r="J525" i="13"/>
  <c r="I525" i="13"/>
  <c r="H525" i="13"/>
  <c r="G525" i="13"/>
  <c r="U524" i="13"/>
  <c r="T524" i="13"/>
  <c r="R524" i="13"/>
  <c r="Q524" i="13"/>
  <c r="S524" i="13" s="1"/>
  <c r="L524" i="13"/>
  <c r="K524" i="13"/>
  <c r="J524" i="13"/>
  <c r="I524" i="13"/>
  <c r="H524" i="13"/>
  <c r="G524" i="13"/>
  <c r="U523" i="13"/>
  <c r="T523" i="13"/>
  <c r="R523" i="13"/>
  <c r="Q523" i="13"/>
  <c r="L523" i="13"/>
  <c r="K523" i="13"/>
  <c r="J523" i="13"/>
  <c r="I523" i="13"/>
  <c r="H523" i="13"/>
  <c r="G523" i="13"/>
  <c r="U522" i="13"/>
  <c r="T522" i="13"/>
  <c r="R522" i="13"/>
  <c r="Q522" i="13"/>
  <c r="L522" i="13"/>
  <c r="K522" i="13"/>
  <c r="J522" i="13"/>
  <c r="I522" i="13"/>
  <c r="H522" i="13"/>
  <c r="G522" i="13"/>
  <c r="U521" i="13"/>
  <c r="T521" i="13"/>
  <c r="R521" i="13"/>
  <c r="Q521" i="13"/>
  <c r="L521" i="13"/>
  <c r="K521" i="13"/>
  <c r="J521" i="13"/>
  <c r="I521" i="13"/>
  <c r="H521" i="13"/>
  <c r="G521" i="13"/>
  <c r="U734" i="13"/>
  <c r="T734" i="13"/>
  <c r="R734" i="13"/>
  <c r="Q734" i="13"/>
  <c r="S734" i="13" s="1"/>
  <c r="L734" i="13"/>
  <c r="K734" i="13"/>
  <c r="J734" i="13"/>
  <c r="I734" i="13"/>
  <c r="H734" i="13"/>
  <c r="G734" i="13"/>
  <c r="U733" i="13"/>
  <c r="T733" i="13"/>
  <c r="R733" i="13"/>
  <c r="Q733" i="13"/>
  <c r="L733" i="13"/>
  <c r="K733" i="13"/>
  <c r="J733" i="13"/>
  <c r="I733" i="13"/>
  <c r="H733" i="13"/>
  <c r="G733" i="13"/>
  <c r="U732" i="13"/>
  <c r="T732" i="13"/>
  <c r="R732" i="13"/>
  <c r="Q732" i="13"/>
  <c r="S732" i="13" s="1"/>
  <c r="L732" i="13"/>
  <c r="K732" i="13"/>
  <c r="J732" i="13"/>
  <c r="I732" i="13"/>
  <c r="H732" i="13"/>
  <c r="G732" i="13"/>
  <c r="U731" i="13"/>
  <c r="T731" i="13"/>
  <c r="R731" i="13"/>
  <c r="Q731" i="13"/>
  <c r="L731" i="13"/>
  <c r="K731" i="13"/>
  <c r="J731" i="13"/>
  <c r="I731" i="13"/>
  <c r="H731" i="13"/>
  <c r="G731" i="13"/>
  <c r="U730" i="13"/>
  <c r="T730" i="13"/>
  <c r="R730" i="13"/>
  <c r="Q730" i="13"/>
  <c r="L730" i="13"/>
  <c r="K730" i="13"/>
  <c r="J730" i="13"/>
  <c r="I730" i="13"/>
  <c r="H730" i="13"/>
  <c r="G730" i="13"/>
  <c r="U729" i="13"/>
  <c r="T729" i="13"/>
  <c r="R729" i="13"/>
  <c r="Q729" i="13"/>
  <c r="L729" i="13"/>
  <c r="K729" i="13"/>
  <c r="J729" i="13"/>
  <c r="I729" i="13"/>
  <c r="H729" i="13"/>
  <c r="G729" i="13"/>
  <c r="U728" i="13"/>
  <c r="T728" i="13"/>
  <c r="R728" i="13"/>
  <c r="Q728" i="13"/>
  <c r="S728" i="13" s="1"/>
  <c r="L728" i="13"/>
  <c r="K728" i="13"/>
  <c r="J728" i="13"/>
  <c r="I728" i="13"/>
  <c r="H728" i="13"/>
  <c r="G728" i="13"/>
  <c r="U727" i="13"/>
  <c r="T727" i="13"/>
  <c r="R727" i="13"/>
  <c r="Q727" i="13"/>
  <c r="L727" i="13"/>
  <c r="K727" i="13"/>
  <c r="J727" i="13"/>
  <c r="I727" i="13"/>
  <c r="H727" i="13"/>
  <c r="G727" i="13"/>
  <c r="U726" i="13"/>
  <c r="T726" i="13"/>
  <c r="R726" i="13"/>
  <c r="Q726" i="13"/>
  <c r="S726" i="13" s="1"/>
  <c r="L726" i="13"/>
  <c r="K726" i="13"/>
  <c r="J726" i="13"/>
  <c r="I726" i="13"/>
  <c r="H726" i="13"/>
  <c r="G726" i="13"/>
  <c r="U725" i="13"/>
  <c r="T725" i="13"/>
  <c r="R725" i="13"/>
  <c r="Q725" i="13"/>
  <c r="L725" i="13"/>
  <c r="K725" i="13"/>
  <c r="J725" i="13"/>
  <c r="I725" i="13"/>
  <c r="H725" i="13"/>
  <c r="G725" i="13"/>
  <c r="U724" i="13"/>
  <c r="R724" i="13"/>
  <c r="Q724" i="13"/>
  <c r="L724" i="13"/>
  <c r="K724" i="13"/>
  <c r="J724" i="13"/>
  <c r="I724" i="13"/>
  <c r="H724" i="13"/>
  <c r="G724" i="13"/>
  <c r="U723" i="13"/>
  <c r="T723" i="13"/>
  <c r="R723" i="13"/>
  <c r="Q723" i="13"/>
  <c r="L723" i="13"/>
  <c r="K723" i="13"/>
  <c r="J723" i="13"/>
  <c r="I723" i="13"/>
  <c r="H723" i="13"/>
  <c r="G723" i="13"/>
  <c r="U722" i="13"/>
  <c r="T722" i="13"/>
  <c r="R722" i="13"/>
  <c r="Q722" i="13"/>
  <c r="S722" i="13" s="1"/>
  <c r="L722" i="13"/>
  <c r="K722" i="13"/>
  <c r="J722" i="13"/>
  <c r="I722" i="13"/>
  <c r="H722" i="13"/>
  <c r="G722" i="13"/>
  <c r="U721" i="13"/>
  <c r="T721" i="13"/>
  <c r="R721" i="13"/>
  <c r="Q721" i="13"/>
  <c r="L721" i="13"/>
  <c r="K721" i="13"/>
  <c r="J721" i="13"/>
  <c r="P721" i="13" s="1"/>
  <c r="I721" i="13"/>
  <c r="H721" i="13"/>
  <c r="G721" i="13"/>
  <c r="U720" i="13"/>
  <c r="T720" i="13"/>
  <c r="R720" i="13"/>
  <c r="Q720" i="13"/>
  <c r="L720" i="13"/>
  <c r="K720" i="13"/>
  <c r="J720" i="13"/>
  <c r="I720" i="13"/>
  <c r="H720" i="13"/>
  <c r="G720" i="13"/>
  <c r="U719" i="13"/>
  <c r="T719" i="13"/>
  <c r="R719" i="13"/>
  <c r="Q719" i="13"/>
  <c r="L719" i="13"/>
  <c r="K719" i="13"/>
  <c r="J719" i="13"/>
  <c r="I719" i="13"/>
  <c r="H719" i="13"/>
  <c r="G719" i="13"/>
  <c r="U718" i="13"/>
  <c r="T718" i="13"/>
  <c r="R718" i="13"/>
  <c r="Q718" i="13"/>
  <c r="L718" i="13"/>
  <c r="K718" i="13"/>
  <c r="J718" i="13"/>
  <c r="I718" i="13"/>
  <c r="H718" i="13"/>
  <c r="G718" i="13"/>
  <c r="U717" i="13"/>
  <c r="T717" i="13"/>
  <c r="R717" i="13"/>
  <c r="Q717" i="13"/>
  <c r="L717" i="13"/>
  <c r="K717" i="13"/>
  <c r="J717" i="13"/>
  <c r="I717" i="13"/>
  <c r="H717" i="13"/>
  <c r="G717" i="13"/>
  <c r="U716" i="13"/>
  <c r="T716" i="13"/>
  <c r="R716" i="13"/>
  <c r="Q716" i="13"/>
  <c r="S716" i="13" s="1"/>
  <c r="L716" i="13"/>
  <c r="K716" i="13"/>
  <c r="J716" i="13"/>
  <c r="I716" i="13"/>
  <c r="H716" i="13"/>
  <c r="G716" i="13"/>
  <c r="U715" i="13"/>
  <c r="T715" i="13"/>
  <c r="R715" i="13"/>
  <c r="Q715" i="13"/>
  <c r="L715" i="13"/>
  <c r="K715" i="13"/>
  <c r="J715" i="13"/>
  <c r="P715" i="13" s="1"/>
  <c r="I715" i="13"/>
  <c r="H715" i="13"/>
  <c r="G715" i="13"/>
  <c r="U714" i="13"/>
  <c r="T714" i="13"/>
  <c r="R714" i="13"/>
  <c r="Q714" i="13"/>
  <c r="L714" i="13"/>
  <c r="K714" i="13"/>
  <c r="J714" i="13"/>
  <c r="I714" i="13"/>
  <c r="H714" i="13"/>
  <c r="G714" i="13"/>
  <c r="U713" i="13"/>
  <c r="T713" i="13"/>
  <c r="R713" i="13"/>
  <c r="Q713" i="13"/>
  <c r="L713" i="13"/>
  <c r="K713" i="13"/>
  <c r="J713" i="13"/>
  <c r="I713" i="13"/>
  <c r="H713" i="13"/>
  <c r="G713" i="13"/>
  <c r="U712" i="13"/>
  <c r="T712" i="13"/>
  <c r="R712" i="13"/>
  <c r="Q712" i="13"/>
  <c r="L712" i="13"/>
  <c r="K712" i="13"/>
  <c r="J712" i="13"/>
  <c r="I712" i="13"/>
  <c r="H712" i="13"/>
  <c r="G712" i="13"/>
  <c r="U711" i="13"/>
  <c r="T711" i="13"/>
  <c r="R711" i="13"/>
  <c r="Q711" i="13"/>
  <c r="L711" i="13"/>
  <c r="K711" i="13"/>
  <c r="J711" i="13"/>
  <c r="I711" i="13"/>
  <c r="H711" i="13"/>
  <c r="G711" i="13"/>
  <c r="U710" i="13"/>
  <c r="T710" i="13"/>
  <c r="R710" i="13"/>
  <c r="Q710" i="13"/>
  <c r="S710" i="13" s="1"/>
  <c r="L710" i="13"/>
  <c r="K710" i="13"/>
  <c r="J710" i="13"/>
  <c r="I710" i="13"/>
  <c r="H710" i="13"/>
  <c r="G710" i="13"/>
  <c r="U709" i="13"/>
  <c r="T709" i="13"/>
  <c r="R709" i="13"/>
  <c r="Q709" i="13"/>
  <c r="L709" i="13"/>
  <c r="K709" i="13"/>
  <c r="J709" i="13"/>
  <c r="P709" i="13" s="1"/>
  <c r="I709" i="13"/>
  <c r="H709" i="13"/>
  <c r="G709" i="13"/>
  <c r="U708" i="13"/>
  <c r="T708" i="13"/>
  <c r="R708" i="13"/>
  <c r="Q708" i="13"/>
  <c r="L708" i="13"/>
  <c r="K708" i="13"/>
  <c r="J708" i="13"/>
  <c r="I708" i="13"/>
  <c r="H708" i="13"/>
  <c r="G708" i="13"/>
  <c r="U707" i="13"/>
  <c r="T707" i="13"/>
  <c r="R707" i="13"/>
  <c r="Q707" i="13"/>
  <c r="L707" i="13"/>
  <c r="K707" i="13"/>
  <c r="J707" i="13"/>
  <c r="I707" i="13"/>
  <c r="H707" i="13"/>
  <c r="G707" i="13"/>
  <c r="U706" i="13"/>
  <c r="T706" i="13"/>
  <c r="L706" i="13"/>
  <c r="K706" i="13"/>
  <c r="J706" i="13"/>
  <c r="I706" i="13"/>
  <c r="H706" i="13"/>
  <c r="G706" i="13"/>
  <c r="Q706" i="13"/>
  <c r="U705" i="13"/>
  <c r="T705" i="13"/>
  <c r="R705" i="13"/>
  <c r="Q705" i="13"/>
  <c r="S705" i="13" s="1"/>
  <c r="L705" i="13"/>
  <c r="K705" i="13"/>
  <c r="J705" i="13"/>
  <c r="I705" i="13"/>
  <c r="H705" i="13"/>
  <c r="G705" i="13"/>
  <c r="U704" i="13"/>
  <c r="T704" i="13"/>
  <c r="R704" i="13"/>
  <c r="Q704" i="13"/>
  <c r="L704" i="13"/>
  <c r="K704" i="13"/>
  <c r="J704" i="13"/>
  <c r="I704" i="13"/>
  <c r="H704" i="13"/>
  <c r="G704" i="13"/>
  <c r="U703" i="13"/>
  <c r="T703" i="13"/>
  <c r="R703" i="13"/>
  <c r="Q703" i="13"/>
  <c r="S703" i="13" s="1"/>
  <c r="L703" i="13"/>
  <c r="K703" i="13"/>
  <c r="J703" i="13"/>
  <c r="I703" i="13"/>
  <c r="H703" i="13"/>
  <c r="G703" i="13"/>
  <c r="U702" i="13"/>
  <c r="T702" i="13"/>
  <c r="R702" i="13"/>
  <c r="Q702" i="13"/>
  <c r="L702" i="13"/>
  <c r="K702" i="13"/>
  <c r="J702" i="13"/>
  <c r="I702" i="13"/>
  <c r="H702" i="13"/>
  <c r="G702" i="13"/>
  <c r="U701" i="13"/>
  <c r="T701" i="13"/>
  <c r="R701" i="13"/>
  <c r="Q701" i="13"/>
  <c r="S701" i="13" s="1"/>
  <c r="L701" i="13"/>
  <c r="K701" i="13"/>
  <c r="J701" i="13"/>
  <c r="I701" i="13"/>
  <c r="H701" i="13"/>
  <c r="G701" i="13"/>
  <c r="U700" i="13"/>
  <c r="T700" i="13"/>
  <c r="R700" i="13"/>
  <c r="Q700" i="13"/>
  <c r="L700" i="13"/>
  <c r="K700" i="13"/>
  <c r="J700" i="13"/>
  <c r="I700" i="13"/>
  <c r="H700" i="13"/>
  <c r="G700" i="13"/>
  <c r="U699" i="13"/>
  <c r="T699" i="13"/>
  <c r="R699" i="13"/>
  <c r="Q699" i="13"/>
  <c r="L699" i="13"/>
  <c r="K699" i="13"/>
  <c r="J699" i="13"/>
  <c r="I699" i="13"/>
  <c r="H699" i="13"/>
  <c r="G699" i="13"/>
  <c r="U698" i="13"/>
  <c r="T698" i="13"/>
  <c r="R698" i="13"/>
  <c r="Q698" i="13"/>
  <c r="L698" i="13"/>
  <c r="K698" i="13"/>
  <c r="J698" i="13"/>
  <c r="I698" i="13"/>
  <c r="H698" i="13"/>
  <c r="G698" i="13"/>
  <c r="U697" i="13"/>
  <c r="T697" i="13"/>
  <c r="R697" i="13"/>
  <c r="Q697" i="13"/>
  <c r="S697" i="13" s="1"/>
  <c r="L697" i="13"/>
  <c r="K697" i="13"/>
  <c r="J697" i="13"/>
  <c r="I697" i="13"/>
  <c r="H697" i="13"/>
  <c r="G697" i="13"/>
  <c r="U696" i="13"/>
  <c r="T696" i="13"/>
  <c r="R696" i="13"/>
  <c r="Q696" i="13"/>
  <c r="L696" i="13"/>
  <c r="K696" i="13"/>
  <c r="J696" i="13"/>
  <c r="I696" i="13"/>
  <c r="H696" i="13"/>
  <c r="G696" i="13"/>
  <c r="U695" i="13"/>
  <c r="T695" i="13"/>
  <c r="R695" i="13"/>
  <c r="Q695" i="13"/>
  <c r="S695" i="13" s="1"/>
  <c r="L695" i="13"/>
  <c r="K695" i="13"/>
  <c r="J695" i="13"/>
  <c r="I695" i="13"/>
  <c r="H695" i="13"/>
  <c r="G695" i="13"/>
  <c r="U694" i="13"/>
  <c r="T694" i="13"/>
  <c r="R694" i="13"/>
  <c r="Q694" i="13"/>
  <c r="L694" i="13"/>
  <c r="K694" i="13"/>
  <c r="J694" i="13"/>
  <c r="I694" i="13"/>
  <c r="H694" i="13"/>
  <c r="G694" i="13"/>
  <c r="U693" i="13"/>
  <c r="T693" i="13"/>
  <c r="R693" i="13"/>
  <c r="Q693" i="13"/>
  <c r="S693" i="13" s="1"/>
  <c r="L693" i="13"/>
  <c r="K693" i="13"/>
  <c r="J693" i="13"/>
  <c r="I693" i="13"/>
  <c r="H693" i="13"/>
  <c r="G693" i="13"/>
  <c r="U692" i="13"/>
  <c r="T692" i="13"/>
  <c r="R692" i="13"/>
  <c r="Q692" i="13"/>
  <c r="L692" i="13"/>
  <c r="K692" i="13"/>
  <c r="J692" i="13"/>
  <c r="I692" i="13"/>
  <c r="H692" i="13"/>
  <c r="G692" i="13"/>
  <c r="U691" i="13"/>
  <c r="T691" i="13"/>
  <c r="R691" i="13"/>
  <c r="Q691" i="13"/>
  <c r="L691" i="13"/>
  <c r="K691" i="13"/>
  <c r="J691" i="13"/>
  <c r="I691" i="13"/>
  <c r="H691" i="13"/>
  <c r="G691" i="13"/>
  <c r="U690" i="13"/>
  <c r="T690" i="13"/>
  <c r="R690" i="13"/>
  <c r="Q690" i="13"/>
  <c r="S690" i="13" s="1"/>
  <c r="L690" i="13"/>
  <c r="K690" i="13"/>
  <c r="J690" i="13"/>
  <c r="I690" i="13"/>
  <c r="H690" i="13"/>
  <c r="G690" i="13"/>
  <c r="U689" i="13"/>
  <c r="T689" i="13"/>
  <c r="R689" i="13"/>
  <c r="Q689" i="13"/>
  <c r="S689" i="13" s="1"/>
  <c r="L689" i="13"/>
  <c r="K689" i="13"/>
  <c r="J689" i="13"/>
  <c r="I689" i="13"/>
  <c r="H689" i="13"/>
  <c r="G689" i="13"/>
  <c r="U688" i="13"/>
  <c r="T688" i="13"/>
  <c r="R688" i="13"/>
  <c r="Q688" i="13"/>
  <c r="L688" i="13"/>
  <c r="K688" i="13"/>
  <c r="J688" i="13"/>
  <c r="I688" i="13"/>
  <c r="H688" i="13"/>
  <c r="G688" i="13"/>
  <c r="U687" i="13"/>
  <c r="T687" i="13"/>
  <c r="R687" i="13"/>
  <c r="Q687" i="13"/>
  <c r="S687" i="13" s="1"/>
  <c r="L687" i="13"/>
  <c r="K687" i="13"/>
  <c r="J687" i="13"/>
  <c r="I687" i="13"/>
  <c r="H687" i="13"/>
  <c r="G687" i="13"/>
  <c r="U686" i="13"/>
  <c r="T686" i="13"/>
  <c r="R686" i="13"/>
  <c r="Q686" i="13"/>
  <c r="L686" i="13"/>
  <c r="K686" i="13"/>
  <c r="J686" i="13"/>
  <c r="I686" i="13"/>
  <c r="H686" i="13"/>
  <c r="G686" i="13"/>
  <c r="U685" i="13"/>
  <c r="T685" i="13"/>
  <c r="R685" i="13"/>
  <c r="Q685" i="13"/>
  <c r="S685" i="13" s="1"/>
  <c r="L685" i="13"/>
  <c r="K685" i="13"/>
  <c r="J685" i="13"/>
  <c r="I685" i="13"/>
  <c r="H685" i="13"/>
  <c r="G685" i="13"/>
  <c r="U684" i="13"/>
  <c r="T684" i="13"/>
  <c r="R684" i="13"/>
  <c r="Q684" i="13"/>
  <c r="L684" i="13"/>
  <c r="K684" i="13"/>
  <c r="J684" i="13"/>
  <c r="I684" i="13"/>
  <c r="H684" i="13"/>
  <c r="G684" i="13"/>
  <c r="U683" i="13"/>
  <c r="T683" i="13"/>
  <c r="R683" i="13"/>
  <c r="Q683" i="13"/>
  <c r="L683" i="13"/>
  <c r="K683" i="13"/>
  <c r="J683" i="13"/>
  <c r="I683" i="13"/>
  <c r="H683" i="13"/>
  <c r="G683" i="13"/>
  <c r="U682" i="13"/>
  <c r="T682" i="13"/>
  <c r="R682" i="13"/>
  <c r="Q682" i="13"/>
  <c r="L682" i="13"/>
  <c r="K682" i="13"/>
  <c r="J682" i="13"/>
  <c r="I682" i="13"/>
  <c r="H682" i="13"/>
  <c r="G682" i="13"/>
  <c r="U681" i="13"/>
  <c r="T681" i="13"/>
  <c r="R681" i="13"/>
  <c r="Q681" i="13"/>
  <c r="S681" i="13" s="1"/>
  <c r="L681" i="13"/>
  <c r="K681" i="13"/>
  <c r="J681" i="13"/>
  <c r="I681" i="13"/>
  <c r="H681" i="13"/>
  <c r="G681" i="13"/>
  <c r="U680" i="13"/>
  <c r="T680" i="13"/>
  <c r="R680" i="13"/>
  <c r="Q680" i="13"/>
  <c r="L680" i="13"/>
  <c r="K680" i="13"/>
  <c r="J680" i="13"/>
  <c r="I680" i="13"/>
  <c r="H680" i="13"/>
  <c r="G680" i="13"/>
  <c r="U679" i="13"/>
  <c r="T679" i="13"/>
  <c r="R679" i="13"/>
  <c r="Q679" i="13"/>
  <c r="S679" i="13" s="1"/>
  <c r="L679" i="13"/>
  <c r="K679" i="13"/>
  <c r="J679" i="13"/>
  <c r="I679" i="13"/>
  <c r="H679" i="13"/>
  <c r="G679" i="13"/>
  <c r="U678" i="13"/>
  <c r="T678" i="13"/>
  <c r="R678" i="13"/>
  <c r="Q678" i="13"/>
  <c r="L678" i="13"/>
  <c r="K678" i="13"/>
  <c r="J678" i="13"/>
  <c r="I678" i="13"/>
  <c r="H678" i="13"/>
  <c r="G678" i="13"/>
  <c r="U677" i="13"/>
  <c r="T677" i="13"/>
  <c r="R677" i="13"/>
  <c r="Q677" i="13"/>
  <c r="S677" i="13" s="1"/>
  <c r="L677" i="13"/>
  <c r="K677" i="13"/>
  <c r="J677" i="13"/>
  <c r="I677" i="13"/>
  <c r="H677" i="13"/>
  <c r="G677" i="13"/>
  <c r="U676" i="13"/>
  <c r="T676" i="13"/>
  <c r="R676" i="13"/>
  <c r="Q676" i="13"/>
  <c r="L676" i="13"/>
  <c r="K676" i="13"/>
  <c r="J676" i="13"/>
  <c r="I676" i="13"/>
  <c r="H676" i="13"/>
  <c r="G676" i="13"/>
  <c r="U675" i="13"/>
  <c r="T675" i="13"/>
  <c r="R675" i="13"/>
  <c r="Q675" i="13"/>
  <c r="L675" i="13"/>
  <c r="K675" i="13"/>
  <c r="J675" i="13"/>
  <c r="I675" i="13"/>
  <c r="H675" i="13"/>
  <c r="G675" i="13"/>
  <c r="U674" i="13"/>
  <c r="T674" i="13"/>
  <c r="R674" i="13"/>
  <c r="Q674" i="13"/>
  <c r="L674" i="13"/>
  <c r="K674" i="13"/>
  <c r="J674" i="13"/>
  <c r="I674" i="13"/>
  <c r="H674" i="13"/>
  <c r="G674" i="13"/>
  <c r="U673" i="13"/>
  <c r="T673" i="13"/>
  <c r="R673" i="13"/>
  <c r="Q673" i="13"/>
  <c r="S673" i="13" s="1"/>
  <c r="L673" i="13"/>
  <c r="K673" i="13"/>
  <c r="J673" i="13"/>
  <c r="I673" i="13"/>
  <c r="H673" i="13"/>
  <c r="G673" i="13"/>
  <c r="U672" i="13"/>
  <c r="T672" i="13"/>
  <c r="R672" i="13"/>
  <c r="Q672" i="13"/>
  <c r="L672" i="13"/>
  <c r="K672" i="13"/>
  <c r="J672" i="13"/>
  <c r="I672" i="13"/>
  <c r="H672" i="13"/>
  <c r="G672" i="13"/>
  <c r="U671" i="13"/>
  <c r="T671" i="13"/>
  <c r="R671" i="13"/>
  <c r="Q671" i="13"/>
  <c r="S671" i="13" s="1"/>
  <c r="L671" i="13"/>
  <c r="K671" i="13"/>
  <c r="J671" i="13"/>
  <c r="I671" i="13"/>
  <c r="H671" i="13"/>
  <c r="G671" i="13"/>
  <c r="U670" i="13"/>
  <c r="T670" i="13"/>
  <c r="R670" i="13"/>
  <c r="Q670" i="13"/>
  <c r="L670" i="13"/>
  <c r="K670" i="13"/>
  <c r="J670" i="13"/>
  <c r="I670" i="13"/>
  <c r="H670" i="13"/>
  <c r="G670" i="13"/>
  <c r="U669" i="13"/>
  <c r="T669" i="13"/>
  <c r="R669" i="13"/>
  <c r="Q669" i="13"/>
  <c r="S669" i="13" s="1"/>
  <c r="L669" i="13"/>
  <c r="K669" i="13"/>
  <c r="J669" i="13"/>
  <c r="I669" i="13"/>
  <c r="H669" i="13"/>
  <c r="G669" i="13"/>
  <c r="U668" i="13"/>
  <c r="T668" i="13"/>
  <c r="R668" i="13"/>
  <c r="Q668" i="13"/>
  <c r="L668" i="13"/>
  <c r="K668" i="13"/>
  <c r="J668" i="13"/>
  <c r="I668" i="13"/>
  <c r="H668" i="13"/>
  <c r="G668" i="13"/>
  <c r="U667" i="13"/>
  <c r="T667" i="13"/>
  <c r="R667" i="13"/>
  <c r="Q667" i="13"/>
  <c r="L667" i="13"/>
  <c r="K667" i="13"/>
  <c r="J667" i="13"/>
  <c r="I667" i="13"/>
  <c r="H667" i="13"/>
  <c r="G667" i="13"/>
  <c r="U666" i="13"/>
  <c r="T666" i="13"/>
  <c r="R666" i="13"/>
  <c r="Q666" i="13"/>
  <c r="L666" i="13"/>
  <c r="K666" i="13"/>
  <c r="J666" i="13"/>
  <c r="I666" i="13"/>
  <c r="H666" i="13"/>
  <c r="G666" i="13"/>
  <c r="U665" i="13"/>
  <c r="T665" i="13"/>
  <c r="R665" i="13"/>
  <c r="Q665" i="13"/>
  <c r="S665" i="13" s="1"/>
  <c r="L665" i="13"/>
  <c r="K665" i="13"/>
  <c r="J665" i="13"/>
  <c r="I665" i="13"/>
  <c r="H665" i="13"/>
  <c r="G665" i="13"/>
  <c r="U664" i="13"/>
  <c r="T664" i="13"/>
  <c r="L664" i="13"/>
  <c r="K664" i="13"/>
  <c r="J664" i="13"/>
  <c r="I664" i="13"/>
  <c r="H664" i="13"/>
  <c r="G664" i="13"/>
  <c r="Q664" i="13"/>
  <c r="U663" i="13"/>
  <c r="T663" i="13"/>
  <c r="R663" i="13"/>
  <c r="Q663" i="13"/>
  <c r="S663" i="13" s="1"/>
  <c r="L663" i="13"/>
  <c r="K663" i="13"/>
  <c r="J663" i="13"/>
  <c r="I663" i="13"/>
  <c r="H663" i="13"/>
  <c r="G663" i="13"/>
  <c r="U662" i="13"/>
  <c r="T662" i="13"/>
  <c r="R662" i="13"/>
  <c r="Q662" i="13"/>
  <c r="L662" i="13"/>
  <c r="K662" i="13"/>
  <c r="J662" i="13"/>
  <c r="P662" i="13" s="1"/>
  <c r="I662" i="13"/>
  <c r="H662" i="13"/>
  <c r="G662" i="13"/>
  <c r="U661" i="13"/>
  <c r="T661" i="13"/>
  <c r="R661" i="13"/>
  <c r="Q661" i="13"/>
  <c r="L661" i="13"/>
  <c r="K661" i="13"/>
  <c r="J661" i="13"/>
  <c r="I661" i="13"/>
  <c r="H661" i="13"/>
  <c r="G661" i="13"/>
  <c r="U660" i="13"/>
  <c r="T660" i="13"/>
  <c r="R660" i="13"/>
  <c r="Q660" i="13"/>
  <c r="L660" i="13"/>
  <c r="K660" i="13"/>
  <c r="J660" i="13"/>
  <c r="I660" i="13"/>
  <c r="H660" i="13"/>
  <c r="G660" i="13"/>
  <c r="U659" i="13"/>
  <c r="T659" i="13"/>
  <c r="R659" i="13"/>
  <c r="Q659" i="13"/>
  <c r="L659" i="13"/>
  <c r="K659" i="13"/>
  <c r="J659" i="13"/>
  <c r="I659" i="13"/>
  <c r="H659" i="13"/>
  <c r="G659" i="13"/>
  <c r="U658" i="13"/>
  <c r="T658" i="13"/>
  <c r="R658" i="13"/>
  <c r="Q658" i="13"/>
  <c r="L658" i="13"/>
  <c r="K658" i="13"/>
  <c r="J658" i="13"/>
  <c r="I658" i="13"/>
  <c r="H658" i="13"/>
  <c r="G658" i="13"/>
  <c r="U657" i="13"/>
  <c r="T657" i="13"/>
  <c r="R657" i="13"/>
  <c r="Q657" i="13"/>
  <c r="S657" i="13" s="1"/>
  <c r="L657" i="13"/>
  <c r="K657" i="13"/>
  <c r="J657" i="13"/>
  <c r="I657" i="13"/>
  <c r="H657" i="13"/>
  <c r="G657" i="13"/>
  <c r="U656" i="13"/>
  <c r="T656" i="13"/>
  <c r="R656" i="13"/>
  <c r="Q656" i="13"/>
  <c r="L656" i="13"/>
  <c r="K656" i="13"/>
  <c r="J656" i="13"/>
  <c r="P656" i="13" s="1"/>
  <c r="I656" i="13"/>
  <c r="H656" i="13"/>
  <c r="G656" i="13"/>
  <c r="U655" i="13"/>
  <c r="T655" i="13"/>
  <c r="R655" i="13"/>
  <c r="Q655" i="13"/>
  <c r="L655" i="13"/>
  <c r="K655" i="13"/>
  <c r="J655" i="13"/>
  <c r="I655" i="13"/>
  <c r="H655" i="13"/>
  <c r="G655" i="13"/>
  <c r="U654" i="13"/>
  <c r="T654" i="13"/>
  <c r="R654" i="13"/>
  <c r="Q654" i="13"/>
  <c r="L654" i="13"/>
  <c r="K654" i="13"/>
  <c r="J654" i="13"/>
  <c r="I654" i="13"/>
  <c r="H654" i="13"/>
  <c r="G654" i="13"/>
  <c r="U653" i="13"/>
  <c r="T653" i="13"/>
  <c r="R653" i="13"/>
  <c r="Q653" i="13"/>
  <c r="L653" i="13"/>
  <c r="K653" i="13"/>
  <c r="J653" i="13"/>
  <c r="I653" i="13"/>
  <c r="H653" i="13"/>
  <c r="G653" i="13"/>
  <c r="U652" i="13"/>
  <c r="T652" i="13"/>
  <c r="R652" i="13"/>
  <c r="Q652" i="13"/>
  <c r="L652" i="13"/>
  <c r="K652" i="13"/>
  <c r="J652" i="13"/>
  <c r="I652" i="13"/>
  <c r="H652" i="13"/>
  <c r="G652" i="13"/>
  <c r="U651" i="13"/>
  <c r="T651" i="13"/>
  <c r="R651" i="13"/>
  <c r="Q651" i="13"/>
  <c r="S651" i="13" s="1"/>
  <c r="L651" i="13"/>
  <c r="K651" i="13"/>
  <c r="J651" i="13"/>
  <c r="I651" i="13"/>
  <c r="H651" i="13"/>
  <c r="G651" i="13"/>
  <c r="U650" i="13"/>
  <c r="T650" i="13"/>
  <c r="R650" i="13"/>
  <c r="Q650" i="13"/>
  <c r="L650" i="13"/>
  <c r="K650" i="13"/>
  <c r="J650" i="13"/>
  <c r="P650" i="13" s="1"/>
  <c r="I650" i="13"/>
  <c r="H650" i="13"/>
  <c r="G650" i="13"/>
  <c r="U649" i="13"/>
  <c r="T649" i="13"/>
  <c r="R649" i="13"/>
  <c r="Q649" i="13"/>
  <c r="L649" i="13"/>
  <c r="K649" i="13"/>
  <c r="J649" i="13"/>
  <c r="I649" i="13"/>
  <c r="H649" i="13"/>
  <c r="G649" i="13"/>
  <c r="U648" i="13"/>
  <c r="T648" i="13"/>
  <c r="R648" i="13"/>
  <c r="Q648" i="13"/>
  <c r="L648" i="13"/>
  <c r="K648" i="13"/>
  <c r="J648" i="13"/>
  <c r="I648" i="13"/>
  <c r="H648" i="13"/>
  <c r="G648" i="13"/>
  <c r="U647" i="13"/>
  <c r="T647" i="13"/>
  <c r="R647" i="13"/>
  <c r="Q647" i="13"/>
  <c r="L647" i="13"/>
  <c r="K647" i="13"/>
  <c r="J647" i="13"/>
  <c r="I647" i="13"/>
  <c r="H647" i="13"/>
  <c r="G647" i="13"/>
  <c r="U646" i="13"/>
  <c r="T646" i="13"/>
  <c r="R646" i="13"/>
  <c r="Q646" i="13"/>
  <c r="L646" i="13"/>
  <c r="K646" i="13"/>
  <c r="J646" i="13"/>
  <c r="I646" i="13"/>
  <c r="H646" i="13"/>
  <c r="G646" i="13"/>
  <c r="U645" i="13"/>
  <c r="T645" i="13"/>
  <c r="R645" i="13"/>
  <c r="Q645" i="13"/>
  <c r="S645" i="13" s="1"/>
  <c r="L645" i="13"/>
  <c r="K645" i="13"/>
  <c r="J645" i="13"/>
  <c r="I645" i="13"/>
  <c r="H645" i="13"/>
  <c r="G645" i="13"/>
  <c r="U644" i="13"/>
  <c r="T644" i="13"/>
  <c r="R644" i="13"/>
  <c r="Q644" i="13"/>
  <c r="L644" i="13"/>
  <c r="K644" i="13"/>
  <c r="J644" i="13"/>
  <c r="P644" i="13" s="1"/>
  <c r="I644" i="13"/>
  <c r="H644" i="13"/>
  <c r="G644" i="13"/>
  <c r="U643" i="13"/>
  <c r="T643" i="13"/>
  <c r="R643" i="13"/>
  <c r="Q643" i="13"/>
  <c r="L643" i="13"/>
  <c r="K643" i="13"/>
  <c r="J643" i="13"/>
  <c r="I643" i="13"/>
  <c r="H643" i="13"/>
  <c r="G643" i="13"/>
  <c r="U642" i="13"/>
  <c r="T642" i="13"/>
  <c r="R642" i="13"/>
  <c r="Q642" i="13"/>
  <c r="L642" i="13"/>
  <c r="K642" i="13"/>
  <c r="J642" i="13"/>
  <c r="I642" i="13"/>
  <c r="H642" i="13"/>
  <c r="G642" i="13"/>
  <c r="U641" i="13"/>
  <c r="T641" i="13"/>
  <c r="R641" i="13"/>
  <c r="Q641" i="13"/>
  <c r="L641" i="13"/>
  <c r="K641" i="13"/>
  <c r="J641" i="13"/>
  <c r="I641" i="13"/>
  <c r="H641" i="13"/>
  <c r="G641" i="13"/>
  <c r="U640" i="13"/>
  <c r="T640" i="13"/>
  <c r="R640" i="13"/>
  <c r="Q640" i="13"/>
  <c r="L640" i="13"/>
  <c r="K640" i="13"/>
  <c r="J640" i="13"/>
  <c r="I640" i="13"/>
  <c r="H640" i="13"/>
  <c r="G640" i="13"/>
  <c r="U639" i="13"/>
  <c r="T639" i="13"/>
  <c r="R639" i="13"/>
  <c r="Q639" i="13"/>
  <c r="S639" i="13" s="1"/>
  <c r="L639" i="13"/>
  <c r="K639" i="13"/>
  <c r="J639" i="13"/>
  <c r="I639" i="13"/>
  <c r="H639" i="13"/>
  <c r="G639" i="13"/>
  <c r="U638" i="13"/>
  <c r="T638" i="13"/>
  <c r="R638" i="13"/>
  <c r="Q638" i="13"/>
  <c r="L638" i="13"/>
  <c r="K638" i="13"/>
  <c r="J638" i="13"/>
  <c r="P638" i="13" s="1"/>
  <c r="I638" i="13"/>
  <c r="H638" i="13"/>
  <c r="G638" i="13"/>
  <c r="U637" i="13"/>
  <c r="T637" i="13"/>
  <c r="R637" i="13"/>
  <c r="Q637" i="13"/>
  <c r="L637" i="13"/>
  <c r="K637" i="13"/>
  <c r="J637" i="13"/>
  <c r="I637" i="13"/>
  <c r="H637" i="13"/>
  <c r="G637" i="13"/>
  <c r="U636" i="13"/>
  <c r="T636" i="13"/>
  <c r="R636" i="13"/>
  <c r="Q636" i="13"/>
  <c r="L636" i="13"/>
  <c r="K636" i="13"/>
  <c r="J636" i="13"/>
  <c r="I636" i="13"/>
  <c r="H636" i="13"/>
  <c r="G636" i="13"/>
  <c r="U635" i="13"/>
  <c r="T635" i="13"/>
  <c r="R635" i="13"/>
  <c r="Q635" i="13"/>
  <c r="L635" i="13"/>
  <c r="K635" i="13"/>
  <c r="J635" i="13"/>
  <c r="I635" i="13"/>
  <c r="H635" i="13"/>
  <c r="G635" i="13"/>
  <c r="U634" i="13"/>
  <c r="T634" i="13"/>
  <c r="R634" i="13"/>
  <c r="Q634" i="13"/>
  <c r="L634" i="13"/>
  <c r="K634" i="13"/>
  <c r="J634" i="13"/>
  <c r="I634" i="13"/>
  <c r="H634" i="13"/>
  <c r="G634" i="13"/>
  <c r="U633" i="13"/>
  <c r="T633" i="13"/>
  <c r="R633" i="13"/>
  <c r="Q633" i="13"/>
  <c r="S633" i="13" s="1"/>
  <c r="L633" i="13"/>
  <c r="K633" i="13"/>
  <c r="J633" i="13"/>
  <c r="I633" i="13"/>
  <c r="H633" i="13"/>
  <c r="G633" i="13"/>
  <c r="U632" i="13"/>
  <c r="T632" i="13"/>
  <c r="R632" i="13"/>
  <c r="Q632" i="13"/>
  <c r="L632" i="13"/>
  <c r="K632" i="13"/>
  <c r="J632" i="13"/>
  <c r="P632" i="13" s="1"/>
  <c r="I632" i="13"/>
  <c r="H632" i="13"/>
  <c r="G632" i="13"/>
  <c r="U631" i="13"/>
  <c r="T631" i="13"/>
  <c r="R631" i="13"/>
  <c r="Q631" i="13"/>
  <c r="L631" i="13"/>
  <c r="K631" i="13"/>
  <c r="J631" i="13"/>
  <c r="I631" i="13"/>
  <c r="H631" i="13"/>
  <c r="G631" i="13"/>
  <c r="U630" i="13"/>
  <c r="T630" i="13"/>
  <c r="R630" i="13"/>
  <c r="Q630" i="13"/>
  <c r="L630" i="13"/>
  <c r="K630" i="13"/>
  <c r="J630" i="13"/>
  <c r="I630" i="13"/>
  <c r="H630" i="13"/>
  <c r="G630" i="13"/>
  <c r="U629" i="13"/>
  <c r="T629" i="13"/>
  <c r="R629" i="13"/>
  <c r="Q629" i="13"/>
  <c r="L629" i="13"/>
  <c r="K629" i="13"/>
  <c r="J629" i="13"/>
  <c r="I629" i="13"/>
  <c r="H629" i="13"/>
  <c r="G629" i="13"/>
  <c r="U628" i="13"/>
  <c r="T628" i="13"/>
  <c r="R628" i="13"/>
  <c r="Q628" i="13"/>
  <c r="L628" i="13"/>
  <c r="K628" i="13"/>
  <c r="J628" i="13"/>
  <c r="I628" i="13"/>
  <c r="H628" i="13"/>
  <c r="G628" i="13"/>
  <c r="U783" i="13"/>
  <c r="T783" i="13"/>
  <c r="R783" i="13"/>
  <c r="Q783" i="13"/>
  <c r="S783" i="13" s="1"/>
  <c r="L783" i="13"/>
  <c r="K783" i="13"/>
  <c r="J783" i="13"/>
  <c r="I783" i="13"/>
  <c r="H783" i="13"/>
  <c r="G783" i="13"/>
  <c r="U782" i="13"/>
  <c r="T782" i="13"/>
  <c r="R782" i="13"/>
  <c r="Q782" i="13"/>
  <c r="L782" i="13"/>
  <c r="K782" i="13"/>
  <c r="J782" i="13"/>
  <c r="P782" i="13" s="1"/>
  <c r="I782" i="13"/>
  <c r="H782" i="13"/>
  <c r="G782" i="13"/>
  <c r="U781" i="13"/>
  <c r="T781" i="13"/>
  <c r="R781" i="13"/>
  <c r="Q781" i="13"/>
  <c r="L781" i="13"/>
  <c r="K781" i="13"/>
  <c r="J781" i="13"/>
  <c r="I781" i="13"/>
  <c r="H781" i="13"/>
  <c r="G781" i="13"/>
  <c r="U780" i="13"/>
  <c r="T780" i="13"/>
  <c r="L780" i="13"/>
  <c r="K780" i="13"/>
  <c r="J780" i="13"/>
  <c r="I780" i="13"/>
  <c r="H780" i="13"/>
  <c r="G780" i="13"/>
  <c r="Q780" i="13"/>
  <c r="U779" i="13"/>
  <c r="T779" i="13"/>
  <c r="R779" i="13"/>
  <c r="Q779" i="13"/>
  <c r="L779" i="13"/>
  <c r="K779" i="13"/>
  <c r="J779" i="13"/>
  <c r="I779" i="13"/>
  <c r="H779" i="13"/>
  <c r="G779" i="13"/>
  <c r="U778" i="13"/>
  <c r="T778" i="13"/>
  <c r="R778" i="13"/>
  <c r="Q778" i="13"/>
  <c r="S778" i="13" s="1"/>
  <c r="L778" i="13"/>
  <c r="K778" i="13"/>
  <c r="J778" i="13"/>
  <c r="I778" i="13"/>
  <c r="H778" i="13"/>
  <c r="G778" i="13"/>
  <c r="U777" i="13"/>
  <c r="T777" i="13"/>
  <c r="R777" i="13"/>
  <c r="Q777" i="13"/>
  <c r="L777" i="13"/>
  <c r="K777" i="13"/>
  <c r="J777" i="13"/>
  <c r="I777" i="13"/>
  <c r="H777" i="13"/>
  <c r="G777" i="13"/>
  <c r="U776" i="13"/>
  <c r="T776" i="13"/>
  <c r="R776" i="13"/>
  <c r="Q776" i="13"/>
  <c r="L776" i="13"/>
  <c r="K776" i="13"/>
  <c r="J776" i="13"/>
  <c r="I776" i="13"/>
  <c r="H776" i="13"/>
  <c r="G776" i="13"/>
  <c r="U775" i="13"/>
  <c r="T775" i="13"/>
  <c r="R775" i="13"/>
  <c r="Q775" i="13"/>
  <c r="L775" i="13"/>
  <c r="K775" i="13"/>
  <c r="J775" i="13"/>
  <c r="I775" i="13"/>
  <c r="H775" i="13"/>
  <c r="G775" i="13"/>
  <c r="U774" i="13"/>
  <c r="T774" i="13"/>
  <c r="R774" i="13"/>
  <c r="Q774" i="13"/>
  <c r="S774" i="13" s="1"/>
  <c r="L774" i="13"/>
  <c r="K774" i="13"/>
  <c r="J774" i="13"/>
  <c r="I774" i="13"/>
  <c r="H774" i="13"/>
  <c r="G774" i="13"/>
  <c r="U773" i="13"/>
  <c r="T773" i="13"/>
  <c r="R773" i="13"/>
  <c r="Q773" i="13"/>
  <c r="L773" i="13"/>
  <c r="K773" i="13"/>
  <c r="J773" i="13"/>
  <c r="I773" i="13"/>
  <c r="H773" i="13"/>
  <c r="G773" i="13"/>
  <c r="U772" i="13"/>
  <c r="T772" i="13"/>
  <c r="R772" i="13"/>
  <c r="Q772" i="13"/>
  <c r="S772" i="13" s="1"/>
  <c r="L772" i="13"/>
  <c r="K772" i="13"/>
  <c r="J772" i="13"/>
  <c r="I772" i="13"/>
  <c r="H772" i="13"/>
  <c r="G772" i="13"/>
  <c r="U771" i="13"/>
  <c r="T771" i="13"/>
  <c r="R771" i="13"/>
  <c r="Q771" i="13"/>
  <c r="L771" i="13"/>
  <c r="K771" i="13"/>
  <c r="J771" i="13"/>
  <c r="I771" i="13"/>
  <c r="H771" i="13"/>
  <c r="G771" i="13"/>
  <c r="U770" i="13"/>
  <c r="T770" i="13"/>
  <c r="R770" i="13"/>
  <c r="Q770" i="13"/>
  <c r="S770" i="13" s="1"/>
  <c r="L770" i="13"/>
  <c r="K770" i="13"/>
  <c r="J770" i="13"/>
  <c r="I770" i="13"/>
  <c r="H770" i="13"/>
  <c r="G770" i="13"/>
  <c r="U769" i="13"/>
  <c r="T769" i="13"/>
  <c r="R769" i="13"/>
  <c r="Q769" i="13"/>
  <c r="L769" i="13"/>
  <c r="K769" i="13"/>
  <c r="J769" i="13"/>
  <c r="I769" i="13"/>
  <c r="H769" i="13"/>
  <c r="G769" i="13"/>
  <c r="U768" i="13"/>
  <c r="T768" i="13"/>
  <c r="R768" i="13"/>
  <c r="Q768" i="13"/>
  <c r="L768" i="13"/>
  <c r="K768" i="13"/>
  <c r="J768" i="13"/>
  <c r="I768" i="13"/>
  <c r="H768" i="13"/>
  <c r="G768" i="13"/>
  <c r="U767" i="13"/>
  <c r="T767" i="13"/>
  <c r="R767" i="13"/>
  <c r="Q767" i="13"/>
  <c r="L767" i="13"/>
  <c r="K767" i="13"/>
  <c r="J767" i="13"/>
  <c r="I767" i="13"/>
  <c r="H767" i="13"/>
  <c r="G767" i="13"/>
  <c r="U766" i="13"/>
  <c r="T766" i="13"/>
  <c r="R766" i="13"/>
  <c r="Q766" i="13"/>
  <c r="S766" i="13" s="1"/>
  <c r="L766" i="13"/>
  <c r="K766" i="13"/>
  <c r="J766" i="13"/>
  <c r="I766" i="13"/>
  <c r="H766" i="13"/>
  <c r="G766" i="13"/>
  <c r="U765" i="13"/>
  <c r="T765" i="13"/>
  <c r="R765" i="13"/>
  <c r="Q765" i="13"/>
  <c r="L765" i="13"/>
  <c r="K765" i="13"/>
  <c r="J765" i="13"/>
  <c r="I765" i="13"/>
  <c r="H765" i="13"/>
  <c r="G765" i="13"/>
  <c r="U764" i="13"/>
  <c r="T764" i="13"/>
  <c r="R764" i="13"/>
  <c r="Q764" i="13"/>
  <c r="S764" i="13" s="1"/>
  <c r="L764" i="13"/>
  <c r="K764" i="13"/>
  <c r="J764" i="13"/>
  <c r="I764" i="13"/>
  <c r="H764" i="13"/>
  <c r="G764" i="13"/>
  <c r="U763" i="13"/>
  <c r="T763" i="13"/>
  <c r="R763" i="13"/>
  <c r="Q763" i="13"/>
  <c r="L763" i="13"/>
  <c r="K763" i="13"/>
  <c r="J763" i="13"/>
  <c r="I763" i="13"/>
  <c r="H763" i="13"/>
  <c r="G763" i="13"/>
  <c r="U762" i="13"/>
  <c r="T762" i="13"/>
  <c r="R762" i="13"/>
  <c r="Q762" i="13"/>
  <c r="L762" i="13"/>
  <c r="K762" i="13"/>
  <c r="J762" i="13"/>
  <c r="I762" i="13"/>
  <c r="H762" i="13"/>
  <c r="G762" i="13"/>
  <c r="U761" i="13"/>
  <c r="T761" i="13"/>
  <c r="R761" i="13"/>
  <c r="Q761" i="13"/>
  <c r="L761" i="13"/>
  <c r="K761" i="13"/>
  <c r="J761" i="13"/>
  <c r="I761" i="13"/>
  <c r="H761" i="13"/>
  <c r="G761" i="13"/>
  <c r="U760" i="13"/>
  <c r="T760" i="13"/>
  <c r="R760" i="13"/>
  <c r="Q760" i="13"/>
  <c r="L760" i="13"/>
  <c r="K760" i="13"/>
  <c r="J760" i="13"/>
  <c r="I760" i="13"/>
  <c r="H760" i="13"/>
  <c r="G760" i="13"/>
  <c r="U759" i="13"/>
  <c r="T759" i="13"/>
  <c r="R759" i="13"/>
  <c r="Q759" i="13"/>
  <c r="L759" i="13"/>
  <c r="K759" i="13"/>
  <c r="J759" i="13"/>
  <c r="I759" i="13"/>
  <c r="H759" i="13"/>
  <c r="G759" i="13"/>
  <c r="U758" i="13"/>
  <c r="T758" i="13"/>
  <c r="R758" i="13"/>
  <c r="Q758" i="13"/>
  <c r="S758" i="13" s="1"/>
  <c r="L758" i="13"/>
  <c r="K758" i="13"/>
  <c r="J758" i="13"/>
  <c r="I758" i="13"/>
  <c r="H758" i="13"/>
  <c r="G758" i="13"/>
  <c r="U757" i="13"/>
  <c r="T757" i="13"/>
  <c r="R757" i="13"/>
  <c r="Q757" i="13"/>
  <c r="L757" i="13"/>
  <c r="K757" i="13"/>
  <c r="J757" i="13"/>
  <c r="I757" i="13"/>
  <c r="H757" i="13"/>
  <c r="G757" i="13"/>
  <c r="U756" i="13"/>
  <c r="T756" i="13"/>
  <c r="R756" i="13"/>
  <c r="Q756" i="13"/>
  <c r="S756" i="13" s="1"/>
  <c r="L756" i="13"/>
  <c r="K756" i="13"/>
  <c r="J756" i="13"/>
  <c r="I756" i="13"/>
  <c r="H756" i="13"/>
  <c r="G756" i="13"/>
  <c r="U755" i="13"/>
  <c r="T755" i="13"/>
  <c r="R755" i="13"/>
  <c r="Q755" i="13"/>
  <c r="L755" i="13"/>
  <c r="K755" i="13"/>
  <c r="J755" i="13"/>
  <c r="I755" i="13"/>
  <c r="H755" i="13"/>
  <c r="G755" i="13"/>
  <c r="U754" i="13"/>
  <c r="T754" i="13"/>
  <c r="R754" i="13"/>
  <c r="Q754" i="13"/>
  <c r="S754" i="13" s="1"/>
  <c r="L754" i="13"/>
  <c r="K754" i="13"/>
  <c r="J754" i="13"/>
  <c r="I754" i="13"/>
  <c r="H754" i="13"/>
  <c r="G754" i="13"/>
  <c r="U753" i="13"/>
  <c r="T753" i="13"/>
  <c r="R753" i="13"/>
  <c r="Q753" i="13"/>
  <c r="L753" i="13"/>
  <c r="K753" i="13"/>
  <c r="J753" i="13"/>
  <c r="I753" i="13"/>
  <c r="H753" i="13"/>
  <c r="G753" i="13"/>
  <c r="U752" i="13"/>
  <c r="T752" i="13"/>
  <c r="R752" i="13"/>
  <c r="Q752" i="13"/>
  <c r="S752" i="13" s="1"/>
  <c r="L752" i="13"/>
  <c r="K752" i="13"/>
  <c r="J752" i="13"/>
  <c r="I752" i="13"/>
  <c r="H752" i="13"/>
  <c r="G752" i="13"/>
  <c r="U751" i="13"/>
  <c r="T751" i="13"/>
  <c r="L751" i="13"/>
  <c r="K751" i="13"/>
  <c r="J751" i="13"/>
  <c r="I751" i="13"/>
  <c r="H751" i="13"/>
  <c r="G751" i="13"/>
  <c r="Q751" i="13"/>
  <c r="U750" i="13"/>
  <c r="T750" i="13"/>
  <c r="R750" i="13"/>
  <c r="Q750" i="13"/>
  <c r="L750" i="13"/>
  <c r="K750" i="13"/>
  <c r="J750" i="13"/>
  <c r="I750" i="13"/>
  <c r="H750" i="13"/>
  <c r="G750" i="13"/>
  <c r="U749" i="13"/>
  <c r="T749" i="13"/>
  <c r="R749" i="13"/>
  <c r="Q749" i="13"/>
  <c r="L749" i="13"/>
  <c r="K749" i="13"/>
  <c r="J749" i="13"/>
  <c r="I749" i="13"/>
  <c r="H749" i="13"/>
  <c r="G749" i="13"/>
  <c r="U748" i="13"/>
  <c r="T748" i="13"/>
  <c r="R748" i="13"/>
  <c r="Q748" i="13"/>
  <c r="S748" i="13" s="1"/>
  <c r="L748" i="13"/>
  <c r="K748" i="13"/>
  <c r="J748" i="13"/>
  <c r="I748" i="13"/>
  <c r="H748" i="13"/>
  <c r="G748" i="13"/>
  <c r="U747" i="13"/>
  <c r="T747" i="13"/>
  <c r="R747" i="13"/>
  <c r="Q747" i="13"/>
  <c r="L747" i="13"/>
  <c r="K747" i="13"/>
  <c r="J747" i="13"/>
  <c r="P747" i="13" s="1"/>
  <c r="I747" i="13"/>
  <c r="H747" i="13"/>
  <c r="G747" i="13"/>
  <c r="U746" i="13"/>
  <c r="T746" i="13"/>
  <c r="R746" i="13"/>
  <c r="Q746" i="13"/>
  <c r="L746" i="13"/>
  <c r="K746" i="13"/>
  <c r="J746" i="13"/>
  <c r="I746" i="13"/>
  <c r="H746" i="13"/>
  <c r="G746" i="13"/>
  <c r="U745" i="13"/>
  <c r="T745" i="13"/>
  <c r="R745" i="13"/>
  <c r="Q745" i="13"/>
  <c r="L745" i="13"/>
  <c r="K745" i="13"/>
  <c r="J745" i="13"/>
  <c r="I745" i="13"/>
  <c r="H745" i="13"/>
  <c r="G745" i="13"/>
  <c r="U744" i="13"/>
  <c r="T744" i="13"/>
  <c r="R744" i="13"/>
  <c r="Q744" i="13"/>
  <c r="L744" i="13"/>
  <c r="K744" i="13"/>
  <c r="J744" i="13"/>
  <c r="I744" i="13"/>
  <c r="H744" i="13"/>
  <c r="G744" i="13"/>
  <c r="U743" i="13"/>
  <c r="T743" i="13"/>
  <c r="R743" i="13"/>
  <c r="Q743" i="13"/>
  <c r="L743" i="13"/>
  <c r="K743" i="13"/>
  <c r="J743" i="13"/>
  <c r="I743" i="13"/>
  <c r="H743" i="13"/>
  <c r="G743" i="13"/>
  <c r="U742" i="13"/>
  <c r="T742" i="13"/>
  <c r="R742" i="13"/>
  <c r="Q742" i="13"/>
  <c r="S742" i="13" s="1"/>
  <c r="L742" i="13"/>
  <c r="K742" i="13"/>
  <c r="J742" i="13"/>
  <c r="I742" i="13"/>
  <c r="H742" i="13"/>
  <c r="G742" i="13"/>
  <c r="U741" i="13"/>
  <c r="T741" i="13"/>
  <c r="R741" i="13"/>
  <c r="Q741" i="13"/>
  <c r="L741" i="13"/>
  <c r="K741" i="13"/>
  <c r="J741" i="13"/>
  <c r="P741" i="13" s="1"/>
  <c r="I741" i="13"/>
  <c r="H741" i="13"/>
  <c r="G741" i="13"/>
  <c r="U740" i="13"/>
  <c r="T740" i="13"/>
  <c r="R740" i="13"/>
  <c r="Q740" i="13"/>
  <c r="L740" i="13"/>
  <c r="K740" i="13"/>
  <c r="J740" i="13"/>
  <c r="I740" i="13"/>
  <c r="H740" i="13"/>
  <c r="G740" i="13"/>
  <c r="U739" i="13"/>
  <c r="T739" i="13"/>
  <c r="R739" i="13"/>
  <c r="Q739" i="13"/>
  <c r="L739" i="13"/>
  <c r="K739" i="13"/>
  <c r="J739" i="13"/>
  <c r="I739" i="13"/>
  <c r="H739" i="13"/>
  <c r="G739" i="13"/>
  <c r="U738" i="13"/>
  <c r="T738" i="13"/>
  <c r="R738" i="13"/>
  <c r="Q738" i="13"/>
  <c r="L738" i="13"/>
  <c r="K738" i="13"/>
  <c r="J738" i="13"/>
  <c r="I738" i="13"/>
  <c r="H738" i="13"/>
  <c r="G738" i="13"/>
  <c r="U737" i="13"/>
  <c r="T737" i="13"/>
  <c r="R737" i="13"/>
  <c r="Q737" i="13"/>
  <c r="L737" i="13"/>
  <c r="K737" i="13"/>
  <c r="J737" i="13"/>
  <c r="I737" i="13"/>
  <c r="H737" i="13"/>
  <c r="G737" i="13"/>
  <c r="U736" i="13"/>
  <c r="T736" i="13"/>
  <c r="R736" i="13"/>
  <c r="Q736" i="13"/>
  <c r="S736" i="13" s="1"/>
  <c r="L736" i="13"/>
  <c r="K736" i="13"/>
  <c r="J736" i="13"/>
  <c r="I736" i="13"/>
  <c r="H736" i="13"/>
  <c r="G736" i="13"/>
  <c r="U735" i="13"/>
  <c r="T735" i="13"/>
  <c r="R735" i="13"/>
  <c r="Q735" i="13"/>
  <c r="L735" i="13"/>
  <c r="K735" i="13"/>
  <c r="J735" i="13"/>
  <c r="P735" i="13" s="1"/>
  <c r="I735" i="13"/>
  <c r="H735" i="13"/>
  <c r="G735" i="13"/>
  <c r="U519" i="13"/>
  <c r="T519" i="13"/>
  <c r="R519" i="13"/>
  <c r="Q519" i="13"/>
  <c r="L519" i="13"/>
  <c r="K519" i="13"/>
  <c r="J519" i="13"/>
  <c r="I519" i="13"/>
  <c r="H519" i="13"/>
  <c r="G519" i="13"/>
  <c r="U518" i="13"/>
  <c r="T518" i="13"/>
  <c r="R518" i="13"/>
  <c r="Q518" i="13"/>
  <c r="L518" i="13"/>
  <c r="K518" i="13"/>
  <c r="J518" i="13"/>
  <c r="I518" i="13"/>
  <c r="H518" i="13"/>
  <c r="G518" i="13"/>
  <c r="U517" i="13"/>
  <c r="T517" i="13"/>
  <c r="R517" i="13"/>
  <c r="Q517" i="13"/>
  <c r="L517" i="13"/>
  <c r="K517" i="13"/>
  <c r="J517" i="13"/>
  <c r="I517" i="13"/>
  <c r="H517" i="13"/>
  <c r="G517" i="13"/>
  <c r="U516" i="13"/>
  <c r="T516" i="13"/>
  <c r="R516" i="13"/>
  <c r="Q516" i="13"/>
  <c r="L516" i="13"/>
  <c r="K516" i="13"/>
  <c r="J516" i="13"/>
  <c r="I516" i="13"/>
  <c r="H516" i="13"/>
  <c r="G516" i="13"/>
  <c r="U515" i="13"/>
  <c r="T515" i="13"/>
  <c r="R515" i="13"/>
  <c r="Q515" i="13"/>
  <c r="S515" i="13" s="1"/>
  <c r="L515" i="13"/>
  <c r="K515" i="13"/>
  <c r="J515" i="13"/>
  <c r="I515" i="13"/>
  <c r="H515" i="13"/>
  <c r="G515" i="13"/>
  <c r="U514" i="13"/>
  <c r="T514" i="13"/>
  <c r="R514" i="13"/>
  <c r="Q514" i="13"/>
  <c r="L514" i="13"/>
  <c r="K514" i="13"/>
  <c r="J514" i="13"/>
  <c r="P514" i="13" s="1"/>
  <c r="I514" i="13"/>
  <c r="H514" i="13"/>
  <c r="G514" i="13"/>
  <c r="U513" i="13"/>
  <c r="T513" i="13"/>
  <c r="R513" i="13"/>
  <c r="Q513" i="13"/>
  <c r="L513" i="13"/>
  <c r="K513" i="13"/>
  <c r="J513" i="13"/>
  <c r="I513" i="13"/>
  <c r="H513" i="13"/>
  <c r="G513" i="13"/>
  <c r="U512" i="13"/>
  <c r="T512" i="13"/>
  <c r="R512" i="13"/>
  <c r="Q512" i="13"/>
  <c r="L512" i="13"/>
  <c r="K512" i="13"/>
  <c r="J512" i="13"/>
  <c r="I512" i="13"/>
  <c r="H512" i="13"/>
  <c r="G512" i="13"/>
  <c r="U511" i="13"/>
  <c r="T511" i="13"/>
  <c r="R511" i="13"/>
  <c r="Q511" i="13"/>
  <c r="L511" i="13"/>
  <c r="K511" i="13"/>
  <c r="J511" i="13"/>
  <c r="I511" i="13"/>
  <c r="H511" i="13"/>
  <c r="G511" i="13"/>
  <c r="U510" i="13"/>
  <c r="T510" i="13"/>
  <c r="R510" i="13"/>
  <c r="Q510" i="13"/>
  <c r="L510" i="13"/>
  <c r="K510" i="13"/>
  <c r="J510" i="13"/>
  <c r="I510" i="13"/>
  <c r="H510" i="13"/>
  <c r="G510" i="13"/>
  <c r="U509" i="13"/>
  <c r="T509" i="13"/>
  <c r="R509" i="13"/>
  <c r="Q509" i="13"/>
  <c r="S509" i="13" s="1"/>
  <c r="L509" i="13"/>
  <c r="K509" i="13"/>
  <c r="J509" i="13"/>
  <c r="I509" i="13"/>
  <c r="H509" i="13"/>
  <c r="G509" i="13"/>
  <c r="U508" i="13"/>
  <c r="T508" i="13"/>
  <c r="R508" i="13"/>
  <c r="Q508" i="13"/>
  <c r="L508" i="13"/>
  <c r="K508" i="13"/>
  <c r="J508" i="13"/>
  <c r="P508" i="13" s="1"/>
  <c r="I508" i="13"/>
  <c r="H508" i="13"/>
  <c r="G508" i="13"/>
  <c r="U507" i="13"/>
  <c r="T507" i="13"/>
  <c r="R507" i="13"/>
  <c r="Q507" i="13"/>
  <c r="L507" i="13"/>
  <c r="K507" i="13"/>
  <c r="J507" i="13"/>
  <c r="I507" i="13"/>
  <c r="H507" i="13"/>
  <c r="G507" i="13"/>
  <c r="U506" i="13"/>
  <c r="T506" i="13"/>
  <c r="R506" i="13"/>
  <c r="Q506" i="13"/>
  <c r="L506" i="13"/>
  <c r="K506" i="13"/>
  <c r="J506" i="13"/>
  <c r="I506" i="13"/>
  <c r="H506" i="13"/>
  <c r="G506" i="13"/>
  <c r="U505" i="13"/>
  <c r="T505" i="13"/>
  <c r="R505" i="13"/>
  <c r="Q505" i="13"/>
  <c r="L505" i="13"/>
  <c r="K505" i="13"/>
  <c r="J505" i="13"/>
  <c r="I505" i="13"/>
  <c r="H505" i="13"/>
  <c r="G505" i="13"/>
  <c r="U504" i="13"/>
  <c r="T504" i="13"/>
  <c r="R504" i="13"/>
  <c r="Q504" i="13"/>
  <c r="L504" i="13"/>
  <c r="K504" i="13"/>
  <c r="J504" i="13"/>
  <c r="I504" i="13"/>
  <c r="H504" i="13"/>
  <c r="G504" i="13"/>
  <c r="U503" i="13"/>
  <c r="T503" i="13"/>
  <c r="R503" i="13"/>
  <c r="Q503" i="13"/>
  <c r="S503" i="13" s="1"/>
  <c r="L503" i="13"/>
  <c r="K503" i="13"/>
  <c r="J503" i="13"/>
  <c r="I503" i="13"/>
  <c r="H503" i="13"/>
  <c r="G503" i="13"/>
  <c r="U502" i="13"/>
  <c r="T502" i="13"/>
  <c r="R502" i="13"/>
  <c r="Q502" i="13"/>
  <c r="L502" i="13"/>
  <c r="K502" i="13"/>
  <c r="J502" i="13"/>
  <c r="P502" i="13" s="1"/>
  <c r="I502" i="13"/>
  <c r="H502" i="13"/>
  <c r="G502" i="13"/>
  <c r="U501" i="13"/>
  <c r="T501" i="13"/>
  <c r="R501" i="13"/>
  <c r="Q501" i="13"/>
  <c r="L501" i="13"/>
  <c r="K501" i="13"/>
  <c r="J501" i="13"/>
  <c r="I501" i="13"/>
  <c r="H501" i="13"/>
  <c r="G501" i="13"/>
  <c r="U500" i="13"/>
  <c r="T500" i="13"/>
  <c r="R500" i="13"/>
  <c r="Q500" i="13"/>
  <c r="L500" i="13"/>
  <c r="K500" i="13"/>
  <c r="J500" i="13"/>
  <c r="I500" i="13"/>
  <c r="H500" i="13"/>
  <c r="G500" i="13"/>
  <c r="U499" i="13"/>
  <c r="T499" i="13"/>
  <c r="R499" i="13"/>
  <c r="Q499" i="13"/>
  <c r="L499" i="13"/>
  <c r="K499" i="13"/>
  <c r="J499" i="13"/>
  <c r="I499" i="13"/>
  <c r="H499" i="13"/>
  <c r="G499" i="13"/>
  <c r="U498" i="13"/>
  <c r="T498" i="13"/>
  <c r="L498" i="13"/>
  <c r="K498" i="13"/>
  <c r="J498" i="13"/>
  <c r="I498" i="13"/>
  <c r="H498" i="13"/>
  <c r="G498" i="13"/>
  <c r="Q498" i="13"/>
  <c r="U497" i="13"/>
  <c r="T497" i="13"/>
  <c r="R497" i="13"/>
  <c r="Q497" i="13"/>
  <c r="L497" i="13"/>
  <c r="K497" i="13"/>
  <c r="J497" i="13"/>
  <c r="I497" i="13"/>
  <c r="H497" i="13"/>
  <c r="G497" i="13"/>
  <c r="U496" i="13"/>
  <c r="T496" i="13"/>
  <c r="R496" i="13"/>
  <c r="Q496" i="13"/>
  <c r="L496" i="13"/>
  <c r="K496" i="13"/>
  <c r="J496" i="13"/>
  <c r="I496" i="13"/>
  <c r="H496" i="13"/>
  <c r="G496" i="13"/>
  <c r="U495" i="13"/>
  <c r="T495" i="13"/>
  <c r="R495" i="13"/>
  <c r="Q495" i="13"/>
  <c r="L495" i="13"/>
  <c r="K495" i="13"/>
  <c r="J495" i="13"/>
  <c r="I495" i="13"/>
  <c r="H495" i="13"/>
  <c r="G495" i="13"/>
  <c r="U494" i="13"/>
  <c r="T494" i="13"/>
  <c r="R494" i="13"/>
  <c r="Q494" i="13"/>
  <c r="S494" i="13" s="1"/>
  <c r="L494" i="13"/>
  <c r="K494" i="13"/>
  <c r="J494" i="13"/>
  <c r="I494" i="13"/>
  <c r="H494" i="13"/>
  <c r="G494" i="13"/>
  <c r="U493" i="13"/>
  <c r="T493" i="13"/>
  <c r="R493" i="13"/>
  <c r="Q493" i="13"/>
  <c r="L493" i="13"/>
  <c r="K493" i="13"/>
  <c r="J493" i="13"/>
  <c r="I493" i="13"/>
  <c r="H493" i="13"/>
  <c r="G493" i="13"/>
  <c r="U492" i="13"/>
  <c r="T492" i="13"/>
  <c r="R492" i="13"/>
  <c r="Q492" i="13"/>
  <c r="L492" i="13"/>
  <c r="K492" i="13"/>
  <c r="J492" i="13"/>
  <c r="I492" i="13"/>
  <c r="H492" i="13"/>
  <c r="G492" i="13"/>
  <c r="U141" i="13"/>
  <c r="T141" i="13"/>
  <c r="R141" i="13"/>
  <c r="Q141" i="13"/>
  <c r="L141" i="13"/>
  <c r="K141" i="13"/>
  <c r="J141" i="13"/>
  <c r="I141" i="13"/>
  <c r="H141" i="13"/>
  <c r="G141" i="13"/>
  <c r="U140" i="13"/>
  <c r="T140" i="13"/>
  <c r="R140" i="13"/>
  <c r="Q140" i="13"/>
  <c r="S140" i="13" s="1"/>
  <c r="L140" i="13"/>
  <c r="K140" i="13"/>
  <c r="J140" i="13"/>
  <c r="I140" i="13"/>
  <c r="H140" i="13"/>
  <c r="G140" i="13"/>
  <c r="U139" i="13"/>
  <c r="T139" i="13"/>
  <c r="R139" i="13"/>
  <c r="Q139" i="13"/>
  <c r="L139" i="13"/>
  <c r="K139" i="13"/>
  <c r="J139" i="13"/>
  <c r="I139" i="13"/>
  <c r="H139" i="13"/>
  <c r="G139" i="13"/>
  <c r="U138" i="13"/>
  <c r="T138" i="13"/>
  <c r="R138" i="13"/>
  <c r="Q138" i="13"/>
  <c r="L138" i="13"/>
  <c r="K138" i="13"/>
  <c r="J138" i="13"/>
  <c r="I138" i="13"/>
  <c r="H138" i="13"/>
  <c r="G138" i="13"/>
  <c r="U137" i="13"/>
  <c r="T137" i="13"/>
  <c r="R137" i="13"/>
  <c r="Q137" i="13"/>
  <c r="L137" i="13"/>
  <c r="K137" i="13"/>
  <c r="J137" i="13"/>
  <c r="I137" i="13"/>
  <c r="H137" i="13"/>
  <c r="G137" i="13"/>
  <c r="U136" i="13"/>
  <c r="T136" i="13"/>
  <c r="R136" i="13"/>
  <c r="Q136" i="13"/>
  <c r="S136" i="13" s="1"/>
  <c r="L136" i="13"/>
  <c r="K136" i="13"/>
  <c r="J136" i="13"/>
  <c r="I136" i="13"/>
  <c r="H136" i="13"/>
  <c r="G136" i="13"/>
  <c r="U135" i="13"/>
  <c r="T135" i="13"/>
  <c r="R135" i="13"/>
  <c r="Q135" i="13"/>
  <c r="L135" i="13"/>
  <c r="K135" i="13"/>
  <c r="J135" i="13"/>
  <c r="I135" i="13"/>
  <c r="H135" i="13"/>
  <c r="G135" i="13"/>
  <c r="U134" i="13"/>
  <c r="T134" i="13"/>
  <c r="R134" i="13"/>
  <c r="Q134" i="13"/>
  <c r="L134" i="13"/>
  <c r="K134" i="13"/>
  <c r="J134" i="13"/>
  <c r="I134" i="13"/>
  <c r="H134" i="13"/>
  <c r="G134" i="13"/>
  <c r="U133" i="13"/>
  <c r="T133" i="13"/>
  <c r="R133" i="13"/>
  <c r="Q133" i="13"/>
  <c r="L133" i="13"/>
  <c r="K133" i="13"/>
  <c r="J133" i="13"/>
  <c r="I133" i="13"/>
  <c r="H133" i="13"/>
  <c r="G133" i="13"/>
  <c r="U132" i="13"/>
  <c r="T132" i="13"/>
  <c r="R132" i="13"/>
  <c r="Q132" i="13"/>
  <c r="S132" i="13" s="1"/>
  <c r="L132" i="13"/>
  <c r="K132" i="13"/>
  <c r="J132" i="13"/>
  <c r="I132" i="13"/>
  <c r="H132" i="13"/>
  <c r="G132" i="13"/>
  <c r="U131" i="13"/>
  <c r="T131" i="13"/>
  <c r="R131" i="13"/>
  <c r="Q131" i="13"/>
  <c r="L131" i="13"/>
  <c r="K131" i="13"/>
  <c r="J131" i="13"/>
  <c r="I131" i="13"/>
  <c r="H131" i="13"/>
  <c r="G131" i="13"/>
  <c r="U130" i="13"/>
  <c r="T130" i="13"/>
  <c r="R130" i="13"/>
  <c r="Q130" i="13"/>
  <c r="L130" i="13"/>
  <c r="K130" i="13"/>
  <c r="J130" i="13"/>
  <c r="I130" i="13"/>
  <c r="H130" i="13"/>
  <c r="G130" i="13"/>
  <c r="U129" i="13"/>
  <c r="T129" i="13"/>
  <c r="R129" i="13"/>
  <c r="Q129" i="13"/>
  <c r="L129" i="13"/>
  <c r="K129" i="13"/>
  <c r="J129" i="13"/>
  <c r="I129" i="13"/>
  <c r="H129" i="13"/>
  <c r="G129" i="13"/>
  <c r="U128" i="13"/>
  <c r="T128" i="13"/>
  <c r="R128" i="13"/>
  <c r="Q128" i="13"/>
  <c r="L128" i="13"/>
  <c r="K128" i="13"/>
  <c r="J128" i="13"/>
  <c r="I128" i="13"/>
  <c r="H128" i="13"/>
  <c r="G128" i="13"/>
  <c r="U127" i="13"/>
  <c r="T127" i="13"/>
  <c r="R127" i="13"/>
  <c r="Q127" i="13"/>
  <c r="L127" i="13"/>
  <c r="K127" i="13"/>
  <c r="J127" i="13"/>
  <c r="I127" i="13"/>
  <c r="H127" i="13"/>
  <c r="G127" i="13"/>
  <c r="U126" i="13"/>
  <c r="T126" i="13"/>
  <c r="R126" i="13"/>
  <c r="Q126" i="13"/>
  <c r="S126" i="13" s="1"/>
  <c r="L126" i="13"/>
  <c r="K126" i="13"/>
  <c r="J126" i="13"/>
  <c r="I126" i="13"/>
  <c r="H126" i="13"/>
  <c r="G126" i="13"/>
  <c r="U125" i="13"/>
  <c r="T125" i="13"/>
  <c r="R125" i="13"/>
  <c r="Q125" i="13"/>
  <c r="L125" i="13"/>
  <c r="K125" i="13"/>
  <c r="J125" i="13"/>
  <c r="I125" i="13"/>
  <c r="H125" i="13"/>
  <c r="G125" i="13"/>
  <c r="U124" i="13"/>
  <c r="T124" i="13"/>
  <c r="R124" i="13"/>
  <c r="Q124" i="13"/>
  <c r="L124" i="13"/>
  <c r="K124" i="13"/>
  <c r="J124" i="13"/>
  <c r="I124" i="13"/>
  <c r="H124" i="13"/>
  <c r="G124" i="13"/>
  <c r="U123" i="13"/>
  <c r="T123" i="13"/>
  <c r="R123" i="13"/>
  <c r="Q123" i="13"/>
  <c r="L123" i="13"/>
  <c r="K123" i="13"/>
  <c r="J123" i="13"/>
  <c r="I123" i="13"/>
  <c r="H123" i="13"/>
  <c r="G123" i="13"/>
  <c r="U122" i="13"/>
  <c r="T122" i="13"/>
  <c r="R122" i="13"/>
  <c r="Q122" i="13"/>
  <c r="S122" i="13" s="1"/>
  <c r="L122" i="13"/>
  <c r="K122" i="13"/>
  <c r="J122" i="13"/>
  <c r="I122" i="13"/>
  <c r="H122" i="13"/>
  <c r="G122" i="13"/>
  <c r="U121" i="13"/>
  <c r="T121" i="13"/>
  <c r="R121" i="13"/>
  <c r="Q121" i="13"/>
  <c r="L121" i="13"/>
  <c r="K121" i="13"/>
  <c r="J121" i="13"/>
  <c r="I121" i="13"/>
  <c r="H121" i="13"/>
  <c r="G121" i="13"/>
  <c r="U120" i="13"/>
  <c r="T120" i="13"/>
  <c r="R120" i="13"/>
  <c r="Q120" i="13"/>
  <c r="L120" i="13"/>
  <c r="K120" i="13"/>
  <c r="J120" i="13"/>
  <c r="I120" i="13"/>
  <c r="H120" i="13"/>
  <c r="G120" i="13"/>
  <c r="U119" i="13"/>
  <c r="T119" i="13"/>
  <c r="R119" i="13"/>
  <c r="Q119" i="13"/>
  <c r="L119" i="13"/>
  <c r="K119" i="13"/>
  <c r="J119" i="13"/>
  <c r="I119" i="13"/>
  <c r="H119" i="13"/>
  <c r="G119" i="13"/>
  <c r="U118" i="13"/>
  <c r="T118" i="13"/>
  <c r="R118" i="13"/>
  <c r="Q118" i="13"/>
  <c r="S118" i="13" s="1"/>
  <c r="L118" i="13"/>
  <c r="K118" i="13"/>
  <c r="J118" i="13"/>
  <c r="I118" i="13"/>
  <c r="H118" i="13"/>
  <c r="G118" i="13"/>
  <c r="U117" i="13"/>
  <c r="T117" i="13"/>
  <c r="R117" i="13"/>
  <c r="Q117" i="13"/>
  <c r="L117" i="13"/>
  <c r="K117" i="13"/>
  <c r="J117" i="13"/>
  <c r="I117" i="13"/>
  <c r="H117" i="13"/>
  <c r="G117" i="13"/>
  <c r="U116" i="13"/>
  <c r="T116" i="13"/>
  <c r="R116" i="13"/>
  <c r="Q116" i="13"/>
  <c r="L116" i="13"/>
  <c r="K116" i="13"/>
  <c r="J116" i="13"/>
  <c r="I116" i="13"/>
  <c r="H116" i="13"/>
  <c r="G116" i="13"/>
  <c r="U115" i="13"/>
  <c r="T115" i="13"/>
  <c r="R115" i="13"/>
  <c r="Q115" i="13"/>
  <c r="L115" i="13"/>
  <c r="K115" i="13"/>
  <c r="J115" i="13"/>
  <c r="I115" i="13"/>
  <c r="H115" i="13"/>
  <c r="G115" i="13"/>
  <c r="U114" i="13"/>
  <c r="T114" i="13"/>
  <c r="R114" i="13"/>
  <c r="Q114" i="13"/>
  <c r="S114" i="13" s="1"/>
  <c r="L114" i="13"/>
  <c r="K114" i="13"/>
  <c r="J114" i="13"/>
  <c r="I114" i="13"/>
  <c r="H114" i="13"/>
  <c r="G114" i="13"/>
  <c r="U113" i="13"/>
  <c r="T113" i="13"/>
  <c r="R113" i="13"/>
  <c r="Q113" i="13"/>
  <c r="L113" i="13"/>
  <c r="K113" i="13"/>
  <c r="J113" i="13"/>
  <c r="I113" i="13"/>
  <c r="H113" i="13"/>
  <c r="G113" i="13"/>
  <c r="U112" i="13"/>
  <c r="T112" i="13"/>
  <c r="R112" i="13"/>
  <c r="Q112" i="13"/>
  <c r="L112" i="13"/>
  <c r="K112" i="13"/>
  <c r="J112" i="13"/>
  <c r="I112" i="13"/>
  <c r="H112" i="13"/>
  <c r="G112" i="13"/>
  <c r="U111" i="13"/>
  <c r="T111" i="13"/>
  <c r="R111" i="13"/>
  <c r="Q111" i="13"/>
  <c r="L111" i="13"/>
  <c r="K111" i="13"/>
  <c r="J111" i="13"/>
  <c r="I111" i="13"/>
  <c r="H111" i="13"/>
  <c r="G111" i="13"/>
  <c r="U110" i="13"/>
  <c r="T110" i="13"/>
  <c r="R110" i="13"/>
  <c r="Q110" i="13"/>
  <c r="L110" i="13"/>
  <c r="K110" i="13"/>
  <c r="J110" i="13"/>
  <c r="I110" i="13"/>
  <c r="H110" i="13"/>
  <c r="G110" i="13"/>
  <c r="U109" i="13"/>
  <c r="T109" i="13"/>
  <c r="R109" i="13"/>
  <c r="Q109" i="13"/>
  <c r="L109" i="13"/>
  <c r="K109" i="13"/>
  <c r="J109" i="13"/>
  <c r="I109" i="13"/>
  <c r="H109" i="13"/>
  <c r="G109" i="13"/>
  <c r="U108" i="13"/>
  <c r="T108" i="13"/>
  <c r="L108" i="13"/>
  <c r="K108" i="13"/>
  <c r="J108" i="13"/>
  <c r="I108" i="13"/>
  <c r="H108" i="13"/>
  <c r="G108" i="13"/>
  <c r="Q108" i="13"/>
  <c r="U107" i="13"/>
  <c r="T107" i="13"/>
  <c r="R107" i="13"/>
  <c r="Q107" i="13"/>
  <c r="L107" i="13"/>
  <c r="K107" i="13"/>
  <c r="J107" i="13"/>
  <c r="I107" i="13"/>
  <c r="H107" i="13"/>
  <c r="G107" i="13"/>
  <c r="U106" i="13"/>
  <c r="T106" i="13"/>
  <c r="R106" i="13"/>
  <c r="Q106" i="13"/>
  <c r="S106" i="13" s="1"/>
  <c r="L106" i="13"/>
  <c r="K106" i="13"/>
  <c r="J106" i="13"/>
  <c r="I106" i="13"/>
  <c r="H106" i="13"/>
  <c r="G106" i="13"/>
  <c r="U105" i="13"/>
  <c r="T105" i="13"/>
  <c r="R105" i="13"/>
  <c r="Q105" i="13"/>
  <c r="L105" i="13"/>
  <c r="K105" i="13"/>
  <c r="J105" i="13"/>
  <c r="P105" i="13" s="1"/>
  <c r="I105" i="13"/>
  <c r="H105" i="13"/>
  <c r="G105" i="13"/>
  <c r="U104" i="13"/>
  <c r="T104" i="13"/>
  <c r="R104" i="13"/>
  <c r="Q104" i="13"/>
  <c r="L104" i="13"/>
  <c r="K104" i="13"/>
  <c r="J104" i="13"/>
  <c r="I104" i="13"/>
  <c r="H104" i="13"/>
  <c r="G104" i="13"/>
  <c r="U103" i="13"/>
  <c r="T103" i="13"/>
  <c r="R103" i="13"/>
  <c r="Q103" i="13"/>
  <c r="L103" i="13"/>
  <c r="K103" i="13"/>
  <c r="J103" i="13"/>
  <c r="I103" i="13"/>
  <c r="H103" i="13"/>
  <c r="G103" i="13"/>
  <c r="U102" i="13"/>
  <c r="T102" i="13"/>
  <c r="R102" i="13"/>
  <c r="Q102" i="13"/>
  <c r="L102" i="13"/>
  <c r="K102" i="13"/>
  <c r="J102" i="13"/>
  <c r="I102" i="13"/>
  <c r="H102" i="13"/>
  <c r="G102" i="13"/>
  <c r="U101" i="13"/>
  <c r="T101" i="13"/>
  <c r="R101" i="13"/>
  <c r="Q101" i="13"/>
  <c r="L101" i="13"/>
  <c r="K101" i="13"/>
  <c r="J101" i="13"/>
  <c r="I101" i="13"/>
  <c r="H101" i="13"/>
  <c r="G101" i="13"/>
  <c r="U100" i="13"/>
  <c r="T100" i="13"/>
  <c r="R100" i="13"/>
  <c r="Q100" i="13"/>
  <c r="S100" i="13" s="1"/>
  <c r="L100" i="13"/>
  <c r="K100" i="13"/>
  <c r="J100" i="13"/>
  <c r="I100" i="13"/>
  <c r="H100" i="13"/>
  <c r="G100" i="13"/>
  <c r="U99" i="13"/>
  <c r="T99" i="13"/>
  <c r="R99" i="13"/>
  <c r="Q99" i="13"/>
  <c r="L99" i="13"/>
  <c r="K99" i="13"/>
  <c r="J99" i="13"/>
  <c r="P99" i="13" s="1"/>
  <c r="I99" i="13"/>
  <c r="H99" i="13"/>
  <c r="G99" i="13"/>
  <c r="U98" i="13"/>
  <c r="T98" i="13"/>
  <c r="R98" i="13"/>
  <c r="Q98" i="13"/>
  <c r="L98" i="13"/>
  <c r="K98" i="13"/>
  <c r="J98" i="13"/>
  <c r="I98" i="13"/>
  <c r="H98" i="13"/>
  <c r="G98" i="13"/>
  <c r="U97" i="13"/>
  <c r="T97" i="13"/>
  <c r="R97" i="13"/>
  <c r="Q97" i="13"/>
  <c r="L97" i="13"/>
  <c r="K97" i="13"/>
  <c r="J97" i="13"/>
  <c r="I97" i="13"/>
  <c r="H97" i="13"/>
  <c r="G97" i="13"/>
  <c r="U96" i="13"/>
  <c r="T96" i="13"/>
  <c r="R96" i="13"/>
  <c r="Q96" i="13"/>
  <c r="L96" i="13"/>
  <c r="K96" i="13"/>
  <c r="J96" i="13"/>
  <c r="I96" i="13"/>
  <c r="H96" i="13"/>
  <c r="G96" i="13"/>
  <c r="U95" i="13"/>
  <c r="T95" i="13"/>
  <c r="R95" i="13"/>
  <c r="Q95" i="13"/>
  <c r="L95" i="13"/>
  <c r="K95" i="13"/>
  <c r="J95" i="13"/>
  <c r="I95" i="13"/>
  <c r="H95" i="13"/>
  <c r="G95" i="13"/>
  <c r="U94" i="13"/>
  <c r="T94" i="13"/>
  <c r="R94" i="13"/>
  <c r="Q94" i="13"/>
  <c r="S94" i="13" s="1"/>
  <c r="L94" i="13"/>
  <c r="K94" i="13"/>
  <c r="J94" i="13"/>
  <c r="I94" i="13"/>
  <c r="H94" i="13"/>
  <c r="G94" i="13"/>
  <c r="U93" i="13"/>
  <c r="T93" i="13"/>
  <c r="R93" i="13"/>
  <c r="Q93" i="13"/>
  <c r="L93" i="13"/>
  <c r="K93" i="13"/>
  <c r="J93" i="13"/>
  <c r="P93" i="13" s="1"/>
  <c r="I93" i="13"/>
  <c r="H93" i="13"/>
  <c r="G93" i="13"/>
  <c r="U92" i="13"/>
  <c r="T92" i="13"/>
  <c r="R92" i="13"/>
  <c r="Q92" i="13"/>
  <c r="L92" i="13"/>
  <c r="K92" i="13"/>
  <c r="J92" i="13"/>
  <c r="I92" i="13"/>
  <c r="H92" i="13"/>
  <c r="G92" i="13"/>
  <c r="U91" i="13"/>
  <c r="T91" i="13"/>
  <c r="R91" i="13"/>
  <c r="Q91" i="13"/>
  <c r="L91" i="13"/>
  <c r="K91" i="13"/>
  <c r="J91" i="13"/>
  <c r="I91" i="13"/>
  <c r="H91" i="13"/>
  <c r="G91" i="13"/>
  <c r="U90" i="13"/>
  <c r="T90" i="13"/>
  <c r="R90" i="13"/>
  <c r="Q90" i="13"/>
  <c r="L90" i="13"/>
  <c r="K90" i="13"/>
  <c r="J90" i="13"/>
  <c r="I90" i="13"/>
  <c r="H90" i="13"/>
  <c r="G90" i="13"/>
  <c r="U89" i="13"/>
  <c r="T89" i="13"/>
  <c r="R89" i="13"/>
  <c r="Q89" i="13"/>
  <c r="L89" i="13"/>
  <c r="K89" i="13"/>
  <c r="J89" i="13"/>
  <c r="I89" i="13"/>
  <c r="H89" i="13"/>
  <c r="G89" i="13"/>
  <c r="U88" i="13"/>
  <c r="T88" i="13"/>
  <c r="R88" i="13"/>
  <c r="Q88" i="13"/>
  <c r="S88" i="13" s="1"/>
  <c r="L88" i="13"/>
  <c r="K88" i="13"/>
  <c r="J88" i="13"/>
  <c r="I88" i="13"/>
  <c r="H88" i="13"/>
  <c r="G88" i="13"/>
  <c r="U87" i="13"/>
  <c r="T87" i="13"/>
  <c r="R87" i="13"/>
  <c r="Q87" i="13"/>
  <c r="L87" i="13"/>
  <c r="K87" i="13"/>
  <c r="J87" i="13"/>
  <c r="P87" i="13" s="1"/>
  <c r="I87" i="13"/>
  <c r="H87" i="13"/>
  <c r="G87" i="13"/>
  <c r="U86" i="13"/>
  <c r="T86" i="13"/>
  <c r="R86" i="13"/>
  <c r="Q86" i="13"/>
  <c r="L86" i="13"/>
  <c r="K86" i="13"/>
  <c r="J86" i="13"/>
  <c r="I86" i="13"/>
  <c r="H86" i="13"/>
  <c r="G86" i="13"/>
  <c r="U85" i="13"/>
  <c r="T85" i="13"/>
  <c r="R85" i="13"/>
  <c r="Q85" i="13"/>
  <c r="L85" i="13"/>
  <c r="K85" i="13"/>
  <c r="J85" i="13"/>
  <c r="I85" i="13"/>
  <c r="H85" i="13"/>
  <c r="G85" i="13"/>
  <c r="U84" i="13"/>
  <c r="T84" i="13"/>
  <c r="R84" i="13"/>
  <c r="Q84" i="13"/>
  <c r="L84" i="13"/>
  <c r="K84" i="13"/>
  <c r="J84" i="13"/>
  <c r="I84" i="13"/>
  <c r="H84" i="13"/>
  <c r="G84" i="13"/>
  <c r="U83" i="13"/>
  <c r="T83" i="13"/>
  <c r="R83" i="13"/>
  <c r="Q83" i="13"/>
  <c r="L83" i="13"/>
  <c r="K83" i="13"/>
  <c r="J83" i="13"/>
  <c r="I83" i="13"/>
  <c r="H83" i="13"/>
  <c r="G83" i="13"/>
  <c r="U82" i="13"/>
  <c r="T82" i="13"/>
  <c r="R82" i="13"/>
  <c r="Q82" i="13"/>
  <c r="S82" i="13" s="1"/>
  <c r="L82" i="13"/>
  <c r="K82" i="13"/>
  <c r="J82" i="13"/>
  <c r="I82" i="13"/>
  <c r="H82" i="13"/>
  <c r="G82" i="13"/>
  <c r="S177" i="23"/>
  <c r="S189" i="23"/>
  <c r="S201" i="23"/>
  <c r="S224" i="23"/>
  <c r="S242" i="23"/>
  <c r="S254" i="23"/>
  <c r="S453" i="23"/>
  <c r="S142" i="13"/>
  <c r="S213" i="13"/>
  <c r="S284" i="13"/>
  <c r="S285" i="13"/>
  <c r="S337" i="13"/>
  <c r="S349" i="13"/>
  <c r="S99" i="23"/>
  <c r="S104" i="23"/>
  <c r="S110" i="23"/>
  <c r="S147" i="23"/>
  <c r="S158" i="23"/>
  <c r="S159" i="23"/>
  <c r="S653" i="23"/>
  <c r="S689" i="23"/>
  <c r="S302" i="23"/>
  <c r="S304" i="23"/>
  <c r="R759" i="23"/>
  <c r="R780" i="23"/>
  <c r="R93" i="23"/>
  <c r="S93" i="23" s="1"/>
  <c r="R170" i="23"/>
  <c r="R357" i="23"/>
  <c r="R274" i="23"/>
  <c r="R500" i="23"/>
  <c r="R629" i="23"/>
  <c r="S90" i="13"/>
  <c r="S647" i="13"/>
  <c r="S225" i="13"/>
  <c r="S231" i="13"/>
  <c r="S343" i="13"/>
  <c r="R237" i="13"/>
  <c r="R266" i="13"/>
  <c r="R297" i="13"/>
  <c r="R325" i="13"/>
  <c r="R151" i="13"/>
  <c r="R408" i="13"/>
  <c r="R456" i="13"/>
  <c r="R366" i="13"/>
  <c r="S557" i="13"/>
  <c r="R196" i="13"/>
  <c r="R577" i="13"/>
  <c r="R621" i="13"/>
  <c r="S420" i="13"/>
  <c r="S426" i="13"/>
  <c r="S432" i="13"/>
  <c r="S438" i="13"/>
  <c r="S444" i="13"/>
  <c r="R664" i="13"/>
  <c r="R543" i="13"/>
  <c r="S700" i="13"/>
  <c r="R706" i="13"/>
  <c r="R780" i="13"/>
  <c r="S780" i="13" s="1"/>
  <c r="R751" i="13"/>
  <c r="R498" i="13"/>
  <c r="S517" i="13"/>
  <c r="S762" i="13"/>
  <c r="R108" i="13"/>
  <c r="H24" i="23"/>
  <c r="H18" i="23"/>
  <c r="H25" i="23"/>
  <c r="H19" i="23"/>
  <c r="H24" i="13"/>
  <c r="H25" i="13"/>
  <c r="H19" i="13"/>
  <c r="H18" i="13"/>
  <c r="C1" i="25"/>
  <c r="T55" i="13"/>
  <c r="U55" i="13"/>
  <c r="T56" i="13"/>
  <c r="U56" i="13"/>
  <c r="T57" i="13"/>
  <c r="U57" i="13"/>
  <c r="T58" i="13"/>
  <c r="U58" i="13"/>
  <c r="T59" i="13"/>
  <c r="U59" i="13"/>
  <c r="T60" i="13"/>
  <c r="U60" i="13"/>
  <c r="T61" i="13"/>
  <c r="U61" i="13"/>
  <c r="T62" i="13"/>
  <c r="U62" i="13"/>
  <c r="T63" i="13"/>
  <c r="U63" i="13"/>
  <c r="T64" i="13"/>
  <c r="U64" i="13"/>
  <c r="T65" i="13"/>
  <c r="U65" i="13"/>
  <c r="T66" i="13"/>
  <c r="U66" i="13"/>
  <c r="T67" i="13"/>
  <c r="U67" i="13"/>
  <c r="T68" i="13"/>
  <c r="U68" i="13"/>
  <c r="T69" i="13"/>
  <c r="U69" i="13"/>
  <c r="T70" i="13"/>
  <c r="U70" i="13"/>
  <c r="T71" i="13"/>
  <c r="U71" i="13"/>
  <c r="T72" i="13"/>
  <c r="U72" i="13"/>
  <c r="T73" i="13"/>
  <c r="U73" i="13"/>
  <c r="T74" i="13"/>
  <c r="U74" i="13"/>
  <c r="T75" i="13"/>
  <c r="U75" i="13"/>
  <c r="T76" i="13"/>
  <c r="U76" i="13"/>
  <c r="T77" i="13"/>
  <c r="U77" i="13"/>
  <c r="T78" i="13"/>
  <c r="U78" i="13"/>
  <c r="T79" i="13"/>
  <c r="U79" i="13"/>
  <c r="T80" i="13"/>
  <c r="U80" i="13"/>
  <c r="T81" i="13"/>
  <c r="U81" i="13"/>
  <c r="T520" i="13"/>
  <c r="U520" i="13"/>
  <c r="T784" i="13"/>
  <c r="U784" i="13"/>
  <c r="U54" i="13"/>
  <c r="T54" i="13"/>
  <c r="N9" i="23"/>
  <c r="F21" i="23"/>
  <c r="G21" i="23"/>
  <c r="F27" i="23"/>
  <c r="G27" i="23"/>
  <c r="G28" i="23" s="1"/>
  <c r="G54" i="23"/>
  <c r="G55" i="23"/>
  <c r="G784" i="23"/>
  <c r="H54" i="23"/>
  <c r="H55" i="23"/>
  <c r="H784" i="23"/>
  <c r="I54" i="23"/>
  <c r="I55" i="23"/>
  <c r="I784" i="23"/>
  <c r="J54" i="23"/>
  <c r="K54" i="23"/>
  <c r="J55" i="23"/>
  <c r="K55" i="23"/>
  <c r="J784" i="23"/>
  <c r="K784" i="23"/>
  <c r="B31" i="23"/>
  <c r="Q54" i="23"/>
  <c r="Q55" i="23"/>
  <c r="Q56" i="23"/>
  <c r="R56" i="23"/>
  <c r="Q57" i="23"/>
  <c r="R57" i="23"/>
  <c r="Q58" i="23"/>
  <c r="R58" i="23"/>
  <c r="Q59" i="23"/>
  <c r="R59" i="23"/>
  <c r="Q60" i="23"/>
  <c r="R60" i="23"/>
  <c r="S60" i="23" s="1"/>
  <c r="Q61" i="23"/>
  <c r="R61" i="23"/>
  <c r="Q62" i="23"/>
  <c r="R62" i="23"/>
  <c r="S62" i="23" s="1"/>
  <c r="Q63" i="23"/>
  <c r="R63" i="23"/>
  <c r="Q64" i="23"/>
  <c r="R64" i="23"/>
  <c r="Q65" i="23"/>
  <c r="Q66" i="23"/>
  <c r="Q67" i="23"/>
  <c r="R67" i="23"/>
  <c r="Q68" i="23"/>
  <c r="R68" i="23"/>
  <c r="Q69" i="23"/>
  <c r="R69" i="23"/>
  <c r="Q70" i="23"/>
  <c r="R70" i="23"/>
  <c r="Q71" i="23"/>
  <c r="R71" i="23"/>
  <c r="Q72" i="23"/>
  <c r="R72" i="23"/>
  <c r="Q73" i="23"/>
  <c r="R73" i="23"/>
  <c r="Q74" i="23"/>
  <c r="R74" i="23"/>
  <c r="Q75" i="23"/>
  <c r="R75" i="23"/>
  <c r="Q76" i="23"/>
  <c r="S76" i="23" s="1"/>
  <c r="R76" i="23"/>
  <c r="Q77" i="23"/>
  <c r="R77" i="23"/>
  <c r="Q78" i="23"/>
  <c r="R78" i="23"/>
  <c r="Q79" i="23"/>
  <c r="R79" i="23"/>
  <c r="Q80" i="23"/>
  <c r="R80" i="23"/>
  <c r="Q81" i="23"/>
  <c r="R81" i="23"/>
  <c r="Q82" i="23"/>
  <c r="R82" i="23"/>
  <c r="Q784" i="23"/>
  <c r="R784" i="23"/>
  <c r="J37" i="23"/>
  <c r="C9" i="23" s="1"/>
  <c r="C21" i="23"/>
  <c r="D21" i="23"/>
  <c r="E21" i="23"/>
  <c r="C27" i="23"/>
  <c r="D27" i="23"/>
  <c r="E27" i="23"/>
  <c r="F21" i="13"/>
  <c r="G21" i="13"/>
  <c r="F27" i="13"/>
  <c r="G27" i="13"/>
  <c r="G54" i="13"/>
  <c r="Q54" i="13" s="1"/>
  <c r="G55" i="13"/>
  <c r="P55" i="13" s="1"/>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520" i="13"/>
  <c r="G784" i="13"/>
  <c r="H54" i="13"/>
  <c r="B32" i="13" s="1"/>
  <c r="H55" i="13"/>
  <c r="H56" i="13"/>
  <c r="H57" i="13"/>
  <c r="H58" i="13"/>
  <c r="H59" i="13"/>
  <c r="H60" i="13"/>
  <c r="H61" i="13"/>
  <c r="H62" i="13"/>
  <c r="H63" i="13"/>
  <c r="H64" i="13"/>
  <c r="H65" i="13"/>
  <c r="H66" i="13"/>
  <c r="H67" i="13"/>
  <c r="H68" i="13"/>
  <c r="H69" i="13"/>
  <c r="H70" i="13"/>
  <c r="H71" i="13"/>
  <c r="H72" i="13"/>
  <c r="H73" i="13"/>
  <c r="H74" i="13"/>
  <c r="H75" i="13"/>
  <c r="H76" i="13"/>
  <c r="H77" i="13"/>
  <c r="H78" i="13"/>
  <c r="H79" i="13"/>
  <c r="H80" i="13"/>
  <c r="H81" i="13"/>
  <c r="H520" i="13"/>
  <c r="H784" i="13"/>
  <c r="I54" i="13"/>
  <c r="I55" i="13"/>
  <c r="B33" i="13" s="1"/>
  <c r="I56" i="13"/>
  <c r="I57" i="13"/>
  <c r="I58" i="13"/>
  <c r="I59" i="13"/>
  <c r="I60" i="13"/>
  <c r="I61" i="13"/>
  <c r="I62" i="13"/>
  <c r="I63" i="13"/>
  <c r="I64" i="13"/>
  <c r="I65" i="13"/>
  <c r="I66" i="13"/>
  <c r="I67" i="13"/>
  <c r="I68" i="13"/>
  <c r="I69" i="13"/>
  <c r="I70" i="13"/>
  <c r="I71" i="13"/>
  <c r="I72" i="13"/>
  <c r="I73" i="13"/>
  <c r="I74" i="13"/>
  <c r="I75" i="13"/>
  <c r="I76" i="13"/>
  <c r="I77" i="13"/>
  <c r="I78" i="13"/>
  <c r="I79" i="13"/>
  <c r="I80" i="13"/>
  <c r="I81" i="13"/>
  <c r="I520" i="13"/>
  <c r="I784" i="13"/>
  <c r="J54" i="13"/>
  <c r="K54" i="13"/>
  <c r="J55" i="13"/>
  <c r="K55" i="13"/>
  <c r="J56" i="13"/>
  <c r="K56" i="13"/>
  <c r="J57" i="13"/>
  <c r="K57" i="13"/>
  <c r="J58" i="13"/>
  <c r="K58" i="13"/>
  <c r="J59" i="13"/>
  <c r="K59" i="13"/>
  <c r="J60" i="13"/>
  <c r="K60" i="13"/>
  <c r="J61" i="13"/>
  <c r="K61" i="13"/>
  <c r="J62" i="13"/>
  <c r="P62" i="13" s="1"/>
  <c r="K62" i="13"/>
  <c r="J63" i="13"/>
  <c r="K63" i="13"/>
  <c r="J64" i="13"/>
  <c r="K64" i="13"/>
  <c r="J65" i="13"/>
  <c r="K65" i="13"/>
  <c r="J66" i="13"/>
  <c r="K66" i="13"/>
  <c r="J67" i="13"/>
  <c r="K67" i="13"/>
  <c r="J68" i="13"/>
  <c r="P68" i="13" s="1"/>
  <c r="K68" i="13"/>
  <c r="J69" i="13"/>
  <c r="K69" i="13"/>
  <c r="J70" i="13"/>
  <c r="K70" i="13"/>
  <c r="J71" i="13"/>
  <c r="K71" i="13"/>
  <c r="J72" i="13"/>
  <c r="K72" i="13"/>
  <c r="J73" i="13"/>
  <c r="K73" i="13"/>
  <c r="J74" i="13"/>
  <c r="P74" i="13" s="1"/>
  <c r="K74" i="13"/>
  <c r="J75" i="13"/>
  <c r="K75" i="13"/>
  <c r="J76" i="13"/>
  <c r="K76" i="13"/>
  <c r="J77" i="13"/>
  <c r="K77" i="13"/>
  <c r="J78" i="13"/>
  <c r="K78" i="13"/>
  <c r="J79" i="13"/>
  <c r="K79" i="13"/>
  <c r="J80" i="13"/>
  <c r="P80" i="13" s="1"/>
  <c r="K80" i="13"/>
  <c r="J81" i="13"/>
  <c r="K81" i="13"/>
  <c r="J520" i="13"/>
  <c r="K520" i="13"/>
  <c r="J784" i="13"/>
  <c r="K784" i="13"/>
  <c r="Q56" i="13"/>
  <c r="R56" i="13"/>
  <c r="Q57" i="13"/>
  <c r="R57" i="13"/>
  <c r="Q58" i="13"/>
  <c r="R58" i="13"/>
  <c r="Q59" i="13"/>
  <c r="R59" i="13"/>
  <c r="Q60" i="13"/>
  <c r="R60" i="13"/>
  <c r="S60" i="13" s="1"/>
  <c r="Q61" i="13"/>
  <c r="R61" i="13"/>
  <c r="Q62" i="13"/>
  <c r="R62" i="13"/>
  <c r="Q63" i="13"/>
  <c r="R63" i="13"/>
  <c r="Q64" i="13"/>
  <c r="R64" i="13"/>
  <c r="Q65" i="13"/>
  <c r="R65" i="13"/>
  <c r="Q66" i="13"/>
  <c r="R66" i="13"/>
  <c r="Q67" i="13"/>
  <c r="R67" i="13"/>
  <c r="Q68" i="13"/>
  <c r="R68" i="13"/>
  <c r="Q69" i="13"/>
  <c r="R69" i="13"/>
  <c r="Q70" i="13"/>
  <c r="R70" i="13"/>
  <c r="Q71" i="13"/>
  <c r="R71" i="13"/>
  <c r="Q72" i="13"/>
  <c r="R72" i="13"/>
  <c r="Q73" i="13"/>
  <c r="R73" i="13"/>
  <c r="Q74" i="13"/>
  <c r="R74" i="13"/>
  <c r="Q75" i="13"/>
  <c r="R75" i="13"/>
  <c r="Q76" i="13"/>
  <c r="R76" i="13"/>
  <c r="Q77" i="13"/>
  <c r="R77" i="13"/>
  <c r="Q78" i="13"/>
  <c r="R78" i="13"/>
  <c r="Q79" i="13"/>
  <c r="R79" i="13"/>
  <c r="Q80" i="13"/>
  <c r="R80" i="13"/>
  <c r="Q81" i="13"/>
  <c r="R81" i="13"/>
  <c r="Q520" i="13"/>
  <c r="R520" i="13"/>
  <c r="Q784" i="13"/>
  <c r="R784" i="13"/>
  <c r="J37" i="13"/>
  <c r="C21" i="13"/>
  <c r="D21" i="13"/>
  <c r="E21" i="13"/>
  <c r="C27" i="13"/>
  <c r="D27" i="13"/>
  <c r="E27" i="13"/>
  <c r="AF8" i="24"/>
  <c r="F23" i="9"/>
  <c r="D12" i="9"/>
  <c r="B12" i="9"/>
  <c r="C408" i="9" s="1"/>
  <c r="C774" i="9" s="1"/>
  <c r="F774" i="9" s="1"/>
  <c r="D16" i="9" s="1"/>
  <c r="F24" i="9"/>
  <c r="F25" i="9"/>
  <c r="F22" i="9"/>
  <c r="AF37" i="24"/>
  <c r="B25" i="25"/>
  <c r="C20" i="25"/>
  <c r="C19" i="25"/>
  <c r="C18" i="25"/>
  <c r="C17" i="25"/>
  <c r="C16" i="25"/>
  <c r="B20" i="25"/>
  <c r="B19" i="25"/>
  <c r="B18" i="25"/>
  <c r="B17" i="25"/>
  <c r="B24" i="25"/>
  <c r="B11" i="25"/>
  <c r="B10" i="25"/>
  <c r="C22" i="25"/>
  <c r="C21" i="25"/>
  <c r="D20" i="25"/>
  <c r="D19" i="25"/>
  <c r="D18" i="25"/>
  <c r="D17" i="25"/>
  <c r="D16" i="25"/>
  <c r="A20" i="25"/>
  <c r="A19" i="25"/>
  <c r="A18" i="25"/>
  <c r="A17" i="25"/>
  <c r="A16" i="25"/>
  <c r="AP7" i="24"/>
  <c r="AF7" i="24"/>
  <c r="J4" i="23"/>
  <c r="H4" i="23"/>
  <c r="J4" i="13"/>
  <c r="H4" i="13"/>
  <c r="B54" i="13" s="1"/>
  <c r="E5" i="13"/>
  <c r="A5" i="13"/>
  <c r="L54" i="13"/>
  <c r="L55" i="13"/>
  <c r="L56" i="13"/>
  <c r="L57" i="13"/>
  <c r="L58" i="13"/>
  <c r="L59" i="13"/>
  <c r="L60" i="13"/>
  <c r="L61" i="13"/>
  <c r="L62" i="13"/>
  <c r="L63" i="13"/>
  <c r="L64" i="13"/>
  <c r="L65" i="13"/>
  <c r="L66" i="13"/>
  <c r="L67" i="13"/>
  <c r="L68" i="13"/>
  <c r="L69" i="13"/>
  <c r="L70" i="13"/>
  <c r="L71" i="13"/>
  <c r="L72" i="13"/>
  <c r="L73" i="13"/>
  <c r="L74" i="13"/>
  <c r="L75" i="13"/>
  <c r="L76" i="13"/>
  <c r="L77" i="13"/>
  <c r="L78" i="13"/>
  <c r="L54" i="23"/>
  <c r="L55" i="23"/>
  <c r="L784" i="23"/>
  <c r="J47" i="23"/>
  <c r="D9" i="23" s="1"/>
  <c r="D35" i="23"/>
  <c r="H26" i="23"/>
  <c r="H23" i="23"/>
  <c r="H22" i="23"/>
  <c r="H20" i="23"/>
  <c r="H17" i="23"/>
  <c r="H16" i="23"/>
  <c r="H15" i="23"/>
  <c r="H14" i="23"/>
  <c r="L79" i="13"/>
  <c r="L80" i="13"/>
  <c r="L81" i="13"/>
  <c r="L520" i="13"/>
  <c r="L784" i="13"/>
  <c r="G31" i="21"/>
  <c r="D7" i="15"/>
  <c r="A7" i="15"/>
  <c r="D6" i="9"/>
  <c r="A6" i="9"/>
  <c r="C38" i="15"/>
  <c r="C37" i="15"/>
  <c r="F37" i="15" s="1"/>
  <c r="C36" i="15"/>
  <c r="F36" i="15" s="1"/>
  <c r="C35" i="15"/>
  <c r="F35" i="15" s="1"/>
  <c r="C34" i="15"/>
  <c r="C33" i="15"/>
  <c r="C32" i="15"/>
  <c r="F32" i="15" s="1"/>
  <c r="C31" i="15"/>
  <c r="C20" i="15"/>
  <c r="K26" i="15"/>
  <c r="L26" i="15"/>
  <c r="F34" i="15"/>
  <c r="F33" i="15"/>
  <c r="F31" i="15"/>
  <c r="F38" i="15"/>
  <c r="C22" i="15"/>
  <c r="F22" i="15" s="1"/>
  <c r="C21" i="15"/>
  <c r="F21" i="15" s="1"/>
  <c r="F20" i="15"/>
  <c r="C16" i="9"/>
  <c r="L28" i="15"/>
  <c r="L27" i="15"/>
  <c r="L25" i="15"/>
  <c r="E30" i="15" s="1"/>
  <c r="L24" i="15"/>
  <c r="L23" i="15"/>
  <c r="L22" i="15"/>
  <c r="L21" i="15"/>
  <c r="L20" i="15"/>
  <c r="L18" i="15"/>
  <c r="L17" i="15"/>
  <c r="L16" i="15"/>
  <c r="L15" i="15"/>
  <c r="L14" i="15"/>
  <c r="L13" i="15"/>
  <c r="L12" i="15"/>
  <c r="K28" i="15"/>
  <c r="K27" i="15"/>
  <c r="K25" i="15"/>
  <c r="C30" i="15" s="1"/>
  <c r="F30" i="15" s="1"/>
  <c r="K24" i="15"/>
  <c r="K23" i="15"/>
  <c r="K22" i="15"/>
  <c r="K21" i="15"/>
  <c r="K20" i="15"/>
  <c r="K18" i="15"/>
  <c r="K17" i="15"/>
  <c r="K16" i="15"/>
  <c r="K15" i="15"/>
  <c r="K14" i="15"/>
  <c r="K13" i="15"/>
  <c r="K12" i="15"/>
  <c r="C19" i="15"/>
  <c r="F19" i="15"/>
  <c r="E19" i="15"/>
  <c r="C23" i="15"/>
  <c r="F23" i="15"/>
  <c r="C25" i="15"/>
  <c r="F25" i="15" s="1"/>
  <c r="C24" i="15"/>
  <c r="F24" i="15" s="1"/>
  <c r="F778" i="9"/>
  <c r="F779" i="9"/>
  <c r="F780" i="9"/>
  <c r="F777" i="9"/>
  <c r="C19" i="9"/>
  <c r="C18" i="9"/>
  <c r="D35" i="13"/>
  <c r="H26" i="13"/>
  <c r="H23" i="13"/>
  <c r="H22" i="13"/>
  <c r="H20" i="13"/>
  <c r="H17" i="13"/>
  <c r="H16" i="13"/>
  <c r="H15" i="13"/>
  <c r="H14" i="13"/>
  <c r="J47" i="13"/>
  <c r="D9" i="13" s="1"/>
  <c r="C1152" i="9"/>
  <c r="F396" i="9" s="1"/>
  <c r="C17" i="9"/>
  <c r="C15" i="9"/>
  <c r="G1" i="9" l="1"/>
  <c r="G404" i="9" s="1"/>
  <c r="O1" i="13"/>
  <c r="O48" i="13" s="1"/>
  <c r="O1" i="23"/>
  <c r="O48" i="23" s="1"/>
  <c r="P1" i="24"/>
  <c r="AS1" i="24" s="1"/>
  <c r="P56" i="13"/>
  <c r="S56" i="13"/>
  <c r="Q55" i="13"/>
  <c r="B31" i="13"/>
  <c r="S780" i="23"/>
  <c r="P776" i="23"/>
  <c r="P770" i="23"/>
  <c r="P762" i="23"/>
  <c r="P742" i="23"/>
  <c r="P738" i="23"/>
  <c r="P734" i="23"/>
  <c r="P730" i="23"/>
  <c r="P724" i="23"/>
  <c r="P718" i="23"/>
  <c r="P716" i="23"/>
  <c r="P712" i="23"/>
  <c r="P708" i="23"/>
  <c r="P702" i="23"/>
  <c r="P698" i="23"/>
  <c r="P694" i="23"/>
  <c r="P690" i="23"/>
  <c r="P684" i="23"/>
  <c r="P680" i="23"/>
  <c r="P676" i="23"/>
  <c r="P672" i="23"/>
  <c r="P670" i="23"/>
  <c r="P666" i="23"/>
  <c r="P662" i="23"/>
  <c r="P658" i="23"/>
  <c r="P654" i="23"/>
  <c r="P652" i="23"/>
  <c r="P646" i="23"/>
  <c r="P640" i="23"/>
  <c r="P636" i="23"/>
  <c r="P632" i="23"/>
  <c r="P628" i="23"/>
  <c r="P624" i="23"/>
  <c r="P620" i="23"/>
  <c r="P614" i="23"/>
  <c r="P608" i="23"/>
  <c r="P602" i="23"/>
  <c r="P596" i="23"/>
  <c r="P592" i="23"/>
  <c r="P586" i="23"/>
  <c r="P580" i="23"/>
  <c r="P574" i="23"/>
  <c r="P570" i="23"/>
  <c r="P566" i="23"/>
  <c r="P560" i="23"/>
  <c r="P556" i="23"/>
  <c r="P552" i="23"/>
  <c r="P548" i="23"/>
  <c r="P542" i="23"/>
  <c r="P534" i="23"/>
  <c r="P530" i="23"/>
  <c r="P524" i="23"/>
  <c r="P520" i="23"/>
  <c r="P516" i="23"/>
  <c r="P510" i="23"/>
  <c r="P506" i="23"/>
  <c r="P500" i="23"/>
  <c r="P496" i="23"/>
  <c r="P314" i="23"/>
  <c r="P778" i="23"/>
  <c r="P772" i="23"/>
  <c r="P766" i="23"/>
  <c r="P764" i="23"/>
  <c r="P758" i="23"/>
  <c r="P756" i="23"/>
  <c r="P752" i="23"/>
  <c r="P746" i="23"/>
  <c r="P740" i="23"/>
  <c r="P732" i="23"/>
  <c r="P726" i="23"/>
  <c r="P722" i="23"/>
  <c r="P714" i="23"/>
  <c r="P706" i="23"/>
  <c r="P700" i="23"/>
  <c r="P688" i="23"/>
  <c r="P682" i="23"/>
  <c r="P674" i="23"/>
  <c r="P664" i="23"/>
  <c r="P656" i="23"/>
  <c r="P650" i="23"/>
  <c r="P644" i="23"/>
  <c r="P638" i="23"/>
  <c r="P630" i="23"/>
  <c r="P622" i="23"/>
  <c r="P616" i="23"/>
  <c r="P610" i="23"/>
  <c r="P606" i="23"/>
  <c r="P600" i="23"/>
  <c r="P594" i="23"/>
  <c r="P588" i="23"/>
  <c r="P582" i="23"/>
  <c r="P578" i="23"/>
  <c r="P572" i="23"/>
  <c r="P564" i="23"/>
  <c r="P558" i="23"/>
  <c r="P550" i="23"/>
  <c r="P544" i="23"/>
  <c r="P540" i="23"/>
  <c r="P536" i="23"/>
  <c r="P528" i="23"/>
  <c r="P522" i="23"/>
  <c r="P514" i="23"/>
  <c r="P508" i="23"/>
  <c r="P502" i="23"/>
  <c r="P498" i="23"/>
  <c r="P494" i="23"/>
  <c r="P492" i="23"/>
  <c r="P490" i="23"/>
  <c r="P486" i="23"/>
  <c r="P484" i="23"/>
  <c r="P482" i="23"/>
  <c r="P480" i="23"/>
  <c r="P478" i="23"/>
  <c r="P476" i="23"/>
  <c r="P474" i="23"/>
  <c r="P472" i="23"/>
  <c r="P470" i="23"/>
  <c r="P468" i="23"/>
  <c r="P466" i="23"/>
  <c r="P464" i="23"/>
  <c r="P462" i="23"/>
  <c r="P460" i="23"/>
  <c r="P458" i="23"/>
  <c r="P456" i="23"/>
  <c r="P454" i="23"/>
  <c r="P452" i="23"/>
  <c r="P450" i="23"/>
  <c r="P448" i="23"/>
  <c r="P446" i="23"/>
  <c r="P444" i="23"/>
  <c r="P442" i="23"/>
  <c r="P440" i="23"/>
  <c r="P438" i="23"/>
  <c r="P436" i="23"/>
  <c r="P434" i="23"/>
  <c r="P432" i="23"/>
  <c r="P430" i="23"/>
  <c r="P428" i="23"/>
  <c r="P426" i="23"/>
  <c r="P424" i="23"/>
  <c r="P422" i="23"/>
  <c r="P420" i="23"/>
  <c r="P418" i="23"/>
  <c r="P416" i="23"/>
  <c r="P414" i="23"/>
  <c r="P412" i="23"/>
  <c r="P410" i="23"/>
  <c r="P408" i="23"/>
  <c r="P406" i="23"/>
  <c r="P404" i="23"/>
  <c r="P402" i="23"/>
  <c r="P400" i="23"/>
  <c r="P398" i="23"/>
  <c r="P396" i="23"/>
  <c r="P394" i="23"/>
  <c r="P392" i="23"/>
  <c r="P390" i="23"/>
  <c r="P388" i="23"/>
  <c r="P386" i="23"/>
  <c r="P384" i="23"/>
  <c r="P382" i="23"/>
  <c r="P380" i="23"/>
  <c r="P378" i="23"/>
  <c r="P376" i="23"/>
  <c r="P374" i="23"/>
  <c r="P372" i="23"/>
  <c r="P370" i="23"/>
  <c r="P368" i="23"/>
  <c r="P366" i="23"/>
  <c r="P364" i="23"/>
  <c r="P362" i="23"/>
  <c r="P360" i="23"/>
  <c r="P358" i="23"/>
  <c r="P356" i="23"/>
  <c r="P354" i="23"/>
  <c r="P352" i="23"/>
  <c r="P350" i="23"/>
  <c r="P348" i="23"/>
  <c r="P346" i="23"/>
  <c r="P344" i="23"/>
  <c r="P342" i="23"/>
  <c r="P340" i="23"/>
  <c r="P338" i="23"/>
  <c r="P336" i="23"/>
  <c r="P334" i="23"/>
  <c r="P332" i="23"/>
  <c r="P330" i="23"/>
  <c r="P328" i="23"/>
  <c r="P310" i="23"/>
  <c r="P308" i="23"/>
  <c r="P306" i="23"/>
  <c r="P304" i="23"/>
  <c r="P302" i="23"/>
  <c r="P300" i="23"/>
  <c r="P298" i="23"/>
  <c r="P296" i="23"/>
  <c r="P294" i="23"/>
  <c r="P290" i="23"/>
  <c r="P288" i="23"/>
  <c r="P286" i="23"/>
  <c r="P284" i="23"/>
  <c r="P282" i="23"/>
  <c r="P280" i="23"/>
  <c r="P278" i="23"/>
  <c r="P276" i="23"/>
  <c r="P274" i="23"/>
  <c r="P272" i="23"/>
  <c r="P270" i="23"/>
  <c r="P268" i="23"/>
  <c r="P266" i="23"/>
  <c r="P264" i="23"/>
  <c r="P262" i="23"/>
  <c r="P260" i="23"/>
  <c r="P258" i="23"/>
  <c r="P256" i="23"/>
  <c r="P254" i="23"/>
  <c r="P252" i="23"/>
  <c r="P250" i="23"/>
  <c r="P248" i="23"/>
  <c r="P246" i="23"/>
  <c r="P244" i="23"/>
  <c r="P242" i="23"/>
  <c r="P240" i="23"/>
  <c r="S727" i="23"/>
  <c r="S733" i="23"/>
  <c r="S468" i="23"/>
  <c r="S70" i="23"/>
  <c r="P774" i="23"/>
  <c r="P768" i="23"/>
  <c r="P760" i="23"/>
  <c r="P754" i="23"/>
  <c r="P750" i="23"/>
  <c r="P748" i="23"/>
  <c r="P744" i="23"/>
  <c r="P736" i="23"/>
  <c r="P728" i="23"/>
  <c r="P720" i="23"/>
  <c r="P710" i="23"/>
  <c r="P704" i="23"/>
  <c r="P696" i="23"/>
  <c r="P692" i="23"/>
  <c r="P686" i="23"/>
  <c r="P678" i="23"/>
  <c r="P668" i="23"/>
  <c r="P660" i="23"/>
  <c r="P648" i="23"/>
  <c r="P642" i="23"/>
  <c r="P634" i="23"/>
  <c r="P626" i="23"/>
  <c r="P618" i="23"/>
  <c r="P612" i="23"/>
  <c r="P604" i="23"/>
  <c r="P598" i="23"/>
  <c r="P590" i="23"/>
  <c r="P584" i="23"/>
  <c r="P576" i="23"/>
  <c r="P568" i="23"/>
  <c r="P562" i="23"/>
  <c r="P554" i="23"/>
  <c r="P546" i="23"/>
  <c r="P538" i="23"/>
  <c r="P532" i="23"/>
  <c r="P526" i="23"/>
  <c r="P518" i="23"/>
  <c r="P512" i="23"/>
  <c r="P504" i="23"/>
  <c r="P488" i="23"/>
  <c r="P312" i="23"/>
  <c r="P238" i="23"/>
  <c r="P236" i="23"/>
  <c r="P234" i="23"/>
  <c r="P232" i="23"/>
  <c r="P230" i="23"/>
  <c r="P228" i="23"/>
  <c r="P226" i="23"/>
  <c r="P224" i="23"/>
  <c r="P222" i="23"/>
  <c r="P220" i="23"/>
  <c r="P218" i="23"/>
  <c r="P216" i="23"/>
  <c r="P214" i="23"/>
  <c r="P212" i="23"/>
  <c r="P210" i="23"/>
  <c r="P208" i="23"/>
  <c r="P206" i="23"/>
  <c r="P204" i="23"/>
  <c r="P202" i="23"/>
  <c r="P200" i="23"/>
  <c r="P198" i="23"/>
  <c r="P196" i="23"/>
  <c r="P194" i="23"/>
  <c r="P192" i="23"/>
  <c r="P190" i="23"/>
  <c r="P188" i="23"/>
  <c r="P186" i="23"/>
  <c r="P184" i="23"/>
  <c r="P182" i="23"/>
  <c r="P180" i="23"/>
  <c r="P178" i="23"/>
  <c r="P176" i="23"/>
  <c r="P174" i="23"/>
  <c r="P172" i="23"/>
  <c r="P170" i="23"/>
  <c r="P168" i="23"/>
  <c r="P166" i="23"/>
  <c r="P164" i="23"/>
  <c r="P162" i="23"/>
  <c r="P160" i="23"/>
  <c r="P158" i="23"/>
  <c r="P156" i="23"/>
  <c r="P154" i="23"/>
  <c r="P152" i="23"/>
  <c r="P150" i="23"/>
  <c r="P148" i="23"/>
  <c r="P146" i="23"/>
  <c r="P144" i="23"/>
  <c r="P142" i="23"/>
  <c r="P140" i="23"/>
  <c r="P138" i="23"/>
  <c r="P136" i="23"/>
  <c r="P134" i="23"/>
  <c r="P132" i="23"/>
  <c r="P130" i="23"/>
  <c r="P128" i="23"/>
  <c r="P126" i="23"/>
  <c r="P124" i="23"/>
  <c r="P122" i="23"/>
  <c r="P120" i="23"/>
  <c r="P118" i="23"/>
  <c r="P116" i="23"/>
  <c r="P114" i="23"/>
  <c r="P112" i="23"/>
  <c r="P110" i="23"/>
  <c r="P108" i="23"/>
  <c r="P106" i="23"/>
  <c r="P104" i="23"/>
  <c r="P102" i="23"/>
  <c r="P100" i="23"/>
  <c r="P98" i="23"/>
  <c r="P96" i="23"/>
  <c r="P94" i="23"/>
  <c r="P92" i="23"/>
  <c r="P90" i="23"/>
  <c r="P88" i="23"/>
  <c r="P86" i="23"/>
  <c r="P84" i="23"/>
  <c r="P82" i="23"/>
  <c r="P80" i="23"/>
  <c r="P78" i="23"/>
  <c r="P76" i="23"/>
  <c r="P74" i="23"/>
  <c r="P72" i="23"/>
  <c r="P70" i="23"/>
  <c r="P409" i="23"/>
  <c r="P783" i="23"/>
  <c r="P781" i="23"/>
  <c r="P779" i="23"/>
  <c r="P777" i="23"/>
  <c r="P775" i="23"/>
  <c r="P773" i="23"/>
  <c r="P771" i="23"/>
  <c r="P769" i="23"/>
  <c r="P767" i="23"/>
  <c r="P765" i="23"/>
  <c r="P763" i="23"/>
  <c r="P761" i="23"/>
  <c r="P759" i="23"/>
  <c r="P757" i="23"/>
  <c r="P755" i="23"/>
  <c r="P753" i="23"/>
  <c r="P751" i="23"/>
  <c r="P749" i="23"/>
  <c r="P747" i="23"/>
  <c r="P745" i="23"/>
  <c r="P743" i="23"/>
  <c r="P741" i="23"/>
  <c r="P739" i="23"/>
  <c r="P737" i="23"/>
  <c r="P735" i="23"/>
  <c r="P733" i="23"/>
  <c r="P731" i="23"/>
  <c r="P729" i="23"/>
  <c r="P727" i="23"/>
  <c r="P725" i="23"/>
  <c r="P723" i="23"/>
  <c r="P721" i="23"/>
  <c r="P719" i="23"/>
  <c r="P717" i="23"/>
  <c r="P715" i="23"/>
  <c r="P713" i="23"/>
  <c r="P711" i="23"/>
  <c r="P709" i="23"/>
  <c r="P707" i="23"/>
  <c r="P705" i="23"/>
  <c r="P703" i="23"/>
  <c r="P701" i="23"/>
  <c r="P699" i="23"/>
  <c r="P697" i="23"/>
  <c r="P695" i="23"/>
  <c r="P693" i="23"/>
  <c r="P691" i="23"/>
  <c r="P689" i="23"/>
  <c r="P687" i="23"/>
  <c r="P685" i="23"/>
  <c r="P683" i="23"/>
  <c r="P681" i="23"/>
  <c r="P679" i="23"/>
  <c r="P677" i="23"/>
  <c r="P675" i="23"/>
  <c r="P673" i="23"/>
  <c r="P671" i="23"/>
  <c r="P669" i="23"/>
  <c r="P667" i="23"/>
  <c r="P665" i="23"/>
  <c r="P663" i="23"/>
  <c r="P661" i="23"/>
  <c r="P659" i="23"/>
  <c r="P657" i="23"/>
  <c r="P655" i="23"/>
  <c r="P653" i="23"/>
  <c r="P651" i="23"/>
  <c r="P649" i="23"/>
  <c r="P647" i="23"/>
  <c r="P645" i="23"/>
  <c r="P643" i="23"/>
  <c r="P641" i="23"/>
  <c r="P639" i="23"/>
  <c r="P637" i="23"/>
  <c r="P635" i="23"/>
  <c r="P633" i="23"/>
  <c r="P631" i="23"/>
  <c r="P629" i="23"/>
  <c r="P627" i="23"/>
  <c r="P625" i="23"/>
  <c r="P623" i="23"/>
  <c r="P621" i="23"/>
  <c r="P619" i="23"/>
  <c r="P617" i="23"/>
  <c r="P615" i="23"/>
  <c r="P613" i="23"/>
  <c r="P611" i="23"/>
  <c r="P609" i="23"/>
  <c r="P607" i="23"/>
  <c r="P605" i="23"/>
  <c r="P603" i="23"/>
  <c r="P601" i="23"/>
  <c r="P599" i="23"/>
  <c r="P597" i="23"/>
  <c r="P595" i="23"/>
  <c r="P593" i="23"/>
  <c r="P591" i="23"/>
  <c r="P589" i="23"/>
  <c r="P587" i="23"/>
  <c r="P585" i="23"/>
  <c r="P583" i="23"/>
  <c r="P581" i="23"/>
  <c r="P579" i="23"/>
  <c r="P577" i="23"/>
  <c r="P575" i="23"/>
  <c r="P573" i="23"/>
  <c r="P571" i="23"/>
  <c r="P569" i="23"/>
  <c r="P567" i="23"/>
  <c r="P565" i="23"/>
  <c r="P563" i="23"/>
  <c r="P561" i="23"/>
  <c r="P559" i="23"/>
  <c r="P557" i="23"/>
  <c r="P555" i="23"/>
  <c r="P553" i="23"/>
  <c r="P551" i="23"/>
  <c r="P549" i="23"/>
  <c r="P547" i="23"/>
  <c r="P545" i="23"/>
  <c r="P543" i="23"/>
  <c r="P541" i="23"/>
  <c r="P539" i="23"/>
  <c r="P537" i="23"/>
  <c r="P535" i="23"/>
  <c r="P533" i="23"/>
  <c r="P531" i="23"/>
  <c r="P529" i="23"/>
  <c r="P527" i="23"/>
  <c r="P525" i="23"/>
  <c r="P523" i="23"/>
  <c r="P521" i="23"/>
  <c r="P519" i="23"/>
  <c r="P517" i="23"/>
  <c r="P515" i="23"/>
  <c r="P513" i="23"/>
  <c r="P511" i="23"/>
  <c r="P509" i="23"/>
  <c r="P507" i="23"/>
  <c r="P505" i="23"/>
  <c r="P503" i="23"/>
  <c r="P501" i="23"/>
  <c r="P784" i="23"/>
  <c r="P499" i="23"/>
  <c r="P497" i="23"/>
  <c r="P495" i="23"/>
  <c r="P493" i="23"/>
  <c r="P491" i="23"/>
  <c r="P489" i="23"/>
  <c r="P487" i="23"/>
  <c r="P485" i="23"/>
  <c r="P483" i="23"/>
  <c r="P481" i="23"/>
  <c r="P479" i="23"/>
  <c r="P477" i="23"/>
  <c r="P475" i="23"/>
  <c r="P473" i="23"/>
  <c r="P471" i="23"/>
  <c r="P469" i="23"/>
  <c r="P467" i="23"/>
  <c r="P465" i="23"/>
  <c r="P463" i="23"/>
  <c r="P461" i="23"/>
  <c r="P459" i="23"/>
  <c r="P457" i="23"/>
  <c r="P455" i="23"/>
  <c r="P453" i="23"/>
  <c r="P451" i="23"/>
  <c r="P449" i="23"/>
  <c r="P447" i="23"/>
  <c r="P445" i="23"/>
  <c r="P443" i="23"/>
  <c r="P441" i="23"/>
  <c r="P439" i="23"/>
  <c r="P437" i="23"/>
  <c r="P435" i="23"/>
  <c r="P433" i="23"/>
  <c r="P431" i="23"/>
  <c r="P429" i="23"/>
  <c r="P427" i="23"/>
  <c r="P425" i="23"/>
  <c r="P423" i="23"/>
  <c r="P421" i="23"/>
  <c r="P419" i="23"/>
  <c r="P417" i="23"/>
  <c r="P415" i="23"/>
  <c r="P413" i="23"/>
  <c r="P411" i="23"/>
  <c r="S105" i="23"/>
  <c r="S111" i="23"/>
  <c r="S117" i="23"/>
  <c r="S123" i="23"/>
  <c r="S129" i="23"/>
  <c r="S135" i="23"/>
  <c r="S141" i="23"/>
  <c r="S153" i="23"/>
  <c r="S165" i="23"/>
  <c r="S261" i="23"/>
  <c r="S273" i="23"/>
  <c r="S307" i="23"/>
  <c r="S755" i="23"/>
  <c r="P407" i="23"/>
  <c r="P405" i="23"/>
  <c r="P403" i="23"/>
  <c r="P401" i="23"/>
  <c r="P399" i="23"/>
  <c r="P397" i="23"/>
  <c r="P395" i="23"/>
  <c r="P393" i="23"/>
  <c r="P391" i="23"/>
  <c r="P389" i="23"/>
  <c r="P387" i="23"/>
  <c r="P385" i="23"/>
  <c r="P383" i="23"/>
  <c r="P381" i="23"/>
  <c r="P379" i="23"/>
  <c r="P377" i="23"/>
  <c r="P375" i="23"/>
  <c r="P373" i="23"/>
  <c r="P371" i="23"/>
  <c r="P369" i="23"/>
  <c r="P367" i="23"/>
  <c r="P365" i="23"/>
  <c r="P363" i="23"/>
  <c r="P361" i="23"/>
  <c r="P359" i="23"/>
  <c r="P357" i="23"/>
  <c r="P355" i="23"/>
  <c r="P353" i="23"/>
  <c r="P351" i="23"/>
  <c r="P349" i="23"/>
  <c r="P347" i="23"/>
  <c r="P345" i="23"/>
  <c r="P343" i="23"/>
  <c r="P341" i="23"/>
  <c r="P339" i="23"/>
  <c r="P337" i="23"/>
  <c r="P335" i="23"/>
  <c r="P333" i="23"/>
  <c r="P331" i="23"/>
  <c r="P329" i="23"/>
  <c r="P327" i="23"/>
  <c r="P325" i="23"/>
  <c r="P323" i="23"/>
  <c r="P321" i="23"/>
  <c r="P319" i="23"/>
  <c r="P317" i="23"/>
  <c r="P315" i="23"/>
  <c r="P313" i="23"/>
  <c r="P311" i="23"/>
  <c r="P309" i="23"/>
  <c r="P307" i="23"/>
  <c r="P305" i="23"/>
  <c r="P303" i="23"/>
  <c r="P301" i="23"/>
  <c r="P299" i="23"/>
  <c r="P297" i="23"/>
  <c r="P295" i="23"/>
  <c r="P293" i="23"/>
  <c r="P291" i="23"/>
  <c r="P289" i="23"/>
  <c r="P287" i="23"/>
  <c r="P285" i="23"/>
  <c r="P283" i="23"/>
  <c r="P281" i="23"/>
  <c r="P279" i="23"/>
  <c r="P277" i="23"/>
  <c r="P275" i="23"/>
  <c r="P273" i="23"/>
  <c r="P271" i="23"/>
  <c r="P269" i="23"/>
  <c r="P267" i="23"/>
  <c r="P265" i="23"/>
  <c r="P263" i="23"/>
  <c r="P261" i="23"/>
  <c r="P259" i="23"/>
  <c r="P257" i="23"/>
  <c r="P255" i="23"/>
  <c r="P253" i="23"/>
  <c r="P251" i="23"/>
  <c r="P249" i="23"/>
  <c r="P247" i="23"/>
  <c r="P245" i="23"/>
  <c r="P243" i="23"/>
  <c r="P241" i="23"/>
  <c r="P239" i="23"/>
  <c r="P237" i="23"/>
  <c r="P235" i="23"/>
  <c r="P233" i="23"/>
  <c r="P231" i="23"/>
  <c r="P229" i="23"/>
  <c r="P227" i="23"/>
  <c r="P225" i="23"/>
  <c r="P223" i="23"/>
  <c r="P221" i="23"/>
  <c r="P219" i="23"/>
  <c r="P217" i="23"/>
  <c r="P215" i="23"/>
  <c r="P213" i="23"/>
  <c r="P211" i="23"/>
  <c r="P209" i="23"/>
  <c r="P207" i="23"/>
  <c r="P205" i="23"/>
  <c r="P203" i="23"/>
  <c r="P201" i="23"/>
  <c r="P199" i="23"/>
  <c r="P197" i="23"/>
  <c r="P195" i="23"/>
  <c r="P193" i="23"/>
  <c r="P191" i="23"/>
  <c r="P189" i="23"/>
  <c r="P187" i="23"/>
  <c r="P185" i="23"/>
  <c r="P183" i="23"/>
  <c r="P181" i="23"/>
  <c r="P179" i="23"/>
  <c r="P177" i="23"/>
  <c r="P175" i="23"/>
  <c r="P173" i="23"/>
  <c r="P171" i="23"/>
  <c r="P169" i="23"/>
  <c r="P167" i="23"/>
  <c r="P165" i="23"/>
  <c r="P163" i="23"/>
  <c r="P161" i="23"/>
  <c r="P159" i="23"/>
  <c r="P157" i="23"/>
  <c r="P155" i="23"/>
  <c r="P153" i="23"/>
  <c r="P151" i="23"/>
  <c r="P149" i="23"/>
  <c r="P147" i="23"/>
  <c r="P145" i="23"/>
  <c r="P143" i="23"/>
  <c r="P141" i="23"/>
  <c r="P139" i="23"/>
  <c r="P137" i="23"/>
  <c r="P135" i="23"/>
  <c r="P133" i="23"/>
  <c r="P131" i="23"/>
  <c r="P129" i="23"/>
  <c r="P127" i="23"/>
  <c r="P125" i="23"/>
  <c r="P123" i="23"/>
  <c r="P121" i="23"/>
  <c r="P119" i="23"/>
  <c r="P117" i="23"/>
  <c r="P115" i="23"/>
  <c r="P113" i="23"/>
  <c r="P111" i="23"/>
  <c r="P109" i="23"/>
  <c r="P107" i="23"/>
  <c r="P105" i="23"/>
  <c r="P103" i="23"/>
  <c r="P101" i="23"/>
  <c r="P99" i="23"/>
  <c r="P97" i="23"/>
  <c r="P95" i="23"/>
  <c r="P93" i="23"/>
  <c r="P91" i="23"/>
  <c r="P89" i="23"/>
  <c r="P87" i="23"/>
  <c r="P85" i="23"/>
  <c r="P83" i="23"/>
  <c r="P81" i="23"/>
  <c r="P79" i="23"/>
  <c r="P77" i="23"/>
  <c r="P75" i="23"/>
  <c r="P73" i="23"/>
  <c r="P71" i="23"/>
  <c r="P69" i="23"/>
  <c r="S358" i="23"/>
  <c r="S364" i="23"/>
  <c r="S370" i="23"/>
  <c r="S376" i="23"/>
  <c r="S382" i="23"/>
  <c r="P55" i="23"/>
  <c r="P68" i="23"/>
  <c r="P64" i="23"/>
  <c r="P62" i="23"/>
  <c r="P60" i="23"/>
  <c r="P58" i="23"/>
  <c r="P56" i="23"/>
  <c r="P67" i="23"/>
  <c r="P63" i="23"/>
  <c r="P61" i="23"/>
  <c r="P59" i="23"/>
  <c r="P57" i="23"/>
  <c r="P65" i="23"/>
  <c r="R65" i="23" s="1"/>
  <c r="S65" i="23" s="1"/>
  <c r="P66" i="23"/>
  <c r="R66" i="23" s="1"/>
  <c r="S170" i="23"/>
  <c r="S86" i="23"/>
  <c r="S92" i="23"/>
  <c r="S195" i="23"/>
  <c r="S213" i="23"/>
  <c r="S279" i="23"/>
  <c r="S285" i="23"/>
  <c r="S291" i="23"/>
  <c r="S297" i="23"/>
  <c r="S303" i="23"/>
  <c r="S309" i="23"/>
  <c r="S315" i="23"/>
  <c r="S321" i="23"/>
  <c r="S327" i="23"/>
  <c r="S333" i="23"/>
  <c r="S339" i="23"/>
  <c r="S345" i="23"/>
  <c r="S351" i="23"/>
  <c r="S387" i="23"/>
  <c r="S393" i="23"/>
  <c r="S399" i="23"/>
  <c r="S405" i="23"/>
  <c r="S411" i="23"/>
  <c r="S417" i="23"/>
  <c r="S423" i="23"/>
  <c r="S429" i="23"/>
  <c r="S151" i="23"/>
  <c r="S79" i="23"/>
  <c r="S437" i="23"/>
  <c r="S449" i="23"/>
  <c r="S516" i="23"/>
  <c r="S438" i="23"/>
  <c r="S480" i="23"/>
  <c r="S511" i="23"/>
  <c r="S523" i="23"/>
  <c r="S583" i="23"/>
  <c r="S607" i="23"/>
  <c r="S84" i="23"/>
  <c r="S211" i="23"/>
  <c r="S283" i="23"/>
  <c r="S289" i="23"/>
  <c r="S331" i="23"/>
  <c r="S337" i="23"/>
  <c r="S63" i="23"/>
  <c r="S443" i="23"/>
  <c r="S294" i="23"/>
  <c r="S306" i="23"/>
  <c r="S318" i="23"/>
  <c r="S324" i="23"/>
  <c r="S336" i="23"/>
  <c r="S59" i="23"/>
  <c r="S444" i="23"/>
  <c r="S456" i="23"/>
  <c r="S486" i="23"/>
  <c r="S505" i="23"/>
  <c r="S541" i="23"/>
  <c r="S577" i="23"/>
  <c r="S589" i="23"/>
  <c r="S601" i="23"/>
  <c r="S613" i="23"/>
  <c r="S770" i="23"/>
  <c r="S349" i="23"/>
  <c r="S145" i="23"/>
  <c r="S157" i="23"/>
  <c r="S436" i="23"/>
  <c r="S442" i="23"/>
  <c r="S448" i="23"/>
  <c r="S454" i="23"/>
  <c r="S460" i="23"/>
  <c r="S478" i="23"/>
  <c r="S490" i="23"/>
  <c r="S496" i="23"/>
  <c r="S509" i="23"/>
  <c r="S515" i="23"/>
  <c r="S521" i="23"/>
  <c r="S527" i="23"/>
  <c r="S533" i="23"/>
  <c r="S539" i="23"/>
  <c r="S545" i="23"/>
  <c r="S551" i="23"/>
  <c r="S563" i="23"/>
  <c r="S569" i="23"/>
  <c r="S575" i="23"/>
  <c r="S581" i="23"/>
  <c r="S593" i="23"/>
  <c r="S605" i="23"/>
  <c r="S611" i="23"/>
  <c r="S617" i="23"/>
  <c r="S623" i="23"/>
  <c r="S774" i="23"/>
  <c r="S781" i="23"/>
  <c r="B33" i="23"/>
  <c r="P54" i="23"/>
  <c r="R54" i="23" s="1"/>
  <c r="S54" i="23" s="1"/>
  <c r="P116" i="13"/>
  <c r="P122" i="13"/>
  <c r="P128" i="13"/>
  <c r="P134" i="13"/>
  <c r="P140" i="13"/>
  <c r="P496" i="13"/>
  <c r="P758" i="13"/>
  <c r="P764" i="13"/>
  <c r="P776" i="13"/>
  <c r="P667" i="13"/>
  <c r="P679" i="13"/>
  <c r="P697" i="13"/>
  <c r="P703" i="13"/>
  <c r="P726" i="13"/>
  <c r="P732" i="13"/>
  <c r="P524" i="13"/>
  <c r="P583" i="13"/>
  <c r="P601" i="13"/>
  <c r="P607" i="13"/>
  <c r="P613" i="13"/>
  <c r="P156" i="13"/>
  <c r="P180" i="13"/>
  <c r="P245" i="13"/>
  <c r="P257" i="13"/>
  <c r="P310" i="13"/>
  <c r="P322" i="13"/>
  <c r="P387" i="13"/>
  <c r="P393" i="13"/>
  <c r="P405" i="13"/>
  <c r="P110" i="13"/>
  <c r="P752" i="13"/>
  <c r="P770" i="13"/>
  <c r="P673" i="13"/>
  <c r="P685" i="13"/>
  <c r="P691" i="13"/>
  <c r="P530" i="13"/>
  <c r="P536" i="13"/>
  <c r="P542" i="13"/>
  <c r="P589" i="13"/>
  <c r="P595" i="13"/>
  <c r="P619" i="13"/>
  <c r="P151" i="13"/>
  <c r="P162" i="13"/>
  <c r="P168" i="13"/>
  <c r="P174" i="13"/>
  <c r="P186" i="13"/>
  <c r="P192" i="13"/>
  <c r="P239" i="13"/>
  <c r="P251" i="13"/>
  <c r="P263" i="13"/>
  <c r="P298" i="13"/>
  <c r="P304" i="13"/>
  <c r="P316" i="13"/>
  <c r="P369" i="13"/>
  <c r="P375" i="13"/>
  <c r="P381" i="13"/>
  <c r="P399" i="13"/>
  <c r="P458" i="13"/>
  <c r="P464" i="13"/>
  <c r="P470" i="13"/>
  <c r="P476" i="13"/>
  <c r="P482" i="13"/>
  <c r="P488" i="13"/>
  <c r="P86" i="13"/>
  <c r="P79" i="13"/>
  <c r="P73" i="13"/>
  <c r="P67" i="13"/>
  <c r="P61" i="13"/>
  <c r="P599" i="13"/>
  <c r="P617" i="13"/>
  <c r="P172" i="13"/>
  <c r="P184" i="13"/>
  <c r="P190" i="13"/>
  <c r="P261" i="13"/>
  <c r="P320" i="13"/>
  <c r="P367" i="13"/>
  <c r="P391" i="13"/>
  <c r="P397" i="13"/>
  <c r="P462" i="13"/>
  <c r="P77" i="13"/>
  <c r="P65" i="13"/>
  <c r="P96" i="13"/>
  <c r="P505" i="13"/>
  <c r="P517" i="13"/>
  <c r="P712" i="13"/>
  <c r="P545" i="13"/>
  <c r="P563" i="13"/>
  <c r="P569" i="13"/>
  <c r="P575" i="13"/>
  <c r="P622" i="13"/>
  <c r="P781" i="13"/>
  <c r="P637" i="13"/>
  <c r="P649" i="13"/>
  <c r="P655" i="13"/>
  <c r="P547" i="13"/>
  <c r="P565" i="13"/>
  <c r="P762" i="13"/>
  <c r="P201" i="13"/>
  <c r="P207" i="13"/>
  <c r="P231" i="13"/>
  <c r="P272" i="13"/>
  <c r="P278" i="13"/>
  <c r="P349" i="13"/>
  <c r="P420" i="13"/>
  <c r="P426" i="13"/>
  <c r="P450" i="13"/>
  <c r="P108" i="13"/>
  <c r="P125" i="13"/>
  <c r="P137" i="13"/>
  <c r="P761" i="13"/>
  <c r="P767" i="13"/>
  <c r="P773" i="13"/>
  <c r="P682" i="13"/>
  <c r="P688" i="13"/>
  <c r="P700" i="13"/>
  <c r="P729" i="13"/>
  <c r="P521" i="13"/>
  <c r="P539" i="13"/>
  <c r="P586" i="13"/>
  <c r="P610" i="13"/>
  <c r="P616" i="13"/>
  <c r="P159" i="13"/>
  <c r="P177" i="13"/>
  <c r="P195" i="13"/>
  <c r="P98" i="13"/>
  <c r="P104" i="13"/>
  <c r="P501" i="13"/>
  <c r="P513" i="13"/>
  <c r="P746" i="13"/>
  <c r="P631" i="13"/>
  <c r="P661" i="13"/>
  <c r="P708" i="13"/>
  <c r="P714" i="13"/>
  <c r="P720" i="13"/>
  <c r="P553" i="13"/>
  <c r="P559" i="13"/>
  <c r="P571" i="13"/>
  <c r="P624" i="13"/>
  <c r="P144" i="13"/>
  <c r="P150" i="13"/>
  <c r="P197" i="13"/>
  <c r="P203" i="13"/>
  <c r="P209" i="13"/>
  <c r="P215" i="13"/>
  <c r="P221" i="13"/>
  <c r="P227" i="13"/>
  <c r="P233" i="13"/>
  <c r="P268" i="13"/>
  <c r="P274" i="13"/>
  <c r="P280" i="13"/>
  <c r="P286" i="13"/>
  <c r="P292" i="13"/>
  <c r="P327" i="13"/>
  <c r="P333" i="13"/>
  <c r="P339" i="13"/>
  <c r="P345" i="13"/>
  <c r="P351" i="13"/>
  <c r="P357" i="13"/>
  <c r="P363" i="13"/>
  <c r="P410" i="13"/>
  <c r="S412" i="13"/>
  <c r="P416" i="13"/>
  <c r="P422" i="13"/>
  <c r="P428" i="13"/>
  <c r="P434" i="13"/>
  <c r="P440" i="13"/>
  <c r="P446" i="13"/>
  <c r="P452" i="13"/>
  <c r="P109" i="13"/>
  <c r="P115" i="13"/>
  <c r="P121" i="13"/>
  <c r="P127" i="13"/>
  <c r="P133" i="13"/>
  <c r="P139" i="13"/>
  <c r="P495" i="13"/>
  <c r="P757" i="13"/>
  <c r="P763" i="13"/>
  <c r="P769" i="13"/>
  <c r="P775" i="13"/>
  <c r="P666" i="13"/>
  <c r="P672" i="13"/>
  <c r="P690" i="13"/>
  <c r="P725" i="13"/>
  <c r="P541" i="13"/>
  <c r="P577" i="13"/>
  <c r="P582" i="13"/>
  <c r="P594" i="13"/>
  <c r="P600" i="13"/>
  <c r="P606" i="13"/>
  <c r="P612" i="13"/>
  <c r="P155" i="13"/>
  <c r="P161" i="13"/>
  <c r="P173" i="13"/>
  <c r="P179" i="13"/>
  <c r="P185" i="13"/>
  <c r="P191" i="13"/>
  <c r="P238" i="13"/>
  <c r="P244" i="13"/>
  <c r="P250" i="13"/>
  <c r="P256" i="13"/>
  <c r="P262" i="13"/>
  <c r="P303" i="13"/>
  <c r="P309" i="13"/>
  <c r="P315" i="13"/>
  <c r="P321" i="13"/>
  <c r="P368" i="13"/>
  <c r="P374" i="13"/>
  <c r="P380" i="13"/>
  <c r="P386" i="13"/>
  <c r="P392" i="13"/>
  <c r="P398" i="13"/>
  <c r="P404" i="13"/>
  <c r="P457" i="13"/>
  <c r="P463" i="13"/>
  <c r="P469" i="13"/>
  <c r="P475" i="13"/>
  <c r="P481" i="13"/>
  <c r="P487" i="13"/>
  <c r="P78" i="13"/>
  <c r="P72" i="13"/>
  <c r="P66" i="13"/>
  <c r="P60" i="13"/>
  <c r="P85" i="13"/>
  <c r="P91" i="13"/>
  <c r="P97" i="13"/>
  <c r="P103" i="13"/>
  <c r="P500" i="13"/>
  <c r="P506" i="13"/>
  <c r="P512" i="13"/>
  <c r="P518" i="13"/>
  <c r="P739" i="13"/>
  <c r="P745" i="13"/>
  <c r="P636" i="13"/>
  <c r="P648" i="13"/>
  <c r="P713" i="13"/>
  <c r="P552" i="13"/>
  <c r="P623" i="13"/>
  <c r="P143" i="13"/>
  <c r="P149" i="13"/>
  <c r="P208" i="13"/>
  <c r="P214" i="13"/>
  <c r="P220" i="13"/>
  <c r="P267" i="13"/>
  <c r="P273" i="13"/>
  <c r="P279" i="13"/>
  <c r="P285" i="13"/>
  <c r="P291" i="13"/>
  <c r="P338" i="13"/>
  <c r="P344" i="13"/>
  <c r="P350" i="13"/>
  <c r="P356" i="13"/>
  <c r="P409" i="13"/>
  <c r="P415" i="13"/>
  <c r="P421" i="13"/>
  <c r="P427" i="13"/>
  <c r="P433" i="13"/>
  <c r="P439" i="13"/>
  <c r="P445" i="13"/>
  <c r="P451" i="13"/>
  <c r="P114" i="13"/>
  <c r="P120" i="13"/>
  <c r="P126" i="13"/>
  <c r="P132" i="13"/>
  <c r="P138" i="13"/>
  <c r="P494" i="13"/>
  <c r="P751" i="13"/>
  <c r="P756" i="13"/>
  <c r="P774" i="13"/>
  <c r="P665" i="13"/>
  <c r="P683" i="13"/>
  <c r="P689" i="13"/>
  <c r="P701" i="13"/>
  <c r="P522" i="13"/>
  <c r="P540" i="13"/>
  <c r="P587" i="13"/>
  <c r="S601" i="13"/>
  <c r="P605" i="13"/>
  <c r="P611" i="13"/>
  <c r="P160" i="13"/>
  <c r="P166" i="13"/>
  <c r="P243" i="13"/>
  <c r="P249" i="13"/>
  <c r="P255" i="13"/>
  <c r="P297" i="13"/>
  <c r="P302" i="13"/>
  <c r="P314" i="13"/>
  <c r="P373" i="13"/>
  <c r="P379" i="13"/>
  <c r="P385" i="13"/>
  <c r="P403" i="13"/>
  <c r="P468" i="13"/>
  <c r="P474" i="13"/>
  <c r="P480" i="13"/>
  <c r="P486" i="13"/>
  <c r="P784" i="13"/>
  <c r="P71" i="13"/>
  <c r="P59" i="13"/>
  <c r="P84" i="13"/>
  <c r="P90" i="13"/>
  <c r="P102" i="13"/>
  <c r="P499" i="13"/>
  <c r="P511" i="13"/>
  <c r="P738" i="13"/>
  <c r="P744" i="13"/>
  <c r="P750" i="13"/>
  <c r="P780" i="13"/>
  <c r="P629" i="13"/>
  <c r="P635" i="13"/>
  <c r="P641" i="13"/>
  <c r="P647" i="13"/>
  <c r="P653" i="13"/>
  <c r="P659" i="13"/>
  <c r="P718" i="13"/>
  <c r="P724" i="13"/>
  <c r="P551" i="13"/>
  <c r="P557" i="13"/>
  <c r="P142" i="13"/>
  <c r="P148" i="13"/>
  <c r="P196" i="13"/>
  <c r="P213" i="13"/>
  <c r="P219" i="13"/>
  <c r="P225" i="13"/>
  <c r="P284" i="13"/>
  <c r="P290" i="13"/>
  <c r="P296" i="13"/>
  <c r="P331" i="13"/>
  <c r="P337" i="13"/>
  <c r="P343" i="13"/>
  <c r="P355" i="13"/>
  <c r="P361" i="13"/>
  <c r="P414" i="13"/>
  <c r="P432" i="13"/>
  <c r="P438" i="13"/>
  <c r="P444" i="13"/>
  <c r="P113" i="13"/>
  <c r="P119" i="13"/>
  <c r="P131" i="13"/>
  <c r="P493" i="13"/>
  <c r="P755" i="13"/>
  <c r="P779" i="13"/>
  <c r="P670" i="13"/>
  <c r="P676" i="13"/>
  <c r="P694" i="13"/>
  <c r="P527" i="13"/>
  <c r="P533" i="13"/>
  <c r="P580" i="13"/>
  <c r="P592" i="13"/>
  <c r="P598" i="13"/>
  <c r="P604" i="13"/>
  <c r="P153" i="13"/>
  <c r="P165" i="13"/>
  <c r="P171" i="13"/>
  <c r="P183" i="13"/>
  <c r="P189" i="13"/>
  <c r="P237" i="13"/>
  <c r="P242" i="13"/>
  <c r="P248" i="13"/>
  <c r="P254" i="13"/>
  <c r="P260" i="13"/>
  <c r="P301" i="13"/>
  <c r="P307" i="13"/>
  <c r="P313" i="13"/>
  <c r="P319" i="13"/>
  <c r="P372" i="13"/>
  <c r="P378" i="13"/>
  <c r="P384" i="13"/>
  <c r="P390" i="13"/>
  <c r="P396" i="13"/>
  <c r="P92" i="13"/>
  <c r="P507" i="13"/>
  <c r="P519" i="13"/>
  <c r="P740" i="13"/>
  <c r="P643" i="13"/>
  <c r="P678" i="13"/>
  <c r="P684" i="13"/>
  <c r="P696" i="13"/>
  <c r="P702" i="13"/>
  <c r="P731" i="13"/>
  <c r="P523" i="13"/>
  <c r="P529" i="13"/>
  <c r="P535" i="13"/>
  <c r="P588" i="13"/>
  <c r="P618" i="13"/>
  <c r="P167" i="13"/>
  <c r="P630" i="13"/>
  <c r="P642" i="13"/>
  <c r="P654" i="13"/>
  <c r="P660" i="13"/>
  <c r="P707" i="13"/>
  <c r="P719" i="13"/>
  <c r="P546" i="13"/>
  <c r="P558" i="13"/>
  <c r="P564" i="13"/>
  <c r="P570" i="13"/>
  <c r="P576" i="13"/>
  <c r="P202" i="13"/>
  <c r="P226" i="13"/>
  <c r="P232" i="13"/>
  <c r="P326" i="13"/>
  <c r="P332" i="13"/>
  <c r="P362" i="13"/>
  <c r="P768" i="13"/>
  <c r="P671" i="13"/>
  <c r="P677" i="13"/>
  <c r="P695" i="13"/>
  <c r="P730" i="13"/>
  <c r="P528" i="13"/>
  <c r="P534" i="13"/>
  <c r="P581" i="13"/>
  <c r="P593" i="13"/>
  <c r="P154" i="13"/>
  <c r="P178" i="13"/>
  <c r="P308" i="13"/>
  <c r="P111" i="13"/>
  <c r="P117" i="13"/>
  <c r="P123" i="13"/>
  <c r="P129" i="13"/>
  <c r="P135" i="13"/>
  <c r="P141" i="13"/>
  <c r="P497" i="13"/>
  <c r="P753" i="13"/>
  <c r="P759" i="13"/>
  <c r="P765" i="13"/>
  <c r="P771" i="13"/>
  <c r="P777" i="13"/>
  <c r="P668" i="13"/>
  <c r="P674" i="13"/>
  <c r="P680" i="13"/>
  <c r="P686" i="13"/>
  <c r="P692" i="13"/>
  <c r="P698" i="13"/>
  <c r="P704" i="13"/>
  <c r="P727" i="13"/>
  <c r="P733" i="13"/>
  <c r="P525" i="13"/>
  <c r="P531" i="13"/>
  <c r="P537" i="13"/>
  <c r="P578" i="13"/>
  <c r="P584" i="13"/>
  <c r="P590" i="13"/>
  <c r="P596" i="13"/>
  <c r="P602" i="13"/>
  <c r="P608" i="13"/>
  <c r="P614" i="13"/>
  <c r="P620" i="13"/>
  <c r="P157" i="13"/>
  <c r="P163" i="13"/>
  <c r="P169" i="13"/>
  <c r="P175" i="13"/>
  <c r="P181" i="13"/>
  <c r="P187" i="13"/>
  <c r="P193" i="13"/>
  <c r="P240" i="13"/>
  <c r="P402" i="13"/>
  <c r="P101" i="13"/>
  <c r="P107" i="13"/>
  <c r="P504" i="13"/>
  <c r="P510" i="13"/>
  <c r="P737" i="13"/>
  <c r="P749" i="13"/>
  <c r="P634" i="13"/>
  <c r="P646" i="13"/>
  <c r="P658" i="13"/>
  <c r="P550" i="13"/>
  <c r="P556" i="13"/>
  <c r="P206" i="13"/>
  <c r="P224" i="13"/>
  <c r="P236" i="13"/>
  <c r="P283" i="13"/>
  <c r="P325" i="13"/>
  <c r="P330" i="13"/>
  <c r="P336" i="13"/>
  <c r="S344" i="13"/>
  <c r="P354" i="13"/>
  <c r="P419" i="13"/>
  <c r="P431" i="13"/>
  <c r="P437" i="13"/>
  <c r="P443" i="13"/>
  <c r="P455" i="13"/>
  <c r="S738" i="13"/>
  <c r="P754" i="13"/>
  <c r="P760" i="13"/>
  <c r="P766" i="13"/>
  <c r="P772" i="13"/>
  <c r="P778" i="13"/>
  <c r="P664" i="13"/>
  <c r="P669" i="13"/>
  <c r="P675" i="13"/>
  <c r="P681" i="13"/>
  <c r="P687" i="13"/>
  <c r="P693" i="13"/>
  <c r="P699" i="13"/>
  <c r="P705" i="13"/>
  <c r="S724" i="13"/>
  <c r="P728" i="13"/>
  <c r="P734" i="13"/>
  <c r="P526" i="13"/>
  <c r="P532" i="13"/>
  <c r="P538" i="13"/>
  <c r="P579" i="13"/>
  <c r="P585" i="13"/>
  <c r="P591" i="13"/>
  <c r="P597" i="13"/>
  <c r="P603" i="13"/>
  <c r="P609" i="13"/>
  <c r="P615" i="13"/>
  <c r="P152" i="13"/>
  <c r="P158" i="13"/>
  <c r="P164" i="13"/>
  <c r="P170" i="13"/>
  <c r="P176" i="13"/>
  <c r="P182" i="13"/>
  <c r="P188" i="13"/>
  <c r="P194" i="13"/>
  <c r="P241" i="13"/>
  <c r="P247" i="13"/>
  <c r="P253" i="13"/>
  <c r="P259" i="13"/>
  <c r="P265" i="13"/>
  <c r="P300" i="13"/>
  <c r="P306" i="13"/>
  <c r="P312" i="13"/>
  <c r="P318" i="13"/>
  <c r="P324" i="13"/>
  <c r="P366" i="13"/>
  <c r="P371" i="13"/>
  <c r="P377" i="13"/>
  <c r="P383" i="13"/>
  <c r="P389" i="13"/>
  <c r="P395" i="13"/>
  <c r="P401" i="13"/>
  <c r="P407" i="13"/>
  <c r="P460" i="13"/>
  <c r="P466" i="13"/>
  <c r="P472" i="13"/>
  <c r="P478" i="13"/>
  <c r="P484" i="13"/>
  <c r="P490" i="13"/>
  <c r="P456" i="13"/>
  <c r="P461" i="13"/>
  <c r="P467" i="13"/>
  <c r="P473" i="13"/>
  <c r="P479" i="13"/>
  <c r="P485" i="13"/>
  <c r="P491" i="13"/>
  <c r="P520" i="13"/>
  <c r="P76" i="13"/>
  <c r="P70" i="13"/>
  <c r="P64" i="13"/>
  <c r="P83" i="13"/>
  <c r="P89" i="13"/>
  <c r="P95" i="13"/>
  <c r="P516" i="13"/>
  <c r="P743" i="13"/>
  <c r="P628" i="13"/>
  <c r="P640" i="13"/>
  <c r="P652" i="13"/>
  <c r="P706" i="13"/>
  <c r="P711" i="13"/>
  <c r="P717" i="13"/>
  <c r="P723" i="13"/>
  <c r="P544" i="13"/>
  <c r="P562" i="13"/>
  <c r="P568" i="13"/>
  <c r="P574" i="13"/>
  <c r="P627" i="13"/>
  <c r="P147" i="13"/>
  <c r="P200" i="13"/>
  <c r="P212" i="13"/>
  <c r="P218" i="13"/>
  <c r="P230" i="13"/>
  <c r="P266" i="13"/>
  <c r="P271" i="13"/>
  <c r="P277" i="13"/>
  <c r="P289" i="13"/>
  <c r="P295" i="13"/>
  <c r="P342" i="13"/>
  <c r="P348" i="13"/>
  <c r="S350" i="13"/>
  <c r="P360" i="13"/>
  <c r="P408" i="13"/>
  <c r="P413" i="13"/>
  <c r="P425" i="13"/>
  <c r="P449" i="13"/>
  <c r="P112" i="13"/>
  <c r="P118" i="13"/>
  <c r="P124" i="13"/>
  <c r="P130" i="13"/>
  <c r="P136" i="13"/>
  <c r="P492" i="13"/>
  <c r="S68" i="13"/>
  <c r="P81" i="13"/>
  <c r="P75" i="13"/>
  <c r="P69" i="13"/>
  <c r="P63" i="13"/>
  <c r="P82" i="13"/>
  <c r="P88" i="13"/>
  <c r="P94" i="13"/>
  <c r="P100" i="13"/>
  <c r="P106" i="13"/>
  <c r="P498" i="13"/>
  <c r="P503" i="13"/>
  <c r="P509" i="13"/>
  <c r="P515" i="13"/>
  <c r="P736" i="13"/>
  <c r="P742" i="13"/>
  <c r="P748" i="13"/>
  <c r="P783" i="13"/>
  <c r="P633" i="13"/>
  <c r="P639" i="13"/>
  <c r="P645" i="13"/>
  <c r="P651" i="13"/>
  <c r="P657" i="13"/>
  <c r="P663" i="13"/>
  <c r="P710" i="13"/>
  <c r="P716" i="13"/>
  <c r="P722" i="13"/>
  <c r="P549" i="13"/>
  <c r="P555" i="13"/>
  <c r="P561" i="13"/>
  <c r="P567" i="13"/>
  <c r="P573" i="13"/>
  <c r="P621" i="13"/>
  <c r="P626" i="13"/>
  <c r="P146" i="13"/>
  <c r="P199" i="13"/>
  <c r="P205" i="13"/>
  <c r="P211" i="13"/>
  <c r="P217" i="13"/>
  <c r="P223" i="13"/>
  <c r="P229" i="13"/>
  <c r="P235" i="13"/>
  <c r="P270" i="13"/>
  <c r="P276" i="13"/>
  <c r="P282" i="13"/>
  <c r="P288" i="13"/>
  <c r="P294" i="13"/>
  <c r="P329" i="13"/>
  <c r="P335" i="13"/>
  <c r="P341" i="13"/>
  <c r="P347" i="13"/>
  <c r="P353" i="13"/>
  <c r="P359" i="13"/>
  <c r="P365" i="13"/>
  <c r="P412" i="13"/>
  <c r="P418" i="13"/>
  <c r="P424" i="13"/>
  <c r="P430" i="13"/>
  <c r="P436" i="13"/>
  <c r="P442" i="13"/>
  <c r="P448" i="13"/>
  <c r="P454" i="13"/>
  <c r="P246" i="13"/>
  <c r="P252" i="13"/>
  <c r="P258" i="13"/>
  <c r="P264" i="13"/>
  <c r="P299" i="13"/>
  <c r="P305" i="13"/>
  <c r="P311" i="13"/>
  <c r="P317" i="13"/>
  <c r="P323" i="13"/>
  <c r="P370" i="13"/>
  <c r="P376" i="13"/>
  <c r="P382" i="13"/>
  <c r="P388" i="13"/>
  <c r="P394" i="13"/>
  <c r="P400" i="13"/>
  <c r="P406" i="13"/>
  <c r="P459" i="13"/>
  <c r="P465" i="13"/>
  <c r="P471" i="13"/>
  <c r="P477" i="13"/>
  <c r="P483" i="13"/>
  <c r="P489" i="13"/>
  <c r="S59" i="13"/>
  <c r="S76" i="13"/>
  <c r="S67" i="13"/>
  <c r="S84" i="13"/>
  <c r="S96" i="13"/>
  <c r="S102" i="13"/>
  <c r="S499" i="13"/>
  <c r="S505" i="13"/>
  <c r="S511" i="13"/>
  <c r="S744" i="13"/>
  <c r="S750" i="13"/>
  <c r="S629" i="13"/>
  <c r="S635" i="13"/>
  <c r="S641" i="13"/>
  <c r="S653" i="13"/>
  <c r="S659" i="13"/>
  <c r="S712" i="13"/>
  <c r="S718" i="13"/>
  <c r="S545" i="13"/>
  <c r="S551" i="13"/>
  <c r="S563" i="13"/>
  <c r="S569" i="13"/>
  <c r="S575" i="13"/>
  <c r="S148" i="13"/>
  <c r="S151" i="13"/>
  <c r="S201" i="13"/>
  <c r="S207" i="13"/>
  <c r="S219" i="13"/>
  <c r="S272" i="13"/>
  <c r="S278" i="13"/>
  <c r="S296" i="13"/>
  <c r="S331" i="13"/>
  <c r="S414" i="13"/>
  <c r="S450" i="13"/>
  <c r="S72" i="13"/>
  <c r="S234" i="13"/>
  <c r="S328" i="13"/>
  <c r="S417" i="13"/>
  <c r="S453" i="13"/>
  <c r="S92" i="13"/>
  <c r="S513" i="13"/>
  <c r="S781" i="13"/>
  <c r="S643" i="13"/>
  <c r="S547" i="13"/>
  <c r="S553" i="13"/>
  <c r="S215" i="13"/>
  <c r="S227" i="13"/>
  <c r="S105" i="13"/>
  <c r="S268" i="13"/>
  <c r="S327" i="13"/>
  <c r="S434" i="13"/>
  <c r="S85" i="13"/>
  <c r="S91" i="13"/>
  <c r="S97" i="13"/>
  <c r="S103" i="13"/>
  <c r="S500" i="13"/>
  <c r="S506" i="13"/>
  <c r="S512" i="13"/>
  <c r="S518" i="13"/>
  <c r="S739" i="13"/>
  <c r="S745" i="13"/>
  <c r="S630" i="13"/>
  <c r="S636" i="13"/>
  <c r="S642" i="13"/>
  <c r="S648" i="13"/>
  <c r="S654" i="13"/>
  <c r="S660" i="13"/>
  <c r="S707" i="13"/>
  <c r="S713" i="13"/>
  <c r="S719" i="13"/>
  <c r="S546" i="13"/>
  <c r="S552" i="13"/>
  <c r="S558" i="13"/>
  <c r="S564" i="13"/>
  <c r="S570" i="13"/>
  <c r="S576" i="13"/>
  <c r="S623" i="13"/>
  <c r="S143" i="13"/>
  <c r="S149" i="13"/>
  <c r="S202" i="13"/>
  <c r="S208" i="13"/>
  <c r="S214" i="13"/>
  <c r="S220" i="13"/>
  <c r="S226" i="13"/>
  <c r="S232" i="13"/>
  <c r="S267" i="13"/>
  <c r="S273" i="13"/>
  <c r="S279" i="13"/>
  <c r="S291" i="13"/>
  <c r="S326" i="13"/>
  <c r="S332" i="13"/>
  <c r="S338" i="13"/>
  <c r="S356" i="13"/>
  <c r="S362" i="13"/>
  <c r="S409" i="13"/>
  <c r="S415" i="13"/>
  <c r="S421" i="13"/>
  <c r="S427" i="13"/>
  <c r="S433" i="13"/>
  <c r="S439" i="13"/>
  <c r="S445" i="13"/>
  <c r="S80" i="13"/>
  <c r="S63" i="13"/>
  <c r="S89" i="13"/>
  <c r="S95" i="13"/>
  <c r="S101" i="13"/>
  <c r="S107" i="13"/>
  <c r="S504" i="13"/>
  <c r="S510" i="13"/>
  <c r="S516" i="13"/>
  <c r="S737" i="13"/>
  <c r="S743" i="13"/>
  <c r="S749" i="13"/>
  <c r="S628" i="13"/>
  <c r="S634" i="13"/>
  <c r="S640" i="13"/>
  <c r="S646" i="13"/>
  <c r="S652" i="13"/>
  <c r="S658" i="13"/>
  <c r="S711" i="13"/>
  <c r="S717" i="13"/>
  <c r="S723" i="13"/>
  <c r="S544" i="13"/>
  <c r="S550" i="13"/>
  <c r="S556" i="13"/>
  <c r="S562" i="13"/>
  <c r="S568" i="13"/>
  <c r="S574" i="13"/>
  <c r="S627" i="13"/>
  <c r="S147" i="13"/>
  <c r="S200" i="13"/>
  <c r="S206" i="13"/>
  <c r="S212" i="13"/>
  <c r="S218" i="13"/>
  <c r="S224" i="13"/>
  <c r="S230" i="13"/>
  <c r="S236" i="13"/>
  <c r="S271" i="13"/>
  <c r="S277" i="13"/>
  <c r="S283" i="13"/>
  <c r="S289" i="13"/>
  <c r="S295" i="13"/>
  <c r="S330" i="13"/>
  <c r="S336" i="13"/>
  <c r="S342" i="13"/>
  <c r="S348" i="13"/>
  <c r="S354" i="13"/>
  <c r="S360" i="13"/>
  <c r="S413" i="13"/>
  <c r="S419" i="13"/>
  <c r="S425" i="13"/>
  <c r="S431" i="13"/>
  <c r="S437" i="13"/>
  <c r="S443" i="13"/>
  <c r="S449" i="13"/>
  <c r="S455" i="13"/>
  <c r="P54" i="13"/>
  <c r="R54" i="13" s="1"/>
  <c r="S54" i="13" s="1"/>
  <c r="S83" i="13"/>
  <c r="S295" i="23"/>
  <c r="S301" i="23"/>
  <c r="S313" i="23"/>
  <c r="S319" i="23"/>
  <c r="S325" i="23"/>
  <c r="S355" i="23"/>
  <c r="S391" i="23"/>
  <c r="S450" i="23"/>
  <c r="S462" i="23"/>
  <c r="S492" i="23"/>
  <c r="S498" i="23"/>
  <c r="S517" i="23"/>
  <c r="S535" i="23"/>
  <c r="S547" i="23"/>
  <c r="S559" i="23"/>
  <c r="S565" i="23"/>
  <c r="S571" i="23"/>
  <c r="S595" i="23"/>
  <c r="S619" i="23"/>
  <c r="S625" i="23"/>
  <c r="S764" i="23"/>
  <c r="S776" i="23"/>
  <c r="S66" i="23"/>
  <c r="S784" i="23"/>
  <c r="S445" i="23"/>
  <c r="S272" i="23"/>
  <c r="S369" i="23"/>
  <c r="S428" i="23"/>
  <c r="S500" i="23"/>
  <c r="S266" i="23"/>
  <c r="S82" i="23"/>
  <c r="S783" i="23"/>
  <c r="S67" i="23"/>
  <c r="S56" i="23"/>
  <c r="S87" i="23"/>
  <c r="S94" i="23"/>
  <c r="S100" i="23"/>
  <c r="S106" i="23"/>
  <c r="S112" i="23"/>
  <c r="S118" i="23"/>
  <c r="S124" i="23"/>
  <c r="S130" i="23"/>
  <c r="S136" i="23"/>
  <c r="S142" i="23"/>
  <c r="S148" i="23"/>
  <c r="S154" i="23"/>
  <c r="S160" i="23"/>
  <c r="S166" i="23"/>
  <c r="S172" i="23"/>
  <c r="S178" i="23"/>
  <c r="S190" i="23"/>
  <c r="S208" i="23"/>
  <c r="S214" i="23"/>
  <c r="S219" i="23"/>
  <c r="S225" i="23"/>
  <c r="S243" i="23"/>
  <c r="S249" i="23"/>
  <c r="S286" i="23"/>
  <c r="S292" i="23"/>
  <c r="S298" i="23"/>
  <c r="S310" i="23"/>
  <c r="S316" i="23"/>
  <c r="S322" i="23"/>
  <c r="S328" i="23"/>
  <c r="S334" i="23"/>
  <c r="S340" i="23"/>
  <c r="S346" i="23"/>
  <c r="S352" i="23"/>
  <c r="S388" i="23"/>
  <c r="S394" i="23"/>
  <c r="S435" i="23"/>
  <c r="S441" i="23"/>
  <c r="S447" i="23"/>
  <c r="S465" i="23"/>
  <c r="S477" i="23"/>
  <c r="S483" i="23"/>
  <c r="S489" i="23"/>
  <c r="S495" i="23"/>
  <c r="S502" i="23"/>
  <c r="S508" i="23"/>
  <c r="S514" i="23"/>
  <c r="S520" i="23"/>
  <c r="S526" i="23"/>
  <c r="S532" i="23"/>
  <c r="S538" i="23"/>
  <c r="S544" i="23"/>
  <c r="S550" i="23"/>
  <c r="S556" i="23"/>
  <c r="S562" i="23"/>
  <c r="S568" i="23"/>
  <c r="S574" i="23"/>
  <c r="S580" i="23"/>
  <c r="S586" i="23"/>
  <c r="S592" i="23"/>
  <c r="S598" i="23"/>
  <c r="S604" i="23"/>
  <c r="S610" i="23"/>
  <c r="S616" i="23"/>
  <c r="S622" i="23"/>
  <c r="S628" i="23"/>
  <c r="S761" i="23"/>
  <c r="S767" i="23"/>
  <c r="S773" i="23"/>
  <c r="S88" i="23"/>
  <c r="S173" i="23"/>
  <c r="S179" i="23"/>
  <c r="S185" i="23"/>
  <c r="S191" i="23"/>
  <c r="S197" i="23"/>
  <c r="S203" i="23"/>
  <c r="S220" i="23"/>
  <c r="S226" i="23"/>
  <c r="S232" i="23"/>
  <c r="S238" i="23"/>
  <c r="S250" i="23"/>
  <c r="S256" i="23"/>
  <c r="S262" i="23"/>
  <c r="S274" i="23"/>
  <c r="S359" i="23"/>
  <c r="S371" i="23"/>
  <c r="S383" i="23"/>
  <c r="S406" i="23"/>
  <c r="S412" i="23"/>
  <c r="S418" i="23"/>
  <c r="S424" i="23"/>
  <c r="S430" i="23"/>
  <c r="S635" i="23"/>
  <c r="S641" i="23"/>
  <c r="S647" i="23"/>
  <c r="S659" i="23"/>
  <c r="S665" i="23"/>
  <c r="S671" i="23"/>
  <c r="S677" i="23"/>
  <c r="S683" i="23"/>
  <c r="S695" i="23"/>
  <c r="S707" i="23"/>
  <c r="S713" i="23"/>
  <c r="S719" i="23"/>
  <c r="S725" i="23"/>
  <c r="S731" i="23"/>
  <c r="S743" i="23"/>
  <c r="S749" i="23"/>
  <c r="S629" i="23"/>
  <c r="S83" i="23"/>
  <c r="S89" i="23"/>
  <c r="S174" i="23"/>
  <c r="S186" i="23"/>
  <c r="S198" i="23"/>
  <c r="S227" i="23"/>
  <c r="S233" i="23"/>
  <c r="S239" i="23"/>
  <c r="S245" i="23"/>
  <c r="S251" i="23"/>
  <c r="S779" i="23"/>
  <c r="S90" i="23"/>
  <c r="S175" i="23"/>
  <c r="S187" i="23"/>
  <c r="S199" i="23"/>
  <c r="S222" i="23"/>
  <c r="S234" i="23"/>
  <c r="S246" i="23"/>
  <c r="S372" i="23"/>
  <c r="S378" i="23"/>
  <c r="S384" i="23"/>
  <c r="S407" i="23"/>
  <c r="S419" i="23"/>
  <c r="S431" i="23"/>
  <c r="S702" i="23"/>
  <c r="S139" i="23"/>
  <c r="S163" i="23"/>
  <c r="S169" i="23"/>
  <c r="S258" i="23"/>
  <c r="S276" i="23"/>
  <c r="S282" i="23"/>
  <c r="S288" i="23"/>
  <c r="S300" i="23"/>
  <c r="S312" i="23"/>
  <c r="S330" i="23"/>
  <c r="S342" i="23"/>
  <c r="S348" i="23"/>
  <c r="S354" i="23"/>
  <c r="S396" i="23"/>
  <c r="S455" i="23"/>
  <c r="S467" i="23"/>
  <c r="S479" i="23"/>
  <c r="S485" i="23"/>
  <c r="S491" i="23"/>
  <c r="S497" i="23"/>
  <c r="S504" i="23"/>
  <c r="S510" i="23"/>
  <c r="S522" i="23"/>
  <c r="S528" i="23"/>
  <c r="S534" i="23"/>
  <c r="S540" i="23"/>
  <c r="S546" i="23"/>
  <c r="S552" i="23"/>
  <c r="S558" i="23"/>
  <c r="S564" i="23"/>
  <c r="S570" i="23"/>
  <c r="S576" i="23"/>
  <c r="S582" i="23"/>
  <c r="S588" i="23"/>
  <c r="S594" i="23"/>
  <c r="S600" i="23"/>
  <c r="S606" i="23"/>
  <c r="S612" i="23"/>
  <c r="S618" i="23"/>
  <c r="S624" i="23"/>
  <c r="S763" i="23"/>
  <c r="S769" i="23"/>
  <c r="S775" i="23"/>
  <c r="S782" i="23"/>
  <c r="C9" i="13"/>
  <c r="S621" i="13"/>
  <c r="S543" i="13"/>
  <c r="S64" i="13"/>
  <c r="S266" i="13"/>
  <c r="S408" i="13"/>
  <c r="S86" i="13"/>
  <c r="S98" i="13"/>
  <c r="S104" i="13"/>
  <c r="S501" i="13"/>
  <c r="S507" i="13"/>
  <c r="S519" i="13"/>
  <c r="S740" i="13"/>
  <c r="S746" i="13"/>
  <c r="S631" i="13"/>
  <c r="S637" i="13"/>
  <c r="S649" i="13"/>
  <c r="S655" i="13"/>
  <c r="S661" i="13"/>
  <c r="S664" i="13"/>
  <c r="S708" i="13"/>
  <c r="S714" i="13"/>
  <c r="S720" i="13"/>
  <c r="S559" i="13"/>
  <c r="S565" i="13"/>
  <c r="S571" i="13"/>
  <c r="S624" i="13"/>
  <c r="S144" i="13"/>
  <c r="S150" i="13"/>
  <c r="S197" i="13"/>
  <c r="S209" i="13"/>
  <c r="S221" i="13"/>
  <c r="S233" i="13"/>
  <c r="S274" i="13"/>
  <c r="S280" i="13"/>
  <c r="S286" i="13"/>
  <c r="S292" i="13"/>
  <c r="S333" i="13"/>
  <c r="S339" i="13"/>
  <c r="S345" i="13"/>
  <c r="S351" i="13"/>
  <c r="S357" i="13"/>
  <c r="S363" i="13"/>
  <c r="S410" i="13"/>
  <c r="S416" i="13"/>
  <c r="S422" i="13"/>
  <c r="S428" i="13"/>
  <c r="S440" i="13"/>
  <c r="S446" i="13"/>
  <c r="S452" i="13"/>
  <c r="S57" i="13"/>
  <c r="S73" i="13"/>
  <c r="S592" i="13"/>
  <c r="S604" i="13"/>
  <c r="S610" i="13"/>
  <c r="S616" i="13"/>
  <c r="S177" i="13"/>
  <c r="S183" i="13"/>
  <c r="S195" i="13"/>
  <c r="S242" i="13"/>
  <c r="S248" i="13"/>
  <c r="S254" i="13"/>
  <c r="S301" i="13"/>
  <c r="S307" i="13"/>
  <c r="S319" i="13"/>
  <c r="S378" i="13"/>
  <c r="S384" i="13"/>
  <c r="S390" i="13"/>
  <c r="S402" i="13"/>
  <c r="S461" i="13"/>
  <c r="S485" i="13"/>
  <c r="S491" i="13"/>
  <c r="S137" i="13"/>
  <c r="S580" i="13"/>
  <c r="S598" i="13"/>
  <c r="S153" i="13"/>
  <c r="S159" i="13"/>
  <c r="S165" i="13"/>
  <c r="S171" i="13"/>
  <c r="S189" i="13"/>
  <c r="S260" i="13"/>
  <c r="S313" i="13"/>
  <c r="S372" i="13"/>
  <c r="S396" i="13"/>
  <c r="S467" i="13"/>
  <c r="S473" i="13"/>
  <c r="S479" i="13"/>
  <c r="S706" i="13"/>
  <c r="S196" i="13"/>
  <c r="S87" i="13"/>
  <c r="S93" i="13"/>
  <c r="S99" i="13"/>
  <c r="S502" i="13"/>
  <c r="S508" i="13"/>
  <c r="S514" i="13"/>
  <c r="S735" i="13"/>
  <c r="S741" i="13"/>
  <c r="S747" i="13"/>
  <c r="S782" i="13"/>
  <c r="S632" i="13"/>
  <c r="S638" i="13"/>
  <c r="S644" i="13"/>
  <c r="S650" i="13"/>
  <c r="S656" i="13"/>
  <c r="S662" i="13"/>
  <c r="S709" i="13"/>
  <c r="S715" i="13"/>
  <c r="S721" i="13"/>
  <c r="S548" i="13"/>
  <c r="S554" i="13"/>
  <c r="S560" i="13"/>
  <c r="S566" i="13"/>
  <c r="S572" i="13"/>
  <c r="S145" i="13"/>
  <c r="S198" i="13"/>
  <c r="S204" i="13"/>
  <c r="S210" i="13"/>
  <c r="S216" i="13"/>
  <c r="S222" i="13"/>
  <c r="S228" i="13"/>
  <c r="S275" i="13"/>
  <c r="S281" i="13"/>
  <c r="S287" i="13"/>
  <c r="S293" i="13"/>
  <c r="S334" i="13"/>
  <c r="S346" i="13"/>
  <c r="S352" i="13"/>
  <c r="S358" i="13"/>
  <c r="S364" i="13"/>
  <c r="S411" i="13"/>
  <c r="S423" i="13"/>
  <c r="S429" i="13"/>
  <c r="S435" i="13"/>
  <c r="S441" i="13"/>
  <c r="S447" i="13"/>
  <c r="S456" i="13"/>
  <c r="F1143" i="9"/>
  <c r="G28" i="13"/>
  <c r="Q785" i="23"/>
  <c r="G785" i="13"/>
  <c r="S237" i="13"/>
  <c r="S357" i="23"/>
  <c r="S79" i="13"/>
  <c r="S78" i="23"/>
  <c r="S366" i="13"/>
  <c r="S75" i="13"/>
  <c r="S498" i="13"/>
  <c r="S75" i="23"/>
  <c r="S71" i="23"/>
  <c r="S751" i="13"/>
  <c r="S325" i="13"/>
  <c r="S759" i="23"/>
  <c r="S202" i="23"/>
  <c r="S237" i="23"/>
  <c r="S381" i="23"/>
  <c r="S404" i="23"/>
  <c r="S416" i="23"/>
  <c r="S451" i="23"/>
  <c r="S463" i="23"/>
  <c r="S475" i="23"/>
  <c r="S481" i="23"/>
  <c r="S487" i="23"/>
  <c r="S493" i="23"/>
  <c r="S499" i="23"/>
  <c r="S506" i="23"/>
  <c r="S512" i="23"/>
  <c r="S518" i="23"/>
  <c r="S524" i="23"/>
  <c r="S530" i="23"/>
  <c r="S536" i="23"/>
  <c r="S542" i="23"/>
  <c r="S548" i="23"/>
  <c r="S554" i="23"/>
  <c r="S560" i="23"/>
  <c r="S566" i="23"/>
  <c r="S572" i="23"/>
  <c r="S578" i="23"/>
  <c r="S584" i="23"/>
  <c r="S590" i="23"/>
  <c r="S596" i="23"/>
  <c r="S602" i="23"/>
  <c r="S608" i="23"/>
  <c r="S614" i="23"/>
  <c r="S620" i="23"/>
  <c r="S626" i="23"/>
  <c r="S765" i="23"/>
  <c r="S771" i="23"/>
  <c r="S777" i="23"/>
  <c r="AF6" i="24"/>
  <c r="H5" i="23"/>
  <c r="I5" i="23"/>
  <c r="B54" i="23"/>
  <c r="B22" i="9"/>
  <c r="C23" i="25"/>
  <c r="C777" i="9"/>
  <c r="C1143" i="9" s="1"/>
  <c r="H27" i="13"/>
  <c r="H5" i="13"/>
  <c r="S784" i="13"/>
  <c r="S520" i="13"/>
  <c r="S81" i="13"/>
  <c r="S78" i="13"/>
  <c r="S77" i="13"/>
  <c r="S74" i="13"/>
  <c r="S71" i="13"/>
  <c r="S69" i="13"/>
  <c r="S66" i="13"/>
  <c r="S65" i="13"/>
  <c r="S61" i="13"/>
  <c r="S58" i="13"/>
  <c r="S81" i="23"/>
  <c r="S80" i="23"/>
  <c r="S77" i="23"/>
  <c r="S74" i="23"/>
  <c r="S72" i="23"/>
  <c r="S69" i="23"/>
  <c r="S68" i="23"/>
  <c r="S64" i="23"/>
  <c r="S61" i="23"/>
  <c r="R55" i="23"/>
  <c r="S55" i="23" s="1"/>
  <c r="S108" i="13"/>
  <c r="S109" i="13"/>
  <c r="S110" i="13"/>
  <c r="S111" i="13"/>
  <c r="S112" i="13"/>
  <c r="S113" i="13"/>
  <c r="S115" i="13"/>
  <c r="S116" i="13"/>
  <c r="S117" i="13"/>
  <c r="S119" i="13"/>
  <c r="S120" i="13"/>
  <c r="S121" i="13"/>
  <c r="S123" i="13"/>
  <c r="S124" i="13"/>
  <c r="S125" i="13"/>
  <c r="S127" i="13"/>
  <c r="S128" i="13"/>
  <c r="S129" i="13"/>
  <c r="S130" i="13"/>
  <c r="S131" i="13"/>
  <c r="S133" i="13"/>
  <c r="S134" i="13"/>
  <c r="S135" i="13"/>
  <c r="S138" i="13"/>
  <c r="S139" i="13"/>
  <c r="S141" i="13"/>
  <c r="S492" i="13"/>
  <c r="S493" i="13"/>
  <c r="S495" i="13"/>
  <c r="S496" i="13"/>
  <c r="S497" i="13"/>
  <c r="S753" i="13"/>
  <c r="S755" i="13"/>
  <c r="S757" i="13"/>
  <c r="S759" i="13"/>
  <c r="S760" i="13"/>
  <c r="S761" i="13"/>
  <c r="S763" i="13"/>
  <c r="S765" i="13"/>
  <c r="S767" i="13"/>
  <c r="S768" i="13"/>
  <c r="S769" i="13"/>
  <c r="S771" i="13"/>
  <c r="S773" i="13"/>
  <c r="S775" i="13"/>
  <c r="S776" i="13"/>
  <c r="S777" i="13"/>
  <c r="S779" i="13"/>
  <c r="S666" i="13"/>
  <c r="S667" i="13"/>
  <c r="S668" i="13"/>
  <c r="S670" i="13"/>
  <c r="S672" i="13"/>
  <c r="S674" i="13"/>
  <c r="S675" i="13"/>
  <c r="S676" i="13"/>
  <c r="S678" i="13"/>
  <c r="S680" i="13"/>
  <c r="S682" i="13"/>
  <c r="S683" i="13"/>
  <c r="S684" i="13"/>
  <c r="S686" i="13"/>
  <c r="S688" i="13"/>
  <c r="S691" i="13"/>
  <c r="S692" i="13"/>
  <c r="S694" i="13"/>
  <c r="S696" i="13"/>
  <c r="S698" i="13"/>
  <c r="S699" i="13"/>
  <c r="S702" i="13"/>
  <c r="S704" i="13"/>
  <c r="S725" i="13"/>
  <c r="S727" i="13"/>
  <c r="S729" i="13"/>
  <c r="S730" i="13"/>
  <c r="S731" i="13"/>
  <c r="S733" i="13"/>
  <c r="S521" i="13"/>
  <c r="S522" i="13"/>
  <c r="S523" i="13"/>
  <c r="S525" i="13"/>
  <c r="S526" i="13"/>
  <c r="S527" i="13"/>
  <c r="S530" i="13"/>
  <c r="S533" i="13"/>
  <c r="S534" i="13"/>
  <c r="S535" i="13"/>
  <c r="S538" i="13"/>
  <c r="S539" i="13"/>
  <c r="S541" i="13"/>
  <c r="S542" i="13"/>
  <c r="S577" i="13"/>
  <c r="S578" i="13"/>
  <c r="S582" i="13"/>
  <c r="S584" i="13"/>
  <c r="S586" i="13"/>
  <c r="S588" i="13"/>
  <c r="S590" i="13"/>
  <c r="S158" i="13"/>
  <c r="S162" i="13"/>
  <c r="S174" i="13"/>
  <c r="S182" i="13"/>
  <c r="S186" i="13"/>
  <c r="S192" i="13"/>
  <c r="S171" i="23"/>
  <c r="S180" i="23"/>
  <c r="S181" i="23"/>
  <c r="S182" i="23"/>
  <c r="S183" i="23"/>
  <c r="S184" i="23"/>
  <c r="S192" i="23"/>
  <c r="S193" i="23"/>
  <c r="S194" i="23"/>
  <c r="S196" i="23"/>
  <c r="S205" i="23"/>
  <c r="S207" i="23"/>
  <c r="S209" i="23"/>
  <c r="S217" i="23"/>
  <c r="S221" i="23"/>
  <c r="S228" i="23"/>
  <c r="S229" i="23"/>
  <c r="S231" i="23"/>
  <c r="S240" i="23"/>
  <c r="S241" i="23"/>
  <c r="S244" i="23"/>
  <c r="S253" i="23"/>
  <c r="S255" i="23"/>
  <c r="S265" i="23"/>
  <c r="S267" i="23"/>
  <c r="S361" i="23"/>
  <c r="S362" i="23"/>
  <c r="S363" i="23"/>
  <c r="S365" i="23"/>
  <c r="S373" i="23"/>
  <c r="S374" i="23"/>
  <c r="S375" i="23"/>
  <c r="S377" i="23"/>
  <c r="S386" i="23"/>
  <c r="S390" i="23"/>
  <c r="S398" i="23"/>
  <c r="S400" i="23"/>
  <c r="S402" i="23"/>
  <c r="S409" i="23"/>
  <c r="S410" i="23"/>
  <c r="S421" i="23"/>
  <c r="S422" i="23"/>
  <c r="S425" i="23"/>
  <c r="S434" i="23"/>
  <c r="S446" i="23"/>
  <c r="S457" i="23"/>
  <c r="S458" i="23"/>
  <c r="S459" i="23"/>
  <c r="S461" i="23"/>
  <c r="S469" i="23"/>
  <c r="S470" i="23"/>
  <c r="S471" i="23"/>
  <c r="S473" i="23"/>
  <c r="S630" i="23"/>
  <c r="S632" i="23"/>
  <c r="S634" i="23"/>
  <c r="S636" i="23"/>
  <c r="S638" i="23"/>
  <c r="S640" i="23"/>
  <c r="S642" i="23"/>
  <c r="S644" i="23"/>
  <c r="S646" i="23"/>
  <c r="S648" i="23"/>
  <c r="S652" i="23"/>
  <c r="S654" i="23"/>
  <c r="S656" i="23"/>
  <c r="S658" i="23"/>
  <c r="S660" i="23"/>
  <c r="S662" i="23"/>
  <c r="S664" i="23"/>
  <c r="S666" i="23"/>
  <c r="S668" i="23"/>
  <c r="S670" i="23"/>
  <c r="S672" i="23"/>
  <c r="S674" i="23"/>
  <c r="S676" i="23"/>
  <c r="S678" i="23"/>
  <c r="S680" i="23"/>
  <c r="S682" i="23"/>
  <c r="S684" i="23"/>
  <c r="S686" i="23"/>
  <c r="S688" i="23"/>
  <c r="S690" i="23"/>
  <c r="S692" i="23"/>
  <c r="S694" i="23"/>
  <c r="S696" i="23"/>
  <c r="S698" i="23"/>
  <c r="S700" i="23"/>
  <c r="S704" i="23"/>
  <c r="S706" i="23"/>
  <c r="S708" i="23"/>
  <c r="S710" i="23"/>
  <c r="S712" i="23"/>
  <c r="S714" i="23"/>
  <c r="S716" i="23"/>
  <c r="S718" i="23"/>
  <c r="S720" i="23"/>
  <c r="S722" i="23"/>
  <c r="S724" i="23"/>
  <c r="S726" i="23"/>
  <c r="S728" i="23"/>
  <c r="S730" i="23"/>
  <c r="S732" i="23"/>
  <c r="S734" i="23"/>
  <c r="S736" i="23"/>
  <c r="S738" i="23"/>
  <c r="S740" i="23"/>
  <c r="S742" i="23"/>
  <c r="S744" i="23"/>
  <c r="S746" i="23"/>
  <c r="S748" i="23"/>
  <c r="S750" i="23"/>
  <c r="S752" i="23"/>
  <c r="S754" i="23"/>
  <c r="S756" i="23"/>
  <c r="S758" i="23"/>
  <c r="H6" i="23"/>
  <c r="H6" i="13"/>
  <c r="B10" i="9"/>
  <c r="J785" i="13"/>
  <c r="C33" i="23"/>
  <c r="F27" i="15"/>
  <c r="H21" i="23"/>
  <c r="E28" i="23"/>
  <c r="C40" i="15"/>
  <c r="F40" i="15" s="1"/>
  <c r="S58" i="23"/>
  <c r="I785" i="13"/>
  <c r="C33" i="13"/>
  <c r="D33" i="13" s="1"/>
  <c r="C31" i="23"/>
  <c r="G785" i="23"/>
  <c r="I5" i="13"/>
  <c r="I1" i="21"/>
  <c r="S1" i="21" s="1"/>
  <c r="G1" i="15"/>
  <c r="C32" i="23"/>
  <c r="D32" i="23" s="1"/>
  <c r="C39" i="15"/>
  <c r="F39" i="15" s="1"/>
  <c r="J785" i="23"/>
  <c r="H21" i="13"/>
  <c r="H28" i="13" s="1"/>
  <c r="A9" i="13" s="1"/>
  <c r="Q785" i="13"/>
  <c r="H27" i="23"/>
  <c r="S62" i="13"/>
  <c r="C31" i="13"/>
  <c r="B15" i="9"/>
  <c r="B16" i="9"/>
  <c r="F16" i="9" s="1"/>
  <c r="E28" i="13"/>
  <c r="R55" i="13"/>
  <c r="S55" i="13" s="1"/>
  <c r="C32" i="13"/>
  <c r="D32" i="13" s="1"/>
  <c r="H785" i="13"/>
  <c r="S70" i="13"/>
  <c r="S73" i="23"/>
  <c r="S57" i="23"/>
  <c r="I785" i="23"/>
  <c r="H785" i="23"/>
  <c r="D33" i="23" l="1"/>
  <c r="R785" i="13"/>
  <c r="D19" i="9"/>
  <c r="R785" i="23"/>
  <c r="H28" i="23"/>
  <c r="A9" i="23" s="1"/>
  <c r="S785" i="23"/>
  <c r="B34" i="23" s="1"/>
  <c r="B36" i="23" s="1"/>
  <c r="L9" i="23" s="1"/>
  <c r="P785" i="13"/>
  <c r="K785" i="13" s="1"/>
  <c r="P785" i="23"/>
  <c r="K785" i="23" s="1"/>
  <c r="F42" i="15"/>
  <c r="D31" i="13"/>
  <c r="S785" i="13"/>
  <c r="B34" i="13" s="1"/>
  <c r="J38" i="9"/>
  <c r="J60" i="9"/>
  <c r="J84" i="9"/>
  <c r="J108" i="9"/>
  <c r="J132" i="9"/>
  <c r="J156" i="9"/>
  <c r="J178" i="9"/>
  <c r="J39" i="9"/>
  <c r="J67" i="9"/>
  <c r="J111" i="9"/>
  <c r="J143" i="9"/>
  <c r="J187" i="9"/>
  <c r="J212" i="9"/>
  <c r="J226" i="9"/>
  <c r="J248" i="9"/>
  <c r="J264" i="9"/>
  <c r="J61" i="9"/>
  <c r="J149" i="9"/>
  <c r="J199" i="9"/>
  <c r="J243" i="9"/>
  <c r="J275" i="9"/>
  <c r="J298" i="9"/>
  <c r="J320" i="9"/>
  <c r="J334" i="9"/>
  <c r="J356" i="9"/>
  <c r="J372" i="9"/>
  <c r="L27" i="9"/>
  <c r="K38" i="9"/>
  <c r="L45" i="9"/>
  <c r="K56" i="9"/>
  <c r="K64" i="9"/>
  <c r="L71" i="9"/>
  <c r="J89" i="9"/>
  <c r="J185" i="9"/>
  <c r="J237" i="9"/>
  <c r="J281" i="9"/>
  <c r="J305" i="9"/>
  <c r="J325" i="9"/>
  <c r="J345" i="9"/>
  <c r="J365" i="9"/>
  <c r="J385" i="9"/>
  <c r="K31" i="9"/>
  <c r="L48" i="9"/>
  <c r="K59" i="9"/>
  <c r="K67" i="9"/>
  <c r="L74" i="9"/>
  <c r="K79" i="9"/>
  <c r="L84" i="9"/>
  <c r="L89" i="9"/>
  <c r="L93" i="9"/>
  <c r="K98" i="9"/>
  <c r="L103" i="9"/>
  <c r="K108" i="9"/>
  <c r="L113" i="9"/>
  <c r="L117" i="9"/>
  <c r="K122" i="9"/>
  <c r="L127" i="9"/>
  <c r="J145" i="9"/>
  <c r="J249" i="9"/>
  <c r="J295" i="9"/>
  <c r="J335" i="9"/>
  <c r="J375" i="9"/>
  <c r="L38" i="9"/>
  <c r="K57" i="9"/>
  <c r="K74" i="9"/>
  <c r="K82" i="9"/>
  <c r="L87" i="9"/>
  <c r="K95" i="9"/>
  <c r="K103" i="9"/>
  <c r="K111" i="9"/>
  <c r="K119" i="9"/>
  <c r="K127" i="9"/>
  <c r="K131" i="9"/>
  <c r="K135" i="9"/>
  <c r="K139" i="9"/>
  <c r="K143" i="9"/>
  <c r="K147" i="9"/>
  <c r="K151" i="9"/>
  <c r="L155" i="9"/>
  <c r="L159" i="9"/>
  <c r="L163" i="9"/>
  <c r="L167" i="9"/>
  <c r="L171" i="9"/>
  <c r="L175" i="9"/>
  <c r="L179" i="9"/>
  <c r="L183" i="9"/>
  <c r="L187" i="9"/>
  <c r="L191" i="9"/>
  <c r="L195" i="9"/>
  <c r="L199" i="9"/>
  <c r="K203" i="9"/>
  <c r="K207" i="9"/>
  <c r="L211" i="9"/>
  <c r="L215" i="9"/>
  <c r="K219" i="9"/>
  <c r="K223" i="9"/>
  <c r="L227" i="9"/>
  <c r="L231" i="9"/>
  <c r="K235" i="9"/>
  <c r="K239" i="9"/>
  <c r="L243" i="9"/>
  <c r="L247" i="9"/>
  <c r="K251" i="9"/>
  <c r="K255" i="9"/>
  <c r="L259" i="9"/>
  <c r="L263" i="9"/>
  <c r="K267" i="9"/>
  <c r="K271" i="9"/>
  <c r="L275" i="9"/>
  <c r="L279" i="9"/>
  <c r="K283" i="9"/>
  <c r="K287" i="9"/>
  <c r="L291" i="9"/>
  <c r="J33" i="9"/>
  <c r="J241" i="9"/>
  <c r="J323" i="9"/>
  <c r="J22" i="9"/>
  <c r="L50" i="9"/>
  <c r="K80" i="9"/>
  <c r="L98" i="9"/>
  <c r="L114" i="9"/>
  <c r="L129" i="9"/>
  <c r="K136" i="9"/>
  <c r="K144" i="9"/>
  <c r="K153" i="9"/>
  <c r="L158" i="9"/>
  <c r="L166" i="9"/>
  <c r="K173" i="9"/>
  <c r="K181" i="9"/>
  <c r="K189" i="9"/>
  <c r="K197" i="9"/>
  <c r="K206" i="9"/>
  <c r="K215" i="9"/>
  <c r="L221" i="9"/>
  <c r="K229" i="9"/>
  <c r="L235" i="9"/>
  <c r="L244" i="9"/>
  <c r="K252" i="9"/>
  <c r="L258" i="9"/>
  <c r="L267" i="9"/>
  <c r="L276" i="9"/>
  <c r="K284" i="9"/>
  <c r="L290" i="9"/>
  <c r="K296" i="9"/>
  <c r="L300" i="9"/>
  <c r="L304" i="9"/>
  <c r="K308" i="9"/>
  <c r="K312" i="9"/>
  <c r="L316" i="9"/>
  <c r="L320" i="9"/>
  <c r="K324" i="9"/>
  <c r="K328" i="9"/>
  <c r="L332" i="9"/>
  <c r="L336" i="9"/>
  <c r="K340" i="9"/>
  <c r="K344" i="9"/>
  <c r="L348" i="9"/>
  <c r="L352" i="9"/>
  <c r="K356" i="9"/>
  <c r="K360" i="9"/>
  <c r="L364" i="9"/>
  <c r="L368" i="9"/>
  <c r="K372" i="9"/>
  <c r="K376" i="9"/>
  <c r="L380" i="9"/>
  <c r="L384" i="9"/>
  <c r="J129" i="9"/>
  <c r="J283" i="9"/>
  <c r="J347" i="9"/>
  <c r="K37" i="9"/>
  <c r="K69" i="9"/>
  <c r="K84" i="9"/>
  <c r="L139" i="9"/>
  <c r="K150" i="9"/>
  <c r="K163" i="9"/>
  <c r="K179" i="9"/>
  <c r="L192" i="9"/>
  <c r="K208" i="9"/>
  <c r="L223" i="9"/>
  <c r="K236" i="9"/>
  <c r="L251" i="9"/>
  <c r="K277" i="9"/>
  <c r="L292" i="9"/>
  <c r="K300" i="9"/>
  <c r="L306" i="9"/>
  <c r="L315" i="9"/>
  <c r="L324" i="9"/>
  <c r="K332" i="9"/>
  <c r="L338" i="9"/>
  <c r="L347" i="9"/>
  <c r="L356" i="9"/>
  <c r="K369" i="9"/>
  <c r="L374" i="9"/>
  <c r="L383" i="9"/>
  <c r="K105" i="9"/>
  <c r="K130" i="9"/>
  <c r="K146" i="9"/>
  <c r="K159" i="9"/>
  <c r="K175" i="9"/>
  <c r="K191" i="9"/>
  <c r="K204" i="9"/>
  <c r="K222" i="9"/>
  <c r="J36" i="9"/>
  <c r="J46" i="9"/>
  <c r="J70" i="9"/>
  <c r="J86" i="9"/>
  <c r="J110" i="9"/>
  <c r="J134" i="9"/>
  <c r="J158" i="9"/>
  <c r="J182" i="9"/>
  <c r="J43" i="9"/>
  <c r="J87" i="9"/>
  <c r="J115" i="9"/>
  <c r="J159" i="9"/>
  <c r="J191" i="9"/>
  <c r="J214" i="9"/>
  <c r="J236" i="9"/>
  <c r="J250" i="9"/>
  <c r="J272" i="9"/>
  <c r="J69" i="9"/>
  <c r="J157" i="9"/>
  <c r="J219" i="9"/>
  <c r="J247" i="9"/>
  <c r="J284" i="9"/>
  <c r="J300" i="9"/>
  <c r="J322" i="9"/>
  <c r="J344" i="9"/>
  <c r="J358" i="9"/>
  <c r="J380" i="9"/>
  <c r="K28" i="9"/>
  <c r="L39" i="9"/>
  <c r="K50" i="9"/>
  <c r="L57" i="9"/>
  <c r="L65" i="9"/>
  <c r="J41" i="9"/>
  <c r="J137" i="9"/>
  <c r="J213" i="9"/>
  <c r="J261" i="9"/>
  <c r="J293" i="9"/>
  <c r="J313" i="9"/>
  <c r="J329" i="9"/>
  <c r="J349" i="9"/>
  <c r="J369" i="9"/>
  <c r="L24" i="9"/>
  <c r="K35" i="9"/>
  <c r="L40" i="9"/>
  <c r="K51" i="9"/>
  <c r="L60" i="9"/>
  <c r="K71" i="9"/>
  <c r="K75" i="9"/>
  <c r="L80" i="9"/>
  <c r="K85" i="9"/>
  <c r="K90" i="9"/>
  <c r="L95" i="9"/>
  <c r="L99" i="9"/>
  <c r="K104" i="9"/>
  <c r="L109" i="9"/>
  <c r="K114" i="9"/>
  <c r="L119" i="9"/>
  <c r="L123" i="9"/>
  <c r="K128" i="9"/>
  <c r="J177" i="9"/>
  <c r="J265" i="9"/>
  <c r="J311" i="9"/>
  <c r="J343" i="9"/>
  <c r="J383" i="9"/>
  <c r="K41" i="9"/>
  <c r="L62" i="9"/>
  <c r="L75" i="9"/>
  <c r="L83" i="9"/>
  <c r="L88" i="9"/>
  <c r="L96" i="9"/>
  <c r="L104" i="9"/>
  <c r="L112" i="9"/>
  <c r="L120" i="9"/>
  <c r="L128" i="9"/>
  <c r="L132" i="9"/>
  <c r="L136" i="9"/>
  <c r="L140" i="9"/>
  <c r="L144" i="9"/>
  <c r="L148" i="9"/>
  <c r="K152" i="9"/>
  <c r="K156" i="9"/>
  <c r="K160" i="9"/>
  <c r="K164" i="9"/>
  <c r="K168" i="9"/>
  <c r="K172" i="9"/>
  <c r="K176" i="9"/>
  <c r="K180" i="9"/>
  <c r="K184" i="9"/>
  <c r="K188" i="9"/>
  <c r="K192" i="9"/>
  <c r="K196" i="9"/>
  <c r="K200" i="9"/>
  <c r="L204" i="9"/>
  <c r="L208" i="9"/>
  <c r="K212" i="9"/>
  <c r="K216" i="9"/>
  <c r="L220" i="9"/>
  <c r="L224" i="9"/>
  <c r="K228" i="9"/>
  <c r="K232" i="9"/>
  <c r="L236" i="9"/>
  <c r="L240" i="9"/>
  <c r="K244" i="9"/>
  <c r="K248" i="9"/>
  <c r="L252" i="9"/>
  <c r="L256" i="9"/>
  <c r="K260" i="9"/>
  <c r="K264" i="9"/>
  <c r="L268" i="9"/>
  <c r="L272" i="9"/>
  <c r="K276" i="9"/>
  <c r="K280" i="9"/>
  <c r="L284" i="9"/>
  <c r="L288" i="9"/>
  <c r="K292" i="9"/>
  <c r="J97" i="9"/>
  <c r="J273" i="9"/>
  <c r="J339" i="9"/>
  <c r="K29" i="9"/>
  <c r="K61" i="9"/>
  <c r="L85" i="9"/>
  <c r="K101" i="9"/>
  <c r="K117" i="9"/>
  <c r="K132" i="9"/>
  <c r="L137" i="9"/>
  <c r="L145" i="9"/>
  <c r="L154" i="9"/>
  <c r="K161" i="9"/>
  <c r="K169" i="9"/>
  <c r="L174" i="9"/>
  <c r="L182" i="9"/>
  <c r="L190" i="9"/>
  <c r="L198" i="9"/>
  <c r="L207" i="9"/>
  <c r="L216" i="9"/>
  <c r="K224" i="9"/>
  <c r="K238" i="9"/>
  <c r="K247" i="9"/>
  <c r="L253" i="9"/>
  <c r="K261" i="9"/>
  <c r="K270" i="9"/>
  <c r="K279" i="9"/>
  <c r="L285" i="9"/>
  <c r="K293" i="9"/>
  <c r="K297" i="9"/>
  <c r="K301" i="9"/>
  <c r="L305" i="9"/>
  <c r="L309" i="9"/>
  <c r="K313" i="9"/>
  <c r="K317" i="9"/>
  <c r="L321" i="9"/>
  <c r="L325" i="9"/>
  <c r="K329" i="9"/>
  <c r="K333" i="9"/>
  <c r="L337" i="9"/>
  <c r="L341" i="9"/>
  <c r="K345" i="9"/>
  <c r="K349" i="9"/>
  <c r="L353" i="9"/>
  <c r="L357" i="9"/>
  <c r="K361" i="9"/>
  <c r="K365" i="9"/>
  <c r="L369" i="9"/>
  <c r="L373" i="9"/>
  <c r="K377" i="9"/>
  <c r="K381" i="9"/>
  <c r="K385" i="9"/>
  <c r="J193" i="9"/>
  <c r="J299" i="9"/>
  <c r="J363" i="9"/>
  <c r="L42" i="9"/>
  <c r="L73" i="9"/>
  <c r="K97" i="9"/>
  <c r="L118" i="9"/>
  <c r="L152" i="9"/>
  <c r="L168" i="9"/>
  <c r="L184" i="9"/>
  <c r="K195" i="9"/>
  <c r="L210" i="9"/>
  <c r="L228" i="9"/>
  <c r="K254" i="9"/>
  <c r="L269" i="9"/>
  <c r="K282" i="9"/>
  <c r="K295" i="9"/>
  <c r="L301" i="9"/>
  <c r="K309" i="9"/>
  <c r="K318" i="9"/>
  <c r="K327" i="9"/>
  <c r="L333" i="9"/>
  <c r="K341" i="9"/>
  <c r="K350" i="9"/>
  <c r="K359" i="9"/>
  <c r="K364" i="9"/>
  <c r="L370" i="9"/>
  <c r="K378" i="9"/>
  <c r="K386" i="9"/>
  <c r="L110" i="9"/>
  <c r="L135" i="9"/>
  <c r="L151" i="9"/>
  <c r="L164" i="9"/>
  <c r="L180" i="9"/>
  <c r="L196" i="9"/>
  <c r="K209" i="9"/>
  <c r="K227" i="9"/>
  <c r="L255" i="9"/>
  <c r="K268" i="9"/>
  <c r="K286" i="9"/>
  <c r="L299" i="9"/>
  <c r="L308" i="9"/>
  <c r="K316" i="9"/>
  <c r="L322" i="9"/>
  <c r="K330" i="9"/>
  <c r="K362" i="9"/>
  <c r="K371" i="9"/>
  <c r="L376" i="9"/>
  <c r="L381" i="9"/>
  <c r="L22" i="9"/>
  <c r="B18" i="9"/>
  <c r="F18" i="9" s="1"/>
  <c r="J154" i="9"/>
  <c r="J50" i="9"/>
  <c r="J170" i="9"/>
  <c r="J252" i="9"/>
  <c r="J312" i="9"/>
  <c r="J360" i="9"/>
  <c r="K34" i="9"/>
  <c r="J52" i="9"/>
  <c r="J76" i="9"/>
  <c r="J124" i="9"/>
  <c r="J77" i="9"/>
  <c r="J173" i="9"/>
  <c r="J386" i="9"/>
  <c r="L41" i="9"/>
  <c r="L53" i="9"/>
  <c r="J42" i="9"/>
  <c r="J90" i="9"/>
  <c r="J114" i="9"/>
  <c r="J138" i="9"/>
  <c r="J162" i="9"/>
  <c r="J186" i="9"/>
  <c r="J79" i="9"/>
  <c r="J127" i="9"/>
  <c r="J175" i="9"/>
  <c r="J85" i="9"/>
  <c r="J181" i="9"/>
  <c r="J235" i="9"/>
  <c r="J280" i="9"/>
  <c r="J304" i="9"/>
  <c r="J328" i="9"/>
  <c r="J352" i="9"/>
  <c r="J376" i="9"/>
  <c r="K30" i="9"/>
  <c r="K48" i="9"/>
  <c r="J105" i="9"/>
  <c r="J245" i="9"/>
  <c r="J309" i="9"/>
  <c r="L44" i="9"/>
  <c r="L82" i="9"/>
  <c r="K112" i="9"/>
  <c r="J81" i="9"/>
  <c r="J303" i="9"/>
  <c r="L30" i="9"/>
  <c r="J56" i="9"/>
  <c r="J140" i="9"/>
  <c r="J164" i="9"/>
  <c r="J188" i="9"/>
  <c r="J131" i="9"/>
  <c r="J179" i="9"/>
  <c r="L31" i="9"/>
  <c r="L49" i="9"/>
  <c r="J121" i="9"/>
  <c r="J253" i="9"/>
  <c r="J24" i="9"/>
  <c r="J72" i="9"/>
  <c r="J118" i="9"/>
  <c r="J166" i="9"/>
  <c r="J47" i="9"/>
  <c r="J135" i="9"/>
  <c r="J200" i="9"/>
  <c r="J238" i="9"/>
  <c r="J274" i="9"/>
  <c r="J165" i="9"/>
  <c r="J267" i="9"/>
  <c r="J308" i="9"/>
  <c r="J346" i="9"/>
  <c r="J382" i="9"/>
  <c r="K40" i="9"/>
  <c r="K62" i="9"/>
  <c r="J57" i="9"/>
  <c r="J221" i="9"/>
  <c r="J297" i="9"/>
  <c r="J337" i="9"/>
  <c r="J373" i="9"/>
  <c r="L36" i="9"/>
  <c r="L52" i="9"/>
  <c r="L72" i="9"/>
  <c r="K81" i="9"/>
  <c r="L91" i="9"/>
  <c r="L101" i="9"/>
  <c r="K110" i="9"/>
  <c r="K120" i="9"/>
  <c r="J49" i="9"/>
  <c r="J279" i="9"/>
  <c r="J359" i="9"/>
  <c r="L46" i="9"/>
  <c r="K78" i="9"/>
  <c r="K91" i="9"/>
  <c r="K107" i="9"/>
  <c r="K123" i="9"/>
  <c r="K133" i="9"/>
  <c r="K141" i="9"/>
  <c r="K149" i="9"/>
  <c r="L157" i="9"/>
  <c r="L165" i="9"/>
  <c r="L173" i="9"/>
  <c r="L181" i="9"/>
  <c r="L189" i="9"/>
  <c r="L197" i="9"/>
  <c r="K205" i="9"/>
  <c r="L213" i="9"/>
  <c r="K221" i="9"/>
  <c r="L229" i="9"/>
  <c r="K237" i="9"/>
  <c r="L245" i="9"/>
  <c r="K253" i="9"/>
  <c r="L261" i="9"/>
  <c r="K269" i="9"/>
  <c r="L277" i="9"/>
  <c r="K285" i="9"/>
  <c r="L293" i="9"/>
  <c r="J291" i="9"/>
  <c r="L34" i="9"/>
  <c r="L90" i="9"/>
  <c r="L122" i="9"/>
  <c r="K140" i="9"/>
  <c r="K157" i="9"/>
  <c r="K185" i="9"/>
  <c r="K202" i="9"/>
  <c r="L217" i="9"/>
  <c r="L230" i="9"/>
  <c r="L248" i="9"/>
  <c r="L262" i="9"/>
  <c r="L280" i="9"/>
  <c r="L294" i="9"/>
  <c r="L302" i="9"/>
  <c r="K310" i="9"/>
  <c r="L318" i="9"/>
  <c r="K326" i="9"/>
  <c r="L334" i="9"/>
  <c r="K342" i="9"/>
  <c r="L350" i="9"/>
  <c r="K358" i="9"/>
  <c r="L366" i="9"/>
  <c r="K374" i="9"/>
  <c r="L382" i="9"/>
  <c r="J225" i="9"/>
  <c r="J379" i="9"/>
  <c r="K76" i="9"/>
  <c r="L131" i="9"/>
  <c r="K155" i="9"/>
  <c r="K187" i="9"/>
  <c r="K213" i="9"/>
  <c r="K241" i="9"/>
  <c r="K272" i="9"/>
  <c r="L296" i="9"/>
  <c r="L310" i="9"/>
  <c r="L328" i="9"/>
  <c r="L342" i="9"/>
  <c r="L360" i="9"/>
  <c r="K373" i="9"/>
  <c r="K89" i="9"/>
  <c r="K138" i="9"/>
  <c r="K167" i="9"/>
  <c r="K199" i="9"/>
  <c r="L232" i="9"/>
  <c r="K245" i="9"/>
  <c r="L265" i="9"/>
  <c r="K291" i="9"/>
  <c r="L303" i="9"/>
  <c r="L313" i="9"/>
  <c r="K325" i="9"/>
  <c r="K334" i="9"/>
  <c r="K343" i="9"/>
  <c r="L349" i="9"/>
  <c r="K357" i="9"/>
  <c r="L367" i="9"/>
  <c r="L377" i="9"/>
  <c r="L385" i="9"/>
  <c r="J180" i="9"/>
  <c r="J62" i="9"/>
  <c r="J146" i="9"/>
  <c r="J119" i="9"/>
  <c r="J228" i="9"/>
  <c r="J117" i="9"/>
  <c r="J384" i="9"/>
  <c r="L69" i="9"/>
  <c r="J64" i="9"/>
  <c r="J112" i="9"/>
  <c r="J160" i="9"/>
  <c r="J75" i="9"/>
  <c r="J147" i="9"/>
  <c r="J230" i="9"/>
  <c r="J266" i="9"/>
  <c r="J125" i="9"/>
  <c r="J231" i="9"/>
  <c r="J290" i="9"/>
  <c r="J350" i="9"/>
  <c r="L47" i="9"/>
  <c r="J30" i="9"/>
  <c r="J126" i="9"/>
  <c r="J103" i="9"/>
  <c r="J220" i="9"/>
  <c r="J37" i="9"/>
  <c r="J259" i="9"/>
  <c r="J364" i="9"/>
  <c r="K72" i="9"/>
  <c r="L76" i="9"/>
  <c r="K100" i="9"/>
  <c r="L54" i="9"/>
  <c r="J68" i="9"/>
  <c r="J104" i="9"/>
  <c r="J176" i="9"/>
  <c r="J59" i="9"/>
  <c r="J234" i="9"/>
  <c r="J270" i="9"/>
  <c r="J215" i="9"/>
  <c r="J282" i="9"/>
  <c r="J342" i="9"/>
  <c r="J378" i="9"/>
  <c r="L43" i="9"/>
  <c r="L61" i="9"/>
  <c r="J289" i="9"/>
  <c r="J34" i="9"/>
  <c r="J82" i="9"/>
  <c r="J130" i="9"/>
  <c r="J63" i="9"/>
  <c r="J139" i="9"/>
  <c r="J202" i="9"/>
  <c r="J53" i="9"/>
  <c r="J195" i="9"/>
  <c r="J271" i="9"/>
  <c r="J348" i="9"/>
  <c r="K26" i="9"/>
  <c r="K44" i="9"/>
  <c r="J73" i="9"/>
  <c r="J229" i="9"/>
  <c r="J301" i="9"/>
  <c r="J377" i="9"/>
  <c r="K39" i="9"/>
  <c r="K55" i="9"/>
  <c r="K83" i="9"/>
  <c r="K92" i="9"/>
  <c r="K102" i="9"/>
  <c r="L121" i="9"/>
  <c r="J113" i="9"/>
  <c r="J287" i="9"/>
  <c r="K49" i="9"/>
  <c r="L79" i="9"/>
  <c r="L108" i="9"/>
  <c r="L124" i="9"/>
  <c r="L134" i="9"/>
  <c r="L150" i="9"/>
  <c r="K158" i="9"/>
  <c r="K174" i="9"/>
  <c r="K182" i="9"/>
  <c r="K198" i="9"/>
  <c r="L206" i="9"/>
  <c r="K214" i="9"/>
  <c r="K230" i="9"/>
  <c r="L238" i="9"/>
  <c r="L254" i="9"/>
  <c r="K262" i="9"/>
  <c r="K278" i="9"/>
  <c r="L286" i="9"/>
  <c r="J307" i="9"/>
  <c r="K45" i="9"/>
  <c r="K93" i="9"/>
  <c r="L141" i="9"/>
  <c r="L203" i="9"/>
  <c r="K234" i="9"/>
  <c r="K266" i="9"/>
  <c r="L281" i="9"/>
  <c r="K303" i="9"/>
  <c r="L311" i="9"/>
  <c r="L327" i="9"/>
  <c r="K335" i="9"/>
  <c r="K351" i="9"/>
  <c r="L359" i="9"/>
  <c r="L375" i="9"/>
  <c r="K383" i="9"/>
  <c r="L26" i="9"/>
  <c r="K134" i="9"/>
  <c r="L160" i="9"/>
  <c r="K218" i="9"/>
  <c r="L246" i="9"/>
  <c r="L274" i="9"/>
  <c r="L297" i="9"/>
  <c r="L329" i="9"/>
  <c r="K346" i="9"/>
  <c r="L143" i="9"/>
  <c r="L201" i="9"/>
  <c r="K250" i="9"/>
  <c r="K298" i="9"/>
  <c r="L317" i="9"/>
  <c r="L335" i="9"/>
  <c r="L344" i="9"/>
  <c r="K352" i="9"/>
  <c r="K23" i="9"/>
  <c r="J27" i="9"/>
  <c r="J99" i="9"/>
  <c r="J206" i="9"/>
  <c r="J242" i="9"/>
  <c r="J362" i="9"/>
  <c r="J31" i="9"/>
  <c r="J211" i="9"/>
  <c r="J340" i="9"/>
  <c r="K36" i="9"/>
  <c r="J333" i="9"/>
  <c r="K124" i="9"/>
  <c r="J32" i="9"/>
  <c r="J116" i="9"/>
  <c r="J155" i="9"/>
  <c r="J246" i="9"/>
  <c r="J141" i="9"/>
  <c r="J354" i="9"/>
  <c r="J205" i="9"/>
  <c r="J48" i="9"/>
  <c r="J142" i="9"/>
  <c r="J190" i="9"/>
  <c r="J91" i="9"/>
  <c r="J163" i="9"/>
  <c r="J216" i="9"/>
  <c r="J260" i="9"/>
  <c r="J223" i="9"/>
  <c r="J286" i="9"/>
  <c r="J324" i="9"/>
  <c r="J368" i="9"/>
  <c r="L51" i="9"/>
  <c r="K68" i="9"/>
  <c r="J269" i="9"/>
  <c r="J353" i="9"/>
  <c r="K27" i="9"/>
  <c r="K63" i="9"/>
  <c r="K77" i="9"/>
  <c r="K96" i="9"/>
  <c r="L115" i="9"/>
  <c r="J201" i="9"/>
  <c r="K25" i="9"/>
  <c r="K86" i="9"/>
  <c r="K115" i="9"/>
  <c r="K129" i="9"/>
  <c r="K145" i="9"/>
  <c r="L161" i="9"/>
  <c r="L169" i="9"/>
  <c r="L185" i="9"/>
  <c r="L193" i="9"/>
  <c r="L209" i="9"/>
  <c r="L225" i="9"/>
  <c r="L241" i="9"/>
  <c r="K249" i="9"/>
  <c r="K265" i="9"/>
  <c r="K281" i="9"/>
  <c r="J161" i="9"/>
  <c r="J355" i="9"/>
  <c r="L106" i="9"/>
  <c r="K148" i="9"/>
  <c r="L162" i="9"/>
  <c r="K177" i="9"/>
  <c r="K193" i="9"/>
  <c r="K225" i="9"/>
  <c r="L239" i="9"/>
  <c r="L271" i="9"/>
  <c r="K288" i="9"/>
  <c r="K306" i="9"/>
  <c r="K322" i="9"/>
  <c r="K338" i="9"/>
  <c r="K354" i="9"/>
  <c r="K370" i="9"/>
  <c r="L386" i="9"/>
  <c r="J315" i="9"/>
  <c r="L102" i="9"/>
  <c r="K171" i="9"/>
  <c r="K231" i="9"/>
  <c r="L287" i="9"/>
  <c r="L319" i="9"/>
  <c r="K336" i="9"/>
  <c r="L365" i="9"/>
  <c r="K121" i="9"/>
  <c r="K183" i="9"/>
  <c r="K240" i="9"/>
  <c r="L278" i="9"/>
  <c r="L326" i="9"/>
  <c r="K353" i="9"/>
  <c r="L372" i="9"/>
  <c r="K380" i="9"/>
  <c r="B19" i="9"/>
  <c r="J26" i="9"/>
  <c r="K46" i="9"/>
  <c r="J51" i="9"/>
  <c r="J171" i="9"/>
  <c r="J218" i="9"/>
  <c r="J29" i="9"/>
  <c r="J302" i="9"/>
  <c r="J338" i="9"/>
  <c r="L35" i="9"/>
  <c r="J55" i="9"/>
  <c r="J196" i="9"/>
  <c r="J232" i="9"/>
  <c r="J268" i="9"/>
  <c r="J316" i="9"/>
  <c r="K60" i="9"/>
  <c r="J357" i="9"/>
  <c r="K88" i="9"/>
  <c r="J92" i="9"/>
  <c r="J45" i="9"/>
  <c r="J189" i="9"/>
  <c r="J294" i="9"/>
  <c r="J330" i="9"/>
  <c r="J58" i="9"/>
  <c r="J144" i="9"/>
  <c r="J95" i="9"/>
  <c r="J224" i="9"/>
  <c r="J109" i="9"/>
  <c r="J296" i="9"/>
  <c r="J370" i="9"/>
  <c r="K52" i="9"/>
  <c r="J169" i="9"/>
  <c r="J168" i="9"/>
  <c r="J240" i="9"/>
  <c r="J310" i="9"/>
  <c r="L63" i="9"/>
  <c r="J341" i="9"/>
  <c r="K73" i="9"/>
  <c r="L111" i="9"/>
  <c r="J367" i="9"/>
  <c r="L92" i="9"/>
  <c r="L142" i="9"/>
  <c r="K166" i="9"/>
  <c r="K190" i="9"/>
  <c r="L222" i="9"/>
  <c r="K246" i="9"/>
  <c r="L270" i="9"/>
  <c r="K294" i="9"/>
  <c r="K125" i="9"/>
  <c r="L170" i="9"/>
  <c r="L186" i="9"/>
  <c r="K220" i="9"/>
  <c r="L249" i="9"/>
  <c r="L295" i="9"/>
  <c r="K319" i="9"/>
  <c r="L343" i="9"/>
  <c r="K367" i="9"/>
  <c r="J257" i="9"/>
  <c r="L81" i="9"/>
  <c r="K314" i="9"/>
  <c r="L361" i="9"/>
  <c r="L94" i="9"/>
  <c r="L172" i="9"/>
  <c r="L237" i="9"/>
  <c r="K273" i="9"/>
  <c r="K307" i="9"/>
  <c r="L358" i="9"/>
  <c r="J288" i="9"/>
  <c r="J98" i="9"/>
  <c r="J23" i="9"/>
  <c r="J203" i="9"/>
  <c r="J336" i="9"/>
  <c r="J28" i="9"/>
  <c r="J136" i="9"/>
  <c r="J255" i="9"/>
  <c r="J326" i="9"/>
  <c r="L29" i="9"/>
  <c r="J54" i="9"/>
  <c r="J102" i="9"/>
  <c r="J256" i="9"/>
  <c r="K54" i="9"/>
  <c r="L32" i="9"/>
  <c r="K106" i="9"/>
  <c r="J80" i="9"/>
  <c r="J152" i="9"/>
  <c r="J83" i="9"/>
  <c r="J210" i="9"/>
  <c r="J239" i="9"/>
  <c r="J318" i="9"/>
  <c r="L67" i="9"/>
  <c r="J96" i="9"/>
  <c r="J101" i="9"/>
  <c r="K32" i="9"/>
  <c r="J153" i="9"/>
  <c r="J317" i="9"/>
  <c r="K43" i="9"/>
  <c r="L86" i="9"/>
  <c r="L105" i="9"/>
  <c r="L125" i="9"/>
  <c r="J319" i="9"/>
  <c r="K65" i="9"/>
  <c r="K99" i="9"/>
  <c r="K137" i="9"/>
  <c r="L153" i="9"/>
  <c r="L177" i="9"/>
  <c r="K201" i="9"/>
  <c r="K217" i="9"/>
  <c r="K233" i="9"/>
  <c r="L257" i="9"/>
  <c r="L273" i="9"/>
  <c r="L289" i="9"/>
  <c r="L66" i="9"/>
  <c r="K211" i="9"/>
  <c r="K256" i="9"/>
  <c r="L298" i="9"/>
  <c r="L314" i="9"/>
  <c r="L330" i="9"/>
  <c r="L346" i="9"/>
  <c r="L362" i="9"/>
  <c r="L378" i="9"/>
  <c r="K53" i="9"/>
  <c r="K142" i="9"/>
  <c r="L200" i="9"/>
  <c r="K259" i="9"/>
  <c r="K304" i="9"/>
  <c r="L351" i="9"/>
  <c r="L379" i="9"/>
  <c r="L156" i="9"/>
  <c r="L214" i="9"/>
  <c r="L260" i="9"/>
  <c r="K311" i="9"/>
  <c r="K320" i="9"/>
  <c r="K339" i="9"/>
  <c r="L345" i="9"/>
  <c r="L363" i="9"/>
  <c r="L23" i="9"/>
  <c r="J120" i="9"/>
  <c r="J167" i="9"/>
  <c r="J276" i="9"/>
  <c r="J40" i="9"/>
  <c r="J88" i="9"/>
  <c r="J172" i="9"/>
  <c r="J374" i="9"/>
  <c r="J66" i="9"/>
  <c r="J174" i="9"/>
  <c r="J133" i="9"/>
  <c r="J285" i="9"/>
  <c r="L56" i="9"/>
  <c r="J351" i="9"/>
  <c r="J44" i="9"/>
  <c r="J128" i="9"/>
  <c r="J107" i="9"/>
  <c r="J222" i="9"/>
  <c r="L25" i="9"/>
  <c r="J106" i="9"/>
  <c r="J192" i="9"/>
  <c r="J183" i="9"/>
  <c r="J262" i="9"/>
  <c r="J227" i="9"/>
  <c r="J332" i="9"/>
  <c r="L33" i="9"/>
  <c r="K70" i="9"/>
  <c r="J277" i="9"/>
  <c r="J361" i="9"/>
  <c r="L28" i="9"/>
  <c r="K47" i="9"/>
  <c r="J321" i="9"/>
  <c r="L97" i="9"/>
  <c r="J217" i="9"/>
  <c r="L138" i="9"/>
  <c r="K170" i="9"/>
  <c r="L202" i="9"/>
  <c r="L234" i="9"/>
  <c r="L266" i="9"/>
  <c r="J209" i="9"/>
  <c r="L133" i="9"/>
  <c r="L194" i="9"/>
  <c r="K257" i="9"/>
  <c r="L307" i="9"/>
  <c r="L339" i="9"/>
  <c r="L371" i="9"/>
  <c r="L58" i="9"/>
  <c r="L205" i="9"/>
  <c r="K305" i="9"/>
  <c r="K368" i="9"/>
  <c r="L188" i="9"/>
  <c r="L283" i="9"/>
  <c r="L331" i="9"/>
  <c r="K366" i="9"/>
  <c r="J204" i="9"/>
  <c r="K58" i="9"/>
  <c r="J148" i="9"/>
  <c r="J194" i="9"/>
  <c r="J207" i="9"/>
  <c r="J151" i="9"/>
  <c r="J197" i="9"/>
  <c r="K94" i="9"/>
  <c r="J35" i="9"/>
  <c r="J258" i="9"/>
  <c r="J306" i="9"/>
  <c r="L55" i="9"/>
  <c r="L78" i="9"/>
  <c r="K116" i="9"/>
  <c r="K33" i="9"/>
  <c r="L116" i="9"/>
  <c r="K154" i="9"/>
  <c r="K186" i="9"/>
  <c r="L218" i="9"/>
  <c r="L250" i="9"/>
  <c r="L282" i="9"/>
  <c r="L77" i="9"/>
  <c r="K165" i="9"/>
  <c r="L226" i="9"/>
  <c r="K289" i="9"/>
  <c r="L323" i="9"/>
  <c r="L355" i="9"/>
  <c r="J65" i="9"/>
  <c r="L147" i="9"/>
  <c r="L264" i="9"/>
  <c r="K337" i="9"/>
  <c r="L126" i="9"/>
  <c r="L242" i="9"/>
  <c r="L312" i="9"/>
  <c r="K348" i="9"/>
  <c r="K384" i="9"/>
  <c r="J122" i="9"/>
  <c r="J251" i="9"/>
  <c r="J254" i="9"/>
  <c r="J314" i="9"/>
  <c r="L59" i="9"/>
  <c r="J244" i="9"/>
  <c r="J292" i="9"/>
  <c r="K42" i="9"/>
  <c r="J381" i="9"/>
  <c r="J233" i="9"/>
  <c r="J198" i="9"/>
  <c r="J366" i="9"/>
  <c r="K87" i="9"/>
  <c r="K126" i="9"/>
  <c r="L70" i="9"/>
  <c r="L130" i="9"/>
  <c r="K162" i="9"/>
  <c r="K194" i="9"/>
  <c r="K226" i="9"/>
  <c r="K258" i="9"/>
  <c r="K290" i="9"/>
  <c r="K109" i="9"/>
  <c r="L178" i="9"/>
  <c r="K243" i="9"/>
  <c r="K299" i="9"/>
  <c r="K331" i="9"/>
  <c r="K363" i="9"/>
  <c r="J331" i="9"/>
  <c r="L176" i="9"/>
  <c r="K355" i="9"/>
  <c r="K263" i="9"/>
  <c r="K321" i="9"/>
  <c r="L354" i="9"/>
  <c r="K22" i="9"/>
  <c r="B17" i="9"/>
  <c r="F17" i="9" s="1"/>
  <c r="J94" i="9"/>
  <c r="J71" i="9"/>
  <c r="J100" i="9"/>
  <c r="J123" i="9"/>
  <c r="J78" i="9"/>
  <c r="K66" i="9"/>
  <c r="L68" i="9"/>
  <c r="J263" i="9"/>
  <c r="L37" i="9"/>
  <c r="L64" i="9"/>
  <c r="L107" i="9"/>
  <c r="J327" i="9"/>
  <c r="L100" i="9"/>
  <c r="L146" i="9"/>
  <c r="K178" i="9"/>
  <c r="K210" i="9"/>
  <c r="K242" i="9"/>
  <c r="K274" i="9"/>
  <c r="J371" i="9"/>
  <c r="L149" i="9"/>
  <c r="L212" i="9"/>
  <c r="K275" i="9"/>
  <c r="K315" i="9"/>
  <c r="K347" i="9"/>
  <c r="K379" i="9"/>
  <c r="K113" i="9"/>
  <c r="L233" i="9"/>
  <c r="K323" i="9"/>
  <c r="K382" i="9"/>
  <c r="L219" i="9"/>
  <c r="K302" i="9"/>
  <c r="L340" i="9"/>
  <c r="K375" i="9"/>
  <c r="J74" i="9"/>
  <c r="J184" i="9"/>
  <c r="J278" i="9"/>
  <c r="J150" i="9"/>
  <c r="J208" i="9"/>
  <c r="K24" i="9"/>
  <c r="K118" i="9"/>
  <c r="J93" i="9"/>
  <c r="J25" i="9"/>
  <c r="F44" i="15"/>
  <c r="B9" i="15" s="1"/>
  <c r="M42" i="9"/>
  <c r="M64" i="9"/>
  <c r="M41" i="9"/>
  <c r="M77" i="9"/>
  <c r="M92" i="9"/>
  <c r="M108" i="9"/>
  <c r="M120" i="9"/>
  <c r="M35" i="9"/>
  <c r="M67" i="9"/>
  <c r="M89" i="9"/>
  <c r="M109" i="9"/>
  <c r="M129" i="9"/>
  <c r="M139" i="9"/>
  <c r="M147" i="9"/>
  <c r="M156" i="9"/>
  <c r="M166" i="9"/>
  <c r="M176" i="9"/>
  <c r="M186" i="9"/>
  <c r="M194" i="9"/>
  <c r="M203" i="9"/>
  <c r="M214" i="9"/>
  <c r="M223" i="9"/>
  <c r="M233" i="9"/>
  <c r="M242" i="9"/>
  <c r="M251" i="9"/>
  <c r="M262" i="9"/>
  <c r="M271" i="9"/>
  <c r="M281" i="9"/>
  <c r="M290" i="9"/>
  <c r="M71" i="9"/>
  <c r="M111" i="9"/>
  <c r="M138" i="9"/>
  <c r="M159" i="9"/>
  <c r="M175" i="9"/>
  <c r="M195" i="9"/>
  <c r="M213" i="9"/>
  <c r="M236" i="9"/>
  <c r="M254" i="9"/>
  <c r="M272" i="9"/>
  <c r="M291" i="9"/>
  <c r="M303" i="9"/>
  <c r="M313" i="9"/>
  <c r="M32" i="9"/>
  <c r="M62" i="9"/>
  <c r="M57" i="9"/>
  <c r="M87" i="9"/>
  <c r="M106" i="9"/>
  <c r="M122" i="9"/>
  <c r="M51" i="9"/>
  <c r="M84" i="9"/>
  <c r="M113" i="9"/>
  <c r="M133" i="9"/>
  <c r="M145" i="9"/>
  <c r="M38" i="9"/>
  <c r="M29" i="9"/>
  <c r="M81" i="9"/>
  <c r="M112" i="9"/>
  <c r="M126" i="9"/>
  <c r="M80" i="9"/>
  <c r="M117" i="9"/>
  <c r="M141" i="9"/>
  <c r="M154" i="9"/>
  <c r="M168" i="9"/>
  <c r="M180" i="9"/>
  <c r="M192" i="9"/>
  <c r="M205" i="9"/>
  <c r="M217" i="9"/>
  <c r="M230" i="9"/>
  <c r="M246" i="9"/>
  <c r="M258" i="9"/>
  <c r="M269" i="9"/>
  <c r="M283" i="9"/>
  <c r="M39" i="9"/>
  <c r="M103" i="9"/>
  <c r="M142" i="9"/>
  <c r="M167" i="9"/>
  <c r="M191" i="9"/>
  <c r="M218" i="9"/>
  <c r="M241" i="9"/>
  <c r="M268" i="9"/>
  <c r="M296" i="9"/>
  <c r="M308" i="9"/>
  <c r="M319" i="9"/>
  <c r="M329" i="9"/>
  <c r="M340" i="9"/>
  <c r="M349" i="9"/>
  <c r="M360" i="9"/>
  <c r="M367" i="9"/>
  <c r="M377" i="9"/>
  <c r="M31" i="9"/>
  <c r="M91" i="9"/>
  <c r="M144" i="9"/>
  <c r="M181" i="9"/>
  <c r="M220" i="9"/>
  <c r="M261" i="9"/>
  <c r="M298" i="9"/>
  <c r="M320" i="9"/>
  <c r="M334" i="9"/>
  <c r="M353" i="9"/>
  <c r="M375" i="9"/>
  <c r="M132" i="9"/>
  <c r="M169" i="9"/>
  <c r="M206" i="9"/>
  <c r="M247" i="9"/>
  <c r="M288" i="9"/>
  <c r="M305" i="9"/>
  <c r="M327" i="9"/>
  <c r="M341" i="9"/>
  <c r="M364" i="9"/>
  <c r="M382" i="9"/>
  <c r="M52" i="9"/>
  <c r="M37" i="9"/>
  <c r="M90" i="9"/>
  <c r="M114" i="9"/>
  <c r="M43" i="9"/>
  <c r="M93" i="9"/>
  <c r="M125" i="9"/>
  <c r="M143" i="9"/>
  <c r="M158" i="9"/>
  <c r="M170" i="9"/>
  <c r="M182" i="9"/>
  <c r="M198" i="9"/>
  <c r="M210" i="9"/>
  <c r="M221" i="9"/>
  <c r="M235" i="9"/>
  <c r="M248" i="9"/>
  <c r="M260" i="9"/>
  <c r="M274" i="9"/>
  <c r="M285" i="9"/>
  <c r="M55" i="9"/>
  <c r="M119" i="9"/>
  <c r="M146" i="9"/>
  <c r="M171" i="9"/>
  <c r="M199" i="9"/>
  <c r="M222" i="9"/>
  <c r="M245" i="9"/>
  <c r="M277" i="9"/>
  <c r="M299" i="9"/>
  <c r="M312" i="9"/>
  <c r="M324" i="9"/>
  <c r="M331" i="9"/>
  <c r="M342" i="9"/>
  <c r="M351" i="9"/>
  <c r="M361" i="9"/>
  <c r="M372" i="9"/>
  <c r="M379" i="9"/>
  <c r="M47" i="9"/>
  <c r="M107" i="9"/>
  <c r="M157" i="9"/>
  <c r="M197" i="9"/>
  <c r="M225" i="9"/>
  <c r="M266" i="9"/>
  <c r="M302" i="9"/>
  <c r="M321" i="9"/>
  <c r="M343" i="9"/>
  <c r="M357" i="9"/>
  <c r="M380" i="9"/>
  <c r="M140" i="9"/>
  <c r="M177" i="9"/>
  <c r="M224" i="9"/>
  <c r="M252" i="9"/>
  <c r="M293" i="9"/>
  <c r="M309" i="9"/>
  <c r="M332" i="9"/>
  <c r="M350" i="9"/>
  <c r="M368" i="9"/>
  <c r="M386" i="9"/>
  <c r="M22" i="9"/>
  <c r="M98" i="9"/>
  <c r="M65" i="9"/>
  <c r="M323" i="9"/>
  <c r="M257" i="9"/>
  <c r="M316" i="9"/>
  <c r="M136" i="9"/>
  <c r="M322" i="9"/>
  <c r="M297" i="9"/>
  <c r="M204" i="9"/>
  <c r="M130" i="9"/>
  <c r="M267" i="9"/>
  <c r="M232" i="9"/>
  <c r="M184" i="9"/>
  <c r="M97" i="9"/>
  <c r="M116" i="9"/>
  <c r="M40" i="9"/>
  <c r="M79" i="9"/>
  <c r="M28" i="9"/>
  <c r="M96" i="9"/>
  <c r="M49" i="9"/>
  <c r="M36" i="9"/>
  <c r="M60" i="9"/>
  <c r="M94" i="9"/>
  <c r="M54" i="9"/>
  <c r="M100" i="9"/>
  <c r="M59" i="9"/>
  <c r="M131" i="9"/>
  <c r="M162" i="9"/>
  <c r="M188" i="9"/>
  <c r="M212" i="9"/>
  <c r="M237" i="9"/>
  <c r="M264" i="9"/>
  <c r="M287" i="9"/>
  <c r="M127" i="9"/>
  <c r="M183" i="9"/>
  <c r="M231" i="9"/>
  <c r="M282" i="9"/>
  <c r="M315" i="9"/>
  <c r="M335" i="9"/>
  <c r="M354" i="9"/>
  <c r="M374" i="9"/>
  <c r="M63" i="9"/>
  <c r="M165" i="9"/>
  <c r="M243" i="9"/>
  <c r="M307" i="9"/>
  <c r="M348" i="9"/>
  <c r="M384" i="9"/>
  <c r="M185" i="9"/>
  <c r="M270" i="9"/>
  <c r="M314" i="9"/>
  <c r="M355" i="9"/>
  <c r="M23" i="9"/>
  <c r="M33" i="9"/>
  <c r="M300" i="9"/>
  <c r="M161" i="9"/>
  <c r="M284" i="9"/>
  <c r="M381" i="9"/>
  <c r="M333" i="9"/>
  <c r="M273" i="9"/>
  <c r="M179" i="9"/>
  <c r="M280" i="9"/>
  <c r="M219" i="9"/>
  <c r="M160" i="9"/>
  <c r="M121" i="9"/>
  <c r="M104" i="9"/>
  <c r="M110" i="9"/>
  <c r="M50" i="9"/>
  <c r="M73" i="9"/>
  <c r="M34" i="9"/>
  <c r="M69" i="9"/>
  <c r="M68" i="9"/>
  <c r="M76" i="9"/>
  <c r="M135" i="9"/>
  <c r="M164" i="9"/>
  <c r="M190" i="9"/>
  <c r="M216" i="9"/>
  <c r="M265" i="9"/>
  <c r="M294" i="9"/>
  <c r="M134" i="9"/>
  <c r="M187" i="9"/>
  <c r="M240" i="9"/>
  <c r="M317" i="9"/>
  <c r="M338" i="9"/>
  <c r="M356" i="9"/>
  <c r="M376" i="9"/>
  <c r="M173" i="9"/>
  <c r="M256" i="9"/>
  <c r="M311" i="9"/>
  <c r="M352" i="9"/>
  <c r="M193" i="9"/>
  <c r="M275" i="9"/>
  <c r="M318" i="9"/>
  <c r="F15" i="9"/>
  <c r="M99" i="9"/>
  <c r="M370" i="9"/>
  <c r="M155" i="9"/>
  <c r="M207" i="9"/>
  <c r="M149" i="9"/>
  <c r="M88" i="9"/>
  <c r="M45" i="9"/>
  <c r="M70" i="9"/>
  <c r="M61" i="9"/>
  <c r="M118" i="9"/>
  <c r="M101" i="9"/>
  <c r="M151" i="9"/>
  <c r="M174" i="9"/>
  <c r="M200" i="9"/>
  <c r="M226" i="9"/>
  <c r="M249" i="9"/>
  <c r="M276" i="9"/>
  <c r="M74" i="9"/>
  <c r="M150" i="9"/>
  <c r="M208" i="9"/>
  <c r="M259" i="9"/>
  <c r="M326" i="9"/>
  <c r="M344" i="9"/>
  <c r="M363" i="9"/>
  <c r="M383" i="9"/>
  <c r="M123" i="9"/>
  <c r="M202" i="9"/>
  <c r="M279" i="9"/>
  <c r="M325" i="9"/>
  <c r="M366" i="9"/>
  <c r="M148" i="9"/>
  <c r="M229" i="9"/>
  <c r="M295" i="9"/>
  <c r="M336" i="9"/>
  <c r="M373" i="9"/>
  <c r="M369" i="9"/>
  <c r="M362" i="9"/>
  <c r="M189" i="9"/>
  <c r="M310" i="9"/>
  <c r="M227" i="9"/>
  <c r="M255" i="9"/>
  <c r="M196" i="9"/>
  <c r="M72" i="9"/>
  <c r="M53" i="9"/>
  <c r="M46" i="9"/>
  <c r="M25" i="9"/>
  <c r="M48" i="9"/>
  <c r="M209" i="9"/>
  <c r="M371" i="9"/>
  <c r="M234" i="9"/>
  <c r="M337" i="9"/>
  <c r="M102" i="9"/>
  <c r="M239" i="9"/>
  <c r="M286" i="9"/>
  <c r="M86" i="9"/>
  <c r="M115" i="9"/>
  <c r="M359" i="9"/>
  <c r="M238" i="9"/>
  <c r="M250" i="9"/>
  <c r="M44" i="9"/>
  <c r="M301" i="9"/>
  <c r="M26" i="9"/>
  <c r="M358" i="9"/>
  <c r="M82" i="9"/>
  <c r="M137" i="9"/>
  <c r="M56" i="9"/>
  <c r="M83" i="9"/>
  <c r="M24" i="9"/>
  <c r="M75" i="9"/>
  <c r="M124" i="9"/>
  <c r="M105" i="9"/>
  <c r="M152" i="9"/>
  <c r="M178" i="9"/>
  <c r="M201" i="9"/>
  <c r="M228" i="9"/>
  <c r="M253" i="9"/>
  <c r="M278" i="9"/>
  <c r="M95" i="9"/>
  <c r="M163" i="9"/>
  <c r="M263" i="9"/>
  <c r="M306" i="9"/>
  <c r="M328" i="9"/>
  <c r="M347" i="9"/>
  <c r="M365" i="9"/>
  <c r="M385" i="9"/>
  <c r="M128" i="9"/>
  <c r="M215" i="9"/>
  <c r="M289" i="9"/>
  <c r="M330" i="9"/>
  <c r="M153" i="9"/>
  <c r="M304" i="9"/>
  <c r="M378" i="9"/>
  <c r="M346" i="9"/>
  <c r="M339" i="9"/>
  <c r="M345" i="9"/>
  <c r="M244" i="9"/>
  <c r="M30" i="9"/>
  <c r="M211" i="9"/>
  <c r="M172" i="9"/>
  <c r="M66" i="9"/>
  <c r="M58" i="9"/>
  <c r="M78" i="9"/>
  <c r="M292" i="9"/>
  <c r="M27" i="9"/>
  <c r="M85" i="9"/>
  <c r="D31" i="23"/>
  <c r="F19" i="9" l="1"/>
  <c r="F20" i="9" s="1"/>
  <c r="F398" i="9" s="1"/>
  <c r="C34" i="23"/>
  <c r="N93" i="9"/>
  <c r="N150" i="9"/>
  <c r="N327" i="9"/>
  <c r="N78" i="9"/>
  <c r="N123" i="9"/>
  <c r="N94" i="9"/>
  <c r="N331" i="9"/>
  <c r="N366" i="9"/>
  <c r="N292" i="9"/>
  <c r="N148" i="9"/>
  <c r="N361" i="9"/>
  <c r="N332" i="9"/>
  <c r="N107" i="9"/>
  <c r="N40" i="9"/>
  <c r="N319" i="9"/>
  <c r="N101" i="9"/>
  <c r="N80" i="9"/>
  <c r="N256" i="9"/>
  <c r="N326" i="9"/>
  <c r="N336" i="9"/>
  <c r="N367" i="9"/>
  <c r="N109" i="9"/>
  <c r="N45" i="9"/>
  <c r="N196" i="9"/>
  <c r="N161" i="9"/>
  <c r="N201" i="9"/>
  <c r="N286" i="9"/>
  <c r="N163" i="9"/>
  <c r="N48" i="9"/>
  <c r="N211" i="9"/>
  <c r="N206" i="9"/>
  <c r="N113" i="9"/>
  <c r="N266" i="9"/>
  <c r="N160" i="9"/>
  <c r="N146" i="9"/>
  <c r="N291" i="9"/>
  <c r="N297" i="9"/>
  <c r="N267" i="9"/>
  <c r="N200" i="9"/>
  <c r="N121" i="9"/>
  <c r="N131" i="9"/>
  <c r="N245" i="9"/>
  <c r="N283" i="9"/>
  <c r="N65" i="9"/>
  <c r="N198" i="9"/>
  <c r="N254" i="9"/>
  <c r="N197" i="9"/>
  <c r="N192" i="9"/>
  <c r="N66" i="9"/>
  <c r="N169" i="9"/>
  <c r="N53" i="9"/>
  <c r="N59" i="9"/>
  <c r="N364" i="9"/>
  <c r="N350" i="9"/>
  <c r="N279" i="9"/>
  <c r="N118" i="9"/>
  <c r="N56" i="9"/>
  <c r="N280" i="9"/>
  <c r="N175" i="9"/>
  <c r="N162" i="9"/>
  <c r="N42" i="9"/>
  <c r="N173" i="9"/>
  <c r="N52" i="9"/>
  <c r="N252" i="9"/>
  <c r="N363" i="9"/>
  <c r="N339" i="9"/>
  <c r="N311" i="9"/>
  <c r="N313" i="9"/>
  <c r="N137" i="9"/>
  <c r="N358" i="9"/>
  <c r="N284" i="9"/>
  <c r="N69" i="9"/>
  <c r="N214" i="9"/>
  <c r="N87" i="9"/>
  <c r="N134" i="9"/>
  <c r="N46" i="9"/>
  <c r="N323" i="9"/>
  <c r="N295" i="9"/>
  <c r="N365" i="9"/>
  <c r="N281" i="9"/>
  <c r="N334" i="9"/>
  <c r="N243" i="9"/>
  <c r="N264" i="9"/>
  <c r="N187" i="9"/>
  <c r="N39" i="9"/>
  <c r="N108" i="9"/>
  <c r="B36" i="13"/>
  <c r="L9" i="13" s="1"/>
  <c r="N306" i="9"/>
  <c r="N302" i="9"/>
  <c r="N246" i="9"/>
  <c r="N307" i="9"/>
  <c r="M387" i="9"/>
  <c r="N184" i="9"/>
  <c r="N371" i="9"/>
  <c r="N100" i="9"/>
  <c r="K387" i="9"/>
  <c r="N233" i="9"/>
  <c r="N244" i="9"/>
  <c r="N251" i="9"/>
  <c r="N314" i="9"/>
  <c r="N278" i="9"/>
  <c r="N263" i="9"/>
  <c r="N239" i="9"/>
  <c r="N288" i="9"/>
  <c r="N58" i="9"/>
  <c r="N51" i="9"/>
  <c r="N301" i="9"/>
  <c r="N130" i="9"/>
  <c r="N282" i="9"/>
  <c r="N103" i="9"/>
  <c r="N384" i="9"/>
  <c r="N376" i="9"/>
  <c r="N25" i="9"/>
  <c r="N208" i="9"/>
  <c r="N74" i="9"/>
  <c r="N71" i="9"/>
  <c r="N381" i="9"/>
  <c r="N122" i="9"/>
  <c r="N35" i="9"/>
  <c r="N207" i="9"/>
  <c r="N204" i="9"/>
  <c r="N262" i="9"/>
  <c r="N44" i="9"/>
  <c r="N133" i="9"/>
  <c r="N172" i="9"/>
  <c r="N167" i="9"/>
  <c r="N258" i="9"/>
  <c r="N151" i="9"/>
  <c r="N209" i="9"/>
  <c r="N321" i="9"/>
  <c r="N277" i="9"/>
  <c r="N227" i="9"/>
  <c r="N106" i="9"/>
  <c r="N128" i="9"/>
  <c r="N285" i="9"/>
  <c r="N374" i="9"/>
  <c r="N276" i="9"/>
  <c r="N317" i="9"/>
  <c r="N96" i="9"/>
  <c r="N210" i="9"/>
  <c r="N102" i="9"/>
  <c r="N255" i="9"/>
  <c r="N203" i="9"/>
  <c r="N310" i="9"/>
  <c r="N224" i="9"/>
  <c r="N330" i="9"/>
  <c r="N92" i="9"/>
  <c r="N316" i="9"/>
  <c r="N55" i="9"/>
  <c r="N29" i="9"/>
  <c r="N223" i="9"/>
  <c r="N91" i="9"/>
  <c r="N205" i="9"/>
  <c r="N155" i="9"/>
  <c r="N333" i="9"/>
  <c r="N31" i="9"/>
  <c r="N99" i="9"/>
  <c r="N229" i="9"/>
  <c r="N348" i="9"/>
  <c r="N202" i="9"/>
  <c r="N82" i="9"/>
  <c r="N215" i="9"/>
  <c r="N176" i="9"/>
  <c r="N259" i="9"/>
  <c r="N126" i="9"/>
  <c r="N290" i="9"/>
  <c r="N230" i="9"/>
  <c r="N112" i="9"/>
  <c r="N117" i="9"/>
  <c r="N62" i="9"/>
  <c r="N49" i="9"/>
  <c r="N221" i="9"/>
  <c r="N382" i="9"/>
  <c r="N165" i="9"/>
  <c r="N135" i="9"/>
  <c r="N72" i="9"/>
  <c r="N188" i="9"/>
  <c r="N105" i="9"/>
  <c r="N352" i="9"/>
  <c r="N235" i="9"/>
  <c r="N127" i="9"/>
  <c r="N138" i="9"/>
  <c r="N77" i="9"/>
  <c r="N170" i="9"/>
  <c r="L387" i="9"/>
  <c r="N299" i="9"/>
  <c r="N273" i="9"/>
  <c r="N265" i="9"/>
  <c r="N369" i="9"/>
  <c r="N293" i="9"/>
  <c r="N41" i="9"/>
  <c r="N344" i="9"/>
  <c r="N247" i="9"/>
  <c r="N272" i="9"/>
  <c r="N191" i="9"/>
  <c r="N43" i="9"/>
  <c r="N110" i="9"/>
  <c r="N36" i="9"/>
  <c r="N129" i="9"/>
  <c r="N241" i="9"/>
  <c r="N249" i="9"/>
  <c r="N345" i="9"/>
  <c r="N237" i="9"/>
  <c r="N320" i="9"/>
  <c r="N199" i="9"/>
  <c r="N248" i="9"/>
  <c r="N143" i="9"/>
  <c r="N178" i="9"/>
  <c r="N84" i="9"/>
  <c r="N153" i="9"/>
  <c r="N83" i="9"/>
  <c r="N54" i="9"/>
  <c r="N136" i="9"/>
  <c r="N23" i="9"/>
  <c r="N257" i="9"/>
  <c r="N240" i="9"/>
  <c r="N370" i="9"/>
  <c r="N95" i="9"/>
  <c r="N294" i="9"/>
  <c r="N268" i="9"/>
  <c r="N218" i="9"/>
  <c r="N26" i="9"/>
  <c r="N353" i="9"/>
  <c r="N368" i="9"/>
  <c r="N260" i="9"/>
  <c r="N190" i="9"/>
  <c r="N354" i="9"/>
  <c r="N116" i="9"/>
  <c r="N362" i="9"/>
  <c r="N27" i="9"/>
  <c r="N73" i="9"/>
  <c r="N271" i="9"/>
  <c r="N139" i="9"/>
  <c r="N34" i="9"/>
  <c r="N378" i="9"/>
  <c r="N270" i="9"/>
  <c r="N104" i="9"/>
  <c r="N37" i="9"/>
  <c r="N30" i="9"/>
  <c r="N231" i="9"/>
  <c r="N147" i="9"/>
  <c r="N64" i="9"/>
  <c r="N228" i="9"/>
  <c r="N180" i="9"/>
  <c r="N379" i="9"/>
  <c r="N373" i="9"/>
  <c r="N57" i="9"/>
  <c r="N346" i="9"/>
  <c r="N274" i="9"/>
  <c r="N47" i="9"/>
  <c r="N24" i="9"/>
  <c r="N164" i="9"/>
  <c r="N303" i="9"/>
  <c r="N328" i="9"/>
  <c r="N181" i="9"/>
  <c r="N79" i="9"/>
  <c r="N114" i="9"/>
  <c r="N124" i="9"/>
  <c r="N360" i="9"/>
  <c r="N50" i="9"/>
  <c r="N193" i="9"/>
  <c r="N97" i="9"/>
  <c r="N383" i="9"/>
  <c r="N177" i="9"/>
  <c r="N349" i="9"/>
  <c r="N261" i="9"/>
  <c r="N322" i="9"/>
  <c r="N219" i="9"/>
  <c r="N250" i="9"/>
  <c r="N159" i="9"/>
  <c r="N182" i="9"/>
  <c r="N86" i="9"/>
  <c r="N33" i="9"/>
  <c r="N375" i="9"/>
  <c r="N145" i="9"/>
  <c r="N325" i="9"/>
  <c r="N185" i="9"/>
  <c r="N372" i="9"/>
  <c r="N298" i="9"/>
  <c r="N149" i="9"/>
  <c r="N226" i="9"/>
  <c r="N111" i="9"/>
  <c r="N156" i="9"/>
  <c r="N60" i="9"/>
  <c r="N194" i="9"/>
  <c r="N217" i="9"/>
  <c r="N183" i="9"/>
  <c r="N222" i="9"/>
  <c r="N351" i="9"/>
  <c r="N174" i="9"/>
  <c r="N88" i="9"/>
  <c r="N120" i="9"/>
  <c r="N318" i="9"/>
  <c r="N152" i="9"/>
  <c r="N28" i="9"/>
  <c r="N98" i="9"/>
  <c r="N341" i="9"/>
  <c r="N168" i="9"/>
  <c r="N296" i="9"/>
  <c r="N144" i="9"/>
  <c r="N189" i="9"/>
  <c r="N357" i="9"/>
  <c r="N232" i="9"/>
  <c r="N338" i="9"/>
  <c r="N171" i="9"/>
  <c r="N315" i="9"/>
  <c r="N355" i="9"/>
  <c r="N269" i="9"/>
  <c r="N324" i="9"/>
  <c r="N216" i="9"/>
  <c r="N142" i="9"/>
  <c r="N141" i="9"/>
  <c r="N32" i="9"/>
  <c r="N340" i="9"/>
  <c r="N242" i="9"/>
  <c r="N287" i="9"/>
  <c r="N377" i="9"/>
  <c r="N195" i="9"/>
  <c r="N63" i="9"/>
  <c r="N289" i="9"/>
  <c r="N342" i="9"/>
  <c r="N234" i="9"/>
  <c r="N68" i="9"/>
  <c r="N220" i="9"/>
  <c r="N125" i="9"/>
  <c r="N75" i="9"/>
  <c r="N119" i="9"/>
  <c r="N225" i="9"/>
  <c r="N359" i="9"/>
  <c r="N337" i="9"/>
  <c r="N308" i="9"/>
  <c r="N238" i="9"/>
  <c r="N166" i="9"/>
  <c r="N253" i="9"/>
  <c r="N179" i="9"/>
  <c r="N140" i="9"/>
  <c r="N81" i="9"/>
  <c r="N309" i="9"/>
  <c r="N304" i="9"/>
  <c r="N85" i="9"/>
  <c r="N186" i="9"/>
  <c r="N90" i="9"/>
  <c r="N386" i="9"/>
  <c r="N76" i="9"/>
  <c r="N312" i="9"/>
  <c r="N154" i="9"/>
  <c r="N343" i="9"/>
  <c r="N329" i="9"/>
  <c r="N213" i="9"/>
  <c r="N380" i="9"/>
  <c r="N300" i="9"/>
  <c r="N157" i="9"/>
  <c r="N236" i="9"/>
  <c r="N115" i="9"/>
  <c r="N158" i="9"/>
  <c r="N70" i="9"/>
  <c r="N347" i="9"/>
  <c r="N22" i="9"/>
  <c r="J387" i="9"/>
  <c r="N335" i="9"/>
  <c r="N385" i="9"/>
  <c r="N305" i="9"/>
  <c r="N89" i="9"/>
  <c r="N356" i="9"/>
  <c r="N275" i="9"/>
  <c r="N61" i="9"/>
  <c r="N212" i="9"/>
  <c r="N67" i="9"/>
  <c r="N132" i="9"/>
  <c r="N38" i="9"/>
  <c r="B9" i="9" l="1"/>
  <c r="C9" i="9" s="1" a="1"/>
  <c r="C9" i="9" s="1"/>
  <c r="G8" i="9"/>
  <c r="D34" i="23"/>
  <c r="D36" i="23" s="1"/>
  <c r="B9" i="23" s="1"/>
  <c r="E9" i="23" s="1"/>
  <c r="H9" i="23" s="1"/>
  <c r="C36" i="23"/>
  <c r="M9" i="23" s="1"/>
  <c r="P9" i="23" s="1"/>
  <c r="N387" i="9"/>
  <c r="C34" i="13"/>
  <c r="D9" i="9" l="1"/>
  <c r="J9" i="23"/>
  <c r="I9" i="23" a="1"/>
  <c r="I9" i="23" s="1"/>
  <c r="C36" i="13"/>
  <c r="M9" i="13" s="1"/>
  <c r="P9" i="13" s="1"/>
  <c r="D34" i="13"/>
  <c r="D36" i="13" s="1"/>
  <c r="B9" i="13" s="1"/>
  <c r="E9" i="13" s="1"/>
  <c r="H9" i="13" s="1"/>
  <c r="J9" i="13" l="1"/>
  <c r="I9" i="13" a="1"/>
  <c r="I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nurpa</author>
  </authors>
  <commentList>
    <comment ref="B11" authorId="0" shapeId="0" xr:uid="{00000000-0006-0000-0800-000001000000}">
      <text>
        <r>
          <rPr>
            <b/>
            <sz val="9"/>
            <color indexed="10"/>
            <rFont val="ＭＳ ゴシック"/>
            <family val="3"/>
            <charset val="128"/>
          </rPr>
          <t>記入例：●●学会への出席及び成果発表のため</t>
        </r>
      </text>
    </comment>
    <comment ref="E11" authorId="0" shapeId="0" xr:uid="{00000000-0006-0000-0800-000002000000}">
      <text>
        <r>
          <rPr>
            <b/>
            <sz val="9"/>
            <color indexed="10"/>
            <rFont val="メイリオ"/>
            <family val="2"/>
            <charset val="128"/>
          </rPr>
          <t xml:space="preserve">入力例：10/21 8:30～17:15
</t>
        </r>
      </text>
    </comment>
    <comment ref="M11" authorId="0" shapeId="0" xr:uid="{00000000-0006-0000-0800-000003000000}">
      <text>
        <r>
          <rPr>
            <b/>
            <sz val="9"/>
            <color indexed="10"/>
            <rFont val="メイリオ"/>
            <family val="2"/>
            <charset val="128"/>
          </rPr>
          <t xml:space="preserve">入力方法：12:00～13：00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<sst xmlns="http://schemas.openxmlformats.org/spreadsheetml/2006/main" count="3952" uniqueCount="2351">
  <si>
    <t>事項</t>
    <rPh sb="0" eb="2">
      <t>ジコウ</t>
    </rPh>
    <phoneticPr fontId="1"/>
  </si>
  <si>
    <t>入力の際の注意点</t>
    <rPh sb="0" eb="2">
      <t>ニュウリョク</t>
    </rPh>
    <rPh sb="3" eb="4">
      <t>サイ</t>
    </rPh>
    <rPh sb="5" eb="7">
      <t>チュウイ</t>
    </rPh>
    <rPh sb="7" eb="8">
      <t>テン</t>
    </rPh>
    <phoneticPr fontId="1"/>
  </si>
  <si>
    <t>入力欄</t>
    <rPh sb="0" eb="2">
      <t>ニュウリョク</t>
    </rPh>
    <rPh sb="2" eb="3">
      <t>ラン</t>
    </rPh>
    <phoneticPr fontId="1"/>
  </si>
  <si>
    <t>（入力チェック）</t>
    <rPh sb="1" eb="3">
      <t>ニュウリョク</t>
    </rPh>
    <phoneticPr fontId="1"/>
  </si>
  <si>
    <t>入力例</t>
    <rPh sb="0" eb="2">
      <t>ニュウリョク</t>
    </rPh>
    <rPh sb="2" eb="3">
      <t>レイ</t>
    </rPh>
    <phoneticPr fontId="1"/>
  </si>
  <si>
    <t>所属部局課（または所属団体）</t>
    <rPh sb="0" eb="2">
      <t>ショゾク</t>
    </rPh>
    <rPh sb="2" eb="4">
      <t>ブキョク</t>
    </rPh>
    <rPh sb="4" eb="5">
      <t>カ</t>
    </rPh>
    <rPh sb="9" eb="11">
      <t>ショゾク</t>
    </rPh>
    <rPh sb="11" eb="13">
      <t>ダンタイ</t>
    </rPh>
    <phoneticPr fontId="1"/>
  </si>
  <si>
    <t>住所（または居所）</t>
    <rPh sb="0" eb="2">
      <t>ジュウショ</t>
    </rPh>
    <rPh sb="6" eb="8">
      <t>キョショ</t>
    </rPh>
    <phoneticPr fontId="1"/>
  </si>
  <si>
    <t>職名（または職業）</t>
    <rPh sb="0" eb="2">
      <t>ショクメイ</t>
    </rPh>
    <rPh sb="6" eb="8">
      <t>ショクギョウ</t>
    </rPh>
    <phoneticPr fontId="1"/>
  </si>
  <si>
    <t>氏名</t>
    <rPh sb="0" eb="2">
      <t>シメイ</t>
    </rPh>
    <phoneticPr fontId="1"/>
  </si>
  <si>
    <t>○○　○○</t>
    <phoneticPr fontId="1"/>
  </si>
  <si>
    <t>職員番号等</t>
    <rPh sb="0" eb="2">
      <t>ショクイン</t>
    </rPh>
    <rPh sb="2" eb="4">
      <t>バンゴウ</t>
    </rPh>
    <rPh sb="4" eb="5">
      <t>トウ</t>
    </rPh>
    <phoneticPr fontId="1"/>
  </si>
  <si>
    <t>用務内容１</t>
    <rPh sb="0" eb="2">
      <t>ヨウム</t>
    </rPh>
    <rPh sb="2" eb="4">
      <t>ナイヨウ</t>
    </rPh>
    <phoneticPr fontId="1"/>
  </si>
  <si>
    <t>予算科目１</t>
    <rPh sb="0" eb="2">
      <t>ヨサン</t>
    </rPh>
    <rPh sb="2" eb="4">
      <t>カモク</t>
    </rPh>
    <phoneticPr fontId="1"/>
  </si>
  <si>
    <t>旅行期間（出発日）</t>
    <rPh sb="0" eb="2">
      <t>リョコウ</t>
    </rPh>
    <rPh sb="2" eb="4">
      <t>キカン</t>
    </rPh>
    <rPh sb="5" eb="8">
      <t>シュッパツビ</t>
    </rPh>
    <phoneticPr fontId="1"/>
  </si>
  <si>
    <t>旅行期間（帰着日）</t>
    <rPh sb="0" eb="2">
      <t>リョコウ</t>
    </rPh>
    <rPh sb="2" eb="4">
      <t>キカン</t>
    </rPh>
    <rPh sb="5" eb="7">
      <t>キチャク</t>
    </rPh>
    <rPh sb="7" eb="8">
      <t>ビ</t>
    </rPh>
    <phoneticPr fontId="1"/>
  </si>
  <si>
    <t>備考</t>
    <rPh sb="0" eb="2">
      <t>ビコウ</t>
    </rPh>
    <phoneticPr fontId="1"/>
  </si>
  <si>
    <t>https://www.xxx.ac.jp（学会等開催案内のURLなど）</t>
    <phoneticPr fontId="1"/>
  </si>
  <si>
    <t>用務内容２</t>
    <rPh sb="0" eb="2">
      <t>ヨウム</t>
    </rPh>
    <rPh sb="2" eb="4">
      <t>ナイヨウ</t>
    </rPh>
    <phoneticPr fontId="1"/>
  </si>
  <si>
    <t>用務先（県市町村・都市名）２</t>
    <rPh sb="0" eb="2">
      <t>ヨウム</t>
    </rPh>
    <rPh sb="2" eb="3">
      <t>サキ</t>
    </rPh>
    <rPh sb="4" eb="5">
      <t>ケン</t>
    </rPh>
    <rPh sb="5" eb="8">
      <t>シチョウソン</t>
    </rPh>
    <rPh sb="9" eb="12">
      <t>トシメイ</t>
    </rPh>
    <phoneticPr fontId="1"/>
  </si>
  <si>
    <t>予算科目２</t>
    <rPh sb="0" eb="2">
      <t>ヨサン</t>
    </rPh>
    <rPh sb="2" eb="4">
      <t>カモク</t>
    </rPh>
    <phoneticPr fontId="1"/>
  </si>
  <si>
    <t>用務内容３</t>
    <rPh sb="0" eb="2">
      <t>ヨウム</t>
    </rPh>
    <rPh sb="2" eb="4">
      <t>ナイヨウ</t>
    </rPh>
    <phoneticPr fontId="1"/>
  </si>
  <si>
    <t>予算科目３</t>
    <rPh sb="0" eb="2">
      <t>ヨサン</t>
    </rPh>
    <rPh sb="2" eb="4">
      <t>カモク</t>
    </rPh>
    <phoneticPr fontId="1"/>
  </si>
  <si>
    <t>用務内容４</t>
    <rPh sb="0" eb="2">
      <t>ヨウム</t>
    </rPh>
    <rPh sb="2" eb="4">
      <t>ナイヨウ</t>
    </rPh>
    <phoneticPr fontId="1"/>
  </si>
  <si>
    <t>予算科目４</t>
    <rPh sb="0" eb="2">
      <t>ヨサン</t>
    </rPh>
    <rPh sb="2" eb="4">
      <t>カモク</t>
    </rPh>
    <phoneticPr fontId="1"/>
  </si>
  <si>
    <t>用務内容５</t>
    <rPh sb="0" eb="2">
      <t>ヨウム</t>
    </rPh>
    <rPh sb="2" eb="4">
      <t>ナイヨウ</t>
    </rPh>
    <phoneticPr fontId="1"/>
  </si>
  <si>
    <t>予算科目５</t>
    <rPh sb="0" eb="2">
      <t>ヨサン</t>
    </rPh>
    <rPh sb="2" eb="4">
      <t>カモク</t>
    </rPh>
    <phoneticPr fontId="1"/>
  </si>
  <si>
    <t>国内緊急連絡先</t>
    <phoneticPr fontId="1"/>
  </si>
  <si>
    <t>家族等の氏名、続柄、電話番号、住所
※留学生は研究室の連絡先等</t>
    <rPh sb="0" eb="2">
      <t>カゾク</t>
    </rPh>
    <rPh sb="2" eb="3">
      <t>トウ</t>
    </rPh>
    <rPh sb="4" eb="6">
      <t>シメイ</t>
    </rPh>
    <rPh sb="7" eb="9">
      <t>ゾクガラ</t>
    </rPh>
    <rPh sb="10" eb="12">
      <t>デンワ</t>
    </rPh>
    <rPh sb="12" eb="14">
      <t>バンゴウ</t>
    </rPh>
    <rPh sb="15" eb="17">
      <t>ジュウショ</t>
    </rPh>
    <rPh sb="19" eb="22">
      <t>リュウガクセイ</t>
    </rPh>
    <rPh sb="23" eb="26">
      <t>ケンキュウシツ</t>
    </rPh>
    <rPh sb="27" eb="31">
      <t>レンラクサキトウ</t>
    </rPh>
    <phoneticPr fontId="1"/>
  </si>
  <si>
    <t>大学　花子、妻
025-222-2222
新潟市○○区✕✕</t>
    <rPh sb="0" eb="2">
      <t>ダイガク</t>
    </rPh>
    <rPh sb="3" eb="5">
      <t>ハナコ</t>
    </rPh>
    <rPh sb="6" eb="7">
      <t>ツマ</t>
    </rPh>
    <rPh sb="21" eb="24">
      <t>ニイガタシ</t>
    </rPh>
    <rPh sb="26" eb="27">
      <t>ク</t>
    </rPh>
    <phoneticPr fontId="1"/>
  </si>
  <si>
    <t>滞在日程表</t>
    <rPh sb="0" eb="2">
      <t>タイザイ</t>
    </rPh>
    <rPh sb="2" eb="5">
      <t>ニッテイヒョウ</t>
    </rPh>
    <phoneticPr fontId="1"/>
  </si>
  <si>
    <t>年月日</t>
    <rPh sb="0" eb="3">
      <t>ネンガッピ</t>
    </rPh>
    <phoneticPr fontId="1"/>
  </si>
  <si>
    <t>発着地名（国名）</t>
    <rPh sb="0" eb="4">
      <t>ハッチャクチメイ</t>
    </rPh>
    <rPh sb="5" eb="7">
      <t>コクメイ</t>
    </rPh>
    <phoneticPr fontId="1"/>
  </si>
  <si>
    <t>訪問先</t>
    <rPh sb="0" eb="3">
      <t>ホウモンサキ</t>
    </rPh>
    <phoneticPr fontId="1"/>
  </si>
  <si>
    <t>滞在日数</t>
    <rPh sb="0" eb="4">
      <t>タイザイニッスウ</t>
    </rPh>
    <phoneticPr fontId="1"/>
  </si>
  <si>
    <t>用務</t>
    <rPh sb="0" eb="2">
      <t>ヨウム</t>
    </rPh>
    <phoneticPr fontId="1"/>
  </si>
  <si>
    <r>
      <t xml:space="preserve">研究発表の演題、研究打合せのテーマ等
</t>
    </r>
    <r>
      <rPr>
        <b/>
        <sz val="14"/>
        <rFont val="ＭＳ Ｐゴシック"/>
        <family val="3"/>
        <charset val="128"/>
      </rPr>
      <t>※該当の場合のみ記入</t>
    </r>
    <rPh sb="0" eb="2">
      <t>ケンキュウ</t>
    </rPh>
    <rPh sb="2" eb="4">
      <t>ハッピョウ</t>
    </rPh>
    <rPh sb="5" eb="7">
      <t>エンダイ</t>
    </rPh>
    <rPh sb="8" eb="10">
      <t>ケンキュウ</t>
    </rPh>
    <rPh sb="10" eb="11">
      <t>ウ</t>
    </rPh>
    <rPh sb="11" eb="12">
      <t>ア</t>
    </rPh>
    <rPh sb="17" eb="18">
      <t>トウ</t>
    </rPh>
    <rPh sb="20" eb="22">
      <t>ガイトウ</t>
    </rPh>
    <rPh sb="23" eb="25">
      <t>バアイ</t>
    </rPh>
    <rPh sb="27" eb="29">
      <t>キニュウ</t>
    </rPh>
    <phoneticPr fontId="1"/>
  </si>
  <si>
    <r>
      <t xml:space="preserve">研究情報の提供や研究打合せを行う相手方の情報
</t>
    </r>
    <r>
      <rPr>
        <b/>
        <sz val="14"/>
        <rFont val="ＭＳ Ｐゴシック"/>
        <family val="3"/>
        <charset val="128"/>
      </rPr>
      <t>※該当の場合のみ記入</t>
    </r>
    <rPh sb="0" eb="2">
      <t>ケンキュウ</t>
    </rPh>
    <rPh sb="2" eb="4">
      <t>ジョウホウ</t>
    </rPh>
    <rPh sb="5" eb="7">
      <t>テイキョウ</t>
    </rPh>
    <rPh sb="8" eb="10">
      <t>ケンキュウ</t>
    </rPh>
    <rPh sb="10" eb="11">
      <t>ウ</t>
    </rPh>
    <rPh sb="11" eb="12">
      <t>ア</t>
    </rPh>
    <rPh sb="14" eb="15">
      <t>オコナ</t>
    </rPh>
    <rPh sb="16" eb="18">
      <t>アイテ</t>
    </rPh>
    <rPh sb="18" eb="19">
      <t>カタ</t>
    </rPh>
    <rPh sb="20" eb="22">
      <t>ジョウホウ</t>
    </rPh>
    <rPh sb="24" eb="26">
      <t>ガイトウ</t>
    </rPh>
    <rPh sb="27" eb="29">
      <t>バアイ</t>
    </rPh>
    <rPh sb="31" eb="33">
      <t>キニュウ</t>
    </rPh>
    <phoneticPr fontId="1"/>
  </si>
  <si>
    <t>個人の場合</t>
    <rPh sb="0" eb="2">
      <t>コジン</t>
    </rPh>
    <rPh sb="3" eb="5">
      <t>バアイ</t>
    </rPh>
    <phoneticPr fontId="1"/>
  </si>
  <si>
    <t>所属・職・氏名・業務／研究内容</t>
    <rPh sb="0" eb="2">
      <t>ショゾク</t>
    </rPh>
    <rPh sb="3" eb="4">
      <t>ショク</t>
    </rPh>
    <rPh sb="5" eb="7">
      <t>シメイ</t>
    </rPh>
    <rPh sb="8" eb="10">
      <t>ギョウム</t>
    </rPh>
    <rPh sb="11" eb="13">
      <t>ケンキュウ</t>
    </rPh>
    <rPh sb="13" eb="15">
      <t>ナイヨウ</t>
    </rPh>
    <phoneticPr fontId="1"/>
  </si>
  <si>
    <t>大学・法人等の場合</t>
    <rPh sb="0" eb="2">
      <t>ダイガク</t>
    </rPh>
    <rPh sb="3" eb="5">
      <t>ホウジン</t>
    </rPh>
    <rPh sb="5" eb="6">
      <t>トウ</t>
    </rPh>
    <rPh sb="7" eb="9">
      <t>バアイ</t>
    </rPh>
    <phoneticPr fontId="1"/>
  </si>
  <si>
    <t>名称・業務内容</t>
    <rPh sb="0" eb="2">
      <t>メイショウ</t>
    </rPh>
    <rPh sb="3" eb="5">
      <t>ギョウム</t>
    </rPh>
    <rPh sb="5" eb="7">
      <t>ナイヨウ</t>
    </rPh>
    <phoneticPr fontId="1"/>
  </si>
  <si>
    <t>渡航者との関係</t>
    <rPh sb="0" eb="3">
      <t>トコウシャ</t>
    </rPh>
    <rPh sb="5" eb="7">
      <t>カンケイ</t>
    </rPh>
    <phoneticPr fontId="1"/>
  </si>
  <si>
    <t>国名・住所</t>
    <rPh sb="0" eb="2">
      <t>コクメイ</t>
    </rPh>
    <rPh sb="3" eb="5">
      <t>ジュウショ</t>
    </rPh>
    <phoneticPr fontId="1"/>
  </si>
  <si>
    <t>（１）</t>
    <phoneticPr fontId="1"/>
  </si>
  <si>
    <t>機械、装置、工具、器具、備品、試料、サンプル、見本品などを携行しますか？</t>
  </si>
  <si>
    <t>（市販のノートパソコン・携帯電話・日用品等で、自己使用目的の携行品は除きます。）</t>
    <phoneticPr fontId="1"/>
  </si>
  <si>
    <t>（2)</t>
    <phoneticPr fontId="1"/>
  </si>
  <si>
    <t>相手方に、設計、製造又は使用に関する技術を提供しますか？</t>
    <phoneticPr fontId="1"/>
  </si>
  <si>
    <t>(３)</t>
    <phoneticPr fontId="1"/>
  </si>
  <si>
    <t>技術の提供は、次の①～⑤のいずれかに該当しますか？</t>
    <rPh sb="3" eb="5">
      <t>テイキョウ</t>
    </rPh>
    <rPh sb="18" eb="20">
      <t>ガイトウ</t>
    </rPh>
    <phoneticPr fontId="1"/>
  </si>
  <si>
    <t>①新聞、書籍、雑誌、カタログ、電気通信ネットワーク上のファイル等により、既に不特定多数の者に対して公開されている技術の提供</t>
    <rPh sb="59" eb="61">
      <t>テイキョウ</t>
    </rPh>
    <phoneticPr fontId="1"/>
  </si>
  <si>
    <t>②学会誌、公開特許情報、公開シンポジウムの議事録等不特定多数の者が入手可能な技術の提供</t>
    <rPh sb="41" eb="43">
      <t>テイキョウ</t>
    </rPh>
    <phoneticPr fontId="1"/>
  </si>
  <si>
    <t>③工場の見学コース、講演会、展示会等において不特定多数の者が入手又は聴講可能な技術の提供</t>
    <rPh sb="42" eb="44">
      <t>テイキョウ</t>
    </rPh>
    <phoneticPr fontId="1"/>
  </si>
  <si>
    <t>④ソースコードが公開されているプログラムの提供</t>
    <rPh sb="21" eb="23">
      <t>テイキョウ</t>
    </rPh>
    <phoneticPr fontId="1"/>
  </si>
  <si>
    <t>⑤学会発表用の原稿又は展示会等での配布資料の送付、雑誌への投稿等、不特定多数の者が入手又は閲覧可能とすることを目的とする取引</t>
    <rPh sb="33" eb="36">
      <t>フトクテイ</t>
    </rPh>
    <rPh sb="36" eb="38">
      <t>タスウ</t>
    </rPh>
    <rPh sb="39" eb="40">
      <t>モノ</t>
    </rPh>
    <rPh sb="41" eb="43">
      <t>ニュウシュ</t>
    </rPh>
    <rPh sb="43" eb="44">
      <t>マタ</t>
    </rPh>
    <rPh sb="45" eb="47">
      <t>エツラン</t>
    </rPh>
    <rPh sb="47" eb="49">
      <t>カノウ</t>
    </rPh>
    <rPh sb="55" eb="57">
      <t>モクテキ</t>
    </rPh>
    <rPh sb="60" eb="62">
      <t>トリヒキ</t>
    </rPh>
    <phoneticPr fontId="1"/>
  </si>
  <si>
    <t>上記が「はい」の場合は、その根拠を具体的に記述してください。
　　　例えば①の場合、書籍名、論文名などを記述。
　　　少しでも非公知技術を提供する場合は「いいえ」になります。</t>
    <rPh sb="0" eb="2">
      <t>ジョウキ</t>
    </rPh>
    <rPh sb="8" eb="10">
      <t>バアイ</t>
    </rPh>
    <rPh sb="14" eb="16">
      <t>コンキョ</t>
    </rPh>
    <rPh sb="17" eb="20">
      <t>グタイテキ</t>
    </rPh>
    <rPh sb="21" eb="23">
      <t>キジュツ</t>
    </rPh>
    <rPh sb="34" eb="35">
      <t>タト</t>
    </rPh>
    <rPh sb="39" eb="41">
      <t>バアイ</t>
    </rPh>
    <rPh sb="42" eb="44">
      <t>ショセキ</t>
    </rPh>
    <rPh sb="44" eb="45">
      <t>メイ</t>
    </rPh>
    <rPh sb="46" eb="49">
      <t>ロンブンメイ</t>
    </rPh>
    <rPh sb="52" eb="54">
      <t>キジュツ</t>
    </rPh>
    <rPh sb="59" eb="60">
      <t>スコ</t>
    </rPh>
    <rPh sb="63" eb="64">
      <t>ヒ</t>
    </rPh>
    <rPh sb="64" eb="66">
      <t>コウチ</t>
    </rPh>
    <rPh sb="66" eb="68">
      <t>ギジュツ</t>
    </rPh>
    <rPh sb="69" eb="71">
      <t>テイキョウ</t>
    </rPh>
    <rPh sb="73" eb="75">
      <t>バアイ</t>
    </rPh>
    <phoneticPr fontId="1"/>
  </si>
  <si>
    <t>(４)</t>
    <phoneticPr fontId="1"/>
  </si>
  <si>
    <t>技術の提供は、「基礎科学分野の研究活動」に限定されますか？</t>
    <rPh sb="3" eb="5">
      <t>テイキョウ</t>
    </rPh>
    <phoneticPr fontId="1"/>
  </si>
  <si>
    <t>「基礎科学分野の研究活動」とは、次の3つの要件をすべて満たすものをいいます。</t>
  </si>
  <si>
    <t>　要件1： 自然科学の分野における現象に関する原理の究明を主目的とした研究活動</t>
  </si>
  <si>
    <t>　要件3： 特定の製品の設計又は製造を目的としないもの</t>
  </si>
  <si>
    <t>上記が「はい」の場合は、その根拠として要件１～３を満たすことの説明を記入してください。
　　　「基礎研究」＝「基礎科学分野の研究」ではないことに注意が必要です。
　　　製品への応用の可能性がある技術は該当しません。
　　　工学、農学、医学といった実学系は該当しないことが多いです。例えば純粋数学などが「基礎科学分野の研究」に該当すると思われます。</t>
    <rPh sb="0" eb="2">
      <t>ジョウキ</t>
    </rPh>
    <rPh sb="8" eb="10">
      <t>バアイ</t>
    </rPh>
    <rPh sb="14" eb="16">
      <t>コンキョ</t>
    </rPh>
    <rPh sb="19" eb="21">
      <t>ヨウケン</t>
    </rPh>
    <rPh sb="25" eb="26">
      <t>ミ</t>
    </rPh>
    <rPh sb="31" eb="33">
      <t>セツメイ</t>
    </rPh>
    <rPh sb="34" eb="36">
      <t>キニュウ</t>
    </rPh>
    <rPh sb="48" eb="50">
      <t>キソ</t>
    </rPh>
    <rPh sb="50" eb="52">
      <t>ケンキュウ</t>
    </rPh>
    <rPh sb="55" eb="57">
      <t>キソ</t>
    </rPh>
    <rPh sb="57" eb="59">
      <t>カガク</t>
    </rPh>
    <rPh sb="59" eb="61">
      <t>ブンヤ</t>
    </rPh>
    <rPh sb="62" eb="64">
      <t>ケンキュウ</t>
    </rPh>
    <rPh sb="72" eb="74">
      <t>チュウイ</t>
    </rPh>
    <rPh sb="75" eb="77">
      <t>ヒツヨウ</t>
    </rPh>
    <rPh sb="84" eb="86">
      <t>セイヒン</t>
    </rPh>
    <rPh sb="88" eb="90">
      <t>オウヨウ</t>
    </rPh>
    <rPh sb="91" eb="94">
      <t>カノウセイ</t>
    </rPh>
    <rPh sb="97" eb="99">
      <t>ギジュツ</t>
    </rPh>
    <rPh sb="100" eb="102">
      <t>ガイトウ</t>
    </rPh>
    <rPh sb="111" eb="113">
      <t>コウガク</t>
    </rPh>
    <rPh sb="114" eb="116">
      <t>ノウガク</t>
    </rPh>
    <rPh sb="117" eb="119">
      <t>イガク</t>
    </rPh>
    <rPh sb="123" eb="125">
      <t>ジツガク</t>
    </rPh>
    <rPh sb="125" eb="126">
      <t>ケイ</t>
    </rPh>
    <rPh sb="127" eb="129">
      <t>ガイトウ</t>
    </rPh>
    <rPh sb="135" eb="136">
      <t>オオ</t>
    </rPh>
    <rPh sb="140" eb="141">
      <t>タト</t>
    </rPh>
    <rPh sb="143" eb="145">
      <t>ジュンスイ</t>
    </rPh>
    <rPh sb="145" eb="147">
      <t>スウガク</t>
    </rPh>
    <rPh sb="151" eb="153">
      <t>キソ</t>
    </rPh>
    <rPh sb="153" eb="155">
      <t>カガク</t>
    </rPh>
    <rPh sb="155" eb="157">
      <t>ブンヤ</t>
    </rPh>
    <rPh sb="158" eb="160">
      <t>ケンキュウ</t>
    </rPh>
    <rPh sb="162" eb="164">
      <t>ガイトウ</t>
    </rPh>
    <rPh sb="167" eb="168">
      <t>オモ</t>
    </rPh>
    <phoneticPr fontId="1"/>
  </si>
  <si>
    <t>(５)</t>
    <phoneticPr fontId="1"/>
  </si>
  <si>
    <t>提供技術は、リスト規制に該当しますか？</t>
  </si>
  <si>
    <t>以下のリンクを参照し、明らかに該当しないと判断できる場合のみ「いいえ」を選択してください。</t>
  </si>
  <si>
    <t>貨物・技術のマトリクス表（経産省HP）　</t>
    <phoneticPr fontId="1"/>
  </si>
  <si>
    <t>https://www.meti.go.jp/policy/anpo/matrix_intro.html</t>
    <phoneticPr fontId="1"/>
  </si>
  <si>
    <t>(６)</t>
    <phoneticPr fontId="1"/>
  </si>
  <si>
    <t>渡航先（相手方）は輸出令別表第3の地域（グループA））の国ですか？</t>
    <phoneticPr fontId="1"/>
  </si>
  <si>
    <t>https://www.meti.go.jp/policy/anpo/anpo03.html#howaitokoku</t>
    <phoneticPr fontId="1"/>
  </si>
  <si>
    <t>(７)</t>
    <phoneticPr fontId="1"/>
  </si>
  <si>
    <t>渡航先（相手方）は次のいずれかに該当しますか？</t>
  </si>
  <si>
    <t>①外国ユーザーリスト掲載組織　②国連武器禁輸国・地域　③イラン、イラク、北朝鮮</t>
  </si>
  <si>
    <t>①②は以下の経産省HPで確認してください。</t>
    <rPh sb="3" eb="5">
      <t>イカ</t>
    </rPh>
    <rPh sb="6" eb="9">
      <t>ケイサンショウ</t>
    </rPh>
    <rPh sb="12" eb="14">
      <t>カクニン</t>
    </rPh>
    <phoneticPr fontId="1"/>
  </si>
  <si>
    <t>①https://www.meti.go.jp/policy/anpo/law05.html#user-list</t>
    <phoneticPr fontId="1"/>
  </si>
  <si>
    <t>②https://www.meti.go.jp/policy/anpo/anpo03.html#howaitokoku</t>
    <phoneticPr fontId="1"/>
  </si>
  <si>
    <t>(８)</t>
    <phoneticPr fontId="1"/>
  </si>
  <si>
    <t>相手方が大量破壊兵器等（核兵器・化学兵器・生物兵器・ロケット・無人航空機をいう。以下同じ。）若しくは通常兵器、又はこれらに使用される技術的に高度な材料・部品・製品の開発等（開発、製造、使用又は所蔵をいう。以下同じ。）に関与している、又は過去関与していた疑いがありますか？</t>
  </si>
  <si>
    <t>(9)</t>
    <phoneticPr fontId="1"/>
  </si>
  <si>
    <t>提供技術が次のいずれかに用いられる疑いがありますか？</t>
  </si>
  <si>
    <t>①大量破壊兵器等若しくは通常兵器、又はこれらに使用される技術的に高度な材料・部品・製品の開発等</t>
  </si>
  <si>
    <t>②核融合に関する研究、核燃料物質や原子炉等の開発等</t>
  </si>
  <si>
    <t>③外国の軍若しくは警察又はこれらの者から委託を受けた者により、化学物質・微生物・毒素の開発等又は宇宙に関する研究</t>
  </si>
  <si>
    <t>(10)</t>
    <phoneticPr fontId="1"/>
  </si>
  <si>
    <t>上記「確認事項」の（５）及び（７）～（９）に「はい」「不明」が一つもない</t>
    <rPh sb="0" eb="2">
      <t>ジョウキ</t>
    </rPh>
    <rPh sb="3" eb="5">
      <t>カクニン</t>
    </rPh>
    <rPh sb="5" eb="7">
      <t>ジコウ</t>
    </rPh>
    <rPh sb="12" eb="13">
      <t>オヨ</t>
    </rPh>
    <rPh sb="27" eb="29">
      <t>フメイ</t>
    </rPh>
    <rPh sb="31" eb="32">
      <t>ヒト</t>
    </rPh>
    <phoneticPr fontId="1"/>
  </si>
  <si>
    <t>渡航先の危険情報レベル及び感染症危険情報レベルを確認した。</t>
    <phoneticPr fontId="1"/>
  </si>
  <si>
    <t>　　 外務省海外安全HP</t>
    <phoneticPr fontId="1"/>
  </si>
  <si>
    <t>　https://www.anzen.mofa.go.jp/</t>
    <phoneticPr fontId="1"/>
  </si>
  <si>
    <t>渡航先国・地域における入国制限措置及び入国に際しての条件・行動制限措置について把握している。</t>
    <phoneticPr fontId="1"/>
  </si>
  <si>
    <t>　駐日外国公館リスト</t>
    <phoneticPr fontId="1"/>
  </si>
  <si>
    <t>https://www.mofa.go.jp/mofaj/link/emblist/index.html</t>
    <phoneticPr fontId="1"/>
  </si>
  <si>
    <t xml:space="preserve">　在外公館リスト     </t>
    <phoneticPr fontId="1"/>
  </si>
  <si>
    <t>https://www.mofa.go.jp/mofaj/annai/zaigai/list/</t>
    <phoneticPr fontId="1"/>
  </si>
  <si>
    <t xml:space="preserve">　外務省海外安全HP </t>
    <phoneticPr fontId="1"/>
  </si>
  <si>
    <t>https://www.anzen.mofa.go.jp/covid19/pdfhistory_world.html</t>
    <phoneticPr fontId="1"/>
  </si>
  <si>
    <t>(1) 査証（ビザ）が必要かどうか。</t>
    <phoneticPr fontId="1"/>
  </si>
  <si>
    <t>(2) (1)で必要な場合、査証の取得が可能か。</t>
    <phoneticPr fontId="1"/>
  </si>
  <si>
    <t>(3)</t>
    <phoneticPr fontId="1"/>
  </si>
  <si>
    <t>(4)</t>
    <phoneticPr fontId="1"/>
  </si>
  <si>
    <t>(5)</t>
    <phoneticPr fontId="1"/>
  </si>
  <si>
    <t>渡航先国・地域において法令等による行動制限がない、または制限がある場合も、目的とする活動が十分行える状況であると判断できる。</t>
    <phoneticPr fontId="1"/>
  </si>
  <si>
    <t>(6)</t>
    <phoneticPr fontId="1"/>
  </si>
  <si>
    <t>海外旅行保険の補償内容について確認した。</t>
    <phoneticPr fontId="1"/>
  </si>
  <si>
    <t>海外渡航調書Webフォームへの入力</t>
    <rPh sb="4" eb="6">
      <t>チョウショ</t>
    </rPh>
    <rPh sb="15" eb="17">
      <t>ニュウリョク</t>
    </rPh>
    <phoneticPr fontId="1"/>
  </si>
  <si>
    <t>海外渡航調書フォーム
へのweb入力</t>
    <rPh sb="0" eb="2">
      <t>カイガイ</t>
    </rPh>
    <rPh sb="2" eb="4">
      <t>トコウ</t>
    </rPh>
    <rPh sb="4" eb="6">
      <t>チョウショ</t>
    </rPh>
    <rPh sb="16" eb="18">
      <t>ニュウリョク</t>
    </rPh>
    <phoneticPr fontId="1"/>
  </si>
  <si>
    <t>https://forms.office.com/r/BNHF2AxPwC</t>
    <phoneticPr fontId="1"/>
  </si>
  <si>
    <t>フォーム入力日（yyyy/mm/dd）→</t>
    <phoneticPr fontId="1"/>
  </si>
  <si>
    <t>旅行申請から旅費支給までの流れ</t>
    <rPh sb="0" eb="2">
      <t>リョコウ</t>
    </rPh>
    <rPh sb="2" eb="4">
      <t>シンセイ</t>
    </rPh>
    <rPh sb="6" eb="8">
      <t>リョヒ</t>
    </rPh>
    <rPh sb="8" eb="10">
      <t>シキュウ</t>
    </rPh>
    <rPh sb="13" eb="14">
      <t>ナガ</t>
    </rPh>
    <phoneticPr fontId="1"/>
  </si>
  <si>
    <t>○国内旅行申請から旅費支給の流れ</t>
    <rPh sb="1" eb="3">
      <t>コクナイ</t>
    </rPh>
    <rPh sb="3" eb="5">
      <t>リョコウ</t>
    </rPh>
    <phoneticPr fontId="1"/>
  </si>
  <si>
    <t>旅行者</t>
    <rPh sb="0" eb="2">
      <t>リョコウ</t>
    </rPh>
    <phoneticPr fontId="1"/>
  </si>
  <si>
    <t>旅費担当事務</t>
    <rPh sb="0" eb="2">
      <t>リョヒ</t>
    </rPh>
    <rPh sb="2" eb="4">
      <t>タントウ</t>
    </rPh>
    <rPh sb="4" eb="6">
      <t>ジム</t>
    </rPh>
    <phoneticPr fontId="1"/>
  </si>
  <si>
    <t>　　　　　　　　</t>
  </si>
  <si>
    <t>○外国旅行申請から旅費支給の流れ</t>
    <rPh sb="1" eb="3">
      <t>ガイコク</t>
    </rPh>
    <rPh sb="3" eb="5">
      <t>リョコウ</t>
    </rPh>
    <phoneticPr fontId="1"/>
  </si>
  <si>
    <t>別記様式第1号(第5条関係)</t>
    <phoneticPr fontId="1"/>
  </si>
  <si>
    <t>整理番号</t>
    <phoneticPr fontId="1"/>
  </si>
  <si>
    <t>部局：</t>
    <rPh sb="0" eb="2">
      <t>ブキョク</t>
    </rPh>
    <phoneticPr fontId="1"/>
  </si>
  <si>
    <t>旅行命令(依頼)伺</t>
    <phoneticPr fontId="1"/>
  </si>
  <si>
    <t>起案日</t>
    <phoneticPr fontId="1"/>
  </si>
  <si>
    <t>　下記のとおり命令(依頼)してよろしいか伺います。</t>
    <phoneticPr fontId="1"/>
  </si>
  <si>
    <t>　なお，決裁後は旅行を命じ(依頼し)ます。</t>
  </si>
  <si>
    <t>所属部局課（又は所属団体）</t>
    <rPh sb="6" eb="7">
      <t>マタ</t>
    </rPh>
    <rPh sb="8" eb="10">
      <t>ショゾク</t>
    </rPh>
    <rPh sb="10" eb="12">
      <t>ダンタイ</t>
    </rPh>
    <phoneticPr fontId="1"/>
  </si>
  <si>
    <t>職名（又は職業）</t>
    <phoneticPr fontId="1"/>
  </si>
  <si>
    <t>住所又は居所</t>
    <rPh sb="2" eb="3">
      <t>マタ</t>
    </rPh>
    <rPh sb="4" eb="6">
      <t>キョショ</t>
    </rPh>
    <phoneticPr fontId="1"/>
  </si>
  <si>
    <t>氏名</t>
  </si>
  <si>
    <t>発令日</t>
    <phoneticPr fontId="1"/>
  </si>
  <si>
    <t>年度</t>
    <rPh sb="0" eb="2">
      <t>ネンド</t>
    </rPh>
    <phoneticPr fontId="1"/>
  </si>
  <si>
    <t>用務</t>
  </si>
  <si>
    <t>用務先</t>
  </si>
  <si>
    <t>予算科目</t>
  </si>
  <si>
    <t>旅行期間</t>
  </si>
  <si>
    <t>自：</t>
    <rPh sb="0" eb="1">
      <t>ジ</t>
    </rPh>
    <phoneticPr fontId="1"/>
  </si>
  <si>
    <t>至：</t>
    <rPh sb="0" eb="1">
      <t>イタ</t>
    </rPh>
    <phoneticPr fontId="1"/>
  </si>
  <si>
    <t>本学の経費以外からの旅費支給</t>
    <phoneticPr fontId="1"/>
  </si>
  <si>
    <t>(以下事務部記載欄)</t>
  </si>
  <si>
    <t>出勤簿処理</t>
  </si>
  <si>
    <t>　 出勤簿処理済</t>
    <phoneticPr fontId="1"/>
  </si>
  <si>
    <t>休日用務</t>
  </si>
  <si>
    <t>【振替の場合】</t>
    <rPh sb="1" eb="3">
      <t>フリカエ</t>
    </rPh>
    <rPh sb="4" eb="6">
      <t>バアイ</t>
    </rPh>
    <phoneticPr fontId="1"/>
  </si>
  <si>
    <t>C列29から30行に休日を入力</t>
    <rPh sb="1" eb="2">
      <t>レツ</t>
    </rPh>
    <rPh sb="8" eb="9">
      <t>ギョウ</t>
    </rPh>
    <rPh sb="10" eb="12">
      <t>キュウジツ</t>
    </rPh>
    <rPh sb="13" eb="15">
      <t>ニュウリョク</t>
    </rPh>
    <phoneticPr fontId="1"/>
  </si>
  <si>
    <t>D列29行から30行にそれぞれの振替日を記載（文字列も可）</t>
    <rPh sb="1" eb="2">
      <t>レツ</t>
    </rPh>
    <rPh sb="4" eb="5">
      <t>ギョウ</t>
    </rPh>
    <rPh sb="9" eb="10">
      <t>ギョウ</t>
    </rPh>
    <rPh sb="16" eb="19">
      <t>フリカエビ</t>
    </rPh>
    <rPh sb="20" eb="22">
      <t>キサイ</t>
    </rPh>
    <rPh sb="23" eb="26">
      <t>モジレツ</t>
    </rPh>
    <rPh sb="27" eb="28">
      <t>カ</t>
    </rPh>
    <phoneticPr fontId="1"/>
  </si>
  <si>
    <t>４日以上の振替がある場合は33行から38行を再表示すると10日まで入力可能。</t>
    <rPh sb="15" eb="16">
      <t>ギョウ</t>
    </rPh>
    <rPh sb="20" eb="21">
      <t>ギョウ</t>
    </rPh>
    <rPh sb="22" eb="25">
      <t>サイヒョウジ</t>
    </rPh>
    <rPh sb="30" eb="31">
      <t>ニチ</t>
    </rPh>
    <rPh sb="33" eb="35">
      <t>ニュウリョク</t>
    </rPh>
    <rPh sb="35" eb="37">
      <t>カノウ</t>
    </rPh>
    <phoneticPr fontId="1"/>
  </si>
  <si>
    <t>前後泊</t>
  </si>
  <si>
    <t>それ以上の振替は別紙により対応のこと。</t>
    <phoneticPr fontId="1"/>
  </si>
  <si>
    <t>備考</t>
    <phoneticPr fontId="1"/>
  </si>
  <si>
    <t>備考　1　本様式は，使途に従い不用の文字は抹消して使用すること。</t>
  </si>
  <si>
    <t>　　　2　旅行命令等を変更する場合には，朱書きで訂正すること。</t>
  </si>
  <si>
    <t>110001人文社会科学系（人法経）</t>
    <rPh sb="14" eb="15">
      <t>ヒト</t>
    </rPh>
    <rPh sb="15" eb="17">
      <t>ホウケイ</t>
    </rPh>
    <phoneticPr fontId="1"/>
  </si>
  <si>
    <t>110002人文社会科学系（教育）</t>
    <rPh sb="14" eb="16">
      <t>キョウイク</t>
    </rPh>
    <phoneticPr fontId="1"/>
  </si>
  <si>
    <t>130001自然科学系（自）</t>
    <rPh sb="12" eb="13">
      <t>ジ</t>
    </rPh>
    <phoneticPr fontId="1"/>
  </si>
  <si>
    <t>130002自然科学系（理）</t>
    <rPh sb="12" eb="13">
      <t>リ</t>
    </rPh>
    <phoneticPr fontId="1"/>
  </si>
  <si>
    <t>130003自然科学系（工）</t>
    <rPh sb="12" eb="13">
      <t>コウ</t>
    </rPh>
    <phoneticPr fontId="1"/>
  </si>
  <si>
    <t>130004自然科学系（農）</t>
    <rPh sb="12" eb="13">
      <t>ノウ</t>
    </rPh>
    <phoneticPr fontId="1"/>
  </si>
  <si>
    <t>130005自然科学系（佐渡）</t>
    <rPh sb="12" eb="14">
      <t>サド</t>
    </rPh>
    <phoneticPr fontId="1"/>
  </si>
  <si>
    <t>150001医歯学系（医）</t>
    <rPh sb="11" eb="12">
      <t>イ</t>
    </rPh>
    <phoneticPr fontId="1"/>
  </si>
  <si>
    <t>150002医歯学系（保）</t>
    <rPh sb="11" eb="12">
      <t>ホ</t>
    </rPh>
    <phoneticPr fontId="1"/>
  </si>
  <si>
    <t>150003医歯学系（歯）</t>
    <rPh sb="11" eb="12">
      <t>ハ</t>
    </rPh>
    <phoneticPr fontId="1"/>
  </si>
  <si>
    <t>170001脳研究所</t>
  </si>
  <si>
    <t>180001医歯学総合病院</t>
  </si>
  <si>
    <t>210001学術情報部</t>
  </si>
  <si>
    <t>240001学長室</t>
    <rPh sb="6" eb="8">
      <t>ガクチョウ</t>
    </rPh>
    <rPh sb="8" eb="9">
      <t>シツ</t>
    </rPh>
    <phoneticPr fontId="2"/>
  </si>
  <si>
    <t>240002ＩＲ推進室</t>
    <rPh sb="8" eb="10">
      <t>スイシン</t>
    </rPh>
    <rPh sb="10" eb="11">
      <t>シツ</t>
    </rPh>
    <phoneticPr fontId="2"/>
  </si>
  <si>
    <t>240003評価センター</t>
    <rPh sb="6" eb="8">
      <t>ヒョウカ</t>
    </rPh>
    <phoneticPr fontId="2"/>
  </si>
  <si>
    <t>240004広報センター</t>
    <rPh sb="6" eb="8">
      <t>コウホウ</t>
    </rPh>
    <phoneticPr fontId="2"/>
  </si>
  <si>
    <t>240005男女共同参画推進室</t>
    <rPh sb="6" eb="8">
      <t>ダンジョ</t>
    </rPh>
    <rPh sb="8" eb="10">
      <t>キョウドウ</t>
    </rPh>
    <rPh sb="10" eb="12">
      <t>サンカク</t>
    </rPh>
    <rPh sb="12" eb="14">
      <t>スイシン</t>
    </rPh>
    <rPh sb="14" eb="15">
      <t>シツ</t>
    </rPh>
    <phoneticPr fontId="2"/>
  </si>
  <si>
    <t>240006教育戦略統括室</t>
    <rPh sb="6" eb="8">
      <t>キョウイク</t>
    </rPh>
    <rPh sb="8" eb="10">
      <t>センリャク</t>
    </rPh>
    <rPh sb="10" eb="12">
      <t>トウカツ</t>
    </rPh>
    <rPh sb="12" eb="13">
      <t>シツ</t>
    </rPh>
    <phoneticPr fontId="2"/>
  </si>
  <si>
    <t>280001危機管理室</t>
    <rPh sb="6" eb="8">
      <t>キキ</t>
    </rPh>
    <rPh sb="8" eb="10">
      <t>カンリ</t>
    </rPh>
    <rPh sb="10" eb="11">
      <t>シツ</t>
    </rPh>
    <phoneticPr fontId="2"/>
  </si>
  <si>
    <t>320000監査室</t>
    <rPh sb="6" eb="8">
      <t>カンサ</t>
    </rPh>
    <rPh sb="8" eb="9">
      <t>シツ</t>
    </rPh>
    <phoneticPr fontId="1"/>
  </si>
  <si>
    <t>320001総務部（総）</t>
    <rPh sb="6" eb="8">
      <t>ソウム</t>
    </rPh>
    <rPh sb="8" eb="9">
      <t>ブ</t>
    </rPh>
    <rPh sb="10" eb="11">
      <t>ソウ</t>
    </rPh>
    <phoneticPr fontId="2"/>
  </si>
  <si>
    <t>320002総務部（秘）</t>
    <rPh sb="6" eb="8">
      <t>ソウム</t>
    </rPh>
    <rPh sb="8" eb="9">
      <t>ブ</t>
    </rPh>
    <rPh sb="10" eb="11">
      <t>ヒ</t>
    </rPh>
    <phoneticPr fontId="2"/>
  </si>
  <si>
    <t>320003総務部（企）</t>
    <rPh sb="6" eb="8">
      <t>ソウム</t>
    </rPh>
    <rPh sb="8" eb="9">
      <t>ブ</t>
    </rPh>
    <rPh sb="10" eb="11">
      <t>キ</t>
    </rPh>
    <phoneticPr fontId="2"/>
  </si>
  <si>
    <t>320004総務部（人）</t>
    <rPh sb="6" eb="8">
      <t>ソウム</t>
    </rPh>
    <rPh sb="8" eb="9">
      <t>ブ</t>
    </rPh>
    <rPh sb="10" eb="11">
      <t>ヒト</t>
    </rPh>
    <phoneticPr fontId="2"/>
  </si>
  <si>
    <t>320005総務部（労）</t>
    <rPh sb="6" eb="8">
      <t>ソウム</t>
    </rPh>
    <rPh sb="8" eb="9">
      <t>ブ</t>
    </rPh>
    <rPh sb="10" eb="11">
      <t>ロウ</t>
    </rPh>
    <phoneticPr fontId="2"/>
  </si>
  <si>
    <t>320006総務部（サ）</t>
    <rPh sb="6" eb="8">
      <t>ソウム</t>
    </rPh>
    <rPh sb="8" eb="9">
      <t>ブ</t>
    </rPh>
    <phoneticPr fontId="2"/>
  </si>
  <si>
    <t>320011財務部</t>
    <rPh sb="6" eb="8">
      <t>ザイム</t>
    </rPh>
    <rPh sb="8" eb="9">
      <t>ブ</t>
    </rPh>
    <phoneticPr fontId="2"/>
  </si>
  <si>
    <t>320021施設管理部</t>
    <rPh sb="6" eb="8">
      <t>シセツ</t>
    </rPh>
    <rPh sb="8" eb="10">
      <t>カンリ</t>
    </rPh>
    <rPh sb="10" eb="11">
      <t>ブ</t>
    </rPh>
    <phoneticPr fontId="2"/>
  </si>
  <si>
    <t>340001附属学校</t>
  </si>
  <si>
    <t>420001研究企画推進部（研）</t>
    <rPh sb="14" eb="15">
      <t>ケン</t>
    </rPh>
    <phoneticPr fontId="1"/>
  </si>
  <si>
    <t>420002研究企画推進部（社）</t>
    <rPh sb="14" eb="15">
      <t>シャ</t>
    </rPh>
    <phoneticPr fontId="1"/>
  </si>
  <si>
    <t>430001学務部</t>
  </si>
  <si>
    <t>国内緊急連絡先</t>
    <rPh sb="0" eb="2">
      <t>コクナイ</t>
    </rPh>
    <rPh sb="2" eb="4">
      <t>キンキュウ</t>
    </rPh>
    <rPh sb="4" eb="7">
      <t>レンラクサキ</t>
    </rPh>
    <phoneticPr fontId="1"/>
  </si>
  <si>
    <t>所属部局名</t>
    <rPh sb="0" eb="5">
      <t>ショゾクブキョクメイ</t>
    </rPh>
    <phoneticPr fontId="1"/>
  </si>
  <si>
    <t>職・氏名</t>
    <rPh sb="0" eb="1">
      <t>ショク</t>
    </rPh>
    <rPh sb="2" eb="4">
      <t>シメイ</t>
    </rPh>
    <phoneticPr fontId="1"/>
  </si>
  <si>
    <t>旅行期間</t>
    <rPh sb="0" eb="2">
      <t>リョコウ</t>
    </rPh>
    <rPh sb="2" eb="4">
      <t>キカン</t>
    </rPh>
    <phoneticPr fontId="1"/>
  </si>
  <si>
    <t>用務内容</t>
    <rPh sb="0" eb="2">
      <t>ヨウム</t>
    </rPh>
    <rPh sb="2" eb="4">
      <t>ナイヨウ</t>
    </rPh>
    <phoneticPr fontId="1"/>
  </si>
  <si>
    <t>用務先（都市名）</t>
    <rPh sb="0" eb="2">
      <t>ヨウム</t>
    </rPh>
    <rPh sb="2" eb="3">
      <t>サキ</t>
    </rPh>
    <rPh sb="4" eb="7">
      <t>トシメイ</t>
    </rPh>
    <phoneticPr fontId="1"/>
  </si>
  <si>
    <t>安全保障輸出管理に係る事前確認事項</t>
  </si>
  <si>
    <t>確認項目　　（回答欄に記述、若しくはプルダウンで「はい」「いいえ」「不明」のいずれかを選択してください）</t>
    <phoneticPr fontId="1"/>
  </si>
  <si>
    <t>回答欄</t>
    <phoneticPr fontId="1"/>
  </si>
  <si>
    <t>（注）「はい」の場合は、安全保障輸出管理 事前確認シート（様式1-1　貨物の輸出用）を作成し、部局輸出管理担当者に提出してください。</t>
    <phoneticPr fontId="1"/>
  </si>
  <si>
    <t>　要件2： 理論的又は実験的方法により行うもの</t>
  </si>
  <si>
    <t>輸出令別表第3の地域（グループA））は、以下の経産省HPで確認してください。</t>
    <rPh sb="20" eb="22">
      <t>イカ</t>
    </rPh>
    <rPh sb="23" eb="26">
      <t>ケイサンショウ</t>
    </rPh>
    <rPh sb="29" eb="31">
      <t>カクニン</t>
    </rPh>
    <phoneticPr fontId="1"/>
  </si>
  <si>
    <t>＜部局輸出管理担当者へ＞</t>
  </si>
  <si>
    <t>・　記入漏れがないことを確認した上で、(5)及び(7)～(9)に「はい」「不明」が1つもなければ「取引可」としてください。
・　(1)が「はい」の場合･･･貨物の携行の可否については、別途事前確認シートによる部局審査を行ってください。
・　(5)及び(7)～(9)に「はい」「不明」がある場合・・・事務局で該非判定・取引審査を行いますので、社会連携課に連絡願います。</t>
    <rPh sb="170" eb="172">
      <t>シャカイ</t>
    </rPh>
    <phoneticPr fontId="1"/>
  </si>
  <si>
    <t>部局輸出管理担当者確認欄</t>
    <rPh sb="6" eb="9">
      <t>タントウシャ</t>
    </rPh>
    <rPh sb="9" eb="11">
      <t>カクニン</t>
    </rPh>
    <rPh sb="11" eb="12">
      <t>ラン</t>
    </rPh>
    <phoneticPr fontId="1"/>
  </si>
  <si>
    <t>取引可</t>
    <rPh sb="0" eb="2">
      <t>トリヒキ</t>
    </rPh>
    <rPh sb="2" eb="3">
      <t>カ</t>
    </rPh>
    <phoneticPr fontId="1"/>
  </si>
  <si>
    <t>日付</t>
    <phoneticPr fontId="1"/>
  </si>
  <si>
    <t>部局輸出管理担当者名</t>
    <rPh sb="0" eb="2">
      <t>ブキョク</t>
    </rPh>
    <rPh sb="2" eb="6">
      <t>ユシュツカンリ</t>
    </rPh>
    <phoneticPr fontId="1"/>
  </si>
  <si>
    <t>新潟大学　2023年12月改定　7年保存</t>
    <phoneticPr fontId="1"/>
  </si>
  <si>
    <t>海外渡航前確認書（教職員用）</t>
    <phoneticPr fontId="1"/>
  </si>
  <si>
    <t>各項目を事前に確認の上プルダウンより選択してください。</t>
    <rPh sb="18" eb="20">
      <t>センタク</t>
    </rPh>
    <phoneticPr fontId="1"/>
  </si>
  <si>
    <t>渡航先国・地域で推奨又は義務付けられている予防接種の有無について確認した。推奨又は義務付けられている予防接種がある場合、接種回数や、同時に接種可能な種類等に制限があるものもあるため、早めに医療機関に相談する必要があることを理解している。</t>
    <phoneticPr fontId="1"/>
  </si>
  <si>
    <t>厚生労働省検疫所</t>
  </si>
  <si>
    <t>https://www.forth.go.jp/moreinfo/topics/useful_vaccination.html</t>
    <phoneticPr fontId="1"/>
  </si>
  <si>
    <t>外務省「世界の医療事情」</t>
    <phoneticPr fontId="1"/>
  </si>
  <si>
    <t>https://www.mofa.go.jp/mofaj/toko/medi/index.html</t>
    <phoneticPr fontId="1"/>
  </si>
  <si>
    <t>（4）</t>
    <phoneticPr fontId="1"/>
  </si>
  <si>
    <t>（5）</t>
    <phoneticPr fontId="1"/>
  </si>
  <si>
    <r>
      <t>日本への帰国に際し、日本政府が定める「水際対策強化に係る新たな措置」はない、または措置がある場合も、その措置内容に従って帰国できる状況であると判断できる。</t>
    </r>
    <r>
      <rPr>
        <strike/>
        <sz val="14"/>
        <rFont val="ＭＳ Ｐゴシック"/>
        <family val="3"/>
        <charset val="128"/>
      </rPr>
      <t xml:space="preserve">
</t>
    </r>
    <r>
      <rPr>
        <sz val="14"/>
        <rFont val="ＭＳ Ｐゴシック"/>
        <family val="3"/>
        <charset val="128"/>
      </rPr>
      <t>https://www.mhlw.go.jp/stf/seisakunitsuite/bunya/0000121431_00209.html</t>
    </r>
    <rPh sb="41" eb="43">
      <t>ソチ</t>
    </rPh>
    <rPh sb="46" eb="48">
      <t>バアイ</t>
    </rPh>
    <rPh sb="52" eb="54">
      <t>ソチ</t>
    </rPh>
    <rPh sb="54" eb="56">
      <t>ナイヨウ</t>
    </rPh>
    <rPh sb="57" eb="58">
      <t>シタガ</t>
    </rPh>
    <rPh sb="60" eb="62">
      <t>キコク</t>
    </rPh>
    <rPh sb="65" eb="67">
      <t>ジョウキョウ</t>
    </rPh>
    <rPh sb="71" eb="73">
      <t>ハンダン</t>
    </rPh>
    <phoneticPr fontId="1"/>
  </si>
  <si>
    <t>（6）</t>
    <phoneticPr fontId="1"/>
  </si>
  <si>
    <t>出立・帰着予定日の直前・直後において、感染、感染の疑い及び濃厚接触者となった場合に、渡航活動に及ぼす影響（例えば、航空券変更や宿泊延長による付加的費用発生の可能性があること、渡航中活動の制限等）について理解している。特に渡航期間が短期の場合は渡航目的に影響する可能性があり、注意及び認識が必要であることを理解している。</t>
    <phoneticPr fontId="1"/>
  </si>
  <si>
    <t>関係省庁への渡航状況報告に必要となるため、必ず回答をお願いします。</t>
    <rPh sb="0" eb="2">
      <t>カンケイ</t>
    </rPh>
    <rPh sb="2" eb="4">
      <t>ショウチョウ</t>
    </rPh>
    <rPh sb="10" eb="12">
      <t>ホウコク</t>
    </rPh>
    <rPh sb="13" eb="15">
      <t>ヒツヨウ</t>
    </rPh>
    <rPh sb="21" eb="22">
      <t>カナラ</t>
    </rPh>
    <rPh sb="23" eb="25">
      <t>カイトウ</t>
    </rPh>
    <rPh sb="27" eb="28">
      <t>ネガ</t>
    </rPh>
    <phoneticPr fontId="1"/>
  </si>
  <si>
    <t>入力シートからの自動転記</t>
    <rPh sb="0" eb="2">
      <t>ニュウリョク</t>
    </rPh>
    <rPh sb="8" eb="10">
      <t>ジドウ</t>
    </rPh>
    <rPh sb="10" eb="12">
      <t>テンキ</t>
    </rPh>
    <phoneticPr fontId="1"/>
  </si>
  <si>
    <t>旅行報告書</t>
  </si>
  <si>
    <t>職・氏名</t>
  </si>
  <si>
    <t>～</t>
    <phoneticPr fontId="1"/>
  </si>
  <si>
    <t>用務内容及び概要</t>
    <phoneticPr fontId="1"/>
  </si>
  <si>
    <t>主要交通手段</t>
  </si>
  <si>
    <t>　　鉄道（　　新幹線利用）　　航空機　　　　路線バス　　　　高速バス</t>
    <rPh sb="22" eb="24">
      <t>ロセン</t>
    </rPh>
    <rPh sb="30" eb="32">
      <t>コウソク</t>
    </rPh>
    <phoneticPr fontId="1"/>
  </si>
  <si>
    <t>　　船舶（　　　ジェットフォイル）　　公用車　　　　自家用車</t>
    <phoneticPr fontId="1"/>
  </si>
  <si>
    <t>　その他　（</t>
    <phoneticPr fontId="1"/>
  </si>
  <si>
    <t>）</t>
    <phoneticPr fontId="1"/>
  </si>
  <si>
    <t>宿泊状況</t>
  </si>
  <si>
    <t>宿泊を伴った場合</t>
  </si>
  <si>
    <t>※用務先と異なる市町村に所在する施設等に宿泊した場合，当該施設までの近距離交通費が不支給となることがあります。</t>
  </si>
  <si>
    <t>　　 宿泊先施設等</t>
    <rPh sb="5" eb="6">
      <t>サキ</t>
    </rPh>
    <rPh sb="8" eb="9">
      <t>トウ</t>
    </rPh>
    <phoneticPr fontId="1"/>
  </si>
  <si>
    <t>（</t>
    <phoneticPr fontId="1"/>
  </si>
  <si>
    <t>月</t>
    <phoneticPr fontId="1"/>
  </si>
  <si>
    <t>日～</t>
    <rPh sb="0" eb="1">
      <t>ニチ</t>
    </rPh>
    <phoneticPr fontId="1"/>
  </si>
  <si>
    <t>月</t>
    <rPh sb="0" eb="1">
      <t>ガツ</t>
    </rPh>
    <phoneticPr fontId="1"/>
  </si>
  <si>
    <t>日：</t>
    <phoneticPr fontId="1"/>
  </si>
  <si>
    <t>宿泊施設名</t>
    <rPh sb="0" eb="2">
      <t>シュクハク</t>
    </rPh>
    <rPh sb="2" eb="4">
      <t>シセツ</t>
    </rPh>
    <rPh sb="4" eb="5">
      <t>メイ</t>
    </rPh>
    <phoneticPr fontId="1"/>
  </si>
  <si>
    <t>自宅</t>
    <rPh sb="0" eb="2">
      <t>ジタク</t>
    </rPh>
    <phoneticPr fontId="1"/>
  </si>
  <si>
    <t>知人宅</t>
    <rPh sb="0" eb="3">
      <t>チジンタク</t>
    </rPh>
    <phoneticPr fontId="1"/>
  </si>
  <si>
    <t>内国旅行</t>
  </si>
  <si>
    <t>交通手段利用に</t>
  </si>
  <si>
    <t>航空機を利用した場合</t>
  </si>
  <si>
    <t>係る添付書類等</t>
  </si>
  <si>
    <t>　　　 領収書　　　 航空券の半券</t>
  </si>
  <si>
    <t>　　　 パック旅行を利用した場合</t>
    <phoneticPr fontId="1"/>
  </si>
  <si>
    <t>　　 　パック代金に含まれる食事代（　　食事なし　　　　朝食付　　　　夕食付）</t>
    <phoneticPr fontId="1"/>
  </si>
  <si>
    <t>自家用車を利用した場合</t>
  </si>
  <si>
    <t xml:space="preserve"> 　　走行距離（約　　</t>
    <phoneticPr fontId="1"/>
  </si>
  <si>
    <t>キロ）（　　往復距離　　　　片道距離）</t>
    <rPh sb="6" eb="8">
      <t>オウフク</t>
    </rPh>
    <rPh sb="8" eb="10">
      <t>キョリ</t>
    </rPh>
    <rPh sb="14" eb="16">
      <t>カタミチ</t>
    </rPh>
    <rPh sb="16" eb="18">
      <t>キョリ</t>
    </rPh>
    <phoneticPr fontId="1"/>
  </si>
  <si>
    <t>　　　 領収書</t>
    <phoneticPr fontId="1"/>
  </si>
  <si>
    <t>※レンタカー，タクシー，高速道路又は有料駐車場を利用した場合やガソリン代を立替えた場合等，実費精算を要する経費については，領収書を添付すること（必須）。</t>
  </si>
  <si>
    <t>その他の添付書類</t>
  </si>
  <si>
    <t>外国旅行</t>
  </si>
  <si>
    <t>主要交通手段利用</t>
  </si>
  <si>
    <t>　　 領収書</t>
  </si>
  <si>
    <t>による添付書類等</t>
  </si>
  <si>
    <t>　　 航空賃の内訳がわかる書類（見積書，Ｅチケットお客様控え等）</t>
    <phoneticPr fontId="1"/>
  </si>
  <si>
    <t>　　 航空券の半券</t>
  </si>
  <si>
    <t>※鉄道賃，車賃等の現地で発生した交通費，滞在諸費および旅行雑費のうち，旅費として支給を要するものについては領収書等を提出してください（必須）。</t>
  </si>
  <si>
    <t>本学の経費以外からの旅費支給の有無</t>
    <phoneticPr fontId="1"/>
  </si>
  <si>
    <t>　　 全額支給あり</t>
  </si>
  <si>
    <t>　　 一部支給あり　（</t>
    <phoneticPr fontId="1"/>
  </si>
  <si>
    <t>※一部支給がある場合は支給内容を具体的に記載すること</t>
  </si>
  <si>
    <t>実際の経路及び方法の申告の省略</t>
  </si>
  <si>
    <t>　　 実際の経路及び方法の申告を省略する※１（　　　一部区間についてのみ別途申告※２）
（旅費計算の経路及び方法を事務に一任する）</t>
    <rPh sb="26" eb="28">
      <t>イチブ</t>
    </rPh>
    <rPh sb="28" eb="30">
      <t>クカン</t>
    </rPh>
    <rPh sb="36" eb="38">
      <t>ベット</t>
    </rPh>
    <rPh sb="38" eb="40">
      <t>シンコク</t>
    </rPh>
    <phoneticPr fontId="1"/>
  </si>
  <si>
    <t>※１　省略した場合にも，最も経済的な通常の経路及び方法により用務先までの往復（用務先が複数ある場合はその間の近距離移動を含む）にかかる旅費額が支給されます（実際の経路及び方法と一致しない場合があります）。
※２　領収書の添付，備考や別紙への記載等により申告してください。</t>
    <rPh sb="106" eb="109">
      <t>リョウシュウショ</t>
    </rPh>
    <rPh sb="110" eb="112">
      <t>テンプ</t>
    </rPh>
    <rPh sb="113" eb="115">
      <t>ビコウ</t>
    </rPh>
    <rPh sb="116" eb="118">
      <t>ベッシ</t>
    </rPh>
    <rPh sb="120" eb="122">
      <t>キサイ</t>
    </rPh>
    <rPh sb="122" eb="123">
      <t>トウ</t>
    </rPh>
    <rPh sb="126" eb="128">
      <t>シンコク</t>
    </rPh>
    <phoneticPr fontId="1"/>
  </si>
  <si>
    <t>　　　初日午後出発（昼食代不要）</t>
    <rPh sb="3" eb="5">
      <t>ショニチ</t>
    </rPh>
    <rPh sb="5" eb="7">
      <t>ゴゴ</t>
    </rPh>
    <rPh sb="7" eb="9">
      <t>シュッパツ</t>
    </rPh>
    <rPh sb="10" eb="12">
      <t>チュウショク</t>
    </rPh>
    <rPh sb="12" eb="13">
      <t>ダイ</t>
    </rPh>
    <rPh sb="13" eb="15">
      <t>フヨウ</t>
    </rPh>
    <phoneticPr fontId="1"/>
  </si>
  <si>
    <t>最終日午前着（昼食代不要）</t>
    <rPh sb="0" eb="3">
      <t>サイシュウビ</t>
    </rPh>
    <rPh sb="3" eb="5">
      <t>ゴゼン</t>
    </rPh>
    <rPh sb="5" eb="6">
      <t>チャク</t>
    </rPh>
    <rPh sb="7" eb="9">
      <t>チュウショク</t>
    </rPh>
    <rPh sb="9" eb="10">
      <t>ダイ</t>
    </rPh>
    <rPh sb="10" eb="12">
      <t>フヨウ</t>
    </rPh>
    <phoneticPr fontId="1"/>
  </si>
  <si>
    <t>※　</t>
    <phoneticPr fontId="1"/>
  </si>
  <si>
    <t>旅行完了後２週間以内に旅費担当者へ提出してください。</t>
    <phoneticPr fontId="1"/>
  </si>
  <si>
    <t>訪問先等から宿泊，移動手段，食事の提供を受けた等により宿泊料，交通費，食事代の実費負担が生じなかった場合は，備考欄にその内容を記載してください。</t>
    <phoneticPr fontId="1"/>
  </si>
  <si>
    <t>「旅行報告書」は，旅行の事実を報告するとともに，その内容に基づいて旅費が支払われる根拠となるものです。故意または重大な過失により事実と異なる報告がなされた場合には研究費等の不正使用に該当し，旅費の返納，各種競争的資金の申請の制限及び懲戒処分の対象となることがあります。</t>
    <phoneticPr fontId="1"/>
  </si>
  <si>
    <t>上記について十分理解したうえで，報告内容に事実と相違ありません。</t>
  </si>
  <si>
    <t>（旅行者自署）</t>
    <phoneticPr fontId="1"/>
  </si>
  <si>
    <t>旅行経費明細</t>
    <rPh sb="0" eb="2">
      <t>リョコウ</t>
    </rPh>
    <rPh sb="2" eb="4">
      <t>ケイヒ</t>
    </rPh>
    <rPh sb="4" eb="6">
      <t>メイサイ</t>
    </rPh>
    <phoneticPr fontId="14"/>
  </si>
  <si>
    <t>整理番号</t>
    <rPh sb="0" eb="2">
      <t>セイリ</t>
    </rPh>
    <rPh sb="2" eb="4">
      <t>バンゴウ</t>
    </rPh>
    <phoneticPr fontId="1"/>
  </si>
  <si>
    <t>記載欄に収まらない場合は，シートをコピーして別葉とするか，適宜，行を追加して記載してください。</t>
    <rPh sb="0" eb="2">
      <t>キサイ</t>
    </rPh>
    <rPh sb="2" eb="3">
      <t>ラン</t>
    </rPh>
    <rPh sb="4" eb="5">
      <t>オサ</t>
    </rPh>
    <rPh sb="9" eb="11">
      <t>バアイ</t>
    </rPh>
    <rPh sb="22" eb="23">
      <t>ベツ</t>
    </rPh>
    <rPh sb="23" eb="24">
      <t>ハ</t>
    </rPh>
    <rPh sb="29" eb="31">
      <t>テキギ</t>
    </rPh>
    <rPh sb="32" eb="33">
      <t>ギョウ</t>
    </rPh>
    <rPh sb="34" eb="36">
      <t>ツイカ</t>
    </rPh>
    <rPh sb="38" eb="40">
      <t>キサイ</t>
    </rPh>
    <phoneticPr fontId="1"/>
  </si>
  <si>
    <t>※１</t>
    <phoneticPr fontId="1"/>
  </si>
  <si>
    <t>出発地から用務地までの往路，旅行命令等により命令する等された出張先が複数ある場合はその間の移動，最終日の宿泊施設から帰着地までの復路について記載してください。用務先施設から宿泊施設までの交通費，２日目以降（最終日を除く）の宿泊施設から用務先施設までの交通費は，滞在諸費として定額支給されることから記載不要ですが，滞在諸費の実費（定額ではなく）を旅費として受給することを希望するときは記載してください（交通費の領収書が提出できる場合を除く）。</t>
    <rPh sb="11" eb="13">
      <t>オウロ</t>
    </rPh>
    <rPh sb="48" eb="51">
      <t>サイシュウビ</t>
    </rPh>
    <rPh sb="52" eb="54">
      <t>シュクハク</t>
    </rPh>
    <rPh sb="54" eb="56">
      <t>シセツ</t>
    </rPh>
    <rPh sb="58" eb="60">
      <t>キチャク</t>
    </rPh>
    <rPh sb="60" eb="61">
      <t>チ</t>
    </rPh>
    <rPh sb="64" eb="66">
      <t>フクロ</t>
    </rPh>
    <rPh sb="70" eb="72">
      <t>キサイ</t>
    </rPh>
    <rPh sb="79" eb="81">
      <t>ヨウム</t>
    </rPh>
    <rPh sb="81" eb="82">
      <t>サキ</t>
    </rPh>
    <rPh sb="82" eb="84">
      <t>シセツ</t>
    </rPh>
    <rPh sb="88" eb="90">
      <t>シセツ</t>
    </rPh>
    <rPh sb="98" eb="99">
      <t>ニチ</t>
    </rPh>
    <rPh sb="99" eb="100">
      <t>メ</t>
    </rPh>
    <rPh sb="100" eb="102">
      <t>イコウ</t>
    </rPh>
    <rPh sb="103" eb="106">
      <t>サイシュウビ</t>
    </rPh>
    <rPh sb="107" eb="108">
      <t>ノゾ</t>
    </rPh>
    <rPh sb="111" eb="113">
      <t>シュクハク</t>
    </rPh>
    <rPh sb="113" eb="115">
      <t>シセツ</t>
    </rPh>
    <rPh sb="117" eb="119">
      <t>ヨウム</t>
    </rPh>
    <rPh sb="119" eb="120">
      <t>サキ</t>
    </rPh>
    <rPh sb="120" eb="122">
      <t>シセツ</t>
    </rPh>
    <rPh sb="125" eb="128">
      <t>コウツウヒ</t>
    </rPh>
    <rPh sb="148" eb="150">
      <t>キサイ</t>
    </rPh>
    <rPh sb="150" eb="152">
      <t>フヨウ</t>
    </rPh>
    <rPh sb="156" eb="158">
      <t>タイザイ</t>
    </rPh>
    <rPh sb="158" eb="160">
      <t>ショヒ</t>
    </rPh>
    <rPh sb="161" eb="163">
      <t>ジッピ</t>
    </rPh>
    <rPh sb="164" eb="166">
      <t>テイガク</t>
    </rPh>
    <rPh sb="172" eb="174">
      <t>リョヒ</t>
    </rPh>
    <rPh sb="177" eb="179">
      <t>ジュキュウ</t>
    </rPh>
    <rPh sb="184" eb="186">
      <t>キボウ</t>
    </rPh>
    <phoneticPr fontId="1"/>
  </si>
  <si>
    <t>※２</t>
    <phoneticPr fontId="1"/>
  </si>
  <si>
    <t>旅費支給の必要がない経路は記載不要です。</t>
    <rPh sb="10" eb="12">
      <t>ケイロ</t>
    </rPh>
    <phoneticPr fontId="1"/>
  </si>
  <si>
    <t>※３</t>
    <phoneticPr fontId="1"/>
  </si>
  <si>
    <t>記載の不十分な経路については，最も経済的な通常の経路及び方法により計算された旅費額が支給されることがあります。</t>
    <rPh sb="0" eb="2">
      <t>キサイ</t>
    </rPh>
    <rPh sb="3" eb="6">
      <t>フジュウブン</t>
    </rPh>
    <rPh sb="7" eb="9">
      <t>ケイロ</t>
    </rPh>
    <phoneticPr fontId="1"/>
  </si>
  <si>
    <t>※４</t>
    <phoneticPr fontId="1"/>
  </si>
  <si>
    <t>外国旅行中の経路等の申告に際しては，領収書の提出が必要です。</t>
    <rPh sb="0" eb="2">
      <t>ガイコク</t>
    </rPh>
    <rPh sb="2" eb="4">
      <t>リョコウ</t>
    </rPh>
    <rPh sb="4" eb="5">
      <t>チュウ</t>
    </rPh>
    <rPh sb="6" eb="8">
      <t>ケイロ</t>
    </rPh>
    <rPh sb="8" eb="9">
      <t>トウ</t>
    </rPh>
    <rPh sb="10" eb="12">
      <t>シンコク</t>
    </rPh>
    <rPh sb="13" eb="14">
      <t>サイ</t>
    </rPh>
    <rPh sb="18" eb="21">
      <t>リョウシュウショ</t>
    </rPh>
    <rPh sb="22" eb="24">
      <t>テイシュツ</t>
    </rPh>
    <rPh sb="25" eb="27">
      <t>ヒツヨウ</t>
    </rPh>
    <phoneticPr fontId="1"/>
  </si>
  <si>
    <t>※５</t>
    <phoneticPr fontId="1"/>
  </si>
  <si>
    <t>航空賃，タクシー，レンタカー，高速道路および有料駐車場利用料，公用車のガソリン代等については領収書の提出が必要です。</t>
    <rPh sb="31" eb="34">
      <t>コウヨウシャ</t>
    </rPh>
    <rPh sb="40" eb="41">
      <t>トウ</t>
    </rPh>
    <rPh sb="46" eb="49">
      <t>リョウシュウショ</t>
    </rPh>
    <rPh sb="50" eb="52">
      <t>テイシュツ</t>
    </rPh>
    <rPh sb="53" eb="55">
      <t>ヒツヨウ</t>
    </rPh>
    <phoneticPr fontId="1"/>
  </si>
  <si>
    <t>※６</t>
    <phoneticPr fontId="1"/>
  </si>
  <si>
    <t>５に列記したものを除き，国内旅行に係る鉄道，バス等の金額の記載に際して，証拠書類の提出は不要ですが，以下に十分留意してください。</t>
    <rPh sb="2" eb="4">
      <t>レッキ</t>
    </rPh>
    <rPh sb="9" eb="10">
      <t>ノゾ</t>
    </rPh>
    <rPh sb="12" eb="14">
      <t>コクナイ</t>
    </rPh>
    <rPh sb="14" eb="16">
      <t>リョコウ</t>
    </rPh>
    <rPh sb="17" eb="18">
      <t>カカ</t>
    </rPh>
    <rPh sb="19" eb="21">
      <t>テツドウ</t>
    </rPh>
    <rPh sb="24" eb="25">
      <t>トウ</t>
    </rPh>
    <rPh sb="26" eb="28">
      <t>キンガク</t>
    </rPh>
    <rPh sb="29" eb="31">
      <t>キサイ</t>
    </rPh>
    <rPh sb="32" eb="33">
      <t>サイ</t>
    </rPh>
    <rPh sb="36" eb="38">
      <t>ショウコ</t>
    </rPh>
    <rPh sb="38" eb="40">
      <t>ショルイ</t>
    </rPh>
    <rPh sb="41" eb="43">
      <t>テイシュツ</t>
    </rPh>
    <rPh sb="44" eb="46">
      <t>フヨウ</t>
    </rPh>
    <rPh sb="50" eb="52">
      <t>イカ</t>
    </rPh>
    <rPh sb="53" eb="55">
      <t>ジュウブン</t>
    </rPh>
    <rPh sb="55" eb="57">
      <t>リュウイ</t>
    </rPh>
    <phoneticPr fontId="1"/>
  </si>
  <si>
    <t>※７</t>
    <phoneticPr fontId="1"/>
  </si>
  <si>
    <t>金額の記載がなく，記載された交通手段の実在が確認できないときは，当該経路の旅費は支給されない場合があります。</t>
    <phoneticPr fontId="1"/>
  </si>
  <si>
    <t>初日午後出発（昼食代不要）</t>
    <phoneticPr fontId="1"/>
  </si>
  <si>
    <t>最終日午前着（昼食代不要）
※宿泊を伴う場合のみ</t>
    <rPh sb="15" eb="17">
      <t>シュクハク</t>
    </rPh>
    <rPh sb="18" eb="19">
      <t>トモナ</t>
    </rPh>
    <rPh sb="20" eb="22">
      <t>バアイ</t>
    </rPh>
    <phoneticPr fontId="1"/>
  </si>
  <si>
    <t>日付</t>
  </si>
  <si>
    <t>交通手段
（プルダウン）</t>
    <rPh sb="0" eb="2">
      <t>コウツウ</t>
    </rPh>
    <rPh sb="2" eb="4">
      <t>シュダン</t>
    </rPh>
    <phoneticPr fontId="15"/>
  </si>
  <si>
    <t>適用
（チェック項目）</t>
    <rPh sb="0" eb="2">
      <t>テキヨウ</t>
    </rPh>
    <rPh sb="8" eb="10">
      <t>コウモク</t>
    </rPh>
    <phoneticPr fontId="14"/>
  </si>
  <si>
    <t>出発駅・港
・バス停等</t>
    <rPh sb="0" eb="2">
      <t>シュッパツ</t>
    </rPh>
    <rPh sb="2" eb="3">
      <t>エキ</t>
    </rPh>
    <rPh sb="4" eb="5">
      <t>ミナト</t>
    </rPh>
    <rPh sb="9" eb="10">
      <t>テイ</t>
    </rPh>
    <rPh sb="10" eb="11">
      <t>トウ</t>
    </rPh>
    <phoneticPr fontId="14"/>
  </si>
  <si>
    <t>到着駅・港
・バス停等</t>
    <rPh sb="0" eb="2">
      <t>トウチャク</t>
    </rPh>
    <rPh sb="2" eb="3">
      <t>エキ</t>
    </rPh>
    <rPh sb="4" eb="5">
      <t>ミナト</t>
    </rPh>
    <rPh sb="9" eb="10">
      <t>テイ</t>
    </rPh>
    <rPh sb="10" eb="11">
      <t>トウ</t>
    </rPh>
    <phoneticPr fontId="14"/>
  </si>
  <si>
    <t>用務地</t>
    <rPh sb="0" eb="2">
      <t>ヨウム</t>
    </rPh>
    <rPh sb="2" eb="3">
      <t>チ</t>
    </rPh>
    <phoneticPr fontId="14"/>
  </si>
  <si>
    <t>金額（円）</t>
    <rPh sb="0" eb="2">
      <t>キンガク</t>
    </rPh>
    <rPh sb="3" eb="4">
      <t>エン</t>
    </rPh>
    <phoneticPr fontId="14"/>
  </si>
  <si>
    <t>事務記載欄</t>
    <rPh sb="0" eb="2">
      <t>ジム</t>
    </rPh>
    <rPh sb="2" eb="4">
      <t>キサイ</t>
    </rPh>
    <rPh sb="4" eb="5">
      <t>ラン</t>
    </rPh>
    <phoneticPr fontId="14"/>
  </si>
  <si>
    <t>備考</t>
    <rPh sb="0" eb="2">
      <t>ビコウ</t>
    </rPh>
    <phoneticPr fontId="14"/>
  </si>
  <si>
    <t>　　新幹線利用
　　指定席</t>
    <rPh sb="2" eb="5">
      <t>シンカンセン</t>
    </rPh>
    <rPh sb="5" eb="7">
      <t>リヨウ</t>
    </rPh>
    <rPh sb="10" eb="13">
      <t>シテイセキ</t>
    </rPh>
    <phoneticPr fontId="14"/>
  </si>
  <si>
    <t>　虚偽または重大な過失により過大な金額を記載し，それに基づく旅費の不正な受給があった場合，その責は旅行者に帰せられ，旅費の返納，各種競争的資金の申請の制限及び懲戒処分の対象となることがあります。</t>
    <phoneticPr fontId="14"/>
  </si>
  <si>
    <t>旅行者氏名</t>
    <phoneticPr fontId="14"/>
  </si>
  <si>
    <t>交通手段</t>
    <rPh sb="0" eb="2">
      <t>コウツウ</t>
    </rPh>
    <rPh sb="2" eb="4">
      <t>シュダン</t>
    </rPh>
    <phoneticPr fontId="14"/>
  </si>
  <si>
    <t>１．鉄道（ＪＲ）</t>
    <rPh sb="2" eb="4">
      <t>テツドウ</t>
    </rPh>
    <phoneticPr fontId="14"/>
  </si>
  <si>
    <t>２．鉄道（私鉄等）</t>
    <rPh sb="2" eb="4">
      <t>テツドウ</t>
    </rPh>
    <rPh sb="5" eb="7">
      <t>シテツ</t>
    </rPh>
    <rPh sb="7" eb="8">
      <t>トウ</t>
    </rPh>
    <phoneticPr fontId="1"/>
  </si>
  <si>
    <t>３．航空機（領収書添付）</t>
    <rPh sb="2" eb="5">
      <t>コウクウキ</t>
    </rPh>
    <rPh sb="6" eb="9">
      <t>リョウシュウショ</t>
    </rPh>
    <rPh sb="9" eb="11">
      <t>テンプ</t>
    </rPh>
    <phoneticPr fontId="14"/>
  </si>
  <si>
    <t>４．路線バス</t>
    <rPh sb="2" eb="4">
      <t>ロセン</t>
    </rPh>
    <phoneticPr fontId="14"/>
  </si>
  <si>
    <t>５．高速バス</t>
    <rPh sb="2" eb="4">
      <t>コウソク</t>
    </rPh>
    <phoneticPr fontId="1"/>
  </si>
  <si>
    <t>６．船舶</t>
    <rPh sb="2" eb="4">
      <t>センパク</t>
    </rPh>
    <phoneticPr fontId="14"/>
  </si>
  <si>
    <t>７．タクシー（領収書添付）</t>
    <phoneticPr fontId="14"/>
  </si>
  <si>
    <t>８．その他
（備考に記載）</t>
    <rPh sb="4" eb="5">
      <t>タ</t>
    </rPh>
    <rPh sb="7" eb="9">
      <t>ビコウ</t>
    </rPh>
    <rPh sb="10" eb="12">
      <t>キサイ</t>
    </rPh>
    <phoneticPr fontId="14"/>
  </si>
  <si>
    <t>※この用紙は，旅行報告書と一緒に出張者に渡してください。</t>
    <rPh sb="3" eb="5">
      <t>ヨウシ</t>
    </rPh>
    <rPh sb="7" eb="9">
      <t>リョコウ</t>
    </rPh>
    <rPh sb="9" eb="11">
      <t>ホウコク</t>
    </rPh>
    <rPh sb="11" eb="12">
      <t>ショ</t>
    </rPh>
    <rPh sb="13" eb="15">
      <t>イッショ</t>
    </rPh>
    <rPh sb="16" eb="19">
      <t>シュッチョウシャ</t>
    </rPh>
    <rPh sb="20" eb="21">
      <t>ワタ</t>
    </rPh>
    <phoneticPr fontId="1"/>
  </si>
  <si>
    <t>【旅行報告書について】</t>
    <rPh sb="1" eb="3">
      <t>リョコウ</t>
    </rPh>
    <rPh sb="3" eb="6">
      <t>ホウコクショ</t>
    </rPh>
    <phoneticPr fontId="1"/>
  </si>
  <si>
    <t>・旅行完了後２週間以内に「旅行報告書」等の必要書類を事務部門の旅費担当者に書面で提出してください。</t>
    <rPh sb="3" eb="5">
      <t>カンリョウ</t>
    </rPh>
    <rPh sb="7" eb="9">
      <t>シュウカン</t>
    </rPh>
    <phoneticPr fontId="1"/>
  </si>
  <si>
    <t>・「研究打ち合わせ」「意見交換」等の出張については，旅行報告書の概要欄に「出張先の主な対応者」を明記してください。</t>
  </si>
  <si>
    <t>【不正行為について】</t>
    <rPh sb="1" eb="3">
      <t>フセイ</t>
    </rPh>
    <rPh sb="3" eb="5">
      <t>コウイ</t>
    </rPh>
    <phoneticPr fontId="1"/>
  </si>
  <si>
    <t>以下の行為は，会計ルールに基づかない不正行為です。不正や不適切な行為を行った場合は，懲戒等の処分を受ける場合があります。</t>
  </si>
  <si>
    <t>・実際は旅行していないにも関わらず，偽りの旅行報告書を提出し，旅費を受給すること。</t>
    <phoneticPr fontId="1"/>
  </si>
  <si>
    <t>・他の機関から旅費を受給したにも関わらず，同じ出張の旅行報告を行い，二重に旅費を受給すること。</t>
    <rPh sb="26" eb="28">
      <t>リョコウ</t>
    </rPh>
    <rPh sb="28" eb="30">
      <t>ホウコク</t>
    </rPh>
    <rPh sb="31" eb="32">
      <t>オコナ</t>
    </rPh>
    <phoneticPr fontId="1"/>
  </si>
  <si>
    <t>・当初の旅行計画を変更し，日程を短縮したが，旅行報告書に当初の予定どおりの日程を記載し，旅行報告を行い，旅費を受給すること。</t>
    <rPh sb="44" eb="46">
      <t>リョコウ</t>
    </rPh>
    <rPh sb="46" eb="48">
      <t>ホウコク</t>
    </rPh>
    <phoneticPr fontId="1"/>
  </si>
  <si>
    <t>・安価な交通手段や宿泊施設を利用したにも関わらず，故意に実際よりも高額な旅行報告を行い，受給すること。</t>
    <rPh sb="36" eb="38">
      <t>リョコウ</t>
    </rPh>
    <rPh sb="38" eb="40">
      <t>ホウコク</t>
    </rPh>
    <rPh sb="41" eb="42">
      <t>オコナ</t>
    </rPh>
    <phoneticPr fontId="1"/>
  </si>
  <si>
    <t>・知人宅への宿泊や，用務先から宿泊施設の提供を受けるなどして宿泊料負担が生じなかったにも関わらず，ホテルに宿泊したとの報告を行い，実際には要していない宿泊料を含めた旅費を受給すること。</t>
    <phoneticPr fontId="1"/>
  </si>
  <si>
    <t>・事実に基づき適正に本学から旅行者に対して支給された旅費の一部又は全部を，別の用途に使用するため回収すること。</t>
    <rPh sb="1" eb="3">
      <t>ジジツ</t>
    </rPh>
    <rPh sb="4" eb="5">
      <t>モト</t>
    </rPh>
    <rPh sb="7" eb="9">
      <t>テキセイ</t>
    </rPh>
    <rPh sb="10" eb="12">
      <t>ホンガク</t>
    </rPh>
    <rPh sb="18" eb="19">
      <t>タイ</t>
    </rPh>
    <rPh sb="21" eb="23">
      <t>シキュウ</t>
    </rPh>
    <rPh sb="37" eb="38">
      <t>ベツ</t>
    </rPh>
    <rPh sb="39" eb="41">
      <t>ヨウト</t>
    </rPh>
    <rPh sb="42" eb="44">
      <t>シヨウ</t>
    </rPh>
    <phoneticPr fontId="1"/>
  </si>
  <si>
    <t>【公益通報・相談窓口】</t>
    <phoneticPr fontId="1"/>
  </si>
  <si>
    <t>不正行為を発見した場合には，下記に通報・相談を行ってください。</t>
    <phoneticPr fontId="1"/>
  </si>
  <si>
    <t>〇学外窓口
　弁護士丸山正法律事務所
　TEL：025-223-1935　FAX：025-222-6339　E-mail：maruyma-law@email.plala.or.jp</t>
    <rPh sb="1" eb="3">
      <t>ガクガイ</t>
    </rPh>
    <rPh sb="3" eb="5">
      <t>マドグチ</t>
    </rPh>
    <rPh sb="7" eb="10">
      <t>ベンゴシ</t>
    </rPh>
    <rPh sb="10" eb="12">
      <t>マルヤマ</t>
    </rPh>
    <rPh sb="12" eb="13">
      <t>タダシ</t>
    </rPh>
    <rPh sb="13" eb="15">
      <t>ホウリツ</t>
    </rPh>
    <rPh sb="15" eb="17">
      <t>ジム</t>
    </rPh>
    <rPh sb="17" eb="18">
      <t>ショ</t>
    </rPh>
    <phoneticPr fontId="1"/>
  </si>
  <si>
    <t>ホームページ：
【新潟大学ホームページのTOPページ】＞【大学案内】＞【新潟大学について】＞【コンプライアンス（法令の遵守）】＞【公益通報に関する通報・相談窓口】</t>
    <phoneticPr fontId="1"/>
  </si>
  <si>
    <t>　休日の振替・代休日指定簿</t>
    <rPh sb="1" eb="3">
      <t>キュウジツ</t>
    </rPh>
    <rPh sb="2" eb="3">
      <t>ヒ</t>
    </rPh>
    <rPh sb="4" eb="6">
      <t>フリカエ</t>
    </rPh>
    <rPh sb="7" eb="8">
      <t>ダイ</t>
    </rPh>
    <rPh sb="8" eb="9">
      <t>キュウ</t>
    </rPh>
    <rPh sb="9" eb="10">
      <t>ビ</t>
    </rPh>
    <rPh sb="10" eb="12">
      <t>シテイ</t>
    </rPh>
    <rPh sb="12" eb="13">
      <t>ボ</t>
    </rPh>
    <phoneticPr fontId="14"/>
  </si>
  <si>
    <t>　振替 ： 同一週内の期間
　代休 ： 同一月内の期間</t>
    <rPh sb="1" eb="3">
      <t>フリカエ</t>
    </rPh>
    <rPh sb="6" eb="9">
      <t>ドウイツシュウ</t>
    </rPh>
    <rPh sb="9" eb="10">
      <t>ナイ</t>
    </rPh>
    <rPh sb="11" eb="13">
      <t>キカン</t>
    </rPh>
    <rPh sb="20" eb="22">
      <t>ドウイツ</t>
    </rPh>
    <rPh sb="22" eb="23">
      <t>ゲツ</t>
    </rPh>
    <rPh sb="23" eb="24">
      <t>ウチ</t>
    </rPh>
    <phoneticPr fontId="14"/>
  </si>
  <si>
    <t>通知年月日</t>
    <rPh sb="0" eb="2">
      <t>ツウチ</t>
    </rPh>
    <rPh sb="2" eb="3">
      <t>ネン</t>
    </rPh>
    <rPh sb="3" eb="4">
      <t>ツキ</t>
    </rPh>
    <rPh sb="4" eb="5">
      <t>ヒ</t>
    </rPh>
    <phoneticPr fontId="14"/>
  </si>
  <si>
    <t>出勤簿処理</t>
    <rPh sb="0" eb="3">
      <t>シュッキンボ</t>
    </rPh>
    <rPh sb="3" eb="5">
      <t>ショリ</t>
    </rPh>
    <phoneticPr fontId="14"/>
  </si>
  <si>
    <t>研究所長</t>
    <rPh sb="0" eb="2">
      <t>ケンキュウ</t>
    </rPh>
    <rPh sb="2" eb="4">
      <t>ジョチョウ</t>
    </rPh>
    <phoneticPr fontId="14"/>
  </si>
  <si>
    <t>所属</t>
    <rPh sb="0" eb="2">
      <t>ショゾク</t>
    </rPh>
    <phoneticPr fontId="14"/>
  </si>
  <si>
    <t>勤務時間</t>
    <rPh sb="0" eb="2">
      <t>キンム</t>
    </rPh>
    <rPh sb="2" eb="4">
      <t>ジカン</t>
    </rPh>
    <phoneticPr fontId="14"/>
  </si>
  <si>
    <t>起案日：</t>
    <rPh sb="0" eb="2">
      <t>キアン</t>
    </rPh>
    <rPh sb="2" eb="3">
      <t>ヒ</t>
    </rPh>
    <phoneticPr fontId="14"/>
  </si>
  <si>
    <t>部長</t>
    <rPh sb="0" eb="1">
      <t>ブ</t>
    </rPh>
    <rPh sb="1" eb="2">
      <t>チョウ</t>
    </rPh>
    <phoneticPr fontId="14"/>
  </si>
  <si>
    <t>課・室長</t>
    <rPh sb="0" eb="4">
      <t>カチョウ</t>
    </rPh>
    <phoneticPr fontId="14"/>
  </si>
  <si>
    <t>副課長</t>
    <rPh sb="0" eb="1">
      <t>フク</t>
    </rPh>
    <rPh sb="1" eb="3">
      <t>カチョウ</t>
    </rPh>
    <phoneticPr fontId="14"/>
  </si>
  <si>
    <t>係長</t>
    <rPh sb="0" eb="2">
      <t>カカリチョウ</t>
    </rPh>
    <phoneticPr fontId="14"/>
  </si>
  <si>
    <t>管理員</t>
    <rPh sb="0" eb="3">
      <t>カンリイン</t>
    </rPh>
    <phoneticPr fontId="14"/>
  </si>
  <si>
    <t>決裁日：</t>
    <rPh sb="0" eb="2">
      <t>ケッサイ</t>
    </rPh>
    <rPh sb="2" eb="3">
      <t>ヒ</t>
    </rPh>
    <phoneticPr fontId="14"/>
  </si>
  <si>
    <t>令和　年　月　　日～令和　年　月　　日</t>
    <rPh sb="0" eb="2">
      <t>レイワ</t>
    </rPh>
    <rPh sb="3" eb="4">
      <t>ネン</t>
    </rPh>
    <rPh sb="5" eb="6">
      <t>ガツ</t>
    </rPh>
    <rPh sb="8" eb="9">
      <t>ニチ</t>
    </rPh>
    <rPh sb="10" eb="12">
      <t>レイワ</t>
    </rPh>
    <rPh sb="13" eb="14">
      <t>ネン</t>
    </rPh>
    <rPh sb="15" eb="16">
      <t>ガツ</t>
    </rPh>
    <rPh sb="18" eb="19">
      <t>ニチ</t>
    </rPh>
    <phoneticPr fontId="14"/>
  </si>
  <si>
    <t>　　　年　　　月　　　日</t>
    <rPh sb="3" eb="4">
      <t>ネン</t>
    </rPh>
    <rPh sb="7" eb="8">
      <t>ツキ</t>
    </rPh>
    <rPh sb="11" eb="12">
      <t>ヒ</t>
    </rPh>
    <phoneticPr fontId="14"/>
  </si>
  <si>
    <t>氏　　　名</t>
    <rPh sb="0" eb="5">
      <t>シメイ</t>
    </rPh>
    <phoneticPr fontId="14"/>
  </si>
  <si>
    <t>勤務の内容</t>
    <rPh sb="0" eb="2">
      <t>キンム</t>
    </rPh>
    <rPh sb="3" eb="5">
      <t>ナイヨウ</t>
    </rPh>
    <phoneticPr fontId="14"/>
  </si>
  <si>
    <t>勤務を命ずる日時・時間</t>
    <rPh sb="0" eb="2">
      <t>キンム</t>
    </rPh>
    <rPh sb="3" eb="4">
      <t>メイ</t>
    </rPh>
    <rPh sb="6" eb="8">
      <t>ニチジ</t>
    </rPh>
    <rPh sb="9" eb="11">
      <t>ジカン</t>
    </rPh>
    <phoneticPr fontId="14"/>
  </si>
  <si>
    <r>
      <rPr>
        <b/>
        <sz val="11"/>
        <rFont val="ＭＳ Ｐ明朝"/>
        <family val="1"/>
        <charset val="128"/>
      </rPr>
      <t>＊</t>
    </r>
    <r>
      <rPr>
        <sz val="11"/>
        <rFont val="ＭＳ Ｐ明朝"/>
        <family val="1"/>
        <charset val="128"/>
      </rPr>
      <t>職務専念義務を免除する日時・時間</t>
    </r>
    <rPh sb="1" eb="3">
      <t>ショクム</t>
    </rPh>
    <rPh sb="3" eb="5">
      <t>センネン</t>
    </rPh>
    <rPh sb="5" eb="7">
      <t>ギム</t>
    </rPh>
    <rPh sb="8" eb="10">
      <t>メンジョ</t>
    </rPh>
    <rPh sb="12" eb="14">
      <t>ニチジ</t>
    </rPh>
    <rPh sb="15" eb="17">
      <t>ジカン</t>
    </rPh>
    <phoneticPr fontId="14"/>
  </si>
  <si>
    <t>休憩時間</t>
    <rPh sb="0" eb="2">
      <t>キュウケイ</t>
    </rPh>
    <rPh sb="2" eb="4">
      <t>ジカン</t>
    </rPh>
    <phoneticPr fontId="14"/>
  </si>
  <si>
    <t>振替・代休日時・時間（勤務時間）</t>
    <rPh sb="0" eb="2">
      <t>フリカエ</t>
    </rPh>
    <rPh sb="3" eb="4">
      <t>ダイ</t>
    </rPh>
    <rPh sb="4" eb="5">
      <t>キュウ</t>
    </rPh>
    <rPh sb="5" eb="7">
      <t>ニチジ</t>
    </rPh>
    <rPh sb="8" eb="10">
      <t>ジカン</t>
    </rPh>
    <rPh sb="11" eb="13">
      <t>キンム</t>
    </rPh>
    <rPh sb="13" eb="15">
      <t>ジカン</t>
    </rPh>
    <phoneticPr fontId="14"/>
  </si>
  <si>
    <t>確認印</t>
    <rPh sb="0" eb="2">
      <t>カクニン</t>
    </rPh>
    <rPh sb="2" eb="3">
      <t>イン</t>
    </rPh>
    <phoneticPr fontId="14"/>
  </si>
  <si>
    <t>●●学会出席のため</t>
    <rPh sb="2" eb="6">
      <t>ガッカイシュッセキ</t>
    </rPh>
    <phoneticPr fontId="1"/>
  </si>
  <si>
    <t>（注１）　勤務を命ずることとなる日毎に作成する。
（注２）　「職務専念義務を免除する日時・時間」については，勤務を命ずる時間が４時間以上で１日の勤務時間（別に定めた勤務時間を含む。）に満たない時間について記入するものとする。</t>
    <rPh sb="1" eb="2">
      <t>チュウ</t>
    </rPh>
    <rPh sb="5" eb="7">
      <t>キンム</t>
    </rPh>
    <rPh sb="8" eb="9">
      <t>メイ</t>
    </rPh>
    <rPh sb="16" eb="17">
      <t>ヒ</t>
    </rPh>
    <rPh sb="17" eb="18">
      <t>ゴト</t>
    </rPh>
    <rPh sb="19" eb="21">
      <t>サクセイ</t>
    </rPh>
    <rPh sb="26" eb="27">
      <t>チュウ</t>
    </rPh>
    <rPh sb="42" eb="44">
      <t>ニチジ</t>
    </rPh>
    <rPh sb="54" eb="56">
      <t>キンム</t>
    </rPh>
    <rPh sb="57" eb="58">
      <t>メイ</t>
    </rPh>
    <rPh sb="60" eb="62">
      <t>ジカン</t>
    </rPh>
    <rPh sb="64" eb="66">
      <t>ジカン</t>
    </rPh>
    <rPh sb="66" eb="68">
      <t>イジョウ</t>
    </rPh>
    <rPh sb="70" eb="71">
      <t>ニチ</t>
    </rPh>
    <rPh sb="72" eb="74">
      <t>キンム</t>
    </rPh>
    <rPh sb="74" eb="76">
      <t>ジカン</t>
    </rPh>
    <rPh sb="77" eb="78">
      <t>ベツ</t>
    </rPh>
    <rPh sb="79" eb="80">
      <t>サダ</t>
    </rPh>
    <rPh sb="82" eb="84">
      <t>キンム</t>
    </rPh>
    <rPh sb="84" eb="86">
      <t>ジカン</t>
    </rPh>
    <rPh sb="87" eb="88">
      <t>フク</t>
    </rPh>
    <rPh sb="92" eb="93">
      <t>ミ</t>
    </rPh>
    <rPh sb="96" eb="98">
      <t>ジカン</t>
    </rPh>
    <rPh sb="102" eb="104">
      <t>キニュウ</t>
    </rPh>
    <phoneticPr fontId="14"/>
  </si>
  <si>
    <t>別記様式第４号（第９条関係・内国旅行）</t>
    <rPh sb="4" eb="5">
      <t>ダイ</t>
    </rPh>
    <rPh sb="14" eb="16">
      <t>ナイコク</t>
    </rPh>
    <rPh sb="16" eb="18">
      <t>リョコウ</t>
    </rPh>
    <phoneticPr fontId="1"/>
  </si>
  <si>
    <t>旅費計算日</t>
    <rPh sb="0" eb="2">
      <t>リョヒ</t>
    </rPh>
    <rPh sb="2" eb="4">
      <t>ケイサン</t>
    </rPh>
    <rPh sb="4" eb="5">
      <t>ビ</t>
    </rPh>
    <phoneticPr fontId="1"/>
  </si>
  <si>
    <t>旅費</t>
  </si>
  <si>
    <t>精算</t>
  </si>
  <si>
    <t>計算書</t>
  </si>
  <si>
    <t>仮払</t>
  </si>
  <si>
    <t>旅行者氏名</t>
    <rPh sb="3" eb="5">
      <t>シメイ</t>
    </rPh>
    <phoneticPr fontId="1"/>
  </si>
  <si>
    <t>所属部局課(又は所属団体)</t>
  </si>
  <si>
    <t>職(又は職業)</t>
  </si>
  <si>
    <t>仮払額（円）</t>
    <rPh sb="4" eb="5">
      <t>エン</t>
    </rPh>
    <phoneticPr fontId="1"/>
  </si>
  <si>
    <t>精算額（円）</t>
    <phoneticPr fontId="1"/>
  </si>
  <si>
    <t>追給額（円）</t>
    <phoneticPr fontId="1"/>
  </si>
  <si>
    <t>返納額（円）</t>
    <phoneticPr fontId="1"/>
  </si>
  <si>
    <t>役員・職員等区分</t>
    <rPh sb="0" eb="2">
      <t>ヤクイン</t>
    </rPh>
    <rPh sb="3" eb="5">
      <t>ショクイン</t>
    </rPh>
    <rPh sb="5" eb="6">
      <t>トウ</t>
    </rPh>
    <rPh sb="6" eb="8">
      <t>クブン</t>
    </rPh>
    <phoneticPr fontId="1"/>
  </si>
  <si>
    <t>（１役員，２役員以外の職員等）</t>
    <rPh sb="2" eb="4">
      <t>ヤクイン</t>
    </rPh>
    <rPh sb="6" eb="8">
      <t>ヤクイン</t>
    </rPh>
    <rPh sb="8" eb="10">
      <t>イガイ</t>
    </rPh>
    <rPh sb="11" eb="13">
      <t>ショクイン</t>
    </rPh>
    <rPh sb="13" eb="14">
      <t>トウ</t>
    </rPh>
    <phoneticPr fontId="1"/>
  </si>
  <si>
    <t>役員</t>
    <rPh sb="0" eb="2">
      <t>ヤクイン</t>
    </rPh>
    <phoneticPr fontId="1"/>
  </si>
  <si>
    <t>（昼食不要</t>
    <rPh sb="1" eb="3">
      <t>チュウショク</t>
    </rPh>
    <rPh sb="3" eb="5">
      <t>フヨウ</t>
    </rPh>
    <phoneticPr fontId="1"/>
  </si>
  <si>
    <t>日）</t>
    <rPh sb="0" eb="1">
      <t>ニチ</t>
    </rPh>
    <phoneticPr fontId="1"/>
  </si>
  <si>
    <t>役員以外の職員等</t>
    <rPh sb="0" eb="2">
      <t>ヤクイン</t>
    </rPh>
    <rPh sb="2" eb="4">
      <t>イガイ</t>
    </rPh>
    <rPh sb="5" eb="7">
      <t>ショクイン</t>
    </rPh>
    <rPh sb="7" eb="8">
      <t>トウ</t>
    </rPh>
    <phoneticPr fontId="1"/>
  </si>
  <si>
    <t>日数・夜数</t>
    <rPh sb="0" eb="2">
      <t>ニッスウ</t>
    </rPh>
    <rPh sb="3" eb="4">
      <t>ヨル</t>
    </rPh>
    <rPh sb="4" eb="5">
      <t>スウ</t>
    </rPh>
    <phoneticPr fontId="1"/>
  </si>
  <si>
    <t>定額</t>
    <rPh sb="0" eb="2">
      <t>テイガク</t>
    </rPh>
    <phoneticPr fontId="1"/>
  </si>
  <si>
    <t>領収書</t>
    <rPh sb="0" eb="3">
      <t>リョウシュウショ</t>
    </rPh>
    <phoneticPr fontId="1"/>
  </si>
  <si>
    <t>金額（円）</t>
    <rPh sb="0" eb="2">
      <t>キンガク</t>
    </rPh>
    <phoneticPr fontId="1"/>
  </si>
  <si>
    <t>昼食代</t>
    <rPh sb="0" eb="2">
      <t>チュウショク</t>
    </rPh>
    <rPh sb="2" eb="3">
      <t>ダイ</t>
    </rPh>
    <phoneticPr fontId="1"/>
  </si>
  <si>
    <t>-</t>
    <phoneticPr fontId="1"/>
  </si>
  <si>
    <t>宿泊施設利用料</t>
    <rPh sb="0" eb="2">
      <t>シュクハク</t>
    </rPh>
    <rPh sb="2" eb="4">
      <t>シセツ</t>
    </rPh>
    <rPh sb="4" eb="7">
      <t>リヨウリョウ</t>
    </rPh>
    <phoneticPr fontId="1"/>
  </si>
  <si>
    <t>夕食代</t>
    <rPh sb="0" eb="2">
      <t>ユウショク</t>
    </rPh>
    <rPh sb="2" eb="3">
      <t>ダイ</t>
    </rPh>
    <phoneticPr fontId="1"/>
  </si>
  <si>
    <t>朝食代</t>
    <rPh sb="0" eb="2">
      <t>チョウショク</t>
    </rPh>
    <rPh sb="2" eb="3">
      <t>ダイ</t>
    </rPh>
    <phoneticPr fontId="1"/>
  </si>
  <si>
    <t>滞在諸費</t>
    <rPh sb="0" eb="2">
      <t>タイザイ</t>
    </rPh>
    <rPh sb="2" eb="4">
      <t>ショヒ</t>
    </rPh>
    <phoneticPr fontId="1"/>
  </si>
  <si>
    <t>小計</t>
    <rPh sb="0" eb="2">
      <t>ショウケイ</t>
    </rPh>
    <phoneticPr fontId="1"/>
  </si>
  <si>
    <t>日付</t>
    <rPh sb="0" eb="2">
      <t>ヒヅケ</t>
    </rPh>
    <phoneticPr fontId="1"/>
  </si>
  <si>
    <t>通常の経路</t>
    <rPh sb="0" eb="2">
      <t>ツウジョウ</t>
    </rPh>
    <rPh sb="3" eb="5">
      <t>ケイロ</t>
    </rPh>
    <phoneticPr fontId="1"/>
  </si>
  <si>
    <t>申告額（領収書等）</t>
    <rPh sb="0" eb="2">
      <t>シンコク</t>
    </rPh>
    <rPh sb="2" eb="3">
      <t>ガク</t>
    </rPh>
    <rPh sb="4" eb="7">
      <t>リョウシュウショ</t>
    </rPh>
    <rPh sb="7" eb="8">
      <t>トウ</t>
    </rPh>
    <phoneticPr fontId="1"/>
  </si>
  <si>
    <t>宿泊</t>
    <rPh sb="0" eb="2">
      <t>シュクハク</t>
    </rPh>
    <phoneticPr fontId="1"/>
  </si>
  <si>
    <t>夕朝食</t>
    <rPh sb="0" eb="3">
      <t>ユウチョウショク</t>
    </rPh>
    <phoneticPr fontId="1"/>
  </si>
  <si>
    <t>昼食</t>
    <rPh sb="0" eb="2">
      <t>チュウショク</t>
    </rPh>
    <phoneticPr fontId="1"/>
  </si>
  <si>
    <t>日別</t>
    <rPh sb="0" eb="1">
      <t>ヒ</t>
    </rPh>
    <rPh sb="1" eb="2">
      <t>ベツ</t>
    </rPh>
    <phoneticPr fontId="1"/>
  </si>
  <si>
    <t>交通費（１日目）</t>
    <rPh sb="5" eb="6">
      <t>ニチ</t>
    </rPh>
    <rPh sb="6" eb="7">
      <t>メ</t>
    </rPh>
    <phoneticPr fontId="1"/>
  </si>
  <si>
    <t>交通費（２日目）</t>
    <rPh sb="5" eb="6">
      <t>ニチ</t>
    </rPh>
    <rPh sb="6" eb="7">
      <t>メ</t>
    </rPh>
    <phoneticPr fontId="1"/>
  </si>
  <si>
    <t>交通費（３日目）</t>
    <rPh sb="5" eb="6">
      <t>ニチ</t>
    </rPh>
    <rPh sb="6" eb="7">
      <t>メ</t>
    </rPh>
    <phoneticPr fontId="1"/>
  </si>
  <si>
    <t>交通費（４日目）</t>
    <rPh sb="5" eb="6">
      <t>ニチ</t>
    </rPh>
    <rPh sb="6" eb="7">
      <t>メ</t>
    </rPh>
    <phoneticPr fontId="1"/>
  </si>
  <si>
    <t>交通費（５日目）</t>
    <rPh sb="5" eb="6">
      <t>ニチ</t>
    </rPh>
    <rPh sb="6" eb="7">
      <t>メ</t>
    </rPh>
    <phoneticPr fontId="1"/>
  </si>
  <si>
    <t>交通費（６日目）</t>
    <rPh sb="5" eb="6">
      <t>ニチ</t>
    </rPh>
    <rPh sb="6" eb="7">
      <t>メ</t>
    </rPh>
    <phoneticPr fontId="1"/>
  </si>
  <si>
    <t>交通費（７日目）</t>
    <rPh sb="5" eb="6">
      <t>ニチ</t>
    </rPh>
    <rPh sb="6" eb="7">
      <t>メ</t>
    </rPh>
    <phoneticPr fontId="1"/>
  </si>
  <si>
    <t>交通費（８日目）</t>
    <rPh sb="5" eb="6">
      <t>ニチ</t>
    </rPh>
    <rPh sb="6" eb="7">
      <t>メ</t>
    </rPh>
    <phoneticPr fontId="1"/>
  </si>
  <si>
    <t>交通費（９日目）</t>
    <rPh sb="5" eb="6">
      <t>ニチ</t>
    </rPh>
    <rPh sb="6" eb="7">
      <t>メ</t>
    </rPh>
    <phoneticPr fontId="1"/>
  </si>
  <si>
    <t>交通費（１０日目）</t>
    <rPh sb="6" eb="7">
      <t>ニチ</t>
    </rPh>
    <rPh sb="7" eb="8">
      <t>メ</t>
    </rPh>
    <phoneticPr fontId="1"/>
  </si>
  <si>
    <t>交通費（１１日目）</t>
    <rPh sb="6" eb="7">
      <t>ニチ</t>
    </rPh>
    <rPh sb="7" eb="8">
      <t>メ</t>
    </rPh>
    <phoneticPr fontId="1"/>
  </si>
  <si>
    <t>交通費（１２日目）</t>
    <rPh sb="6" eb="7">
      <t>ニチ</t>
    </rPh>
    <rPh sb="7" eb="8">
      <t>メ</t>
    </rPh>
    <phoneticPr fontId="1"/>
  </si>
  <si>
    <t>交通費（１３日目）</t>
    <rPh sb="6" eb="7">
      <t>ニチ</t>
    </rPh>
    <rPh sb="7" eb="8">
      <t>メ</t>
    </rPh>
    <phoneticPr fontId="1"/>
  </si>
  <si>
    <t>交通費（１４日目）</t>
    <rPh sb="6" eb="7">
      <t>ニチ</t>
    </rPh>
    <rPh sb="7" eb="8">
      <t>メ</t>
    </rPh>
    <phoneticPr fontId="1"/>
  </si>
  <si>
    <t>交通費（１５日目）</t>
    <rPh sb="6" eb="7">
      <t>ニチ</t>
    </rPh>
    <rPh sb="7" eb="8">
      <t>メ</t>
    </rPh>
    <phoneticPr fontId="1"/>
  </si>
  <si>
    <t>交通費（１６日目）</t>
    <rPh sb="6" eb="7">
      <t>ニチ</t>
    </rPh>
    <rPh sb="7" eb="8">
      <t>メ</t>
    </rPh>
    <phoneticPr fontId="1"/>
  </si>
  <si>
    <t>交通費（１７日目）</t>
    <rPh sb="6" eb="7">
      <t>ニチ</t>
    </rPh>
    <rPh sb="7" eb="8">
      <t>メ</t>
    </rPh>
    <phoneticPr fontId="1"/>
  </si>
  <si>
    <t>交通費（１８日目）</t>
    <rPh sb="6" eb="7">
      <t>ニチ</t>
    </rPh>
    <rPh sb="7" eb="8">
      <t>メ</t>
    </rPh>
    <phoneticPr fontId="1"/>
  </si>
  <si>
    <t>交通費（１９日目）</t>
    <rPh sb="6" eb="7">
      <t>ニチ</t>
    </rPh>
    <rPh sb="7" eb="8">
      <t>メ</t>
    </rPh>
    <phoneticPr fontId="1"/>
  </si>
  <si>
    <t>交通費（２０日目）</t>
    <rPh sb="6" eb="7">
      <t>ニチ</t>
    </rPh>
    <rPh sb="7" eb="8">
      <t>メ</t>
    </rPh>
    <phoneticPr fontId="1"/>
  </si>
  <si>
    <t>交通費（２１日目）</t>
    <rPh sb="6" eb="7">
      <t>ニチ</t>
    </rPh>
    <rPh sb="7" eb="8">
      <t>メ</t>
    </rPh>
    <phoneticPr fontId="1"/>
  </si>
  <si>
    <t>交通費（２２日目）</t>
    <rPh sb="6" eb="7">
      <t>ニチ</t>
    </rPh>
    <rPh sb="7" eb="8">
      <t>メ</t>
    </rPh>
    <phoneticPr fontId="1"/>
  </si>
  <si>
    <t>交通費（２３日目）</t>
    <rPh sb="6" eb="7">
      <t>ニチ</t>
    </rPh>
    <rPh sb="7" eb="8">
      <t>メ</t>
    </rPh>
    <phoneticPr fontId="1"/>
  </si>
  <si>
    <t>交通費（２４日目）</t>
    <rPh sb="6" eb="7">
      <t>ニチ</t>
    </rPh>
    <rPh sb="7" eb="8">
      <t>メ</t>
    </rPh>
    <phoneticPr fontId="1"/>
  </si>
  <si>
    <t>交通費（２５日目）</t>
    <rPh sb="6" eb="7">
      <t>ニチ</t>
    </rPh>
    <rPh sb="7" eb="8">
      <t>メ</t>
    </rPh>
    <phoneticPr fontId="1"/>
  </si>
  <si>
    <t>交通費（２６日目）</t>
    <rPh sb="6" eb="7">
      <t>ニチ</t>
    </rPh>
    <rPh sb="7" eb="8">
      <t>メ</t>
    </rPh>
    <phoneticPr fontId="1"/>
  </si>
  <si>
    <t>交通費（２７日目）</t>
    <rPh sb="6" eb="7">
      <t>ニチ</t>
    </rPh>
    <rPh sb="7" eb="8">
      <t>メ</t>
    </rPh>
    <phoneticPr fontId="1"/>
  </si>
  <si>
    <t>交通費（２８日目）</t>
    <rPh sb="6" eb="7">
      <t>ニチ</t>
    </rPh>
    <rPh sb="7" eb="8">
      <t>メ</t>
    </rPh>
    <phoneticPr fontId="1"/>
  </si>
  <si>
    <t>交通費（２９日目）</t>
    <rPh sb="6" eb="7">
      <t>ニチ</t>
    </rPh>
    <rPh sb="7" eb="8">
      <t>メ</t>
    </rPh>
    <phoneticPr fontId="1"/>
  </si>
  <si>
    <t>交通費（３０日目）</t>
    <rPh sb="6" eb="7">
      <t>ニチ</t>
    </rPh>
    <rPh sb="7" eb="8">
      <t>メ</t>
    </rPh>
    <phoneticPr fontId="1"/>
  </si>
  <si>
    <t>交通費（３１日目）</t>
    <rPh sb="6" eb="7">
      <t>ニチ</t>
    </rPh>
    <rPh sb="7" eb="8">
      <t>メ</t>
    </rPh>
    <phoneticPr fontId="1"/>
  </si>
  <si>
    <t>交通費（３２日目）</t>
    <rPh sb="6" eb="7">
      <t>ニチ</t>
    </rPh>
    <rPh sb="7" eb="8">
      <t>メ</t>
    </rPh>
    <phoneticPr fontId="1"/>
  </si>
  <si>
    <t>交通費（３３日目）</t>
    <rPh sb="6" eb="7">
      <t>ニチ</t>
    </rPh>
    <rPh sb="7" eb="8">
      <t>メ</t>
    </rPh>
    <phoneticPr fontId="1"/>
  </si>
  <si>
    <t>交通費（３４日目）</t>
    <rPh sb="6" eb="7">
      <t>ニチ</t>
    </rPh>
    <rPh sb="7" eb="8">
      <t>メ</t>
    </rPh>
    <phoneticPr fontId="1"/>
  </si>
  <si>
    <t>交通費（３５日目）</t>
    <rPh sb="6" eb="7">
      <t>ニチ</t>
    </rPh>
    <rPh sb="7" eb="8">
      <t>メ</t>
    </rPh>
    <phoneticPr fontId="1"/>
  </si>
  <si>
    <t>交通費（３６日目）</t>
    <rPh sb="6" eb="7">
      <t>ニチ</t>
    </rPh>
    <rPh sb="7" eb="8">
      <t>メ</t>
    </rPh>
    <phoneticPr fontId="1"/>
  </si>
  <si>
    <t>交通費（３７日目）</t>
    <rPh sb="6" eb="7">
      <t>ニチ</t>
    </rPh>
    <rPh sb="7" eb="8">
      <t>メ</t>
    </rPh>
    <phoneticPr fontId="1"/>
  </si>
  <si>
    <t>交通費（３８日目）</t>
    <rPh sb="6" eb="7">
      <t>ニチ</t>
    </rPh>
    <rPh sb="7" eb="8">
      <t>メ</t>
    </rPh>
    <phoneticPr fontId="1"/>
  </si>
  <si>
    <t>交通費（３９日目）</t>
    <rPh sb="6" eb="7">
      <t>ニチ</t>
    </rPh>
    <rPh sb="7" eb="8">
      <t>メ</t>
    </rPh>
    <phoneticPr fontId="1"/>
  </si>
  <si>
    <t>交通費（４０日目）</t>
    <rPh sb="6" eb="7">
      <t>ニチ</t>
    </rPh>
    <rPh sb="7" eb="8">
      <t>メ</t>
    </rPh>
    <phoneticPr fontId="1"/>
  </si>
  <si>
    <t>交通費（４１日目）</t>
    <rPh sb="6" eb="7">
      <t>ニチ</t>
    </rPh>
    <rPh sb="7" eb="8">
      <t>メ</t>
    </rPh>
    <phoneticPr fontId="1"/>
  </si>
  <si>
    <t>交通費（４２日目）</t>
    <rPh sb="6" eb="7">
      <t>ニチ</t>
    </rPh>
    <rPh sb="7" eb="8">
      <t>メ</t>
    </rPh>
    <phoneticPr fontId="1"/>
  </si>
  <si>
    <t>交通費（４３日目）</t>
    <rPh sb="6" eb="7">
      <t>ニチ</t>
    </rPh>
    <rPh sb="7" eb="8">
      <t>メ</t>
    </rPh>
    <phoneticPr fontId="1"/>
  </si>
  <si>
    <t>交通費（４４日目）</t>
    <rPh sb="6" eb="7">
      <t>ニチ</t>
    </rPh>
    <rPh sb="7" eb="8">
      <t>メ</t>
    </rPh>
    <phoneticPr fontId="1"/>
  </si>
  <si>
    <t>交通費（４５日目）</t>
    <rPh sb="6" eb="7">
      <t>ニチ</t>
    </rPh>
    <rPh sb="7" eb="8">
      <t>メ</t>
    </rPh>
    <phoneticPr fontId="1"/>
  </si>
  <si>
    <t>交通費（４６日目）</t>
    <rPh sb="6" eb="7">
      <t>ニチ</t>
    </rPh>
    <rPh sb="7" eb="8">
      <t>メ</t>
    </rPh>
    <phoneticPr fontId="1"/>
  </si>
  <si>
    <t>交通費（４７日目）</t>
    <rPh sb="6" eb="7">
      <t>ニチ</t>
    </rPh>
    <rPh sb="7" eb="8">
      <t>メ</t>
    </rPh>
    <phoneticPr fontId="1"/>
  </si>
  <si>
    <t>交通費（４８日目）</t>
    <rPh sb="6" eb="7">
      <t>ニチ</t>
    </rPh>
    <rPh sb="7" eb="8">
      <t>メ</t>
    </rPh>
    <phoneticPr fontId="1"/>
  </si>
  <si>
    <t>交通費（４９日目）</t>
    <rPh sb="6" eb="7">
      <t>ニチ</t>
    </rPh>
    <rPh sb="7" eb="8">
      <t>メ</t>
    </rPh>
    <phoneticPr fontId="1"/>
  </si>
  <si>
    <t>交通費（５０日目）</t>
    <rPh sb="6" eb="7">
      <t>ニチ</t>
    </rPh>
    <rPh sb="7" eb="8">
      <t>メ</t>
    </rPh>
    <phoneticPr fontId="1"/>
  </si>
  <si>
    <t>交通費（５１日目）</t>
    <rPh sb="6" eb="7">
      <t>ニチ</t>
    </rPh>
    <rPh sb="7" eb="8">
      <t>メ</t>
    </rPh>
    <phoneticPr fontId="1"/>
  </si>
  <si>
    <t>交通費（５２日目）</t>
    <rPh sb="6" eb="7">
      <t>ニチ</t>
    </rPh>
    <rPh sb="7" eb="8">
      <t>メ</t>
    </rPh>
    <phoneticPr fontId="1"/>
  </si>
  <si>
    <t>交通費（５３日目）</t>
    <rPh sb="6" eb="7">
      <t>ニチ</t>
    </rPh>
    <rPh sb="7" eb="8">
      <t>メ</t>
    </rPh>
    <phoneticPr fontId="1"/>
  </si>
  <si>
    <t>交通費（５４日目）</t>
    <rPh sb="6" eb="7">
      <t>ニチ</t>
    </rPh>
    <rPh sb="7" eb="8">
      <t>メ</t>
    </rPh>
    <phoneticPr fontId="1"/>
  </si>
  <si>
    <t>交通費（５５日目）</t>
    <rPh sb="6" eb="7">
      <t>ニチ</t>
    </rPh>
    <rPh sb="7" eb="8">
      <t>メ</t>
    </rPh>
    <phoneticPr fontId="1"/>
  </si>
  <si>
    <t>交通費（５６日目）</t>
    <rPh sb="6" eb="7">
      <t>ニチ</t>
    </rPh>
    <rPh sb="7" eb="8">
      <t>メ</t>
    </rPh>
    <phoneticPr fontId="1"/>
  </si>
  <si>
    <t>交通費（５７日目）</t>
    <rPh sb="6" eb="7">
      <t>ニチ</t>
    </rPh>
    <rPh sb="7" eb="8">
      <t>メ</t>
    </rPh>
    <phoneticPr fontId="1"/>
  </si>
  <si>
    <t>交通費（５８日目）</t>
    <rPh sb="6" eb="7">
      <t>ニチ</t>
    </rPh>
    <rPh sb="7" eb="8">
      <t>メ</t>
    </rPh>
    <phoneticPr fontId="1"/>
  </si>
  <si>
    <t>交通費（５９日目）</t>
    <rPh sb="6" eb="7">
      <t>ニチ</t>
    </rPh>
    <rPh sb="7" eb="8">
      <t>メ</t>
    </rPh>
    <phoneticPr fontId="1"/>
  </si>
  <si>
    <t>交通費（６０日目）</t>
    <rPh sb="6" eb="7">
      <t>ニチ</t>
    </rPh>
    <rPh sb="7" eb="8">
      <t>メ</t>
    </rPh>
    <phoneticPr fontId="1"/>
  </si>
  <si>
    <t>交通費（６１日目）</t>
    <rPh sb="6" eb="7">
      <t>ニチ</t>
    </rPh>
    <rPh sb="7" eb="8">
      <t>メ</t>
    </rPh>
    <phoneticPr fontId="1"/>
  </si>
  <si>
    <t>交通費（６２日目）</t>
    <rPh sb="6" eb="7">
      <t>ニチ</t>
    </rPh>
    <rPh sb="7" eb="8">
      <t>メ</t>
    </rPh>
    <phoneticPr fontId="1"/>
  </si>
  <si>
    <t>交通費（６３日目）</t>
    <rPh sb="6" eb="7">
      <t>ニチ</t>
    </rPh>
    <rPh sb="7" eb="8">
      <t>メ</t>
    </rPh>
    <phoneticPr fontId="1"/>
  </si>
  <si>
    <t>交通費（６４日目）</t>
    <rPh sb="6" eb="7">
      <t>ニチ</t>
    </rPh>
    <rPh sb="7" eb="8">
      <t>メ</t>
    </rPh>
    <phoneticPr fontId="1"/>
  </si>
  <si>
    <t>交通費（６５日目）</t>
    <rPh sb="6" eb="7">
      <t>ニチ</t>
    </rPh>
    <rPh sb="7" eb="8">
      <t>メ</t>
    </rPh>
    <phoneticPr fontId="1"/>
  </si>
  <si>
    <t>交通費（６６日目）</t>
    <rPh sb="6" eb="7">
      <t>ニチ</t>
    </rPh>
    <rPh sb="7" eb="8">
      <t>メ</t>
    </rPh>
    <phoneticPr fontId="1"/>
  </si>
  <si>
    <t>交通費（６７日目）</t>
    <rPh sb="6" eb="7">
      <t>ニチ</t>
    </rPh>
    <rPh sb="7" eb="8">
      <t>メ</t>
    </rPh>
    <phoneticPr fontId="1"/>
  </si>
  <si>
    <t>交通費（６８日目）</t>
    <rPh sb="6" eb="7">
      <t>ニチ</t>
    </rPh>
    <rPh sb="7" eb="8">
      <t>メ</t>
    </rPh>
    <phoneticPr fontId="1"/>
  </si>
  <si>
    <t>交通費（６９日目）</t>
    <rPh sb="6" eb="7">
      <t>ニチ</t>
    </rPh>
    <rPh sb="7" eb="8">
      <t>メ</t>
    </rPh>
    <phoneticPr fontId="1"/>
  </si>
  <si>
    <t>交通費（７０日目）</t>
    <rPh sb="6" eb="7">
      <t>ニチ</t>
    </rPh>
    <rPh sb="7" eb="8">
      <t>メ</t>
    </rPh>
    <phoneticPr fontId="1"/>
  </si>
  <si>
    <t>交通費（７１日目）</t>
    <rPh sb="6" eb="7">
      <t>ニチ</t>
    </rPh>
    <rPh sb="7" eb="8">
      <t>メ</t>
    </rPh>
    <phoneticPr fontId="1"/>
  </si>
  <si>
    <t>交通費（７２日目）</t>
    <rPh sb="6" eb="7">
      <t>ニチ</t>
    </rPh>
    <rPh sb="7" eb="8">
      <t>メ</t>
    </rPh>
    <phoneticPr fontId="1"/>
  </si>
  <si>
    <t>交通費（７３日目）</t>
    <rPh sb="6" eb="7">
      <t>ニチ</t>
    </rPh>
    <rPh sb="7" eb="8">
      <t>メ</t>
    </rPh>
    <phoneticPr fontId="1"/>
  </si>
  <si>
    <t>交通費（７４日目）</t>
    <rPh sb="6" eb="7">
      <t>ニチ</t>
    </rPh>
    <rPh sb="7" eb="8">
      <t>メ</t>
    </rPh>
    <phoneticPr fontId="1"/>
  </si>
  <si>
    <t>交通費（７５日目）</t>
    <rPh sb="6" eb="7">
      <t>ニチ</t>
    </rPh>
    <rPh sb="7" eb="8">
      <t>メ</t>
    </rPh>
    <phoneticPr fontId="1"/>
  </si>
  <si>
    <t>交通費（７６日目）</t>
    <rPh sb="6" eb="7">
      <t>ニチ</t>
    </rPh>
    <rPh sb="7" eb="8">
      <t>メ</t>
    </rPh>
    <phoneticPr fontId="1"/>
  </si>
  <si>
    <t>交通費（７７日目）</t>
    <rPh sb="6" eb="7">
      <t>ニチ</t>
    </rPh>
    <rPh sb="7" eb="8">
      <t>メ</t>
    </rPh>
    <phoneticPr fontId="1"/>
  </si>
  <si>
    <t>交通費（７８日目）</t>
    <rPh sb="6" eb="7">
      <t>ニチ</t>
    </rPh>
    <rPh sb="7" eb="8">
      <t>メ</t>
    </rPh>
    <phoneticPr fontId="1"/>
  </si>
  <si>
    <t>交通費（７９日目）</t>
    <rPh sb="6" eb="7">
      <t>ニチ</t>
    </rPh>
    <rPh sb="7" eb="8">
      <t>メ</t>
    </rPh>
    <phoneticPr fontId="1"/>
  </si>
  <si>
    <t>交通費（８０日目）</t>
    <rPh sb="6" eb="7">
      <t>ニチ</t>
    </rPh>
    <rPh sb="7" eb="8">
      <t>メ</t>
    </rPh>
    <phoneticPr fontId="1"/>
  </si>
  <si>
    <t>交通費（８１日目）</t>
    <rPh sb="6" eb="7">
      <t>ニチ</t>
    </rPh>
    <rPh sb="7" eb="8">
      <t>メ</t>
    </rPh>
    <phoneticPr fontId="1"/>
  </si>
  <si>
    <t>交通費（８２日目）</t>
    <rPh sb="6" eb="7">
      <t>ニチ</t>
    </rPh>
    <rPh sb="7" eb="8">
      <t>メ</t>
    </rPh>
    <phoneticPr fontId="1"/>
  </si>
  <si>
    <t>交通費（８３日目）</t>
    <rPh sb="6" eb="7">
      <t>ニチ</t>
    </rPh>
    <rPh sb="7" eb="8">
      <t>メ</t>
    </rPh>
    <phoneticPr fontId="1"/>
  </si>
  <si>
    <t>交通費（８４日目）</t>
    <rPh sb="6" eb="7">
      <t>ニチ</t>
    </rPh>
    <rPh sb="7" eb="8">
      <t>メ</t>
    </rPh>
    <phoneticPr fontId="1"/>
  </si>
  <si>
    <t>交通費（８５日目）</t>
    <rPh sb="6" eb="7">
      <t>ニチ</t>
    </rPh>
    <rPh sb="7" eb="8">
      <t>メ</t>
    </rPh>
    <phoneticPr fontId="1"/>
  </si>
  <si>
    <t>交通費（８６日目）</t>
    <rPh sb="6" eb="7">
      <t>ニチ</t>
    </rPh>
    <rPh sb="7" eb="8">
      <t>メ</t>
    </rPh>
    <phoneticPr fontId="1"/>
  </si>
  <si>
    <t>交通費（８７日目）</t>
    <rPh sb="6" eb="7">
      <t>ニチ</t>
    </rPh>
    <rPh sb="7" eb="8">
      <t>メ</t>
    </rPh>
    <phoneticPr fontId="1"/>
  </si>
  <si>
    <t>交通費（８８日目）</t>
    <rPh sb="6" eb="7">
      <t>ニチ</t>
    </rPh>
    <rPh sb="7" eb="8">
      <t>メ</t>
    </rPh>
    <phoneticPr fontId="1"/>
  </si>
  <si>
    <t>交通費（８９日目）</t>
    <rPh sb="6" eb="7">
      <t>ニチ</t>
    </rPh>
    <rPh sb="7" eb="8">
      <t>メ</t>
    </rPh>
    <phoneticPr fontId="1"/>
  </si>
  <si>
    <t>交通費（９０日目）</t>
    <rPh sb="6" eb="7">
      <t>ニチ</t>
    </rPh>
    <rPh sb="7" eb="8">
      <t>メ</t>
    </rPh>
    <phoneticPr fontId="1"/>
  </si>
  <si>
    <t>交通費（９１日目）</t>
    <rPh sb="6" eb="7">
      <t>ニチ</t>
    </rPh>
    <rPh sb="7" eb="8">
      <t>メ</t>
    </rPh>
    <phoneticPr fontId="1"/>
  </si>
  <si>
    <t>交通費（９２日目）</t>
    <rPh sb="6" eb="7">
      <t>ニチ</t>
    </rPh>
    <rPh sb="7" eb="8">
      <t>メ</t>
    </rPh>
    <phoneticPr fontId="1"/>
  </si>
  <si>
    <t>交通費（９３日目）</t>
    <rPh sb="6" eb="7">
      <t>ニチ</t>
    </rPh>
    <rPh sb="7" eb="8">
      <t>メ</t>
    </rPh>
    <phoneticPr fontId="1"/>
  </si>
  <si>
    <t>交通費（９４日目）</t>
    <rPh sb="6" eb="7">
      <t>ニチ</t>
    </rPh>
    <rPh sb="7" eb="8">
      <t>メ</t>
    </rPh>
    <phoneticPr fontId="1"/>
  </si>
  <si>
    <t>交通費（９５日目）</t>
    <rPh sb="6" eb="7">
      <t>ニチ</t>
    </rPh>
    <rPh sb="7" eb="8">
      <t>メ</t>
    </rPh>
    <phoneticPr fontId="1"/>
  </si>
  <si>
    <t>交通費（９６日目）</t>
    <rPh sb="6" eb="7">
      <t>ニチ</t>
    </rPh>
    <rPh sb="7" eb="8">
      <t>メ</t>
    </rPh>
    <phoneticPr fontId="1"/>
  </si>
  <si>
    <t>交通費（９７日目）</t>
    <rPh sb="6" eb="7">
      <t>ニチ</t>
    </rPh>
    <rPh sb="7" eb="8">
      <t>メ</t>
    </rPh>
    <phoneticPr fontId="1"/>
  </si>
  <si>
    <t>交通費（９８日目）</t>
    <rPh sb="6" eb="7">
      <t>ニチ</t>
    </rPh>
    <rPh sb="7" eb="8">
      <t>メ</t>
    </rPh>
    <phoneticPr fontId="1"/>
  </si>
  <si>
    <t>交通費（９９日目）</t>
    <rPh sb="6" eb="7">
      <t>ニチ</t>
    </rPh>
    <rPh sb="7" eb="8">
      <t>メ</t>
    </rPh>
    <phoneticPr fontId="1"/>
  </si>
  <si>
    <t>交通費（１００日目）</t>
    <rPh sb="7" eb="8">
      <t>ニチ</t>
    </rPh>
    <rPh sb="8" eb="9">
      <t>メ</t>
    </rPh>
    <phoneticPr fontId="1"/>
  </si>
  <si>
    <t>交通費（１０１日目）</t>
    <rPh sb="7" eb="8">
      <t>ニチ</t>
    </rPh>
    <rPh sb="8" eb="9">
      <t>メ</t>
    </rPh>
    <phoneticPr fontId="1"/>
  </si>
  <si>
    <t>交通費（１０２日目）</t>
    <rPh sb="7" eb="8">
      <t>ニチ</t>
    </rPh>
    <rPh sb="8" eb="9">
      <t>メ</t>
    </rPh>
    <phoneticPr fontId="1"/>
  </si>
  <si>
    <t>交通費（１０３日目）</t>
    <rPh sb="7" eb="8">
      <t>ニチ</t>
    </rPh>
    <rPh sb="8" eb="9">
      <t>メ</t>
    </rPh>
    <phoneticPr fontId="1"/>
  </si>
  <si>
    <t>交通費（１０４日目）</t>
    <rPh sb="7" eb="8">
      <t>ニチ</t>
    </rPh>
    <rPh sb="8" eb="9">
      <t>メ</t>
    </rPh>
    <phoneticPr fontId="1"/>
  </si>
  <si>
    <t>交通費（１０５日目）</t>
    <rPh sb="7" eb="8">
      <t>ニチ</t>
    </rPh>
    <rPh sb="8" eb="9">
      <t>メ</t>
    </rPh>
    <phoneticPr fontId="1"/>
  </si>
  <si>
    <t>交通費（１０６日目）</t>
    <rPh sb="7" eb="8">
      <t>ニチ</t>
    </rPh>
    <rPh sb="8" eb="9">
      <t>メ</t>
    </rPh>
    <phoneticPr fontId="1"/>
  </si>
  <si>
    <t>交通費（１０７日目）</t>
    <rPh sb="7" eb="8">
      <t>ニチ</t>
    </rPh>
    <rPh sb="8" eb="9">
      <t>メ</t>
    </rPh>
    <phoneticPr fontId="1"/>
  </si>
  <si>
    <t>交通費（１０８日目）</t>
    <rPh sb="7" eb="8">
      <t>ニチ</t>
    </rPh>
    <rPh sb="8" eb="9">
      <t>メ</t>
    </rPh>
    <phoneticPr fontId="1"/>
  </si>
  <si>
    <t>交通費（１０９日目）</t>
    <rPh sb="7" eb="8">
      <t>ニチ</t>
    </rPh>
    <rPh sb="8" eb="9">
      <t>メ</t>
    </rPh>
    <phoneticPr fontId="1"/>
  </si>
  <si>
    <t>交通費（１１０日目）</t>
    <rPh sb="7" eb="8">
      <t>ニチ</t>
    </rPh>
    <rPh sb="8" eb="9">
      <t>メ</t>
    </rPh>
    <phoneticPr fontId="1"/>
  </si>
  <si>
    <t>交通費（１１１日目）</t>
    <rPh sb="7" eb="8">
      <t>ニチ</t>
    </rPh>
    <rPh sb="8" eb="9">
      <t>メ</t>
    </rPh>
    <phoneticPr fontId="1"/>
  </si>
  <si>
    <t>交通費（１１２日目）</t>
    <rPh sb="7" eb="8">
      <t>ニチ</t>
    </rPh>
    <rPh sb="8" eb="9">
      <t>メ</t>
    </rPh>
    <phoneticPr fontId="1"/>
  </si>
  <si>
    <t>交通費（１１３日目）</t>
    <rPh sb="7" eb="8">
      <t>ニチ</t>
    </rPh>
    <rPh sb="8" eb="9">
      <t>メ</t>
    </rPh>
    <phoneticPr fontId="1"/>
  </si>
  <si>
    <t>交通費（１１４日目）</t>
    <rPh sb="7" eb="8">
      <t>ニチ</t>
    </rPh>
    <rPh sb="8" eb="9">
      <t>メ</t>
    </rPh>
    <phoneticPr fontId="1"/>
  </si>
  <si>
    <t>交通費（１１５日目）</t>
    <rPh sb="7" eb="8">
      <t>ニチ</t>
    </rPh>
    <rPh sb="8" eb="9">
      <t>メ</t>
    </rPh>
    <phoneticPr fontId="1"/>
  </si>
  <si>
    <t>交通費（１１６日目）</t>
    <rPh sb="7" eb="8">
      <t>ニチ</t>
    </rPh>
    <rPh sb="8" eb="9">
      <t>メ</t>
    </rPh>
    <phoneticPr fontId="1"/>
  </si>
  <si>
    <t>交通費（１１７日目）</t>
    <rPh sb="7" eb="8">
      <t>ニチ</t>
    </rPh>
    <rPh sb="8" eb="9">
      <t>メ</t>
    </rPh>
    <phoneticPr fontId="1"/>
  </si>
  <si>
    <t>交通費（１１８日目）</t>
    <rPh sb="7" eb="8">
      <t>ニチ</t>
    </rPh>
    <rPh sb="8" eb="9">
      <t>メ</t>
    </rPh>
    <phoneticPr fontId="1"/>
  </si>
  <si>
    <t>交通費（１１９日目）</t>
    <rPh sb="7" eb="8">
      <t>ニチ</t>
    </rPh>
    <rPh sb="8" eb="9">
      <t>メ</t>
    </rPh>
    <phoneticPr fontId="1"/>
  </si>
  <si>
    <t>交通費（１２０日目）</t>
    <rPh sb="7" eb="8">
      <t>ニチ</t>
    </rPh>
    <rPh sb="8" eb="9">
      <t>メ</t>
    </rPh>
    <phoneticPr fontId="1"/>
  </si>
  <si>
    <t>交通費（１２１日目）</t>
    <rPh sb="7" eb="8">
      <t>ニチ</t>
    </rPh>
    <rPh sb="8" eb="9">
      <t>メ</t>
    </rPh>
    <phoneticPr fontId="1"/>
  </si>
  <si>
    <t>交通費（１２２日目）</t>
    <rPh sb="7" eb="8">
      <t>ニチ</t>
    </rPh>
    <rPh sb="8" eb="9">
      <t>メ</t>
    </rPh>
    <phoneticPr fontId="1"/>
  </si>
  <si>
    <t>交通費（１２３日目）</t>
    <rPh sb="7" eb="8">
      <t>ニチ</t>
    </rPh>
    <rPh sb="8" eb="9">
      <t>メ</t>
    </rPh>
    <phoneticPr fontId="1"/>
  </si>
  <si>
    <t>交通費（１２４日目）</t>
    <rPh sb="7" eb="8">
      <t>ニチ</t>
    </rPh>
    <rPh sb="8" eb="9">
      <t>メ</t>
    </rPh>
    <phoneticPr fontId="1"/>
  </si>
  <si>
    <t>交通費（１２５日目）</t>
    <rPh sb="7" eb="8">
      <t>ニチ</t>
    </rPh>
    <rPh sb="8" eb="9">
      <t>メ</t>
    </rPh>
    <phoneticPr fontId="1"/>
  </si>
  <si>
    <t>交通費（１２６日目）</t>
    <rPh sb="7" eb="8">
      <t>ニチ</t>
    </rPh>
    <rPh sb="8" eb="9">
      <t>メ</t>
    </rPh>
    <phoneticPr fontId="1"/>
  </si>
  <si>
    <t>交通費（１２７日目）</t>
    <rPh sb="7" eb="8">
      <t>ニチ</t>
    </rPh>
    <rPh sb="8" eb="9">
      <t>メ</t>
    </rPh>
    <phoneticPr fontId="1"/>
  </si>
  <si>
    <t>交通費（１２８日目）</t>
    <rPh sb="7" eb="8">
      <t>ニチ</t>
    </rPh>
    <rPh sb="8" eb="9">
      <t>メ</t>
    </rPh>
    <phoneticPr fontId="1"/>
  </si>
  <si>
    <t>交通費（１２９日目）</t>
    <rPh sb="7" eb="8">
      <t>ニチ</t>
    </rPh>
    <rPh sb="8" eb="9">
      <t>メ</t>
    </rPh>
    <phoneticPr fontId="1"/>
  </si>
  <si>
    <t>交通費（１３０日目）</t>
    <rPh sb="7" eb="8">
      <t>ニチ</t>
    </rPh>
    <rPh sb="8" eb="9">
      <t>メ</t>
    </rPh>
    <phoneticPr fontId="1"/>
  </si>
  <si>
    <t>交通費（１３１日目）</t>
    <rPh sb="7" eb="8">
      <t>ニチ</t>
    </rPh>
    <rPh sb="8" eb="9">
      <t>メ</t>
    </rPh>
    <phoneticPr fontId="1"/>
  </si>
  <si>
    <t>交通費（１３２日目）</t>
    <rPh sb="7" eb="8">
      <t>ニチ</t>
    </rPh>
    <rPh sb="8" eb="9">
      <t>メ</t>
    </rPh>
    <phoneticPr fontId="1"/>
  </si>
  <si>
    <t>交通費（１３３日目）</t>
    <rPh sb="7" eb="8">
      <t>ニチ</t>
    </rPh>
    <rPh sb="8" eb="9">
      <t>メ</t>
    </rPh>
    <phoneticPr fontId="1"/>
  </si>
  <si>
    <t>交通費（１３４日目）</t>
    <rPh sb="7" eb="8">
      <t>ニチ</t>
    </rPh>
    <rPh sb="8" eb="9">
      <t>メ</t>
    </rPh>
    <phoneticPr fontId="1"/>
  </si>
  <si>
    <t>交通費（１３５日目）</t>
    <rPh sb="7" eb="8">
      <t>ニチ</t>
    </rPh>
    <rPh sb="8" eb="9">
      <t>メ</t>
    </rPh>
    <phoneticPr fontId="1"/>
  </si>
  <si>
    <t>交通費（１３６日目）</t>
    <rPh sb="7" eb="8">
      <t>ニチ</t>
    </rPh>
    <rPh sb="8" eb="9">
      <t>メ</t>
    </rPh>
    <phoneticPr fontId="1"/>
  </si>
  <si>
    <t>交通費（１３７日目）</t>
    <rPh sb="7" eb="8">
      <t>ニチ</t>
    </rPh>
    <rPh sb="8" eb="9">
      <t>メ</t>
    </rPh>
    <phoneticPr fontId="1"/>
  </si>
  <si>
    <t>交通費（１３８日目）</t>
    <rPh sb="7" eb="8">
      <t>ニチ</t>
    </rPh>
    <rPh sb="8" eb="9">
      <t>メ</t>
    </rPh>
    <phoneticPr fontId="1"/>
  </si>
  <si>
    <t>交通費（１３９日目）</t>
    <rPh sb="7" eb="8">
      <t>ニチ</t>
    </rPh>
    <rPh sb="8" eb="9">
      <t>メ</t>
    </rPh>
    <phoneticPr fontId="1"/>
  </si>
  <si>
    <t>交通費（１４０日目）</t>
    <rPh sb="7" eb="8">
      <t>ニチ</t>
    </rPh>
    <rPh sb="8" eb="9">
      <t>メ</t>
    </rPh>
    <phoneticPr fontId="1"/>
  </si>
  <si>
    <t>交通費（１４１日目）</t>
    <rPh sb="7" eb="8">
      <t>ニチ</t>
    </rPh>
    <rPh sb="8" eb="9">
      <t>メ</t>
    </rPh>
    <phoneticPr fontId="1"/>
  </si>
  <si>
    <t>交通費（１４２日目）</t>
    <rPh sb="7" eb="8">
      <t>ニチ</t>
    </rPh>
    <rPh sb="8" eb="9">
      <t>メ</t>
    </rPh>
    <phoneticPr fontId="1"/>
  </si>
  <si>
    <t>交通費（１４３日目）</t>
    <rPh sb="7" eb="8">
      <t>ニチ</t>
    </rPh>
    <rPh sb="8" eb="9">
      <t>メ</t>
    </rPh>
    <phoneticPr fontId="1"/>
  </si>
  <si>
    <t>交通費（１４４日目）</t>
    <rPh sb="7" eb="8">
      <t>ニチ</t>
    </rPh>
    <rPh sb="8" eb="9">
      <t>メ</t>
    </rPh>
    <phoneticPr fontId="1"/>
  </si>
  <si>
    <t>交通費（１４５日目）</t>
    <rPh sb="7" eb="8">
      <t>ニチ</t>
    </rPh>
    <rPh sb="8" eb="9">
      <t>メ</t>
    </rPh>
    <phoneticPr fontId="1"/>
  </si>
  <si>
    <t>交通費（１４６日目）</t>
    <rPh sb="7" eb="8">
      <t>ニチ</t>
    </rPh>
    <rPh sb="8" eb="9">
      <t>メ</t>
    </rPh>
    <phoneticPr fontId="1"/>
  </si>
  <si>
    <t>交通費（１４７日目）</t>
    <rPh sb="7" eb="8">
      <t>ニチ</t>
    </rPh>
    <rPh sb="8" eb="9">
      <t>メ</t>
    </rPh>
    <phoneticPr fontId="1"/>
  </si>
  <si>
    <t>交通費（１４８日目）</t>
    <rPh sb="7" eb="8">
      <t>ニチ</t>
    </rPh>
    <rPh sb="8" eb="9">
      <t>メ</t>
    </rPh>
    <phoneticPr fontId="1"/>
  </si>
  <si>
    <t>交通費（１４９日目）</t>
    <rPh sb="7" eb="8">
      <t>ニチ</t>
    </rPh>
    <rPh sb="8" eb="9">
      <t>メ</t>
    </rPh>
    <phoneticPr fontId="1"/>
  </si>
  <si>
    <t>交通費（１５０日目）</t>
    <rPh sb="7" eb="8">
      <t>ニチ</t>
    </rPh>
    <rPh sb="8" eb="9">
      <t>メ</t>
    </rPh>
    <phoneticPr fontId="1"/>
  </si>
  <si>
    <t>交通費（１５１日目）</t>
    <rPh sb="7" eb="8">
      <t>ニチ</t>
    </rPh>
    <rPh sb="8" eb="9">
      <t>メ</t>
    </rPh>
    <phoneticPr fontId="1"/>
  </si>
  <si>
    <t>交通費（１５２日目）</t>
    <rPh sb="7" eb="8">
      <t>ニチ</t>
    </rPh>
    <rPh sb="8" eb="9">
      <t>メ</t>
    </rPh>
    <phoneticPr fontId="1"/>
  </si>
  <si>
    <t>交通費（１５３日目）</t>
    <rPh sb="7" eb="8">
      <t>ニチ</t>
    </rPh>
    <rPh sb="8" eb="9">
      <t>メ</t>
    </rPh>
    <phoneticPr fontId="1"/>
  </si>
  <si>
    <t>交通費（１５４日目）</t>
    <rPh sb="7" eb="8">
      <t>ニチ</t>
    </rPh>
    <rPh sb="8" eb="9">
      <t>メ</t>
    </rPh>
    <phoneticPr fontId="1"/>
  </si>
  <si>
    <t>交通費（１５５日目）</t>
    <rPh sb="7" eb="8">
      <t>ニチ</t>
    </rPh>
    <rPh sb="8" eb="9">
      <t>メ</t>
    </rPh>
    <phoneticPr fontId="1"/>
  </si>
  <si>
    <t>交通費（１５６日目）</t>
    <rPh sb="7" eb="8">
      <t>ニチ</t>
    </rPh>
    <rPh sb="8" eb="9">
      <t>メ</t>
    </rPh>
    <phoneticPr fontId="1"/>
  </si>
  <si>
    <t>交通費（１５７日目）</t>
    <rPh sb="7" eb="8">
      <t>ニチ</t>
    </rPh>
    <rPh sb="8" eb="9">
      <t>メ</t>
    </rPh>
    <phoneticPr fontId="1"/>
  </si>
  <si>
    <t>交通費（１５８日目）</t>
    <rPh sb="7" eb="8">
      <t>ニチ</t>
    </rPh>
    <rPh sb="8" eb="9">
      <t>メ</t>
    </rPh>
    <phoneticPr fontId="1"/>
  </si>
  <si>
    <t>交通費（１５９日目）</t>
    <rPh sb="7" eb="8">
      <t>ニチ</t>
    </rPh>
    <rPh sb="8" eb="9">
      <t>メ</t>
    </rPh>
    <phoneticPr fontId="1"/>
  </si>
  <si>
    <t>交通費（１６０日目）</t>
    <rPh sb="7" eb="8">
      <t>ニチ</t>
    </rPh>
    <rPh sb="8" eb="9">
      <t>メ</t>
    </rPh>
    <phoneticPr fontId="1"/>
  </si>
  <si>
    <t>交通費（１６１日目）</t>
    <rPh sb="7" eb="8">
      <t>ニチ</t>
    </rPh>
    <rPh sb="8" eb="9">
      <t>メ</t>
    </rPh>
    <phoneticPr fontId="1"/>
  </si>
  <si>
    <t>交通費（１６２日目）</t>
    <rPh sb="7" eb="8">
      <t>ニチ</t>
    </rPh>
    <rPh sb="8" eb="9">
      <t>メ</t>
    </rPh>
    <phoneticPr fontId="1"/>
  </si>
  <si>
    <t>交通費（１６３日目）</t>
    <rPh sb="7" eb="8">
      <t>ニチ</t>
    </rPh>
    <rPh sb="8" eb="9">
      <t>メ</t>
    </rPh>
    <phoneticPr fontId="1"/>
  </si>
  <si>
    <t>交通費（１６４日目）</t>
    <rPh sb="7" eb="8">
      <t>ニチ</t>
    </rPh>
    <rPh sb="8" eb="9">
      <t>メ</t>
    </rPh>
    <phoneticPr fontId="1"/>
  </si>
  <si>
    <t>交通費（１６５日目）</t>
    <rPh sb="7" eb="8">
      <t>ニチ</t>
    </rPh>
    <rPh sb="8" eb="9">
      <t>メ</t>
    </rPh>
    <phoneticPr fontId="1"/>
  </si>
  <si>
    <t>交通費（１６６日目）</t>
    <rPh sb="7" eb="8">
      <t>ニチ</t>
    </rPh>
    <rPh sb="8" eb="9">
      <t>メ</t>
    </rPh>
    <phoneticPr fontId="1"/>
  </si>
  <si>
    <t>交通費（１６７日目）</t>
    <rPh sb="7" eb="8">
      <t>ニチ</t>
    </rPh>
    <rPh sb="8" eb="9">
      <t>メ</t>
    </rPh>
    <phoneticPr fontId="1"/>
  </si>
  <si>
    <t>交通費（１６８日目）</t>
    <rPh sb="7" eb="8">
      <t>ニチ</t>
    </rPh>
    <rPh sb="8" eb="9">
      <t>メ</t>
    </rPh>
    <phoneticPr fontId="1"/>
  </si>
  <si>
    <t>交通費（１６９日目）</t>
    <rPh sb="7" eb="8">
      <t>ニチ</t>
    </rPh>
    <rPh sb="8" eb="9">
      <t>メ</t>
    </rPh>
    <phoneticPr fontId="1"/>
  </si>
  <si>
    <t>交通費（１７０日目）</t>
    <rPh sb="7" eb="8">
      <t>ニチ</t>
    </rPh>
    <rPh sb="8" eb="9">
      <t>メ</t>
    </rPh>
    <phoneticPr fontId="1"/>
  </si>
  <si>
    <t>交通費（１７１日目）</t>
    <rPh sb="7" eb="8">
      <t>ニチ</t>
    </rPh>
    <rPh sb="8" eb="9">
      <t>メ</t>
    </rPh>
    <phoneticPr fontId="1"/>
  </si>
  <si>
    <t>交通費（１７２日目）</t>
    <rPh sb="7" eb="8">
      <t>ニチ</t>
    </rPh>
    <rPh sb="8" eb="9">
      <t>メ</t>
    </rPh>
    <phoneticPr fontId="1"/>
  </si>
  <si>
    <t>交通費（１７３日目）</t>
    <rPh sb="7" eb="8">
      <t>ニチ</t>
    </rPh>
    <rPh sb="8" eb="9">
      <t>メ</t>
    </rPh>
    <phoneticPr fontId="1"/>
  </si>
  <si>
    <t>交通費（１７４日目）</t>
    <rPh sb="7" eb="8">
      <t>ニチ</t>
    </rPh>
    <rPh sb="8" eb="9">
      <t>メ</t>
    </rPh>
    <phoneticPr fontId="1"/>
  </si>
  <si>
    <t>交通費（１７５日目）</t>
    <rPh sb="7" eb="8">
      <t>ニチ</t>
    </rPh>
    <rPh sb="8" eb="9">
      <t>メ</t>
    </rPh>
    <phoneticPr fontId="1"/>
  </si>
  <si>
    <t>交通費（１７６日目）</t>
    <rPh sb="7" eb="8">
      <t>ニチ</t>
    </rPh>
    <rPh sb="8" eb="9">
      <t>メ</t>
    </rPh>
    <phoneticPr fontId="1"/>
  </si>
  <si>
    <t>交通費（１７７日目）</t>
    <rPh sb="7" eb="8">
      <t>ニチ</t>
    </rPh>
    <rPh sb="8" eb="9">
      <t>メ</t>
    </rPh>
    <phoneticPr fontId="1"/>
  </si>
  <si>
    <t>交通費（１７８日目）</t>
    <rPh sb="7" eb="8">
      <t>ニチ</t>
    </rPh>
    <rPh sb="8" eb="9">
      <t>メ</t>
    </rPh>
    <phoneticPr fontId="1"/>
  </si>
  <si>
    <t>交通費（１７９日目）</t>
    <rPh sb="7" eb="8">
      <t>ニチ</t>
    </rPh>
    <rPh sb="8" eb="9">
      <t>メ</t>
    </rPh>
    <phoneticPr fontId="1"/>
  </si>
  <si>
    <t>交通費（１８０日目）</t>
    <rPh sb="7" eb="8">
      <t>ニチ</t>
    </rPh>
    <rPh sb="8" eb="9">
      <t>メ</t>
    </rPh>
    <phoneticPr fontId="1"/>
  </si>
  <si>
    <t>交通費（１８１日目）</t>
    <rPh sb="7" eb="8">
      <t>ニチ</t>
    </rPh>
    <rPh sb="8" eb="9">
      <t>メ</t>
    </rPh>
    <phoneticPr fontId="1"/>
  </si>
  <si>
    <t>交通費（１８２日目）</t>
    <rPh sb="7" eb="8">
      <t>ニチ</t>
    </rPh>
    <rPh sb="8" eb="9">
      <t>メ</t>
    </rPh>
    <phoneticPr fontId="1"/>
  </si>
  <si>
    <t>交通費（１８３日目）</t>
    <rPh sb="7" eb="8">
      <t>ニチ</t>
    </rPh>
    <rPh sb="8" eb="9">
      <t>メ</t>
    </rPh>
    <phoneticPr fontId="1"/>
  </si>
  <si>
    <t>交通費（１８４日目）</t>
    <rPh sb="7" eb="8">
      <t>ニチ</t>
    </rPh>
    <rPh sb="8" eb="9">
      <t>メ</t>
    </rPh>
    <phoneticPr fontId="1"/>
  </si>
  <si>
    <t>交通費（１８５日目）</t>
    <rPh sb="7" eb="8">
      <t>ニチ</t>
    </rPh>
    <rPh sb="8" eb="9">
      <t>メ</t>
    </rPh>
    <phoneticPr fontId="1"/>
  </si>
  <si>
    <t>交通費（１８６日目）</t>
    <rPh sb="7" eb="8">
      <t>ニチ</t>
    </rPh>
    <rPh sb="8" eb="9">
      <t>メ</t>
    </rPh>
    <phoneticPr fontId="1"/>
  </si>
  <si>
    <t>交通費（１８７日目）</t>
    <rPh sb="7" eb="8">
      <t>ニチ</t>
    </rPh>
    <rPh sb="8" eb="9">
      <t>メ</t>
    </rPh>
    <phoneticPr fontId="1"/>
  </si>
  <si>
    <t>交通費（１８８日目）</t>
    <rPh sb="7" eb="8">
      <t>ニチ</t>
    </rPh>
    <rPh sb="8" eb="9">
      <t>メ</t>
    </rPh>
    <phoneticPr fontId="1"/>
  </si>
  <si>
    <t>交通費（１８９日目）</t>
    <rPh sb="7" eb="8">
      <t>ニチ</t>
    </rPh>
    <rPh sb="8" eb="9">
      <t>メ</t>
    </rPh>
    <phoneticPr fontId="1"/>
  </si>
  <si>
    <t>交通費（１９０日目）</t>
    <rPh sb="7" eb="8">
      <t>ニチ</t>
    </rPh>
    <rPh sb="8" eb="9">
      <t>メ</t>
    </rPh>
    <phoneticPr fontId="1"/>
  </si>
  <si>
    <t>交通費（１９１日目）</t>
    <rPh sb="7" eb="8">
      <t>ニチ</t>
    </rPh>
    <rPh sb="8" eb="9">
      <t>メ</t>
    </rPh>
    <phoneticPr fontId="1"/>
  </si>
  <si>
    <t>交通費（１９２日目）</t>
    <rPh sb="7" eb="8">
      <t>ニチ</t>
    </rPh>
    <rPh sb="8" eb="9">
      <t>メ</t>
    </rPh>
    <phoneticPr fontId="1"/>
  </si>
  <si>
    <t>交通費（１９３日目）</t>
    <rPh sb="7" eb="8">
      <t>ニチ</t>
    </rPh>
    <rPh sb="8" eb="9">
      <t>メ</t>
    </rPh>
    <phoneticPr fontId="1"/>
  </si>
  <si>
    <t>交通費（１９４日目）</t>
    <rPh sb="7" eb="8">
      <t>ニチ</t>
    </rPh>
    <rPh sb="8" eb="9">
      <t>メ</t>
    </rPh>
    <phoneticPr fontId="1"/>
  </si>
  <si>
    <t>交通費（１９５日目）</t>
    <rPh sb="7" eb="8">
      <t>ニチ</t>
    </rPh>
    <rPh sb="8" eb="9">
      <t>メ</t>
    </rPh>
    <phoneticPr fontId="1"/>
  </si>
  <si>
    <t>交通費（１９６日目）</t>
    <rPh sb="7" eb="8">
      <t>ニチ</t>
    </rPh>
    <rPh sb="8" eb="9">
      <t>メ</t>
    </rPh>
    <phoneticPr fontId="1"/>
  </si>
  <si>
    <t>交通費（１９７日目）</t>
    <rPh sb="7" eb="8">
      <t>ニチ</t>
    </rPh>
    <rPh sb="8" eb="9">
      <t>メ</t>
    </rPh>
    <phoneticPr fontId="1"/>
  </si>
  <si>
    <t>交通費（１９８日目）</t>
    <rPh sb="7" eb="8">
      <t>ニチ</t>
    </rPh>
    <rPh sb="8" eb="9">
      <t>メ</t>
    </rPh>
    <phoneticPr fontId="1"/>
  </si>
  <si>
    <t>交通費（１９９日目）</t>
    <rPh sb="7" eb="8">
      <t>ニチ</t>
    </rPh>
    <rPh sb="8" eb="9">
      <t>メ</t>
    </rPh>
    <phoneticPr fontId="1"/>
  </si>
  <si>
    <t>交通費（２００日目）</t>
    <rPh sb="7" eb="8">
      <t>ニチ</t>
    </rPh>
    <rPh sb="8" eb="9">
      <t>メ</t>
    </rPh>
    <phoneticPr fontId="1"/>
  </si>
  <si>
    <t>交通費（２０１日目）</t>
    <rPh sb="7" eb="8">
      <t>ニチ</t>
    </rPh>
    <rPh sb="8" eb="9">
      <t>メ</t>
    </rPh>
    <phoneticPr fontId="1"/>
  </si>
  <si>
    <t>交通費（２０２日目）</t>
    <rPh sb="7" eb="8">
      <t>ニチ</t>
    </rPh>
    <rPh sb="8" eb="9">
      <t>メ</t>
    </rPh>
    <phoneticPr fontId="1"/>
  </si>
  <si>
    <t>交通費（２０３日目）</t>
    <rPh sb="7" eb="8">
      <t>ニチ</t>
    </rPh>
    <rPh sb="8" eb="9">
      <t>メ</t>
    </rPh>
    <phoneticPr fontId="1"/>
  </si>
  <si>
    <t>交通費（２０４日目）</t>
    <rPh sb="7" eb="8">
      <t>ニチ</t>
    </rPh>
    <rPh sb="8" eb="9">
      <t>メ</t>
    </rPh>
    <phoneticPr fontId="1"/>
  </si>
  <si>
    <t>交通費（２０５日目）</t>
    <rPh sb="7" eb="8">
      <t>ニチ</t>
    </rPh>
    <rPh sb="8" eb="9">
      <t>メ</t>
    </rPh>
    <phoneticPr fontId="1"/>
  </si>
  <si>
    <t>交通費（２０６日目）</t>
    <rPh sb="7" eb="8">
      <t>ニチ</t>
    </rPh>
    <rPh sb="8" eb="9">
      <t>メ</t>
    </rPh>
    <phoneticPr fontId="1"/>
  </si>
  <si>
    <t>交通費（２０７日目）</t>
    <rPh sb="7" eb="8">
      <t>ニチ</t>
    </rPh>
    <rPh sb="8" eb="9">
      <t>メ</t>
    </rPh>
    <phoneticPr fontId="1"/>
  </si>
  <si>
    <t>交通費（２０８日目）</t>
    <rPh sb="7" eb="8">
      <t>ニチ</t>
    </rPh>
    <rPh sb="8" eb="9">
      <t>メ</t>
    </rPh>
    <phoneticPr fontId="1"/>
  </si>
  <si>
    <t>交通費（２０９日目）</t>
    <rPh sb="7" eb="8">
      <t>ニチ</t>
    </rPh>
    <rPh sb="8" eb="9">
      <t>メ</t>
    </rPh>
    <phoneticPr fontId="1"/>
  </si>
  <si>
    <t>交通費（２１０日目）</t>
    <rPh sb="7" eb="8">
      <t>ニチ</t>
    </rPh>
    <rPh sb="8" eb="9">
      <t>メ</t>
    </rPh>
    <phoneticPr fontId="1"/>
  </si>
  <si>
    <t>交通費（２１１日目）</t>
    <rPh sb="7" eb="8">
      <t>ニチ</t>
    </rPh>
    <rPh sb="8" eb="9">
      <t>メ</t>
    </rPh>
    <phoneticPr fontId="1"/>
  </si>
  <si>
    <t>交通費（２１２日目）</t>
    <rPh sb="7" eb="8">
      <t>ニチ</t>
    </rPh>
    <rPh sb="8" eb="9">
      <t>メ</t>
    </rPh>
    <phoneticPr fontId="1"/>
  </si>
  <si>
    <t>交通費（２１３日目）</t>
    <rPh sb="7" eb="8">
      <t>ニチ</t>
    </rPh>
    <rPh sb="8" eb="9">
      <t>メ</t>
    </rPh>
    <phoneticPr fontId="1"/>
  </si>
  <si>
    <t>交通費（２１４日目）</t>
    <rPh sb="7" eb="8">
      <t>ニチ</t>
    </rPh>
    <rPh sb="8" eb="9">
      <t>メ</t>
    </rPh>
    <phoneticPr fontId="1"/>
  </si>
  <si>
    <t>交通費（２１５日目）</t>
    <rPh sb="7" eb="8">
      <t>ニチ</t>
    </rPh>
    <rPh sb="8" eb="9">
      <t>メ</t>
    </rPh>
    <phoneticPr fontId="1"/>
  </si>
  <si>
    <t>交通費（２１６日目）</t>
    <rPh sb="7" eb="8">
      <t>ニチ</t>
    </rPh>
    <rPh sb="8" eb="9">
      <t>メ</t>
    </rPh>
    <phoneticPr fontId="1"/>
  </si>
  <si>
    <t>交通費（２１７日目）</t>
    <rPh sb="7" eb="8">
      <t>ニチ</t>
    </rPh>
    <rPh sb="8" eb="9">
      <t>メ</t>
    </rPh>
    <phoneticPr fontId="1"/>
  </si>
  <si>
    <t>交通費（２１８日目）</t>
    <rPh sb="7" eb="8">
      <t>ニチ</t>
    </rPh>
    <rPh sb="8" eb="9">
      <t>メ</t>
    </rPh>
    <phoneticPr fontId="1"/>
  </si>
  <si>
    <t>交通費（２１９日目）</t>
    <rPh sb="7" eb="8">
      <t>ニチ</t>
    </rPh>
    <rPh sb="8" eb="9">
      <t>メ</t>
    </rPh>
    <phoneticPr fontId="1"/>
  </si>
  <si>
    <t>交通費（２２０日目）</t>
    <rPh sb="7" eb="8">
      <t>ニチ</t>
    </rPh>
    <rPh sb="8" eb="9">
      <t>メ</t>
    </rPh>
    <phoneticPr fontId="1"/>
  </si>
  <si>
    <t>交通費（２２１日目）</t>
    <rPh sb="7" eb="8">
      <t>ニチ</t>
    </rPh>
    <rPh sb="8" eb="9">
      <t>メ</t>
    </rPh>
    <phoneticPr fontId="1"/>
  </si>
  <si>
    <t>交通費（２２２日目）</t>
    <rPh sb="7" eb="8">
      <t>ニチ</t>
    </rPh>
    <rPh sb="8" eb="9">
      <t>メ</t>
    </rPh>
    <phoneticPr fontId="1"/>
  </si>
  <si>
    <t>交通費（２２３日目）</t>
    <rPh sb="7" eb="8">
      <t>ニチ</t>
    </rPh>
    <rPh sb="8" eb="9">
      <t>メ</t>
    </rPh>
    <phoneticPr fontId="1"/>
  </si>
  <si>
    <t>交通費（２２４日目）</t>
    <rPh sb="7" eb="8">
      <t>ニチ</t>
    </rPh>
    <rPh sb="8" eb="9">
      <t>メ</t>
    </rPh>
    <phoneticPr fontId="1"/>
  </si>
  <si>
    <t>交通費（２２５日目）</t>
    <rPh sb="7" eb="8">
      <t>ニチ</t>
    </rPh>
    <rPh sb="8" eb="9">
      <t>メ</t>
    </rPh>
    <phoneticPr fontId="1"/>
  </si>
  <si>
    <t>交通費（２２６日目）</t>
    <rPh sb="7" eb="8">
      <t>ニチ</t>
    </rPh>
    <rPh sb="8" eb="9">
      <t>メ</t>
    </rPh>
    <phoneticPr fontId="1"/>
  </si>
  <si>
    <t>交通費（２２７日目）</t>
    <rPh sb="7" eb="8">
      <t>ニチ</t>
    </rPh>
    <rPh sb="8" eb="9">
      <t>メ</t>
    </rPh>
    <phoneticPr fontId="1"/>
  </si>
  <si>
    <t>交通費（２２８日目）</t>
    <rPh sb="7" eb="8">
      <t>ニチ</t>
    </rPh>
    <rPh sb="8" eb="9">
      <t>メ</t>
    </rPh>
    <phoneticPr fontId="1"/>
  </si>
  <si>
    <t>交通費（２２９日目）</t>
    <rPh sb="7" eb="8">
      <t>ニチ</t>
    </rPh>
    <rPh sb="8" eb="9">
      <t>メ</t>
    </rPh>
    <phoneticPr fontId="1"/>
  </si>
  <si>
    <t>交通費（２３０日目）</t>
    <rPh sb="7" eb="8">
      <t>ニチ</t>
    </rPh>
    <rPh sb="8" eb="9">
      <t>メ</t>
    </rPh>
    <phoneticPr fontId="1"/>
  </si>
  <si>
    <t>交通費（２３１日目）</t>
    <rPh sb="7" eb="8">
      <t>ニチ</t>
    </rPh>
    <rPh sb="8" eb="9">
      <t>メ</t>
    </rPh>
    <phoneticPr fontId="1"/>
  </si>
  <si>
    <t>交通費（２３２日目）</t>
    <rPh sb="7" eb="8">
      <t>ニチ</t>
    </rPh>
    <rPh sb="8" eb="9">
      <t>メ</t>
    </rPh>
    <phoneticPr fontId="1"/>
  </si>
  <si>
    <t>交通費（２３３日目）</t>
    <rPh sb="7" eb="8">
      <t>ニチ</t>
    </rPh>
    <rPh sb="8" eb="9">
      <t>メ</t>
    </rPh>
    <phoneticPr fontId="1"/>
  </si>
  <si>
    <t>交通費（２３４日目）</t>
    <rPh sb="7" eb="8">
      <t>ニチ</t>
    </rPh>
    <rPh sb="8" eb="9">
      <t>メ</t>
    </rPh>
    <phoneticPr fontId="1"/>
  </si>
  <si>
    <t>交通費（２３５日目）</t>
    <rPh sb="7" eb="8">
      <t>ニチ</t>
    </rPh>
    <rPh sb="8" eb="9">
      <t>メ</t>
    </rPh>
    <phoneticPr fontId="1"/>
  </si>
  <si>
    <t>交通費（２３６日目）</t>
    <rPh sb="7" eb="8">
      <t>ニチ</t>
    </rPh>
    <rPh sb="8" eb="9">
      <t>メ</t>
    </rPh>
    <phoneticPr fontId="1"/>
  </si>
  <si>
    <t>交通費（２３７日目）</t>
    <rPh sb="7" eb="8">
      <t>ニチ</t>
    </rPh>
    <rPh sb="8" eb="9">
      <t>メ</t>
    </rPh>
    <phoneticPr fontId="1"/>
  </si>
  <si>
    <t>交通費（２３８日目）</t>
    <rPh sb="7" eb="8">
      <t>ニチ</t>
    </rPh>
    <rPh sb="8" eb="9">
      <t>メ</t>
    </rPh>
    <phoneticPr fontId="1"/>
  </si>
  <si>
    <t>交通費（２３９日目）</t>
    <rPh sb="7" eb="8">
      <t>ニチ</t>
    </rPh>
    <rPh sb="8" eb="9">
      <t>メ</t>
    </rPh>
    <phoneticPr fontId="1"/>
  </si>
  <si>
    <t>交通費（２４０日目）</t>
    <rPh sb="7" eb="8">
      <t>ニチ</t>
    </rPh>
    <rPh sb="8" eb="9">
      <t>メ</t>
    </rPh>
    <phoneticPr fontId="1"/>
  </si>
  <si>
    <t>交通費（２４１日目）</t>
    <rPh sb="7" eb="8">
      <t>ニチ</t>
    </rPh>
    <rPh sb="8" eb="9">
      <t>メ</t>
    </rPh>
    <phoneticPr fontId="1"/>
  </si>
  <si>
    <t>交通費（２４２日目）</t>
    <rPh sb="7" eb="8">
      <t>ニチ</t>
    </rPh>
    <rPh sb="8" eb="9">
      <t>メ</t>
    </rPh>
    <phoneticPr fontId="1"/>
  </si>
  <si>
    <t>交通費（２４３日目）</t>
    <rPh sb="7" eb="8">
      <t>ニチ</t>
    </rPh>
    <rPh sb="8" eb="9">
      <t>メ</t>
    </rPh>
    <phoneticPr fontId="1"/>
  </si>
  <si>
    <t>交通費（２４４日目）</t>
    <rPh sb="7" eb="8">
      <t>ニチ</t>
    </rPh>
    <rPh sb="8" eb="9">
      <t>メ</t>
    </rPh>
    <phoneticPr fontId="1"/>
  </si>
  <si>
    <t>交通費（２４５日目）</t>
    <rPh sb="7" eb="8">
      <t>ニチ</t>
    </rPh>
    <rPh sb="8" eb="9">
      <t>メ</t>
    </rPh>
    <phoneticPr fontId="1"/>
  </si>
  <si>
    <t>交通費（２４６日目）</t>
    <rPh sb="7" eb="8">
      <t>ニチ</t>
    </rPh>
    <rPh sb="8" eb="9">
      <t>メ</t>
    </rPh>
    <phoneticPr fontId="1"/>
  </si>
  <si>
    <t>交通費（２４７日目）</t>
    <rPh sb="7" eb="8">
      <t>ニチ</t>
    </rPh>
    <rPh sb="8" eb="9">
      <t>メ</t>
    </rPh>
    <phoneticPr fontId="1"/>
  </si>
  <si>
    <t>交通費（２４８日目）</t>
    <rPh sb="7" eb="8">
      <t>ニチ</t>
    </rPh>
    <rPh sb="8" eb="9">
      <t>メ</t>
    </rPh>
    <phoneticPr fontId="1"/>
  </si>
  <si>
    <t>交通費（２４９日目）</t>
    <rPh sb="7" eb="8">
      <t>ニチ</t>
    </rPh>
    <rPh sb="8" eb="9">
      <t>メ</t>
    </rPh>
    <phoneticPr fontId="1"/>
  </si>
  <si>
    <t>交通費（２５０日目）</t>
    <rPh sb="7" eb="8">
      <t>ニチ</t>
    </rPh>
    <rPh sb="8" eb="9">
      <t>メ</t>
    </rPh>
    <phoneticPr fontId="1"/>
  </si>
  <si>
    <t>交通費（２５１日目）</t>
    <rPh sb="7" eb="8">
      <t>ニチ</t>
    </rPh>
    <rPh sb="8" eb="9">
      <t>メ</t>
    </rPh>
    <phoneticPr fontId="1"/>
  </si>
  <si>
    <t>交通費（２５２日目）</t>
    <rPh sb="7" eb="8">
      <t>ニチ</t>
    </rPh>
    <rPh sb="8" eb="9">
      <t>メ</t>
    </rPh>
    <phoneticPr fontId="1"/>
  </si>
  <si>
    <t>交通費（２５３日目）</t>
    <rPh sb="7" eb="8">
      <t>ニチ</t>
    </rPh>
    <rPh sb="8" eb="9">
      <t>メ</t>
    </rPh>
    <phoneticPr fontId="1"/>
  </si>
  <si>
    <t>交通費（２５４日目）</t>
    <rPh sb="7" eb="8">
      <t>ニチ</t>
    </rPh>
    <rPh sb="8" eb="9">
      <t>メ</t>
    </rPh>
    <phoneticPr fontId="1"/>
  </si>
  <si>
    <t>交通費（２５５日目）</t>
    <rPh sb="7" eb="8">
      <t>ニチ</t>
    </rPh>
    <rPh sb="8" eb="9">
      <t>メ</t>
    </rPh>
    <phoneticPr fontId="1"/>
  </si>
  <si>
    <t>交通費（２５６日目）</t>
    <rPh sb="7" eb="8">
      <t>ニチ</t>
    </rPh>
    <rPh sb="8" eb="9">
      <t>メ</t>
    </rPh>
    <phoneticPr fontId="1"/>
  </si>
  <si>
    <t>交通費（２５７日目）</t>
    <rPh sb="7" eb="8">
      <t>ニチ</t>
    </rPh>
    <rPh sb="8" eb="9">
      <t>メ</t>
    </rPh>
    <phoneticPr fontId="1"/>
  </si>
  <si>
    <t>交通費（２５８日目）</t>
    <rPh sb="7" eb="8">
      <t>ニチ</t>
    </rPh>
    <rPh sb="8" eb="9">
      <t>メ</t>
    </rPh>
    <phoneticPr fontId="1"/>
  </si>
  <si>
    <t>交通費（２５９日目）</t>
    <rPh sb="7" eb="8">
      <t>ニチ</t>
    </rPh>
    <rPh sb="8" eb="9">
      <t>メ</t>
    </rPh>
    <phoneticPr fontId="1"/>
  </si>
  <si>
    <t>交通費（２６０日目）</t>
    <rPh sb="7" eb="8">
      <t>ニチ</t>
    </rPh>
    <rPh sb="8" eb="9">
      <t>メ</t>
    </rPh>
    <phoneticPr fontId="1"/>
  </si>
  <si>
    <t>交通費（２６１日目）</t>
    <rPh sb="7" eb="8">
      <t>ニチ</t>
    </rPh>
    <rPh sb="8" eb="9">
      <t>メ</t>
    </rPh>
    <phoneticPr fontId="1"/>
  </si>
  <si>
    <t>交通費（２６２日目）</t>
    <rPh sb="7" eb="8">
      <t>ニチ</t>
    </rPh>
    <rPh sb="8" eb="9">
      <t>メ</t>
    </rPh>
    <phoneticPr fontId="1"/>
  </si>
  <si>
    <t>交通費（２６３日目）</t>
    <rPh sb="7" eb="8">
      <t>ニチ</t>
    </rPh>
    <rPh sb="8" eb="9">
      <t>メ</t>
    </rPh>
    <phoneticPr fontId="1"/>
  </si>
  <si>
    <t>交通費（２６４日目）</t>
    <rPh sb="7" eb="8">
      <t>ニチ</t>
    </rPh>
    <rPh sb="8" eb="9">
      <t>メ</t>
    </rPh>
    <phoneticPr fontId="1"/>
  </si>
  <si>
    <t>交通費（２６５日目）</t>
    <rPh sb="7" eb="8">
      <t>ニチ</t>
    </rPh>
    <rPh sb="8" eb="9">
      <t>メ</t>
    </rPh>
    <phoneticPr fontId="1"/>
  </si>
  <si>
    <t>交通費（２６６日目）</t>
    <rPh sb="7" eb="8">
      <t>ニチ</t>
    </rPh>
    <rPh sb="8" eb="9">
      <t>メ</t>
    </rPh>
    <phoneticPr fontId="1"/>
  </si>
  <si>
    <t>交通費（２６７日目）</t>
    <rPh sb="7" eb="8">
      <t>ニチ</t>
    </rPh>
    <rPh sb="8" eb="9">
      <t>メ</t>
    </rPh>
    <phoneticPr fontId="1"/>
  </si>
  <si>
    <t>交通費（２６８日目）</t>
    <rPh sb="7" eb="8">
      <t>ニチ</t>
    </rPh>
    <rPh sb="8" eb="9">
      <t>メ</t>
    </rPh>
    <phoneticPr fontId="1"/>
  </si>
  <si>
    <t>交通費（２６９日目）</t>
    <rPh sb="7" eb="8">
      <t>ニチ</t>
    </rPh>
    <rPh sb="8" eb="9">
      <t>メ</t>
    </rPh>
    <phoneticPr fontId="1"/>
  </si>
  <si>
    <t>交通費（２７０日目）</t>
    <rPh sb="7" eb="8">
      <t>ニチ</t>
    </rPh>
    <rPh sb="8" eb="9">
      <t>メ</t>
    </rPh>
    <phoneticPr fontId="1"/>
  </si>
  <si>
    <t>交通費（２７１日目）</t>
    <rPh sb="7" eb="8">
      <t>ニチ</t>
    </rPh>
    <rPh sb="8" eb="9">
      <t>メ</t>
    </rPh>
    <phoneticPr fontId="1"/>
  </si>
  <si>
    <t>交通費（２７２日目）</t>
    <rPh sb="7" eb="8">
      <t>ニチ</t>
    </rPh>
    <rPh sb="8" eb="9">
      <t>メ</t>
    </rPh>
    <phoneticPr fontId="1"/>
  </si>
  <si>
    <t>交通費（２７３日目）</t>
    <rPh sb="7" eb="8">
      <t>ニチ</t>
    </rPh>
    <rPh sb="8" eb="9">
      <t>メ</t>
    </rPh>
    <phoneticPr fontId="1"/>
  </si>
  <si>
    <t>交通費（２７４日目）</t>
    <rPh sb="7" eb="8">
      <t>ニチ</t>
    </rPh>
    <rPh sb="8" eb="9">
      <t>メ</t>
    </rPh>
    <phoneticPr fontId="1"/>
  </si>
  <si>
    <t>交通費（２７５日目）</t>
    <rPh sb="7" eb="8">
      <t>ニチ</t>
    </rPh>
    <rPh sb="8" eb="9">
      <t>メ</t>
    </rPh>
    <phoneticPr fontId="1"/>
  </si>
  <si>
    <t>交通費（２７６日目）</t>
    <rPh sb="7" eb="8">
      <t>ニチ</t>
    </rPh>
    <rPh sb="8" eb="9">
      <t>メ</t>
    </rPh>
    <phoneticPr fontId="1"/>
  </si>
  <si>
    <t>交通費（２７７日目）</t>
    <rPh sb="7" eb="8">
      <t>ニチ</t>
    </rPh>
    <rPh sb="8" eb="9">
      <t>メ</t>
    </rPh>
    <phoneticPr fontId="1"/>
  </si>
  <si>
    <t>交通費（２７８日目）</t>
    <rPh sb="7" eb="8">
      <t>ニチ</t>
    </rPh>
    <rPh sb="8" eb="9">
      <t>メ</t>
    </rPh>
    <phoneticPr fontId="1"/>
  </si>
  <si>
    <t>交通費（２７９日目）</t>
    <rPh sb="7" eb="8">
      <t>ニチ</t>
    </rPh>
    <rPh sb="8" eb="9">
      <t>メ</t>
    </rPh>
    <phoneticPr fontId="1"/>
  </si>
  <si>
    <t>交通費（２８０日目）</t>
    <rPh sb="7" eb="8">
      <t>ニチ</t>
    </rPh>
    <rPh sb="8" eb="9">
      <t>メ</t>
    </rPh>
    <phoneticPr fontId="1"/>
  </si>
  <si>
    <t>交通費（２８１日目）</t>
    <rPh sb="7" eb="8">
      <t>ニチ</t>
    </rPh>
    <rPh sb="8" eb="9">
      <t>メ</t>
    </rPh>
    <phoneticPr fontId="1"/>
  </si>
  <si>
    <t>交通費（２８２日目）</t>
    <rPh sb="7" eb="8">
      <t>ニチ</t>
    </rPh>
    <rPh sb="8" eb="9">
      <t>メ</t>
    </rPh>
    <phoneticPr fontId="1"/>
  </si>
  <si>
    <t>交通費（２８３日目）</t>
    <rPh sb="7" eb="8">
      <t>ニチ</t>
    </rPh>
    <rPh sb="8" eb="9">
      <t>メ</t>
    </rPh>
    <phoneticPr fontId="1"/>
  </si>
  <si>
    <t>交通費（２８４日目）</t>
    <rPh sb="7" eb="8">
      <t>ニチ</t>
    </rPh>
    <rPh sb="8" eb="9">
      <t>メ</t>
    </rPh>
    <phoneticPr fontId="1"/>
  </si>
  <si>
    <t>交通費（２８５日目）</t>
    <rPh sb="7" eb="8">
      <t>ニチ</t>
    </rPh>
    <rPh sb="8" eb="9">
      <t>メ</t>
    </rPh>
    <phoneticPr fontId="1"/>
  </si>
  <si>
    <t>交通費（２８６日目）</t>
    <rPh sb="7" eb="8">
      <t>ニチ</t>
    </rPh>
    <rPh sb="8" eb="9">
      <t>メ</t>
    </rPh>
    <phoneticPr fontId="1"/>
  </si>
  <si>
    <t>交通費（２８７日目）</t>
    <rPh sb="7" eb="8">
      <t>ニチ</t>
    </rPh>
    <rPh sb="8" eb="9">
      <t>メ</t>
    </rPh>
    <phoneticPr fontId="1"/>
  </si>
  <si>
    <t>交通費（２８８日目）</t>
    <rPh sb="7" eb="8">
      <t>ニチ</t>
    </rPh>
    <rPh sb="8" eb="9">
      <t>メ</t>
    </rPh>
    <phoneticPr fontId="1"/>
  </si>
  <si>
    <t>交通費（２８９日目）</t>
    <rPh sb="7" eb="8">
      <t>ニチ</t>
    </rPh>
    <rPh sb="8" eb="9">
      <t>メ</t>
    </rPh>
    <phoneticPr fontId="1"/>
  </si>
  <si>
    <t>交通費（２９０日目）</t>
    <rPh sb="7" eb="8">
      <t>ニチ</t>
    </rPh>
    <rPh sb="8" eb="9">
      <t>メ</t>
    </rPh>
    <phoneticPr fontId="1"/>
  </si>
  <si>
    <t>交通費（２９１日目）</t>
    <rPh sb="7" eb="8">
      <t>ニチ</t>
    </rPh>
    <rPh sb="8" eb="9">
      <t>メ</t>
    </rPh>
    <phoneticPr fontId="1"/>
  </si>
  <si>
    <t>交通費（２９２日目）</t>
    <rPh sb="7" eb="8">
      <t>ニチ</t>
    </rPh>
    <rPh sb="8" eb="9">
      <t>メ</t>
    </rPh>
    <phoneticPr fontId="1"/>
  </si>
  <si>
    <t>交通費（２９３日目）</t>
    <rPh sb="7" eb="8">
      <t>ニチ</t>
    </rPh>
    <rPh sb="8" eb="9">
      <t>メ</t>
    </rPh>
    <phoneticPr fontId="1"/>
  </si>
  <si>
    <t>交通費（２９４日目）</t>
    <rPh sb="7" eb="8">
      <t>ニチ</t>
    </rPh>
    <rPh sb="8" eb="9">
      <t>メ</t>
    </rPh>
    <phoneticPr fontId="1"/>
  </si>
  <si>
    <t>交通費（２９５日目）</t>
    <rPh sb="7" eb="8">
      <t>ニチ</t>
    </rPh>
    <rPh sb="8" eb="9">
      <t>メ</t>
    </rPh>
    <phoneticPr fontId="1"/>
  </si>
  <si>
    <t>交通費（２９６日目）</t>
    <rPh sb="7" eb="8">
      <t>ニチ</t>
    </rPh>
    <rPh sb="8" eb="9">
      <t>メ</t>
    </rPh>
    <phoneticPr fontId="1"/>
  </si>
  <si>
    <t>交通費（２９７日目）</t>
    <rPh sb="7" eb="8">
      <t>ニチ</t>
    </rPh>
    <rPh sb="8" eb="9">
      <t>メ</t>
    </rPh>
    <phoneticPr fontId="1"/>
  </si>
  <si>
    <t>交通費（２９８日目）</t>
    <rPh sb="7" eb="8">
      <t>ニチ</t>
    </rPh>
    <rPh sb="8" eb="9">
      <t>メ</t>
    </rPh>
    <phoneticPr fontId="1"/>
  </si>
  <si>
    <t>交通費（２９９日目）</t>
    <rPh sb="7" eb="8">
      <t>ニチ</t>
    </rPh>
    <rPh sb="8" eb="9">
      <t>メ</t>
    </rPh>
    <phoneticPr fontId="1"/>
  </si>
  <si>
    <t>交通費（３００日目）</t>
    <rPh sb="7" eb="8">
      <t>ニチ</t>
    </rPh>
    <rPh sb="8" eb="9">
      <t>メ</t>
    </rPh>
    <phoneticPr fontId="1"/>
  </si>
  <si>
    <t>交通費（３０１日目）</t>
    <rPh sb="7" eb="8">
      <t>ニチ</t>
    </rPh>
    <rPh sb="8" eb="9">
      <t>メ</t>
    </rPh>
    <phoneticPr fontId="1"/>
  </si>
  <si>
    <t>交通費（３０２日目）</t>
    <rPh sb="7" eb="8">
      <t>ニチ</t>
    </rPh>
    <rPh sb="8" eb="9">
      <t>メ</t>
    </rPh>
    <phoneticPr fontId="1"/>
  </si>
  <si>
    <t>交通費（３０３日目）</t>
    <rPh sb="7" eb="8">
      <t>ニチ</t>
    </rPh>
    <rPh sb="8" eb="9">
      <t>メ</t>
    </rPh>
    <phoneticPr fontId="1"/>
  </si>
  <si>
    <t>交通費（３０４日目）</t>
    <rPh sb="7" eb="8">
      <t>ニチ</t>
    </rPh>
    <rPh sb="8" eb="9">
      <t>メ</t>
    </rPh>
    <phoneticPr fontId="1"/>
  </si>
  <si>
    <t>交通費（３０５日目）</t>
    <rPh sb="7" eb="8">
      <t>ニチ</t>
    </rPh>
    <rPh sb="8" eb="9">
      <t>メ</t>
    </rPh>
    <phoneticPr fontId="1"/>
  </si>
  <si>
    <t>交通費（３０６日目）</t>
    <rPh sb="7" eb="8">
      <t>ニチ</t>
    </rPh>
    <rPh sb="8" eb="9">
      <t>メ</t>
    </rPh>
    <phoneticPr fontId="1"/>
  </si>
  <si>
    <t>交通費（３０７日目）</t>
    <rPh sb="7" eb="8">
      <t>ニチ</t>
    </rPh>
    <rPh sb="8" eb="9">
      <t>メ</t>
    </rPh>
    <phoneticPr fontId="1"/>
  </si>
  <si>
    <t>交通費（３０８日目）</t>
    <rPh sb="7" eb="8">
      <t>ニチ</t>
    </rPh>
    <rPh sb="8" eb="9">
      <t>メ</t>
    </rPh>
    <phoneticPr fontId="1"/>
  </si>
  <si>
    <t>交通費（３０９日目）</t>
    <rPh sb="7" eb="8">
      <t>ニチ</t>
    </rPh>
    <rPh sb="8" eb="9">
      <t>メ</t>
    </rPh>
    <phoneticPr fontId="1"/>
  </si>
  <si>
    <t>交通費（３１０日目）</t>
    <rPh sb="7" eb="8">
      <t>ニチ</t>
    </rPh>
    <rPh sb="8" eb="9">
      <t>メ</t>
    </rPh>
    <phoneticPr fontId="1"/>
  </si>
  <si>
    <t>交通費（３１１日目）</t>
    <rPh sb="7" eb="8">
      <t>ニチ</t>
    </rPh>
    <rPh sb="8" eb="9">
      <t>メ</t>
    </rPh>
    <phoneticPr fontId="1"/>
  </si>
  <si>
    <t>交通費（３１２日目）</t>
    <rPh sb="7" eb="8">
      <t>ニチ</t>
    </rPh>
    <rPh sb="8" eb="9">
      <t>メ</t>
    </rPh>
    <phoneticPr fontId="1"/>
  </si>
  <si>
    <t>交通費（３１３日目）</t>
    <rPh sb="7" eb="8">
      <t>ニチ</t>
    </rPh>
    <rPh sb="8" eb="9">
      <t>メ</t>
    </rPh>
    <phoneticPr fontId="1"/>
  </si>
  <si>
    <t>交通費（３１４日目）</t>
    <rPh sb="7" eb="8">
      <t>ニチ</t>
    </rPh>
    <rPh sb="8" eb="9">
      <t>メ</t>
    </rPh>
    <phoneticPr fontId="1"/>
  </si>
  <si>
    <t>交通費（３１５日目）</t>
    <rPh sb="7" eb="8">
      <t>ニチ</t>
    </rPh>
    <rPh sb="8" eb="9">
      <t>メ</t>
    </rPh>
    <phoneticPr fontId="1"/>
  </si>
  <si>
    <t>交通費（３１６日目）</t>
    <rPh sb="7" eb="8">
      <t>ニチ</t>
    </rPh>
    <rPh sb="8" eb="9">
      <t>メ</t>
    </rPh>
    <phoneticPr fontId="1"/>
  </si>
  <si>
    <t>交通費（３１７日目）</t>
    <rPh sb="7" eb="8">
      <t>ニチ</t>
    </rPh>
    <rPh sb="8" eb="9">
      <t>メ</t>
    </rPh>
    <phoneticPr fontId="1"/>
  </si>
  <si>
    <t>交通費（３１８日目）</t>
    <rPh sb="7" eb="8">
      <t>ニチ</t>
    </rPh>
    <rPh sb="8" eb="9">
      <t>メ</t>
    </rPh>
    <phoneticPr fontId="1"/>
  </si>
  <si>
    <t>交通費（３１９日目）</t>
    <rPh sb="7" eb="8">
      <t>ニチ</t>
    </rPh>
    <rPh sb="8" eb="9">
      <t>メ</t>
    </rPh>
    <phoneticPr fontId="1"/>
  </si>
  <si>
    <t>交通費（３２０日目）</t>
    <rPh sb="7" eb="8">
      <t>ニチ</t>
    </rPh>
    <rPh sb="8" eb="9">
      <t>メ</t>
    </rPh>
    <phoneticPr fontId="1"/>
  </si>
  <si>
    <t>交通費（３２１日目）</t>
    <rPh sb="7" eb="8">
      <t>ニチ</t>
    </rPh>
    <rPh sb="8" eb="9">
      <t>メ</t>
    </rPh>
    <phoneticPr fontId="1"/>
  </si>
  <si>
    <t>交通費（３２２日目）</t>
    <rPh sb="7" eb="8">
      <t>ニチ</t>
    </rPh>
    <rPh sb="8" eb="9">
      <t>メ</t>
    </rPh>
    <phoneticPr fontId="1"/>
  </si>
  <si>
    <t>交通費（３２３日目）</t>
    <rPh sb="7" eb="8">
      <t>ニチ</t>
    </rPh>
    <rPh sb="8" eb="9">
      <t>メ</t>
    </rPh>
    <phoneticPr fontId="1"/>
  </si>
  <si>
    <t>交通費（３２４日目）</t>
    <rPh sb="7" eb="8">
      <t>ニチ</t>
    </rPh>
    <rPh sb="8" eb="9">
      <t>メ</t>
    </rPh>
    <phoneticPr fontId="1"/>
  </si>
  <si>
    <t>交通費（３２５日目）</t>
    <rPh sb="7" eb="8">
      <t>ニチ</t>
    </rPh>
    <rPh sb="8" eb="9">
      <t>メ</t>
    </rPh>
    <phoneticPr fontId="1"/>
  </si>
  <si>
    <t>交通費（３２６日目）</t>
    <rPh sb="7" eb="8">
      <t>ニチ</t>
    </rPh>
    <rPh sb="8" eb="9">
      <t>メ</t>
    </rPh>
    <phoneticPr fontId="1"/>
  </si>
  <si>
    <t>交通費（３２７日目）</t>
    <rPh sb="7" eb="8">
      <t>ニチ</t>
    </rPh>
    <rPh sb="8" eb="9">
      <t>メ</t>
    </rPh>
    <phoneticPr fontId="1"/>
  </si>
  <si>
    <t>交通費（３２８日目）</t>
    <rPh sb="7" eb="8">
      <t>ニチ</t>
    </rPh>
    <rPh sb="8" eb="9">
      <t>メ</t>
    </rPh>
    <phoneticPr fontId="1"/>
  </si>
  <si>
    <t>交通費（３２９日目）</t>
    <rPh sb="7" eb="8">
      <t>ニチ</t>
    </rPh>
    <rPh sb="8" eb="9">
      <t>メ</t>
    </rPh>
    <phoneticPr fontId="1"/>
  </si>
  <si>
    <t>交通費（３３０日目）</t>
    <rPh sb="7" eb="8">
      <t>ニチ</t>
    </rPh>
    <rPh sb="8" eb="9">
      <t>メ</t>
    </rPh>
    <phoneticPr fontId="1"/>
  </si>
  <si>
    <t>交通費（３３１日目）</t>
    <rPh sb="7" eb="8">
      <t>ニチ</t>
    </rPh>
    <rPh sb="8" eb="9">
      <t>メ</t>
    </rPh>
    <phoneticPr fontId="1"/>
  </si>
  <si>
    <t>交通費（３３２日目）</t>
    <rPh sb="7" eb="8">
      <t>ニチ</t>
    </rPh>
    <rPh sb="8" eb="9">
      <t>メ</t>
    </rPh>
    <phoneticPr fontId="1"/>
  </si>
  <si>
    <t>交通費（３３３日目）</t>
    <rPh sb="7" eb="8">
      <t>ニチ</t>
    </rPh>
    <rPh sb="8" eb="9">
      <t>メ</t>
    </rPh>
    <phoneticPr fontId="1"/>
  </si>
  <si>
    <t>交通費（３３４日目）</t>
    <rPh sb="7" eb="8">
      <t>ニチ</t>
    </rPh>
    <rPh sb="8" eb="9">
      <t>メ</t>
    </rPh>
    <phoneticPr fontId="1"/>
  </si>
  <si>
    <t>交通費（３３５日目）</t>
    <rPh sb="7" eb="8">
      <t>ニチ</t>
    </rPh>
    <rPh sb="8" eb="9">
      <t>メ</t>
    </rPh>
    <phoneticPr fontId="1"/>
  </si>
  <si>
    <t>交通費（３３６日目）</t>
    <rPh sb="7" eb="8">
      <t>ニチ</t>
    </rPh>
    <rPh sb="8" eb="9">
      <t>メ</t>
    </rPh>
    <phoneticPr fontId="1"/>
  </si>
  <si>
    <t>交通費（３３７日目）</t>
    <rPh sb="7" eb="8">
      <t>ニチ</t>
    </rPh>
    <rPh sb="8" eb="9">
      <t>メ</t>
    </rPh>
    <phoneticPr fontId="1"/>
  </si>
  <si>
    <t>交通費（３３８日目）</t>
    <rPh sb="7" eb="8">
      <t>ニチ</t>
    </rPh>
    <rPh sb="8" eb="9">
      <t>メ</t>
    </rPh>
    <phoneticPr fontId="1"/>
  </si>
  <si>
    <t>交通費（３３９日目）</t>
    <rPh sb="7" eb="8">
      <t>ニチ</t>
    </rPh>
    <rPh sb="8" eb="9">
      <t>メ</t>
    </rPh>
    <phoneticPr fontId="1"/>
  </si>
  <si>
    <t>交通費（３４０日目）</t>
    <rPh sb="7" eb="8">
      <t>ニチ</t>
    </rPh>
    <rPh sb="8" eb="9">
      <t>メ</t>
    </rPh>
    <phoneticPr fontId="1"/>
  </si>
  <si>
    <t>交通費（３４１日目）</t>
    <rPh sb="7" eb="8">
      <t>ニチ</t>
    </rPh>
    <rPh sb="8" eb="9">
      <t>メ</t>
    </rPh>
    <phoneticPr fontId="1"/>
  </si>
  <si>
    <t>交通費（３４２日目）</t>
    <rPh sb="7" eb="8">
      <t>ニチ</t>
    </rPh>
    <rPh sb="8" eb="9">
      <t>メ</t>
    </rPh>
    <phoneticPr fontId="1"/>
  </si>
  <si>
    <t>交通費（３４３日目）</t>
    <rPh sb="7" eb="8">
      <t>ニチ</t>
    </rPh>
    <rPh sb="8" eb="9">
      <t>メ</t>
    </rPh>
    <phoneticPr fontId="1"/>
  </si>
  <si>
    <t>交通費（３４４日目）</t>
    <rPh sb="7" eb="8">
      <t>ニチ</t>
    </rPh>
    <rPh sb="8" eb="9">
      <t>メ</t>
    </rPh>
    <phoneticPr fontId="1"/>
  </si>
  <si>
    <t>交通費（３４５日目）</t>
    <rPh sb="7" eb="8">
      <t>ニチ</t>
    </rPh>
    <rPh sb="8" eb="9">
      <t>メ</t>
    </rPh>
    <phoneticPr fontId="1"/>
  </si>
  <si>
    <t>交通費（３４６日目）</t>
    <rPh sb="7" eb="8">
      <t>ニチ</t>
    </rPh>
    <rPh sb="8" eb="9">
      <t>メ</t>
    </rPh>
    <phoneticPr fontId="1"/>
  </si>
  <si>
    <t>交通費（３４７日目）</t>
    <rPh sb="7" eb="8">
      <t>ニチ</t>
    </rPh>
    <rPh sb="8" eb="9">
      <t>メ</t>
    </rPh>
    <phoneticPr fontId="1"/>
  </si>
  <si>
    <t>交通費（３４８日目）</t>
    <rPh sb="7" eb="8">
      <t>ニチ</t>
    </rPh>
    <rPh sb="8" eb="9">
      <t>メ</t>
    </rPh>
    <phoneticPr fontId="1"/>
  </si>
  <si>
    <t>交通費（３４９日目）</t>
    <rPh sb="7" eb="8">
      <t>ニチ</t>
    </rPh>
    <rPh sb="8" eb="9">
      <t>メ</t>
    </rPh>
    <phoneticPr fontId="1"/>
  </si>
  <si>
    <t>交通費（３５０日目）</t>
    <rPh sb="7" eb="8">
      <t>ニチ</t>
    </rPh>
    <rPh sb="8" eb="9">
      <t>メ</t>
    </rPh>
    <phoneticPr fontId="1"/>
  </si>
  <si>
    <t>交通費（３５１日目）</t>
    <rPh sb="7" eb="8">
      <t>ニチ</t>
    </rPh>
    <rPh sb="8" eb="9">
      <t>メ</t>
    </rPh>
    <phoneticPr fontId="1"/>
  </si>
  <si>
    <t>交通費（３５２日目）</t>
    <rPh sb="7" eb="8">
      <t>ニチ</t>
    </rPh>
    <rPh sb="8" eb="9">
      <t>メ</t>
    </rPh>
    <phoneticPr fontId="1"/>
  </si>
  <si>
    <t>交通費（３５３日目）</t>
    <rPh sb="7" eb="8">
      <t>ニチ</t>
    </rPh>
    <rPh sb="8" eb="9">
      <t>メ</t>
    </rPh>
    <phoneticPr fontId="1"/>
  </si>
  <si>
    <t>交通費（３５４日目）</t>
    <rPh sb="7" eb="8">
      <t>ニチ</t>
    </rPh>
    <rPh sb="8" eb="9">
      <t>メ</t>
    </rPh>
    <phoneticPr fontId="1"/>
  </si>
  <si>
    <t>交通費（３５５日目）</t>
    <rPh sb="7" eb="8">
      <t>ニチ</t>
    </rPh>
    <rPh sb="8" eb="9">
      <t>メ</t>
    </rPh>
    <phoneticPr fontId="1"/>
  </si>
  <si>
    <t>交通費（３５６日目）</t>
    <rPh sb="7" eb="8">
      <t>ニチ</t>
    </rPh>
    <rPh sb="8" eb="9">
      <t>メ</t>
    </rPh>
    <phoneticPr fontId="1"/>
  </si>
  <si>
    <t>交通費（３５７日目）</t>
    <rPh sb="7" eb="8">
      <t>ニチ</t>
    </rPh>
    <rPh sb="8" eb="9">
      <t>メ</t>
    </rPh>
    <phoneticPr fontId="1"/>
  </si>
  <si>
    <t>交通費（３５８日目）</t>
    <rPh sb="7" eb="8">
      <t>ニチ</t>
    </rPh>
    <rPh sb="8" eb="9">
      <t>メ</t>
    </rPh>
    <phoneticPr fontId="1"/>
  </si>
  <si>
    <t>交通費（３５９日目）</t>
    <rPh sb="7" eb="8">
      <t>ニチ</t>
    </rPh>
    <rPh sb="8" eb="9">
      <t>メ</t>
    </rPh>
    <phoneticPr fontId="1"/>
  </si>
  <si>
    <t>交通費（３６０日目）</t>
    <rPh sb="7" eb="8">
      <t>ニチ</t>
    </rPh>
    <rPh sb="8" eb="9">
      <t>メ</t>
    </rPh>
    <phoneticPr fontId="1"/>
  </si>
  <si>
    <t>交通費（３６１日目）</t>
    <rPh sb="7" eb="8">
      <t>ニチ</t>
    </rPh>
    <rPh sb="8" eb="9">
      <t>メ</t>
    </rPh>
    <phoneticPr fontId="1"/>
  </si>
  <si>
    <t>交通費（３６２日目）</t>
    <rPh sb="7" eb="8">
      <t>ニチ</t>
    </rPh>
    <rPh sb="8" eb="9">
      <t>メ</t>
    </rPh>
    <phoneticPr fontId="1"/>
  </si>
  <si>
    <t>交通費（３６３日目）</t>
    <rPh sb="7" eb="8">
      <t>ニチ</t>
    </rPh>
    <rPh sb="8" eb="9">
      <t>メ</t>
    </rPh>
    <phoneticPr fontId="1"/>
  </si>
  <si>
    <t>交通費（３６４日目）</t>
    <rPh sb="7" eb="8">
      <t>ニチ</t>
    </rPh>
    <rPh sb="8" eb="9">
      <t>メ</t>
    </rPh>
    <phoneticPr fontId="1"/>
  </si>
  <si>
    <t>交通費（３６５日目）</t>
    <rPh sb="7" eb="8">
      <t>ニチ</t>
    </rPh>
    <rPh sb="8" eb="9">
      <t>メ</t>
    </rPh>
    <phoneticPr fontId="1"/>
  </si>
  <si>
    <t>交通費（往路）</t>
    <rPh sb="0" eb="3">
      <t>コウツウヒ</t>
    </rPh>
    <rPh sb="4" eb="6">
      <t>オウロ</t>
    </rPh>
    <phoneticPr fontId="1"/>
  </si>
  <si>
    <t>交通費（復路）</t>
    <rPh sb="0" eb="3">
      <t>コウツウヒ</t>
    </rPh>
    <rPh sb="4" eb="6">
      <t>フクロ</t>
    </rPh>
    <phoneticPr fontId="1"/>
  </si>
  <si>
    <t>交通費（予算１）</t>
    <rPh sb="0" eb="3">
      <t>コウツウヒ</t>
    </rPh>
    <rPh sb="4" eb="6">
      <t>ヨサン</t>
    </rPh>
    <phoneticPr fontId="1"/>
  </si>
  <si>
    <t>交通費（予算２）</t>
    <rPh sb="0" eb="3">
      <t>コウツウヒ</t>
    </rPh>
    <rPh sb="4" eb="6">
      <t>ヨサン</t>
    </rPh>
    <phoneticPr fontId="1"/>
  </si>
  <si>
    <t>交通費（予算３）</t>
    <rPh sb="0" eb="3">
      <t>コウツウヒ</t>
    </rPh>
    <rPh sb="4" eb="6">
      <t>ヨサン</t>
    </rPh>
    <phoneticPr fontId="1"/>
  </si>
  <si>
    <t>交通費（予算４）</t>
    <rPh sb="0" eb="3">
      <t>コウツウヒ</t>
    </rPh>
    <rPh sb="4" eb="6">
      <t>ヨサン</t>
    </rPh>
    <phoneticPr fontId="1"/>
  </si>
  <si>
    <t>交通費（予算５）</t>
    <rPh sb="0" eb="3">
      <t>コウツウヒ</t>
    </rPh>
    <rPh sb="4" eb="6">
      <t>ヨサン</t>
    </rPh>
    <phoneticPr fontId="1"/>
  </si>
  <si>
    <t>調整額（第４６条）</t>
    <rPh sb="0" eb="2">
      <t>チョウセイ</t>
    </rPh>
    <rPh sb="2" eb="3">
      <t>ガク</t>
    </rPh>
    <rPh sb="4" eb="5">
      <t>ダイ</t>
    </rPh>
    <rPh sb="7" eb="8">
      <t>ジョウ</t>
    </rPh>
    <phoneticPr fontId="1"/>
  </si>
  <si>
    <t>旅費支給額</t>
    <rPh sb="0" eb="2">
      <t>リョヒ</t>
    </rPh>
    <rPh sb="2" eb="4">
      <t>シキュウ</t>
    </rPh>
    <rPh sb="4" eb="5">
      <t>ガク</t>
    </rPh>
    <phoneticPr fontId="1"/>
  </si>
  <si>
    <t>宿泊施設利用料</t>
    <phoneticPr fontId="1"/>
  </si>
  <si>
    <t>領収金額</t>
    <rPh sb="0" eb="2">
      <t>リョウシュウ</t>
    </rPh>
    <rPh sb="2" eb="4">
      <t>キンガク</t>
    </rPh>
    <phoneticPr fontId="1"/>
  </si>
  <si>
    <t>支給額</t>
    <rPh sb="0" eb="3">
      <t>シキュウガク</t>
    </rPh>
    <phoneticPr fontId="1"/>
  </si>
  <si>
    <t>領収金額</t>
    <phoneticPr fontId="1"/>
  </si>
  <si>
    <t>１日目</t>
    <rPh sb="1" eb="2">
      <t>ニチ</t>
    </rPh>
    <rPh sb="2" eb="3">
      <t>メ</t>
    </rPh>
    <phoneticPr fontId="1"/>
  </si>
  <si>
    <t>２日目</t>
    <rPh sb="1" eb="2">
      <t>ニチ</t>
    </rPh>
    <rPh sb="2" eb="3">
      <t>メ</t>
    </rPh>
    <phoneticPr fontId="1"/>
  </si>
  <si>
    <t>３日目</t>
    <rPh sb="1" eb="2">
      <t>ニチ</t>
    </rPh>
    <rPh sb="2" eb="3">
      <t>メ</t>
    </rPh>
    <phoneticPr fontId="1"/>
  </si>
  <si>
    <t>４日目</t>
    <rPh sb="1" eb="2">
      <t>ニチ</t>
    </rPh>
    <rPh sb="2" eb="3">
      <t>メ</t>
    </rPh>
    <phoneticPr fontId="1"/>
  </si>
  <si>
    <t>５日目</t>
    <rPh sb="1" eb="2">
      <t>ニチ</t>
    </rPh>
    <rPh sb="2" eb="3">
      <t>メ</t>
    </rPh>
    <phoneticPr fontId="1"/>
  </si>
  <si>
    <t>６日目</t>
    <rPh sb="1" eb="2">
      <t>ニチ</t>
    </rPh>
    <rPh sb="2" eb="3">
      <t>メ</t>
    </rPh>
    <phoneticPr fontId="1"/>
  </si>
  <si>
    <t>７日目</t>
    <rPh sb="1" eb="2">
      <t>ニチ</t>
    </rPh>
    <rPh sb="2" eb="3">
      <t>メ</t>
    </rPh>
    <phoneticPr fontId="1"/>
  </si>
  <si>
    <t>８日目</t>
    <rPh sb="1" eb="2">
      <t>ニチ</t>
    </rPh>
    <rPh sb="2" eb="3">
      <t>メ</t>
    </rPh>
    <phoneticPr fontId="1"/>
  </si>
  <si>
    <t>９日目</t>
    <rPh sb="1" eb="2">
      <t>ニチ</t>
    </rPh>
    <rPh sb="2" eb="3">
      <t>メ</t>
    </rPh>
    <phoneticPr fontId="1"/>
  </si>
  <si>
    <t>１０日目</t>
    <rPh sb="2" eb="3">
      <t>ニチ</t>
    </rPh>
    <rPh sb="3" eb="4">
      <t>メ</t>
    </rPh>
    <phoneticPr fontId="1"/>
  </si>
  <si>
    <t>１１日目</t>
    <rPh sb="2" eb="3">
      <t>ニチ</t>
    </rPh>
    <rPh sb="3" eb="4">
      <t>メ</t>
    </rPh>
    <phoneticPr fontId="1"/>
  </si>
  <si>
    <t>１２日目</t>
    <rPh sb="2" eb="3">
      <t>ニチ</t>
    </rPh>
    <rPh sb="3" eb="4">
      <t>メ</t>
    </rPh>
    <phoneticPr fontId="1"/>
  </si>
  <si>
    <t>１３日目</t>
    <rPh sb="2" eb="3">
      <t>ニチ</t>
    </rPh>
    <rPh sb="3" eb="4">
      <t>メ</t>
    </rPh>
    <phoneticPr fontId="1"/>
  </si>
  <si>
    <t>１４日目</t>
    <rPh sb="2" eb="3">
      <t>ニチ</t>
    </rPh>
    <rPh sb="3" eb="4">
      <t>メ</t>
    </rPh>
    <phoneticPr fontId="1"/>
  </si>
  <si>
    <t>１５日目</t>
    <rPh sb="2" eb="3">
      <t>ニチ</t>
    </rPh>
    <rPh sb="3" eb="4">
      <t>メ</t>
    </rPh>
    <phoneticPr fontId="1"/>
  </si>
  <si>
    <t>１６日目</t>
    <rPh sb="2" eb="3">
      <t>ニチ</t>
    </rPh>
    <rPh sb="3" eb="4">
      <t>メ</t>
    </rPh>
    <phoneticPr fontId="1"/>
  </si>
  <si>
    <t>１７日目</t>
    <rPh sb="2" eb="3">
      <t>ニチ</t>
    </rPh>
    <rPh sb="3" eb="4">
      <t>メ</t>
    </rPh>
    <phoneticPr fontId="1"/>
  </si>
  <si>
    <t>１８日目</t>
    <rPh sb="2" eb="3">
      <t>ニチ</t>
    </rPh>
    <rPh sb="3" eb="4">
      <t>メ</t>
    </rPh>
    <phoneticPr fontId="1"/>
  </si>
  <si>
    <t>１９日目</t>
    <rPh sb="2" eb="3">
      <t>ニチ</t>
    </rPh>
    <rPh sb="3" eb="4">
      <t>メ</t>
    </rPh>
    <phoneticPr fontId="1"/>
  </si>
  <si>
    <t>２０日目</t>
    <rPh sb="2" eb="3">
      <t>ニチ</t>
    </rPh>
    <rPh sb="3" eb="4">
      <t>メ</t>
    </rPh>
    <phoneticPr fontId="1"/>
  </si>
  <si>
    <t>２１日目</t>
    <rPh sb="2" eb="3">
      <t>ニチ</t>
    </rPh>
    <rPh sb="3" eb="4">
      <t>メ</t>
    </rPh>
    <phoneticPr fontId="1"/>
  </si>
  <si>
    <t>２２日目</t>
    <rPh sb="2" eb="3">
      <t>ニチ</t>
    </rPh>
    <rPh sb="3" eb="4">
      <t>メ</t>
    </rPh>
    <phoneticPr fontId="1"/>
  </si>
  <si>
    <t>２３日目</t>
    <rPh sb="2" eb="3">
      <t>ニチ</t>
    </rPh>
    <rPh sb="3" eb="4">
      <t>メ</t>
    </rPh>
    <phoneticPr fontId="1"/>
  </si>
  <si>
    <t>２４日目</t>
    <rPh sb="2" eb="3">
      <t>ニチ</t>
    </rPh>
    <rPh sb="3" eb="4">
      <t>メ</t>
    </rPh>
    <phoneticPr fontId="1"/>
  </si>
  <si>
    <t>２５日目</t>
    <rPh sb="2" eb="3">
      <t>ニチ</t>
    </rPh>
    <rPh sb="3" eb="4">
      <t>メ</t>
    </rPh>
    <phoneticPr fontId="1"/>
  </si>
  <si>
    <t>２６日目</t>
    <rPh sb="2" eb="3">
      <t>ニチ</t>
    </rPh>
    <rPh sb="3" eb="4">
      <t>メ</t>
    </rPh>
    <phoneticPr fontId="1"/>
  </si>
  <si>
    <t>２７日目</t>
    <rPh sb="2" eb="3">
      <t>ニチ</t>
    </rPh>
    <rPh sb="3" eb="4">
      <t>メ</t>
    </rPh>
    <phoneticPr fontId="1"/>
  </si>
  <si>
    <t>２８日目</t>
    <rPh sb="2" eb="3">
      <t>ニチ</t>
    </rPh>
    <rPh sb="3" eb="4">
      <t>メ</t>
    </rPh>
    <phoneticPr fontId="1"/>
  </si>
  <si>
    <t>２９日目</t>
    <rPh sb="2" eb="3">
      <t>ニチ</t>
    </rPh>
    <rPh sb="3" eb="4">
      <t>メ</t>
    </rPh>
    <phoneticPr fontId="1"/>
  </si>
  <si>
    <t>３０日目</t>
    <rPh sb="2" eb="3">
      <t>ニチ</t>
    </rPh>
    <rPh sb="3" eb="4">
      <t>メ</t>
    </rPh>
    <phoneticPr fontId="1"/>
  </si>
  <si>
    <t>３１日目</t>
    <rPh sb="2" eb="3">
      <t>ニチ</t>
    </rPh>
    <rPh sb="3" eb="4">
      <t>メ</t>
    </rPh>
    <phoneticPr fontId="1"/>
  </si>
  <si>
    <t>３２日目</t>
    <rPh sb="2" eb="3">
      <t>ニチ</t>
    </rPh>
    <rPh sb="3" eb="4">
      <t>メ</t>
    </rPh>
    <phoneticPr fontId="1"/>
  </si>
  <si>
    <t>３３日目</t>
    <rPh sb="2" eb="3">
      <t>ニチ</t>
    </rPh>
    <rPh sb="3" eb="4">
      <t>メ</t>
    </rPh>
    <phoneticPr fontId="1"/>
  </si>
  <si>
    <t>３４日目</t>
    <rPh sb="2" eb="3">
      <t>ニチ</t>
    </rPh>
    <rPh sb="3" eb="4">
      <t>メ</t>
    </rPh>
    <phoneticPr fontId="1"/>
  </si>
  <si>
    <t>３５日目</t>
    <rPh sb="2" eb="3">
      <t>ニチ</t>
    </rPh>
    <rPh sb="3" eb="4">
      <t>メ</t>
    </rPh>
    <phoneticPr fontId="1"/>
  </si>
  <si>
    <t>３６日目</t>
    <rPh sb="2" eb="3">
      <t>ニチ</t>
    </rPh>
    <rPh sb="3" eb="4">
      <t>メ</t>
    </rPh>
    <phoneticPr fontId="1"/>
  </si>
  <si>
    <t>３７日目</t>
    <rPh sb="2" eb="3">
      <t>ニチ</t>
    </rPh>
    <rPh sb="3" eb="4">
      <t>メ</t>
    </rPh>
    <phoneticPr fontId="1"/>
  </si>
  <si>
    <t>３８日目</t>
    <rPh sb="2" eb="3">
      <t>ニチ</t>
    </rPh>
    <rPh sb="3" eb="4">
      <t>メ</t>
    </rPh>
    <phoneticPr fontId="1"/>
  </si>
  <si>
    <t>３９日目</t>
    <rPh sb="2" eb="3">
      <t>ニチ</t>
    </rPh>
    <rPh sb="3" eb="4">
      <t>メ</t>
    </rPh>
    <phoneticPr fontId="1"/>
  </si>
  <si>
    <t>４０日目</t>
    <rPh sb="2" eb="3">
      <t>ニチ</t>
    </rPh>
    <rPh sb="3" eb="4">
      <t>メ</t>
    </rPh>
    <phoneticPr fontId="1"/>
  </si>
  <si>
    <t>４１日目</t>
    <rPh sb="2" eb="3">
      <t>ニチ</t>
    </rPh>
    <rPh sb="3" eb="4">
      <t>メ</t>
    </rPh>
    <phoneticPr fontId="1"/>
  </si>
  <si>
    <t>４２日目</t>
    <rPh sb="2" eb="3">
      <t>ニチ</t>
    </rPh>
    <rPh sb="3" eb="4">
      <t>メ</t>
    </rPh>
    <phoneticPr fontId="1"/>
  </si>
  <si>
    <t>４３日目</t>
    <rPh sb="2" eb="3">
      <t>ニチ</t>
    </rPh>
    <rPh sb="3" eb="4">
      <t>メ</t>
    </rPh>
    <phoneticPr fontId="1"/>
  </si>
  <si>
    <t>４４日目</t>
    <rPh sb="2" eb="3">
      <t>ニチ</t>
    </rPh>
    <rPh sb="3" eb="4">
      <t>メ</t>
    </rPh>
    <phoneticPr fontId="1"/>
  </si>
  <si>
    <t>４５日目</t>
    <rPh sb="2" eb="3">
      <t>ニチ</t>
    </rPh>
    <rPh sb="3" eb="4">
      <t>メ</t>
    </rPh>
    <phoneticPr fontId="1"/>
  </si>
  <si>
    <t>４６日目</t>
    <rPh sb="2" eb="3">
      <t>ニチ</t>
    </rPh>
    <rPh sb="3" eb="4">
      <t>メ</t>
    </rPh>
    <phoneticPr fontId="1"/>
  </si>
  <si>
    <t>４７日目</t>
    <rPh sb="2" eb="3">
      <t>ニチ</t>
    </rPh>
    <rPh sb="3" eb="4">
      <t>メ</t>
    </rPh>
    <phoneticPr fontId="1"/>
  </si>
  <si>
    <t>４８日目</t>
    <rPh sb="2" eb="3">
      <t>ニチ</t>
    </rPh>
    <rPh sb="3" eb="4">
      <t>メ</t>
    </rPh>
    <phoneticPr fontId="1"/>
  </si>
  <si>
    <t>４９日目</t>
    <rPh sb="2" eb="3">
      <t>ニチ</t>
    </rPh>
    <rPh sb="3" eb="4">
      <t>メ</t>
    </rPh>
    <phoneticPr fontId="1"/>
  </si>
  <si>
    <t>５０日目</t>
    <rPh sb="2" eb="3">
      <t>ニチ</t>
    </rPh>
    <rPh sb="3" eb="4">
      <t>メ</t>
    </rPh>
    <phoneticPr fontId="1"/>
  </si>
  <si>
    <t>５１日目</t>
    <rPh sb="2" eb="3">
      <t>ニチ</t>
    </rPh>
    <rPh sb="3" eb="4">
      <t>メ</t>
    </rPh>
    <phoneticPr fontId="1"/>
  </si>
  <si>
    <t>５２日目</t>
    <rPh sb="2" eb="3">
      <t>ニチ</t>
    </rPh>
    <rPh sb="3" eb="4">
      <t>メ</t>
    </rPh>
    <phoneticPr fontId="1"/>
  </si>
  <si>
    <t>５３日目</t>
    <rPh sb="2" eb="3">
      <t>ニチ</t>
    </rPh>
    <rPh sb="3" eb="4">
      <t>メ</t>
    </rPh>
    <phoneticPr fontId="1"/>
  </si>
  <si>
    <t>５４日目</t>
    <rPh sb="2" eb="3">
      <t>ニチ</t>
    </rPh>
    <rPh sb="3" eb="4">
      <t>メ</t>
    </rPh>
    <phoneticPr fontId="1"/>
  </si>
  <si>
    <t>５５日目</t>
    <rPh sb="2" eb="3">
      <t>ニチ</t>
    </rPh>
    <rPh sb="3" eb="4">
      <t>メ</t>
    </rPh>
    <phoneticPr fontId="1"/>
  </si>
  <si>
    <t>５６日目</t>
    <rPh sb="2" eb="3">
      <t>ニチ</t>
    </rPh>
    <rPh sb="3" eb="4">
      <t>メ</t>
    </rPh>
    <phoneticPr fontId="1"/>
  </si>
  <si>
    <t>５７日目</t>
    <rPh sb="2" eb="3">
      <t>ニチ</t>
    </rPh>
    <rPh sb="3" eb="4">
      <t>メ</t>
    </rPh>
    <phoneticPr fontId="1"/>
  </si>
  <si>
    <t>５８日目</t>
    <rPh sb="2" eb="3">
      <t>ニチ</t>
    </rPh>
    <rPh sb="3" eb="4">
      <t>メ</t>
    </rPh>
    <phoneticPr fontId="1"/>
  </si>
  <si>
    <t>５９日目</t>
    <rPh sb="2" eb="3">
      <t>ニチ</t>
    </rPh>
    <rPh sb="3" eb="4">
      <t>メ</t>
    </rPh>
    <phoneticPr fontId="1"/>
  </si>
  <si>
    <t>６０日目</t>
    <rPh sb="2" eb="3">
      <t>ニチ</t>
    </rPh>
    <rPh sb="3" eb="4">
      <t>メ</t>
    </rPh>
    <phoneticPr fontId="1"/>
  </si>
  <si>
    <t>６１日目</t>
    <rPh sb="2" eb="3">
      <t>ニチ</t>
    </rPh>
    <rPh sb="3" eb="4">
      <t>メ</t>
    </rPh>
    <phoneticPr fontId="1"/>
  </si>
  <si>
    <t>６２日目</t>
    <rPh sb="2" eb="3">
      <t>ニチ</t>
    </rPh>
    <rPh sb="3" eb="4">
      <t>メ</t>
    </rPh>
    <phoneticPr fontId="1"/>
  </si>
  <si>
    <t>６３日目</t>
    <rPh sb="2" eb="3">
      <t>ニチ</t>
    </rPh>
    <rPh sb="3" eb="4">
      <t>メ</t>
    </rPh>
    <phoneticPr fontId="1"/>
  </si>
  <si>
    <t>６４日目</t>
    <rPh sb="2" eb="3">
      <t>ニチ</t>
    </rPh>
    <rPh sb="3" eb="4">
      <t>メ</t>
    </rPh>
    <phoneticPr fontId="1"/>
  </si>
  <si>
    <t>６５日目</t>
    <rPh sb="2" eb="3">
      <t>ニチ</t>
    </rPh>
    <rPh sb="3" eb="4">
      <t>メ</t>
    </rPh>
    <phoneticPr fontId="1"/>
  </si>
  <si>
    <t>６６日目</t>
    <rPh sb="2" eb="3">
      <t>ニチ</t>
    </rPh>
    <rPh sb="3" eb="4">
      <t>メ</t>
    </rPh>
    <phoneticPr fontId="1"/>
  </si>
  <si>
    <t>６７日目</t>
    <rPh sb="2" eb="3">
      <t>ニチ</t>
    </rPh>
    <rPh sb="3" eb="4">
      <t>メ</t>
    </rPh>
    <phoneticPr fontId="1"/>
  </si>
  <si>
    <t>６８日目</t>
    <rPh sb="2" eb="3">
      <t>ニチ</t>
    </rPh>
    <rPh sb="3" eb="4">
      <t>メ</t>
    </rPh>
    <phoneticPr fontId="1"/>
  </si>
  <si>
    <t>６９日目</t>
    <rPh sb="2" eb="3">
      <t>ニチ</t>
    </rPh>
    <rPh sb="3" eb="4">
      <t>メ</t>
    </rPh>
    <phoneticPr fontId="1"/>
  </si>
  <si>
    <t>７０日目</t>
    <rPh sb="2" eb="3">
      <t>ニチ</t>
    </rPh>
    <rPh sb="3" eb="4">
      <t>メ</t>
    </rPh>
    <phoneticPr fontId="1"/>
  </si>
  <si>
    <t>７１日目</t>
    <rPh sb="2" eb="3">
      <t>ニチ</t>
    </rPh>
    <rPh sb="3" eb="4">
      <t>メ</t>
    </rPh>
    <phoneticPr fontId="1"/>
  </si>
  <si>
    <t>７２日目</t>
    <rPh sb="2" eb="3">
      <t>ニチ</t>
    </rPh>
    <rPh sb="3" eb="4">
      <t>メ</t>
    </rPh>
    <phoneticPr fontId="1"/>
  </si>
  <si>
    <t>７３日目</t>
    <rPh sb="2" eb="3">
      <t>ニチ</t>
    </rPh>
    <rPh sb="3" eb="4">
      <t>メ</t>
    </rPh>
    <phoneticPr fontId="1"/>
  </si>
  <si>
    <t>７４日目</t>
    <rPh sb="2" eb="3">
      <t>ニチ</t>
    </rPh>
    <rPh sb="3" eb="4">
      <t>メ</t>
    </rPh>
    <phoneticPr fontId="1"/>
  </si>
  <si>
    <t>７５日目</t>
    <rPh sb="2" eb="3">
      <t>ニチ</t>
    </rPh>
    <rPh sb="3" eb="4">
      <t>メ</t>
    </rPh>
    <phoneticPr fontId="1"/>
  </si>
  <si>
    <t>７６日目</t>
    <rPh sb="2" eb="3">
      <t>ニチ</t>
    </rPh>
    <rPh sb="3" eb="4">
      <t>メ</t>
    </rPh>
    <phoneticPr fontId="1"/>
  </si>
  <si>
    <t>７７日目</t>
    <rPh sb="2" eb="3">
      <t>ニチ</t>
    </rPh>
    <rPh sb="3" eb="4">
      <t>メ</t>
    </rPh>
    <phoneticPr fontId="1"/>
  </si>
  <si>
    <t>７８日目</t>
    <rPh sb="2" eb="3">
      <t>ニチ</t>
    </rPh>
    <rPh sb="3" eb="4">
      <t>メ</t>
    </rPh>
    <phoneticPr fontId="1"/>
  </si>
  <si>
    <t>７９日目</t>
    <rPh sb="2" eb="3">
      <t>ニチ</t>
    </rPh>
    <rPh sb="3" eb="4">
      <t>メ</t>
    </rPh>
    <phoneticPr fontId="1"/>
  </si>
  <si>
    <t>８０日目</t>
    <rPh sb="2" eb="3">
      <t>ニチ</t>
    </rPh>
    <rPh sb="3" eb="4">
      <t>メ</t>
    </rPh>
    <phoneticPr fontId="1"/>
  </si>
  <si>
    <t>８１日目</t>
    <rPh sb="2" eb="3">
      <t>ニチ</t>
    </rPh>
    <rPh sb="3" eb="4">
      <t>メ</t>
    </rPh>
    <phoneticPr fontId="1"/>
  </si>
  <si>
    <t>８２日目</t>
    <rPh sb="2" eb="3">
      <t>ニチ</t>
    </rPh>
    <rPh sb="3" eb="4">
      <t>メ</t>
    </rPh>
    <phoneticPr fontId="1"/>
  </si>
  <si>
    <t>８３日目</t>
    <rPh sb="2" eb="3">
      <t>ニチ</t>
    </rPh>
    <rPh sb="3" eb="4">
      <t>メ</t>
    </rPh>
    <phoneticPr fontId="1"/>
  </si>
  <si>
    <t>８４日目</t>
    <rPh sb="2" eb="3">
      <t>ニチ</t>
    </rPh>
    <rPh sb="3" eb="4">
      <t>メ</t>
    </rPh>
    <phoneticPr fontId="1"/>
  </si>
  <si>
    <t>８５日目</t>
    <rPh sb="2" eb="3">
      <t>ニチ</t>
    </rPh>
    <rPh sb="3" eb="4">
      <t>メ</t>
    </rPh>
    <phoneticPr fontId="1"/>
  </si>
  <si>
    <t>８６日目</t>
    <rPh sb="2" eb="3">
      <t>ニチ</t>
    </rPh>
    <rPh sb="3" eb="4">
      <t>メ</t>
    </rPh>
    <phoneticPr fontId="1"/>
  </si>
  <si>
    <t>８７日目</t>
    <rPh sb="2" eb="3">
      <t>ニチ</t>
    </rPh>
    <rPh sb="3" eb="4">
      <t>メ</t>
    </rPh>
    <phoneticPr fontId="1"/>
  </si>
  <si>
    <t>８８日目</t>
    <rPh sb="2" eb="3">
      <t>ニチ</t>
    </rPh>
    <rPh sb="3" eb="4">
      <t>メ</t>
    </rPh>
    <phoneticPr fontId="1"/>
  </si>
  <si>
    <t>８９日目</t>
    <rPh sb="2" eb="3">
      <t>ニチ</t>
    </rPh>
    <rPh sb="3" eb="4">
      <t>メ</t>
    </rPh>
    <phoneticPr fontId="1"/>
  </si>
  <si>
    <t>９０日目</t>
    <rPh sb="2" eb="3">
      <t>ニチ</t>
    </rPh>
    <rPh sb="3" eb="4">
      <t>メ</t>
    </rPh>
    <phoneticPr fontId="1"/>
  </si>
  <si>
    <t>９１日目</t>
    <rPh sb="2" eb="3">
      <t>ニチ</t>
    </rPh>
    <rPh sb="3" eb="4">
      <t>メ</t>
    </rPh>
    <phoneticPr fontId="1"/>
  </si>
  <si>
    <t>９２日目</t>
    <rPh sb="2" eb="3">
      <t>ニチ</t>
    </rPh>
    <rPh sb="3" eb="4">
      <t>メ</t>
    </rPh>
    <phoneticPr fontId="1"/>
  </si>
  <si>
    <t>９３日目</t>
    <rPh sb="2" eb="3">
      <t>ニチ</t>
    </rPh>
    <rPh sb="3" eb="4">
      <t>メ</t>
    </rPh>
    <phoneticPr fontId="1"/>
  </si>
  <si>
    <t>９４日目</t>
    <rPh sb="2" eb="3">
      <t>ニチ</t>
    </rPh>
    <rPh sb="3" eb="4">
      <t>メ</t>
    </rPh>
    <phoneticPr fontId="1"/>
  </si>
  <si>
    <t>９５日目</t>
    <rPh sb="2" eb="3">
      <t>ニチ</t>
    </rPh>
    <rPh sb="3" eb="4">
      <t>メ</t>
    </rPh>
    <phoneticPr fontId="1"/>
  </si>
  <si>
    <t>９６日目</t>
    <rPh sb="2" eb="3">
      <t>ニチ</t>
    </rPh>
    <rPh sb="3" eb="4">
      <t>メ</t>
    </rPh>
    <phoneticPr fontId="1"/>
  </si>
  <si>
    <t>９７日目</t>
    <rPh sb="2" eb="3">
      <t>ニチ</t>
    </rPh>
    <rPh sb="3" eb="4">
      <t>メ</t>
    </rPh>
    <phoneticPr fontId="1"/>
  </si>
  <si>
    <t>９８日目</t>
    <rPh sb="2" eb="3">
      <t>ニチ</t>
    </rPh>
    <rPh sb="3" eb="4">
      <t>メ</t>
    </rPh>
    <phoneticPr fontId="1"/>
  </si>
  <si>
    <t>９９日目</t>
    <rPh sb="2" eb="3">
      <t>ニチ</t>
    </rPh>
    <rPh sb="3" eb="4">
      <t>メ</t>
    </rPh>
    <phoneticPr fontId="1"/>
  </si>
  <si>
    <t>１００日目</t>
    <rPh sb="3" eb="4">
      <t>ニチ</t>
    </rPh>
    <rPh sb="4" eb="5">
      <t>メ</t>
    </rPh>
    <phoneticPr fontId="1"/>
  </si>
  <si>
    <t>１０１日目</t>
    <rPh sb="3" eb="4">
      <t>ニチ</t>
    </rPh>
    <rPh sb="4" eb="5">
      <t>メ</t>
    </rPh>
    <phoneticPr fontId="1"/>
  </si>
  <si>
    <t>１０２日目</t>
    <rPh sb="3" eb="4">
      <t>ニチ</t>
    </rPh>
    <rPh sb="4" eb="5">
      <t>メ</t>
    </rPh>
    <phoneticPr fontId="1"/>
  </si>
  <si>
    <t>１０３日目</t>
    <rPh sb="3" eb="4">
      <t>ニチ</t>
    </rPh>
    <rPh sb="4" eb="5">
      <t>メ</t>
    </rPh>
    <phoneticPr fontId="1"/>
  </si>
  <si>
    <t>１０４日目</t>
    <rPh sb="3" eb="4">
      <t>ニチ</t>
    </rPh>
    <rPh sb="4" eb="5">
      <t>メ</t>
    </rPh>
    <phoneticPr fontId="1"/>
  </si>
  <si>
    <t>１０５日目</t>
    <rPh sb="3" eb="4">
      <t>ニチ</t>
    </rPh>
    <rPh sb="4" eb="5">
      <t>メ</t>
    </rPh>
    <phoneticPr fontId="1"/>
  </si>
  <si>
    <t>１０６日目</t>
    <rPh sb="3" eb="4">
      <t>ニチ</t>
    </rPh>
    <rPh sb="4" eb="5">
      <t>メ</t>
    </rPh>
    <phoneticPr fontId="1"/>
  </si>
  <si>
    <t>１０７日目</t>
    <rPh sb="3" eb="4">
      <t>ニチ</t>
    </rPh>
    <rPh sb="4" eb="5">
      <t>メ</t>
    </rPh>
    <phoneticPr fontId="1"/>
  </si>
  <si>
    <t>１０８日目</t>
    <rPh sb="3" eb="4">
      <t>ニチ</t>
    </rPh>
    <rPh sb="4" eb="5">
      <t>メ</t>
    </rPh>
    <phoneticPr fontId="1"/>
  </si>
  <si>
    <t>１０９日目</t>
    <rPh sb="3" eb="4">
      <t>ニチ</t>
    </rPh>
    <rPh sb="4" eb="5">
      <t>メ</t>
    </rPh>
    <phoneticPr fontId="1"/>
  </si>
  <si>
    <t>１１０日目</t>
    <rPh sb="3" eb="4">
      <t>ニチ</t>
    </rPh>
    <rPh sb="4" eb="5">
      <t>メ</t>
    </rPh>
    <phoneticPr fontId="1"/>
  </si>
  <si>
    <t>１１１日目</t>
    <rPh sb="3" eb="4">
      <t>ニチ</t>
    </rPh>
    <rPh sb="4" eb="5">
      <t>メ</t>
    </rPh>
    <phoneticPr fontId="1"/>
  </si>
  <si>
    <t>１１２日目</t>
    <rPh sb="3" eb="4">
      <t>ニチ</t>
    </rPh>
    <rPh sb="4" eb="5">
      <t>メ</t>
    </rPh>
    <phoneticPr fontId="1"/>
  </si>
  <si>
    <t>１１３日目</t>
    <rPh sb="3" eb="4">
      <t>ニチ</t>
    </rPh>
    <rPh sb="4" eb="5">
      <t>メ</t>
    </rPh>
    <phoneticPr fontId="1"/>
  </si>
  <si>
    <t>１１４日目</t>
    <rPh sb="3" eb="4">
      <t>ニチ</t>
    </rPh>
    <rPh sb="4" eb="5">
      <t>メ</t>
    </rPh>
    <phoneticPr fontId="1"/>
  </si>
  <si>
    <t>１１５日目</t>
    <rPh sb="3" eb="4">
      <t>ニチ</t>
    </rPh>
    <rPh sb="4" eb="5">
      <t>メ</t>
    </rPh>
    <phoneticPr fontId="1"/>
  </si>
  <si>
    <t>１１６日目</t>
    <rPh sb="3" eb="4">
      <t>ニチ</t>
    </rPh>
    <rPh sb="4" eb="5">
      <t>メ</t>
    </rPh>
    <phoneticPr fontId="1"/>
  </si>
  <si>
    <t>１１７日目</t>
    <rPh sb="3" eb="4">
      <t>ニチ</t>
    </rPh>
    <rPh sb="4" eb="5">
      <t>メ</t>
    </rPh>
    <phoneticPr fontId="1"/>
  </si>
  <si>
    <t>１１８日目</t>
    <rPh sb="3" eb="4">
      <t>ニチ</t>
    </rPh>
    <rPh sb="4" eb="5">
      <t>メ</t>
    </rPh>
    <phoneticPr fontId="1"/>
  </si>
  <si>
    <t>１１９日目</t>
    <rPh sb="3" eb="4">
      <t>ニチ</t>
    </rPh>
    <rPh sb="4" eb="5">
      <t>メ</t>
    </rPh>
    <phoneticPr fontId="1"/>
  </si>
  <si>
    <t>１２０日目</t>
    <rPh sb="3" eb="4">
      <t>ニチ</t>
    </rPh>
    <rPh sb="4" eb="5">
      <t>メ</t>
    </rPh>
    <phoneticPr fontId="1"/>
  </si>
  <si>
    <t>１２１日目</t>
    <rPh sb="3" eb="4">
      <t>ニチ</t>
    </rPh>
    <rPh sb="4" eb="5">
      <t>メ</t>
    </rPh>
    <phoneticPr fontId="1"/>
  </si>
  <si>
    <t>１２２日目</t>
    <rPh sb="3" eb="4">
      <t>ニチ</t>
    </rPh>
    <rPh sb="4" eb="5">
      <t>メ</t>
    </rPh>
    <phoneticPr fontId="1"/>
  </si>
  <si>
    <t>１２３日目</t>
    <rPh sb="3" eb="4">
      <t>ニチ</t>
    </rPh>
    <rPh sb="4" eb="5">
      <t>メ</t>
    </rPh>
    <phoneticPr fontId="1"/>
  </si>
  <si>
    <t>１２４日目</t>
    <rPh sb="3" eb="4">
      <t>ニチ</t>
    </rPh>
    <rPh sb="4" eb="5">
      <t>メ</t>
    </rPh>
    <phoneticPr fontId="1"/>
  </si>
  <si>
    <t>１２５日目</t>
    <rPh sb="3" eb="4">
      <t>ニチ</t>
    </rPh>
    <rPh sb="4" eb="5">
      <t>メ</t>
    </rPh>
    <phoneticPr fontId="1"/>
  </si>
  <si>
    <t>１２６日目</t>
    <rPh sb="3" eb="4">
      <t>ニチ</t>
    </rPh>
    <rPh sb="4" eb="5">
      <t>メ</t>
    </rPh>
    <phoneticPr fontId="1"/>
  </si>
  <si>
    <t>１２７日目</t>
    <rPh sb="3" eb="4">
      <t>ニチ</t>
    </rPh>
    <rPh sb="4" eb="5">
      <t>メ</t>
    </rPh>
    <phoneticPr fontId="1"/>
  </si>
  <si>
    <t>１２８日目</t>
    <rPh sb="3" eb="4">
      <t>ニチ</t>
    </rPh>
    <rPh sb="4" eb="5">
      <t>メ</t>
    </rPh>
    <phoneticPr fontId="1"/>
  </si>
  <si>
    <t>１２９日目</t>
    <rPh sb="3" eb="4">
      <t>ニチ</t>
    </rPh>
    <rPh sb="4" eb="5">
      <t>メ</t>
    </rPh>
    <phoneticPr fontId="1"/>
  </si>
  <si>
    <t>１３０日目</t>
    <rPh sb="3" eb="4">
      <t>ニチ</t>
    </rPh>
    <rPh sb="4" eb="5">
      <t>メ</t>
    </rPh>
    <phoneticPr fontId="1"/>
  </si>
  <si>
    <t>１３１日目</t>
    <rPh sb="3" eb="4">
      <t>ニチ</t>
    </rPh>
    <rPh sb="4" eb="5">
      <t>メ</t>
    </rPh>
    <phoneticPr fontId="1"/>
  </si>
  <si>
    <t>１３２日目</t>
    <rPh sb="3" eb="4">
      <t>ニチ</t>
    </rPh>
    <rPh sb="4" eb="5">
      <t>メ</t>
    </rPh>
    <phoneticPr fontId="1"/>
  </si>
  <si>
    <t>１３３日目</t>
    <rPh sb="3" eb="4">
      <t>ニチ</t>
    </rPh>
    <rPh sb="4" eb="5">
      <t>メ</t>
    </rPh>
    <phoneticPr fontId="1"/>
  </si>
  <si>
    <t>１３４日目</t>
    <rPh sb="3" eb="4">
      <t>ニチ</t>
    </rPh>
    <rPh sb="4" eb="5">
      <t>メ</t>
    </rPh>
    <phoneticPr fontId="1"/>
  </si>
  <si>
    <t>１３５日目</t>
    <rPh sb="3" eb="4">
      <t>ニチ</t>
    </rPh>
    <rPh sb="4" eb="5">
      <t>メ</t>
    </rPh>
    <phoneticPr fontId="1"/>
  </si>
  <si>
    <t>１３６日目</t>
    <rPh sb="3" eb="4">
      <t>ニチ</t>
    </rPh>
    <rPh sb="4" eb="5">
      <t>メ</t>
    </rPh>
    <phoneticPr fontId="1"/>
  </si>
  <si>
    <t>１３７日目</t>
    <rPh sb="3" eb="4">
      <t>ニチ</t>
    </rPh>
    <rPh sb="4" eb="5">
      <t>メ</t>
    </rPh>
    <phoneticPr fontId="1"/>
  </si>
  <si>
    <t>１３８日目</t>
    <rPh sb="3" eb="4">
      <t>ニチ</t>
    </rPh>
    <rPh sb="4" eb="5">
      <t>メ</t>
    </rPh>
    <phoneticPr fontId="1"/>
  </si>
  <si>
    <t>１３９日目</t>
    <rPh sb="3" eb="4">
      <t>ニチ</t>
    </rPh>
    <rPh sb="4" eb="5">
      <t>メ</t>
    </rPh>
    <phoneticPr fontId="1"/>
  </si>
  <si>
    <t>１４０日目</t>
    <rPh sb="3" eb="4">
      <t>ニチ</t>
    </rPh>
    <rPh sb="4" eb="5">
      <t>メ</t>
    </rPh>
    <phoneticPr fontId="1"/>
  </si>
  <si>
    <t>１４１日目</t>
    <rPh sb="3" eb="4">
      <t>ニチ</t>
    </rPh>
    <rPh sb="4" eb="5">
      <t>メ</t>
    </rPh>
    <phoneticPr fontId="1"/>
  </si>
  <si>
    <t>１４２日目</t>
    <rPh sb="3" eb="4">
      <t>ニチ</t>
    </rPh>
    <rPh sb="4" eb="5">
      <t>メ</t>
    </rPh>
    <phoneticPr fontId="1"/>
  </si>
  <si>
    <t>１４３日目</t>
    <rPh sb="3" eb="4">
      <t>ニチ</t>
    </rPh>
    <rPh sb="4" eb="5">
      <t>メ</t>
    </rPh>
    <phoneticPr fontId="1"/>
  </si>
  <si>
    <t>１４４日目</t>
    <rPh sb="3" eb="4">
      <t>ニチ</t>
    </rPh>
    <rPh sb="4" eb="5">
      <t>メ</t>
    </rPh>
    <phoneticPr fontId="1"/>
  </si>
  <si>
    <t>１４５日目</t>
    <rPh sb="3" eb="4">
      <t>ニチ</t>
    </rPh>
    <rPh sb="4" eb="5">
      <t>メ</t>
    </rPh>
    <phoneticPr fontId="1"/>
  </si>
  <si>
    <t>１４６日目</t>
    <rPh sb="3" eb="4">
      <t>ニチ</t>
    </rPh>
    <rPh sb="4" eb="5">
      <t>メ</t>
    </rPh>
    <phoneticPr fontId="1"/>
  </si>
  <si>
    <t>１４７日目</t>
    <rPh sb="3" eb="4">
      <t>ニチ</t>
    </rPh>
    <rPh sb="4" eb="5">
      <t>メ</t>
    </rPh>
    <phoneticPr fontId="1"/>
  </si>
  <si>
    <t>１４８日目</t>
    <rPh sb="3" eb="4">
      <t>ニチ</t>
    </rPh>
    <rPh sb="4" eb="5">
      <t>メ</t>
    </rPh>
    <phoneticPr fontId="1"/>
  </si>
  <si>
    <t>１４９日目</t>
    <rPh sb="3" eb="4">
      <t>ニチ</t>
    </rPh>
    <rPh sb="4" eb="5">
      <t>メ</t>
    </rPh>
    <phoneticPr fontId="1"/>
  </si>
  <si>
    <t>１５０日目</t>
    <rPh sb="3" eb="4">
      <t>ニチ</t>
    </rPh>
    <rPh sb="4" eb="5">
      <t>メ</t>
    </rPh>
    <phoneticPr fontId="1"/>
  </si>
  <si>
    <t>１５１日目</t>
    <rPh sb="3" eb="4">
      <t>ニチ</t>
    </rPh>
    <rPh sb="4" eb="5">
      <t>メ</t>
    </rPh>
    <phoneticPr fontId="1"/>
  </si>
  <si>
    <t>１５２日目</t>
    <rPh sb="3" eb="4">
      <t>ニチ</t>
    </rPh>
    <rPh sb="4" eb="5">
      <t>メ</t>
    </rPh>
    <phoneticPr fontId="1"/>
  </si>
  <si>
    <t>１５３日目</t>
    <rPh sb="3" eb="4">
      <t>ニチ</t>
    </rPh>
    <rPh sb="4" eb="5">
      <t>メ</t>
    </rPh>
    <phoneticPr fontId="1"/>
  </si>
  <si>
    <t>１５４日目</t>
    <rPh sb="3" eb="4">
      <t>ニチ</t>
    </rPh>
    <rPh sb="4" eb="5">
      <t>メ</t>
    </rPh>
    <phoneticPr fontId="1"/>
  </si>
  <si>
    <t>１５５日目</t>
    <rPh sb="3" eb="4">
      <t>ニチ</t>
    </rPh>
    <rPh sb="4" eb="5">
      <t>メ</t>
    </rPh>
    <phoneticPr fontId="1"/>
  </si>
  <si>
    <t>１５６日目</t>
    <rPh sb="3" eb="4">
      <t>ニチ</t>
    </rPh>
    <rPh sb="4" eb="5">
      <t>メ</t>
    </rPh>
    <phoneticPr fontId="1"/>
  </si>
  <si>
    <t>１５７日目</t>
    <rPh sb="3" eb="4">
      <t>ニチ</t>
    </rPh>
    <rPh sb="4" eb="5">
      <t>メ</t>
    </rPh>
    <phoneticPr fontId="1"/>
  </si>
  <si>
    <t>１５８日目</t>
    <rPh sb="3" eb="4">
      <t>ニチ</t>
    </rPh>
    <rPh sb="4" eb="5">
      <t>メ</t>
    </rPh>
    <phoneticPr fontId="1"/>
  </si>
  <si>
    <t>１５９日目</t>
    <rPh sb="3" eb="4">
      <t>ニチ</t>
    </rPh>
    <rPh sb="4" eb="5">
      <t>メ</t>
    </rPh>
    <phoneticPr fontId="1"/>
  </si>
  <si>
    <t>１６０日目</t>
    <rPh sb="3" eb="4">
      <t>ニチ</t>
    </rPh>
    <rPh sb="4" eb="5">
      <t>メ</t>
    </rPh>
    <phoneticPr fontId="1"/>
  </si>
  <si>
    <t>１６１日目</t>
    <rPh sb="3" eb="4">
      <t>ニチ</t>
    </rPh>
    <rPh sb="4" eb="5">
      <t>メ</t>
    </rPh>
    <phoneticPr fontId="1"/>
  </si>
  <si>
    <t>１６２日目</t>
    <rPh sb="3" eb="4">
      <t>ニチ</t>
    </rPh>
    <rPh sb="4" eb="5">
      <t>メ</t>
    </rPh>
    <phoneticPr fontId="1"/>
  </si>
  <si>
    <t>１６３日目</t>
    <rPh sb="3" eb="4">
      <t>ニチ</t>
    </rPh>
    <rPh sb="4" eb="5">
      <t>メ</t>
    </rPh>
    <phoneticPr fontId="1"/>
  </si>
  <si>
    <t>１６４日目</t>
    <rPh sb="3" eb="4">
      <t>ニチ</t>
    </rPh>
    <rPh sb="4" eb="5">
      <t>メ</t>
    </rPh>
    <phoneticPr fontId="1"/>
  </si>
  <si>
    <t>１６５日目</t>
    <rPh sb="3" eb="4">
      <t>ニチ</t>
    </rPh>
    <rPh sb="4" eb="5">
      <t>メ</t>
    </rPh>
    <phoneticPr fontId="1"/>
  </si>
  <si>
    <t>１６６日目</t>
    <rPh sb="3" eb="4">
      <t>ニチ</t>
    </rPh>
    <rPh sb="4" eb="5">
      <t>メ</t>
    </rPh>
    <phoneticPr fontId="1"/>
  </si>
  <si>
    <t>１６７日目</t>
    <rPh sb="3" eb="4">
      <t>ニチ</t>
    </rPh>
    <rPh sb="4" eb="5">
      <t>メ</t>
    </rPh>
    <phoneticPr fontId="1"/>
  </si>
  <si>
    <t>１６８日目</t>
    <rPh sb="3" eb="4">
      <t>ニチ</t>
    </rPh>
    <rPh sb="4" eb="5">
      <t>メ</t>
    </rPh>
    <phoneticPr fontId="1"/>
  </si>
  <si>
    <t>１６９日目</t>
    <rPh sb="3" eb="4">
      <t>ニチ</t>
    </rPh>
    <rPh sb="4" eb="5">
      <t>メ</t>
    </rPh>
    <phoneticPr fontId="1"/>
  </si>
  <si>
    <t>１７０日目</t>
    <rPh sb="3" eb="4">
      <t>ニチ</t>
    </rPh>
    <rPh sb="4" eb="5">
      <t>メ</t>
    </rPh>
    <phoneticPr fontId="1"/>
  </si>
  <si>
    <t>１７１日目</t>
    <rPh sb="3" eb="4">
      <t>ニチ</t>
    </rPh>
    <rPh sb="4" eb="5">
      <t>メ</t>
    </rPh>
    <phoneticPr fontId="1"/>
  </si>
  <si>
    <t>１７２日目</t>
    <rPh sb="3" eb="4">
      <t>ニチ</t>
    </rPh>
    <rPh sb="4" eb="5">
      <t>メ</t>
    </rPh>
    <phoneticPr fontId="1"/>
  </si>
  <si>
    <t>１７３日目</t>
    <rPh sb="3" eb="4">
      <t>ニチ</t>
    </rPh>
    <rPh sb="4" eb="5">
      <t>メ</t>
    </rPh>
    <phoneticPr fontId="1"/>
  </si>
  <si>
    <t>１７４日目</t>
    <rPh sb="3" eb="4">
      <t>ニチ</t>
    </rPh>
    <rPh sb="4" eb="5">
      <t>メ</t>
    </rPh>
    <phoneticPr fontId="1"/>
  </si>
  <si>
    <t>１７５日目</t>
    <rPh sb="3" eb="4">
      <t>ニチ</t>
    </rPh>
    <rPh sb="4" eb="5">
      <t>メ</t>
    </rPh>
    <phoneticPr fontId="1"/>
  </si>
  <si>
    <t>１７６日目</t>
    <rPh sb="3" eb="4">
      <t>ニチ</t>
    </rPh>
    <rPh sb="4" eb="5">
      <t>メ</t>
    </rPh>
    <phoneticPr fontId="1"/>
  </si>
  <si>
    <t>１７７日目</t>
    <rPh sb="3" eb="4">
      <t>ニチ</t>
    </rPh>
    <rPh sb="4" eb="5">
      <t>メ</t>
    </rPh>
    <phoneticPr fontId="1"/>
  </si>
  <si>
    <t>１７８日目</t>
    <rPh sb="3" eb="4">
      <t>ニチ</t>
    </rPh>
    <rPh sb="4" eb="5">
      <t>メ</t>
    </rPh>
    <phoneticPr fontId="1"/>
  </si>
  <si>
    <t>１７９日目</t>
    <rPh sb="3" eb="4">
      <t>ニチ</t>
    </rPh>
    <rPh sb="4" eb="5">
      <t>メ</t>
    </rPh>
    <phoneticPr fontId="1"/>
  </si>
  <si>
    <t>１８０日目</t>
    <rPh sb="3" eb="4">
      <t>ニチ</t>
    </rPh>
    <rPh sb="4" eb="5">
      <t>メ</t>
    </rPh>
    <phoneticPr fontId="1"/>
  </si>
  <si>
    <t>１８１日目</t>
    <rPh sb="3" eb="4">
      <t>ニチ</t>
    </rPh>
    <rPh sb="4" eb="5">
      <t>メ</t>
    </rPh>
    <phoneticPr fontId="1"/>
  </si>
  <si>
    <t>１８２日目</t>
    <rPh sb="3" eb="4">
      <t>ニチ</t>
    </rPh>
    <rPh sb="4" eb="5">
      <t>メ</t>
    </rPh>
    <phoneticPr fontId="1"/>
  </si>
  <si>
    <t>１８３日目</t>
    <rPh sb="3" eb="4">
      <t>ニチ</t>
    </rPh>
    <rPh sb="4" eb="5">
      <t>メ</t>
    </rPh>
    <phoneticPr fontId="1"/>
  </si>
  <si>
    <t>１８４日目</t>
    <rPh sb="3" eb="4">
      <t>ニチ</t>
    </rPh>
    <rPh sb="4" eb="5">
      <t>メ</t>
    </rPh>
    <phoneticPr fontId="1"/>
  </si>
  <si>
    <t>１８５日目</t>
    <rPh sb="3" eb="4">
      <t>ニチ</t>
    </rPh>
    <rPh sb="4" eb="5">
      <t>メ</t>
    </rPh>
    <phoneticPr fontId="1"/>
  </si>
  <si>
    <t>１８６日目</t>
    <rPh sb="3" eb="4">
      <t>ニチ</t>
    </rPh>
    <rPh sb="4" eb="5">
      <t>メ</t>
    </rPh>
    <phoneticPr fontId="1"/>
  </si>
  <si>
    <t>１８７日目</t>
    <rPh sb="3" eb="4">
      <t>ニチ</t>
    </rPh>
    <rPh sb="4" eb="5">
      <t>メ</t>
    </rPh>
    <phoneticPr fontId="1"/>
  </si>
  <si>
    <t>１８８日目</t>
    <rPh sb="3" eb="4">
      <t>ニチ</t>
    </rPh>
    <rPh sb="4" eb="5">
      <t>メ</t>
    </rPh>
    <phoneticPr fontId="1"/>
  </si>
  <si>
    <t>１８９日目</t>
    <rPh sb="3" eb="4">
      <t>ニチ</t>
    </rPh>
    <rPh sb="4" eb="5">
      <t>メ</t>
    </rPh>
    <phoneticPr fontId="1"/>
  </si>
  <si>
    <t>１９０日目</t>
    <rPh sb="3" eb="4">
      <t>ニチ</t>
    </rPh>
    <rPh sb="4" eb="5">
      <t>メ</t>
    </rPh>
    <phoneticPr fontId="1"/>
  </si>
  <si>
    <t>１９１日目</t>
    <rPh sb="3" eb="4">
      <t>ニチ</t>
    </rPh>
    <rPh sb="4" eb="5">
      <t>メ</t>
    </rPh>
    <phoneticPr fontId="1"/>
  </si>
  <si>
    <t>１９２日目</t>
    <rPh sb="3" eb="4">
      <t>ニチ</t>
    </rPh>
    <rPh sb="4" eb="5">
      <t>メ</t>
    </rPh>
    <phoneticPr fontId="1"/>
  </si>
  <si>
    <t>１９３日目</t>
    <rPh sb="3" eb="4">
      <t>ニチ</t>
    </rPh>
    <rPh sb="4" eb="5">
      <t>メ</t>
    </rPh>
    <phoneticPr fontId="1"/>
  </si>
  <si>
    <t>１９４日目</t>
    <rPh sb="3" eb="4">
      <t>ニチ</t>
    </rPh>
    <rPh sb="4" eb="5">
      <t>メ</t>
    </rPh>
    <phoneticPr fontId="1"/>
  </si>
  <si>
    <t>１９５日目</t>
    <rPh sb="3" eb="4">
      <t>ニチ</t>
    </rPh>
    <rPh sb="4" eb="5">
      <t>メ</t>
    </rPh>
    <phoneticPr fontId="1"/>
  </si>
  <si>
    <t>１９６日目</t>
    <rPh sb="3" eb="4">
      <t>ニチ</t>
    </rPh>
    <rPh sb="4" eb="5">
      <t>メ</t>
    </rPh>
    <phoneticPr fontId="1"/>
  </si>
  <si>
    <t>１９７日目</t>
    <rPh sb="3" eb="4">
      <t>ニチ</t>
    </rPh>
    <rPh sb="4" eb="5">
      <t>メ</t>
    </rPh>
    <phoneticPr fontId="1"/>
  </si>
  <si>
    <t>１９８日目</t>
    <rPh sb="3" eb="4">
      <t>ニチ</t>
    </rPh>
    <rPh sb="4" eb="5">
      <t>メ</t>
    </rPh>
    <phoneticPr fontId="1"/>
  </si>
  <si>
    <t>１９９日目</t>
    <rPh sb="3" eb="4">
      <t>ニチ</t>
    </rPh>
    <rPh sb="4" eb="5">
      <t>メ</t>
    </rPh>
    <phoneticPr fontId="1"/>
  </si>
  <si>
    <t>２００日目</t>
    <rPh sb="3" eb="4">
      <t>ニチ</t>
    </rPh>
    <rPh sb="4" eb="5">
      <t>メ</t>
    </rPh>
    <phoneticPr fontId="1"/>
  </si>
  <si>
    <t>２０１日目</t>
    <rPh sb="3" eb="4">
      <t>ニチ</t>
    </rPh>
    <rPh sb="4" eb="5">
      <t>メ</t>
    </rPh>
    <phoneticPr fontId="1"/>
  </si>
  <si>
    <t>２０２日目</t>
    <rPh sb="3" eb="4">
      <t>ニチ</t>
    </rPh>
    <rPh sb="4" eb="5">
      <t>メ</t>
    </rPh>
    <phoneticPr fontId="1"/>
  </si>
  <si>
    <t>２０３日目</t>
    <rPh sb="3" eb="4">
      <t>ニチ</t>
    </rPh>
    <rPh sb="4" eb="5">
      <t>メ</t>
    </rPh>
    <phoneticPr fontId="1"/>
  </si>
  <si>
    <t>２０４日目</t>
    <rPh sb="3" eb="4">
      <t>ニチ</t>
    </rPh>
    <rPh sb="4" eb="5">
      <t>メ</t>
    </rPh>
    <phoneticPr fontId="1"/>
  </si>
  <si>
    <t>２０５日目</t>
    <rPh sb="3" eb="4">
      <t>ニチ</t>
    </rPh>
    <rPh sb="4" eb="5">
      <t>メ</t>
    </rPh>
    <phoneticPr fontId="1"/>
  </si>
  <si>
    <t>２０６日目</t>
    <rPh sb="3" eb="4">
      <t>ニチ</t>
    </rPh>
    <rPh sb="4" eb="5">
      <t>メ</t>
    </rPh>
    <phoneticPr fontId="1"/>
  </si>
  <si>
    <t>２０７日目</t>
    <rPh sb="3" eb="4">
      <t>ニチ</t>
    </rPh>
    <rPh sb="4" eb="5">
      <t>メ</t>
    </rPh>
    <phoneticPr fontId="1"/>
  </si>
  <si>
    <t>２０８日目</t>
    <rPh sb="3" eb="4">
      <t>ニチ</t>
    </rPh>
    <rPh sb="4" eb="5">
      <t>メ</t>
    </rPh>
    <phoneticPr fontId="1"/>
  </si>
  <si>
    <t>２０９日目</t>
    <rPh sb="3" eb="4">
      <t>ニチ</t>
    </rPh>
    <rPh sb="4" eb="5">
      <t>メ</t>
    </rPh>
    <phoneticPr fontId="1"/>
  </si>
  <si>
    <t>２１０日目</t>
    <rPh sb="3" eb="4">
      <t>ニチ</t>
    </rPh>
    <rPh sb="4" eb="5">
      <t>メ</t>
    </rPh>
    <phoneticPr fontId="1"/>
  </si>
  <si>
    <t>２１１日目</t>
    <rPh sb="3" eb="4">
      <t>ニチ</t>
    </rPh>
    <rPh sb="4" eb="5">
      <t>メ</t>
    </rPh>
    <phoneticPr fontId="1"/>
  </si>
  <si>
    <t>２１２日目</t>
    <rPh sb="3" eb="4">
      <t>ニチ</t>
    </rPh>
    <rPh sb="4" eb="5">
      <t>メ</t>
    </rPh>
    <phoneticPr fontId="1"/>
  </si>
  <si>
    <t>２１３日目</t>
    <rPh sb="3" eb="4">
      <t>ニチ</t>
    </rPh>
    <rPh sb="4" eb="5">
      <t>メ</t>
    </rPh>
    <phoneticPr fontId="1"/>
  </si>
  <si>
    <t>２１４日目</t>
    <rPh sb="3" eb="4">
      <t>ニチ</t>
    </rPh>
    <rPh sb="4" eb="5">
      <t>メ</t>
    </rPh>
    <phoneticPr fontId="1"/>
  </si>
  <si>
    <t>２１５日目</t>
    <rPh sb="3" eb="4">
      <t>ニチ</t>
    </rPh>
    <rPh sb="4" eb="5">
      <t>メ</t>
    </rPh>
    <phoneticPr fontId="1"/>
  </si>
  <si>
    <t>２１６日目</t>
    <rPh sb="3" eb="4">
      <t>ニチ</t>
    </rPh>
    <rPh sb="4" eb="5">
      <t>メ</t>
    </rPh>
    <phoneticPr fontId="1"/>
  </si>
  <si>
    <t>２１７日目</t>
    <rPh sb="3" eb="4">
      <t>ニチ</t>
    </rPh>
    <rPh sb="4" eb="5">
      <t>メ</t>
    </rPh>
    <phoneticPr fontId="1"/>
  </si>
  <si>
    <t>２１８日目</t>
    <rPh sb="3" eb="4">
      <t>ニチ</t>
    </rPh>
    <rPh sb="4" eb="5">
      <t>メ</t>
    </rPh>
    <phoneticPr fontId="1"/>
  </si>
  <si>
    <t>２１９日目</t>
    <rPh sb="3" eb="4">
      <t>ニチ</t>
    </rPh>
    <rPh sb="4" eb="5">
      <t>メ</t>
    </rPh>
    <phoneticPr fontId="1"/>
  </si>
  <si>
    <t>２２０日目</t>
    <rPh sb="3" eb="4">
      <t>ニチ</t>
    </rPh>
    <rPh sb="4" eb="5">
      <t>メ</t>
    </rPh>
    <phoneticPr fontId="1"/>
  </si>
  <si>
    <t>２２１日目</t>
    <rPh sb="3" eb="4">
      <t>ニチ</t>
    </rPh>
    <rPh sb="4" eb="5">
      <t>メ</t>
    </rPh>
    <phoneticPr fontId="1"/>
  </si>
  <si>
    <t>２２２日目</t>
    <rPh sb="3" eb="4">
      <t>ニチ</t>
    </rPh>
    <rPh sb="4" eb="5">
      <t>メ</t>
    </rPh>
    <phoneticPr fontId="1"/>
  </si>
  <si>
    <t>２２３日目</t>
    <rPh sb="3" eb="4">
      <t>ニチ</t>
    </rPh>
    <rPh sb="4" eb="5">
      <t>メ</t>
    </rPh>
    <phoneticPr fontId="1"/>
  </si>
  <si>
    <t>２２４日目</t>
    <rPh sb="3" eb="4">
      <t>ニチ</t>
    </rPh>
    <rPh sb="4" eb="5">
      <t>メ</t>
    </rPh>
    <phoneticPr fontId="1"/>
  </si>
  <si>
    <t>２２５日目</t>
    <rPh sb="3" eb="4">
      <t>ニチ</t>
    </rPh>
    <rPh sb="4" eb="5">
      <t>メ</t>
    </rPh>
    <phoneticPr fontId="1"/>
  </si>
  <si>
    <t>２２６日目</t>
    <rPh sb="3" eb="4">
      <t>ニチ</t>
    </rPh>
    <rPh sb="4" eb="5">
      <t>メ</t>
    </rPh>
    <phoneticPr fontId="1"/>
  </si>
  <si>
    <t>２２７日目</t>
    <rPh sb="3" eb="4">
      <t>ニチ</t>
    </rPh>
    <rPh sb="4" eb="5">
      <t>メ</t>
    </rPh>
    <phoneticPr fontId="1"/>
  </si>
  <si>
    <t>２２８日目</t>
    <rPh sb="3" eb="4">
      <t>ニチ</t>
    </rPh>
    <rPh sb="4" eb="5">
      <t>メ</t>
    </rPh>
    <phoneticPr fontId="1"/>
  </si>
  <si>
    <t>２２９日目</t>
    <rPh sb="3" eb="4">
      <t>ニチ</t>
    </rPh>
    <rPh sb="4" eb="5">
      <t>メ</t>
    </rPh>
    <phoneticPr fontId="1"/>
  </si>
  <si>
    <t>２３０日目</t>
    <rPh sb="3" eb="4">
      <t>ニチ</t>
    </rPh>
    <rPh sb="4" eb="5">
      <t>メ</t>
    </rPh>
    <phoneticPr fontId="1"/>
  </si>
  <si>
    <t>２３１日目</t>
    <rPh sb="3" eb="4">
      <t>ニチ</t>
    </rPh>
    <rPh sb="4" eb="5">
      <t>メ</t>
    </rPh>
    <phoneticPr fontId="1"/>
  </si>
  <si>
    <t>２３２日目</t>
    <rPh sb="3" eb="4">
      <t>ニチ</t>
    </rPh>
    <rPh sb="4" eb="5">
      <t>メ</t>
    </rPh>
    <phoneticPr fontId="1"/>
  </si>
  <si>
    <t>２３３日目</t>
    <rPh sb="3" eb="4">
      <t>ニチ</t>
    </rPh>
    <rPh sb="4" eb="5">
      <t>メ</t>
    </rPh>
    <phoneticPr fontId="1"/>
  </si>
  <si>
    <t>２３４日目</t>
    <rPh sb="3" eb="4">
      <t>ニチ</t>
    </rPh>
    <rPh sb="4" eb="5">
      <t>メ</t>
    </rPh>
    <phoneticPr fontId="1"/>
  </si>
  <si>
    <t>２３５日目</t>
    <rPh sb="3" eb="4">
      <t>ニチ</t>
    </rPh>
    <rPh sb="4" eb="5">
      <t>メ</t>
    </rPh>
    <phoneticPr fontId="1"/>
  </si>
  <si>
    <t>２３６日目</t>
    <rPh sb="3" eb="4">
      <t>ニチ</t>
    </rPh>
    <rPh sb="4" eb="5">
      <t>メ</t>
    </rPh>
    <phoneticPr fontId="1"/>
  </si>
  <si>
    <t>２３７日目</t>
    <rPh sb="3" eb="4">
      <t>ニチ</t>
    </rPh>
    <rPh sb="4" eb="5">
      <t>メ</t>
    </rPh>
    <phoneticPr fontId="1"/>
  </si>
  <si>
    <t>２３８日目</t>
    <rPh sb="3" eb="4">
      <t>ニチ</t>
    </rPh>
    <rPh sb="4" eb="5">
      <t>メ</t>
    </rPh>
    <phoneticPr fontId="1"/>
  </si>
  <si>
    <t>２３９日目</t>
    <rPh sb="3" eb="4">
      <t>ニチ</t>
    </rPh>
    <rPh sb="4" eb="5">
      <t>メ</t>
    </rPh>
    <phoneticPr fontId="1"/>
  </si>
  <si>
    <t>２４０日目</t>
    <rPh sb="3" eb="4">
      <t>ニチ</t>
    </rPh>
    <rPh sb="4" eb="5">
      <t>メ</t>
    </rPh>
    <phoneticPr fontId="1"/>
  </si>
  <si>
    <t>２４１日目</t>
    <rPh sb="3" eb="4">
      <t>ニチ</t>
    </rPh>
    <rPh sb="4" eb="5">
      <t>メ</t>
    </rPh>
    <phoneticPr fontId="1"/>
  </si>
  <si>
    <t>２４２日目</t>
    <rPh sb="3" eb="4">
      <t>ニチ</t>
    </rPh>
    <rPh sb="4" eb="5">
      <t>メ</t>
    </rPh>
    <phoneticPr fontId="1"/>
  </si>
  <si>
    <t>２４３日目</t>
    <rPh sb="3" eb="4">
      <t>ニチ</t>
    </rPh>
    <rPh sb="4" eb="5">
      <t>メ</t>
    </rPh>
    <phoneticPr fontId="1"/>
  </si>
  <si>
    <t>２４４日目</t>
    <rPh sb="3" eb="4">
      <t>ニチ</t>
    </rPh>
    <rPh sb="4" eb="5">
      <t>メ</t>
    </rPh>
    <phoneticPr fontId="1"/>
  </si>
  <si>
    <t>２４５日目</t>
    <rPh sb="3" eb="4">
      <t>ニチ</t>
    </rPh>
    <rPh sb="4" eb="5">
      <t>メ</t>
    </rPh>
    <phoneticPr fontId="1"/>
  </si>
  <si>
    <t>２４６日目</t>
    <rPh sb="3" eb="4">
      <t>ニチ</t>
    </rPh>
    <rPh sb="4" eb="5">
      <t>メ</t>
    </rPh>
    <phoneticPr fontId="1"/>
  </si>
  <si>
    <t>２４７日目</t>
    <rPh sb="3" eb="4">
      <t>ニチ</t>
    </rPh>
    <rPh sb="4" eb="5">
      <t>メ</t>
    </rPh>
    <phoneticPr fontId="1"/>
  </si>
  <si>
    <t>２４８日目</t>
    <rPh sb="3" eb="4">
      <t>ニチ</t>
    </rPh>
    <rPh sb="4" eb="5">
      <t>メ</t>
    </rPh>
    <phoneticPr fontId="1"/>
  </si>
  <si>
    <t>２４９日目</t>
    <rPh sb="3" eb="4">
      <t>ニチ</t>
    </rPh>
    <rPh sb="4" eb="5">
      <t>メ</t>
    </rPh>
    <phoneticPr fontId="1"/>
  </si>
  <si>
    <t>２５０日目</t>
    <rPh sb="3" eb="4">
      <t>ニチ</t>
    </rPh>
    <rPh sb="4" eb="5">
      <t>メ</t>
    </rPh>
    <phoneticPr fontId="1"/>
  </si>
  <si>
    <t>２５１日目</t>
    <rPh sb="3" eb="4">
      <t>ニチ</t>
    </rPh>
    <rPh sb="4" eb="5">
      <t>メ</t>
    </rPh>
    <phoneticPr fontId="1"/>
  </si>
  <si>
    <t>２５２日目</t>
    <rPh sb="3" eb="4">
      <t>ニチ</t>
    </rPh>
    <rPh sb="4" eb="5">
      <t>メ</t>
    </rPh>
    <phoneticPr fontId="1"/>
  </si>
  <si>
    <t>２５３日目</t>
    <rPh sb="3" eb="4">
      <t>ニチ</t>
    </rPh>
    <rPh sb="4" eb="5">
      <t>メ</t>
    </rPh>
    <phoneticPr fontId="1"/>
  </si>
  <si>
    <t>２５４日目</t>
    <rPh sb="3" eb="4">
      <t>ニチ</t>
    </rPh>
    <rPh sb="4" eb="5">
      <t>メ</t>
    </rPh>
    <phoneticPr fontId="1"/>
  </si>
  <si>
    <t>２５５日目</t>
    <rPh sb="3" eb="4">
      <t>ニチ</t>
    </rPh>
    <rPh sb="4" eb="5">
      <t>メ</t>
    </rPh>
    <phoneticPr fontId="1"/>
  </si>
  <si>
    <t>２５６日目</t>
    <rPh sb="3" eb="4">
      <t>ニチ</t>
    </rPh>
    <rPh sb="4" eb="5">
      <t>メ</t>
    </rPh>
    <phoneticPr fontId="1"/>
  </si>
  <si>
    <t>２５７日目</t>
    <rPh sb="3" eb="4">
      <t>ニチ</t>
    </rPh>
    <rPh sb="4" eb="5">
      <t>メ</t>
    </rPh>
    <phoneticPr fontId="1"/>
  </si>
  <si>
    <t>２５８日目</t>
    <rPh sb="3" eb="4">
      <t>ニチ</t>
    </rPh>
    <rPh sb="4" eb="5">
      <t>メ</t>
    </rPh>
    <phoneticPr fontId="1"/>
  </si>
  <si>
    <t>２５９日目</t>
    <rPh sb="3" eb="4">
      <t>ニチ</t>
    </rPh>
    <rPh sb="4" eb="5">
      <t>メ</t>
    </rPh>
    <phoneticPr fontId="1"/>
  </si>
  <si>
    <t>２６０日目</t>
    <rPh sb="3" eb="4">
      <t>ニチ</t>
    </rPh>
    <rPh sb="4" eb="5">
      <t>メ</t>
    </rPh>
    <phoneticPr fontId="1"/>
  </si>
  <si>
    <t>２６１日目</t>
    <rPh sb="3" eb="4">
      <t>ニチ</t>
    </rPh>
    <rPh sb="4" eb="5">
      <t>メ</t>
    </rPh>
    <phoneticPr fontId="1"/>
  </si>
  <si>
    <t>２６２日目</t>
    <rPh sb="3" eb="4">
      <t>ニチ</t>
    </rPh>
    <rPh sb="4" eb="5">
      <t>メ</t>
    </rPh>
    <phoneticPr fontId="1"/>
  </si>
  <si>
    <t>２６３日目</t>
    <rPh sb="3" eb="4">
      <t>ニチ</t>
    </rPh>
    <rPh sb="4" eb="5">
      <t>メ</t>
    </rPh>
    <phoneticPr fontId="1"/>
  </si>
  <si>
    <t>２６４日目</t>
    <rPh sb="3" eb="4">
      <t>ニチ</t>
    </rPh>
    <rPh sb="4" eb="5">
      <t>メ</t>
    </rPh>
    <phoneticPr fontId="1"/>
  </si>
  <si>
    <t>２６５日目</t>
    <rPh sb="3" eb="4">
      <t>ニチ</t>
    </rPh>
    <rPh sb="4" eb="5">
      <t>メ</t>
    </rPh>
    <phoneticPr fontId="1"/>
  </si>
  <si>
    <t>２６６日目</t>
    <rPh sb="3" eb="4">
      <t>ニチ</t>
    </rPh>
    <rPh sb="4" eb="5">
      <t>メ</t>
    </rPh>
    <phoneticPr fontId="1"/>
  </si>
  <si>
    <t>２６７日目</t>
    <rPh sb="3" eb="4">
      <t>ニチ</t>
    </rPh>
    <rPh sb="4" eb="5">
      <t>メ</t>
    </rPh>
    <phoneticPr fontId="1"/>
  </si>
  <si>
    <t>２６８日目</t>
    <rPh sb="3" eb="4">
      <t>ニチ</t>
    </rPh>
    <rPh sb="4" eb="5">
      <t>メ</t>
    </rPh>
    <phoneticPr fontId="1"/>
  </si>
  <si>
    <t>２６９日目</t>
    <rPh sb="3" eb="4">
      <t>ニチ</t>
    </rPh>
    <rPh sb="4" eb="5">
      <t>メ</t>
    </rPh>
    <phoneticPr fontId="1"/>
  </si>
  <si>
    <t>２７０日目</t>
    <rPh sb="3" eb="4">
      <t>ニチ</t>
    </rPh>
    <rPh sb="4" eb="5">
      <t>メ</t>
    </rPh>
    <phoneticPr fontId="1"/>
  </si>
  <si>
    <t>２７１日目</t>
    <rPh sb="3" eb="4">
      <t>ニチ</t>
    </rPh>
    <rPh sb="4" eb="5">
      <t>メ</t>
    </rPh>
    <phoneticPr fontId="1"/>
  </si>
  <si>
    <t>２７２日目</t>
    <rPh sb="3" eb="4">
      <t>ニチ</t>
    </rPh>
    <rPh sb="4" eb="5">
      <t>メ</t>
    </rPh>
    <phoneticPr fontId="1"/>
  </si>
  <si>
    <t>２７３日目</t>
    <rPh sb="3" eb="4">
      <t>ニチ</t>
    </rPh>
    <rPh sb="4" eb="5">
      <t>メ</t>
    </rPh>
    <phoneticPr fontId="1"/>
  </si>
  <si>
    <t>２７４日目</t>
    <rPh sb="3" eb="4">
      <t>ニチ</t>
    </rPh>
    <rPh sb="4" eb="5">
      <t>メ</t>
    </rPh>
    <phoneticPr fontId="1"/>
  </si>
  <si>
    <t>２７５日目</t>
    <rPh sb="3" eb="4">
      <t>ニチ</t>
    </rPh>
    <rPh sb="4" eb="5">
      <t>メ</t>
    </rPh>
    <phoneticPr fontId="1"/>
  </si>
  <si>
    <t>２７６日目</t>
    <rPh sb="3" eb="4">
      <t>ニチ</t>
    </rPh>
    <rPh sb="4" eb="5">
      <t>メ</t>
    </rPh>
    <phoneticPr fontId="1"/>
  </si>
  <si>
    <t>２７７日目</t>
    <rPh sb="3" eb="4">
      <t>ニチ</t>
    </rPh>
    <rPh sb="4" eb="5">
      <t>メ</t>
    </rPh>
    <phoneticPr fontId="1"/>
  </si>
  <si>
    <t>２７８日目</t>
    <rPh sb="3" eb="4">
      <t>ニチ</t>
    </rPh>
    <rPh sb="4" eb="5">
      <t>メ</t>
    </rPh>
    <phoneticPr fontId="1"/>
  </si>
  <si>
    <t>２７９日目</t>
    <rPh sb="3" eb="4">
      <t>ニチ</t>
    </rPh>
    <rPh sb="4" eb="5">
      <t>メ</t>
    </rPh>
    <phoneticPr fontId="1"/>
  </si>
  <si>
    <t>２８０日目</t>
    <rPh sb="3" eb="4">
      <t>ニチ</t>
    </rPh>
    <rPh sb="4" eb="5">
      <t>メ</t>
    </rPh>
    <phoneticPr fontId="1"/>
  </si>
  <si>
    <t>２８１日目</t>
    <rPh sb="3" eb="4">
      <t>ニチ</t>
    </rPh>
    <rPh sb="4" eb="5">
      <t>メ</t>
    </rPh>
    <phoneticPr fontId="1"/>
  </si>
  <si>
    <t>２８２日目</t>
    <rPh sb="3" eb="4">
      <t>ニチ</t>
    </rPh>
    <rPh sb="4" eb="5">
      <t>メ</t>
    </rPh>
    <phoneticPr fontId="1"/>
  </si>
  <si>
    <t>２８３日目</t>
    <rPh sb="3" eb="4">
      <t>ニチ</t>
    </rPh>
    <rPh sb="4" eb="5">
      <t>メ</t>
    </rPh>
    <phoneticPr fontId="1"/>
  </si>
  <si>
    <t>２８４日目</t>
    <rPh sb="3" eb="4">
      <t>ニチ</t>
    </rPh>
    <rPh sb="4" eb="5">
      <t>メ</t>
    </rPh>
    <phoneticPr fontId="1"/>
  </si>
  <si>
    <t>２８５日目</t>
    <rPh sb="3" eb="4">
      <t>ニチ</t>
    </rPh>
    <rPh sb="4" eb="5">
      <t>メ</t>
    </rPh>
    <phoneticPr fontId="1"/>
  </si>
  <si>
    <t>２８６日目</t>
    <rPh sb="3" eb="4">
      <t>ニチ</t>
    </rPh>
    <rPh sb="4" eb="5">
      <t>メ</t>
    </rPh>
    <phoneticPr fontId="1"/>
  </si>
  <si>
    <t>２８７日目</t>
    <rPh sb="3" eb="4">
      <t>ニチ</t>
    </rPh>
    <rPh sb="4" eb="5">
      <t>メ</t>
    </rPh>
    <phoneticPr fontId="1"/>
  </si>
  <si>
    <t>２８８日目</t>
    <rPh sb="3" eb="4">
      <t>ニチ</t>
    </rPh>
    <rPh sb="4" eb="5">
      <t>メ</t>
    </rPh>
    <phoneticPr fontId="1"/>
  </si>
  <si>
    <t>２８９日目</t>
    <rPh sb="3" eb="4">
      <t>ニチ</t>
    </rPh>
    <rPh sb="4" eb="5">
      <t>メ</t>
    </rPh>
    <phoneticPr fontId="1"/>
  </si>
  <si>
    <t>２９０日目</t>
    <rPh sb="3" eb="4">
      <t>ニチ</t>
    </rPh>
    <rPh sb="4" eb="5">
      <t>メ</t>
    </rPh>
    <phoneticPr fontId="1"/>
  </si>
  <si>
    <t>２９１日目</t>
    <rPh sb="3" eb="4">
      <t>ニチ</t>
    </rPh>
    <rPh sb="4" eb="5">
      <t>メ</t>
    </rPh>
    <phoneticPr fontId="1"/>
  </si>
  <si>
    <t>２９２日目</t>
    <rPh sb="3" eb="4">
      <t>ニチ</t>
    </rPh>
    <rPh sb="4" eb="5">
      <t>メ</t>
    </rPh>
    <phoneticPr fontId="1"/>
  </si>
  <si>
    <t>２９３日目</t>
    <rPh sb="3" eb="4">
      <t>ニチ</t>
    </rPh>
    <rPh sb="4" eb="5">
      <t>メ</t>
    </rPh>
    <phoneticPr fontId="1"/>
  </si>
  <si>
    <t>２９４日目</t>
    <rPh sb="3" eb="4">
      <t>ニチ</t>
    </rPh>
    <rPh sb="4" eb="5">
      <t>メ</t>
    </rPh>
    <phoneticPr fontId="1"/>
  </si>
  <si>
    <t>２９５日目</t>
    <rPh sb="3" eb="4">
      <t>ニチ</t>
    </rPh>
    <rPh sb="4" eb="5">
      <t>メ</t>
    </rPh>
    <phoneticPr fontId="1"/>
  </si>
  <si>
    <t>２９６日目</t>
    <rPh sb="3" eb="4">
      <t>ニチ</t>
    </rPh>
    <rPh sb="4" eb="5">
      <t>メ</t>
    </rPh>
    <phoneticPr fontId="1"/>
  </si>
  <si>
    <t>２９７日目</t>
    <rPh sb="3" eb="4">
      <t>ニチ</t>
    </rPh>
    <rPh sb="4" eb="5">
      <t>メ</t>
    </rPh>
    <phoneticPr fontId="1"/>
  </si>
  <si>
    <t>２９８日目</t>
    <rPh sb="3" eb="4">
      <t>ニチ</t>
    </rPh>
    <rPh sb="4" eb="5">
      <t>メ</t>
    </rPh>
    <phoneticPr fontId="1"/>
  </si>
  <si>
    <t>２９９日目</t>
    <rPh sb="3" eb="4">
      <t>ニチ</t>
    </rPh>
    <rPh sb="4" eb="5">
      <t>メ</t>
    </rPh>
    <phoneticPr fontId="1"/>
  </si>
  <si>
    <t>３００日目</t>
    <rPh sb="3" eb="4">
      <t>ニチ</t>
    </rPh>
    <rPh sb="4" eb="5">
      <t>メ</t>
    </rPh>
    <phoneticPr fontId="1"/>
  </si>
  <si>
    <t>３０１日目</t>
    <rPh sb="3" eb="4">
      <t>ニチ</t>
    </rPh>
    <rPh sb="4" eb="5">
      <t>メ</t>
    </rPh>
    <phoneticPr fontId="1"/>
  </si>
  <si>
    <t>３０２日目</t>
    <rPh sb="3" eb="4">
      <t>ニチ</t>
    </rPh>
    <rPh sb="4" eb="5">
      <t>メ</t>
    </rPh>
    <phoneticPr fontId="1"/>
  </si>
  <si>
    <t>３０３日目</t>
    <rPh sb="3" eb="4">
      <t>ニチ</t>
    </rPh>
    <rPh sb="4" eb="5">
      <t>メ</t>
    </rPh>
    <phoneticPr fontId="1"/>
  </si>
  <si>
    <t>３０４日目</t>
    <rPh sb="3" eb="4">
      <t>ニチ</t>
    </rPh>
    <rPh sb="4" eb="5">
      <t>メ</t>
    </rPh>
    <phoneticPr fontId="1"/>
  </si>
  <si>
    <t>３０５日目</t>
    <rPh sb="3" eb="4">
      <t>ニチ</t>
    </rPh>
    <rPh sb="4" eb="5">
      <t>メ</t>
    </rPh>
    <phoneticPr fontId="1"/>
  </si>
  <si>
    <t>３０６日目</t>
    <rPh sb="3" eb="4">
      <t>ニチ</t>
    </rPh>
    <rPh sb="4" eb="5">
      <t>メ</t>
    </rPh>
    <phoneticPr fontId="1"/>
  </si>
  <si>
    <t>３０７日目</t>
    <rPh sb="3" eb="4">
      <t>ニチ</t>
    </rPh>
    <rPh sb="4" eb="5">
      <t>メ</t>
    </rPh>
    <phoneticPr fontId="1"/>
  </si>
  <si>
    <t>３０８日目</t>
    <rPh sb="3" eb="4">
      <t>ニチ</t>
    </rPh>
    <rPh sb="4" eb="5">
      <t>メ</t>
    </rPh>
    <phoneticPr fontId="1"/>
  </si>
  <si>
    <t>３０９日目</t>
    <rPh sb="3" eb="4">
      <t>ニチ</t>
    </rPh>
    <rPh sb="4" eb="5">
      <t>メ</t>
    </rPh>
    <phoneticPr fontId="1"/>
  </si>
  <si>
    <t>３１０日目</t>
    <rPh sb="3" eb="4">
      <t>ニチ</t>
    </rPh>
    <rPh sb="4" eb="5">
      <t>メ</t>
    </rPh>
    <phoneticPr fontId="1"/>
  </si>
  <si>
    <t>３１１日目</t>
    <rPh sb="3" eb="4">
      <t>ニチ</t>
    </rPh>
    <rPh sb="4" eb="5">
      <t>メ</t>
    </rPh>
    <phoneticPr fontId="1"/>
  </si>
  <si>
    <t>３１２日目</t>
    <rPh sb="3" eb="4">
      <t>ニチ</t>
    </rPh>
    <rPh sb="4" eb="5">
      <t>メ</t>
    </rPh>
    <phoneticPr fontId="1"/>
  </si>
  <si>
    <t>３１３日目</t>
    <rPh sb="3" eb="4">
      <t>ニチ</t>
    </rPh>
    <rPh sb="4" eb="5">
      <t>メ</t>
    </rPh>
    <phoneticPr fontId="1"/>
  </si>
  <si>
    <t>３１４日目</t>
    <rPh sb="3" eb="4">
      <t>ニチ</t>
    </rPh>
    <rPh sb="4" eb="5">
      <t>メ</t>
    </rPh>
    <phoneticPr fontId="1"/>
  </si>
  <si>
    <t>３１５日目</t>
    <rPh sb="3" eb="4">
      <t>ニチ</t>
    </rPh>
    <rPh sb="4" eb="5">
      <t>メ</t>
    </rPh>
    <phoneticPr fontId="1"/>
  </si>
  <si>
    <t>３１６日目</t>
    <rPh sb="3" eb="4">
      <t>ニチ</t>
    </rPh>
    <rPh sb="4" eb="5">
      <t>メ</t>
    </rPh>
    <phoneticPr fontId="1"/>
  </si>
  <si>
    <t>３１７日目</t>
    <rPh sb="3" eb="4">
      <t>ニチ</t>
    </rPh>
    <rPh sb="4" eb="5">
      <t>メ</t>
    </rPh>
    <phoneticPr fontId="1"/>
  </si>
  <si>
    <t>３１８日目</t>
    <rPh sb="3" eb="4">
      <t>ニチ</t>
    </rPh>
    <rPh sb="4" eb="5">
      <t>メ</t>
    </rPh>
    <phoneticPr fontId="1"/>
  </si>
  <si>
    <t>３１９日目</t>
    <rPh sb="3" eb="4">
      <t>ニチ</t>
    </rPh>
    <rPh sb="4" eb="5">
      <t>メ</t>
    </rPh>
    <phoneticPr fontId="1"/>
  </si>
  <si>
    <t>３２０日目</t>
    <rPh sb="3" eb="4">
      <t>ニチ</t>
    </rPh>
    <rPh sb="4" eb="5">
      <t>メ</t>
    </rPh>
    <phoneticPr fontId="1"/>
  </si>
  <si>
    <t>３２１日目</t>
    <rPh sb="3" eb="4">
      <t>ニチ</t>
    </rPh>
    <rPh sb="4" eb="5">
      <t>メ</t>
    </rPh>
    <phoneticPr fontId="1"/>
  </si>
  <si>
    <t>３２２日目</t>
    <rPh sb="3" eb="4">
      <t>ニチ</t>
    </rPh>
    <rPh sb="4" eb="5">
      <t>メ</t>
    </rPh>
    <phoneticPr fontId="1"/>
  </si>
  <si>
    <t>３２３日目</t>
    <rPh sb="3" eb="4">
      <t>ニチ</t>
    </rPh>
    <rPh sb="4" eb="5">
      <t>メ</t>
    </rPh>
    <phoneticPr fontId="1"/>
  </si>
  <si>
    <t>３２４日目</t>
    <rPh sb="3" eb="4">
      <t>ニチ</t>
    </rPh>
    <rPh sb="4" eb="5">
      <t>メ</t>
    </rPh>
    <phoneticPr fontId="1"/>
  </si>
  <si>
    <t>３２５日目</t>
    <rPh sb="3" eb="4">
      <t>ニチ</t>
    </rPh>
    <rPh sb="4" eb="5">
      <t>メ</t>
    </rPh>
    <phoneticPr fontId="1"/>
  </si>
  <si>
    <t>３２６日目</t>
    <rPh sb="3" eb="4">
      <t>ニチ</t>
    </rPh>
    <rPh sb="4" eb="5">
      <t>メ</t>
    </rPh>
    <phoneticPr fontId="1"/>
  </si>
  <si>
    <t>３２７日目</t>
    <rPh sb="3" eb="4">
      <t>ニチ</t>
    </rPh>
    <rPh sb="4" eb="5">
      <t>メ</t>
    </rPh>
    <phoneticPr fontId="1"/>
  </si>
  <si>
    <t>３２８日目</t>
    <rPh sb="3" eb="4">
      <t>ニチ</t>
    </rPh>
    <rPh sb="4" eb="5">
      <t>メ</t>
    </rPh>
    <phoneticPr fontId="1"/>
  </si>
  <si>
    <t>３２９日目</t>
    <rPh sb="3" eb="4">
      <t>ニチ</t>
    </rPh>
    <rPh sb="4" eb="5">
      <t>メ</t>
    </rPh>
    <phoneticPr fontId="1"/>
  </si>
  <si>
    <t>３３０日目</t>
    <rPh sb="3" eb="4">
      <t>ニチ</t>
    </rPh>
    <rPh sb="4" eb="5">
      <t>メ</t>
    </rPh>
    <phoneticPr fontId="1"/>
  </si>
  <si>
    <t>３３１日目</t>
    <rPh sb="3" eb="4">
      <t>ニチ</t>
    </rPh>
    <rPh sb="4" eb="5">
      <t>メ</t>
    </rPh>
    <phoneticPr fontId="1"/>
  </si>
  <si>
    <t>３３２日目</t>
    <rPh sb="3" eb="4">
      <t>ニチ</t>
    </rPh>
    <rPh sb="4" eb="5">
      <t>メ</t>
    </rPh>
    <phoneticPr fontId="1"/>
  </si>
  <si>
    <t>３３３日目</t>
    <rPh sb="3" eb="4">
      <t>ニチ</t>
    </rPh>
    <rPh sb="4" eb="5">
      <t>メ</t>
    </rPh>
    <phoneticPr fontId="1"/>
  </si>
  <si>
    <t>３３４日目</t>
    <rPh sb="3" eb="4">
      <t>ニチ</t>
    </rPh>
    <rPh sb="4" eb="5">
      <t>メ</t>
    </rPh>
    <phoneticPr fontId="1"/>
  </si>
  <si>
    <t>３３５日目</t>
    <rPh sb="3" eb="4">
      <t>ニチ</t>
    </rPh>
    <rPh sb="4" eb="5">
      <t>メ</t>
    </rPh>
    <phoneticPr fontId="1"/>
  </si>
  <si>
    <t>３３６日目</t>
    <rPh sb="3" eb="4">
      <t>ニチ</t>
    </rPh>
    <rPh sb="4" eb="5">
      <t>メ</t>
    </rPh>
    <phoneticPr fontId="1"/>
  </si>
  <si>
    <t>３３７日目</t>
    <rPh sb="3" eb="4">
      <t>ニチ</t>
    </rPh>
    <rPh sb="4" eb="5">
      <t>メ</t>
    </rPh>
    <phoneticPr fontId="1"/>
  </si>
  <si>
    <t>３３８日目</t>
    <rPh sb="3" eb="4">
      <t>ニチ</t>
    </rPh>
    <rPh sb="4" eb="5">
      <t>メ</t>
    </rPh>
    <phoneticPr fontId="1"/>
  </si>
  <si>
    <t>３３９日目</t>
    <rPh sb="3" eb="4">
      <t>ニチ</t>
    </rPh>
    <rPh sb="4" eb="5">
      <t>メ</t>
    </rPh>
    <phoneticPr fontId="1"/>
  </si>
  <si>
    <t>３４０日目</t>
    <rPh sb="3" eb="4">
      <t>ニチ</t>
    </rPh>
    <rPh sb="4" eb="5">
      <t>メ</t>
    </rPh>
    <phoneticPr fontId="1"/>
  </si>
  <si>
    <t>３４１日目</t>
    <rPh sb="3" eb="4">
      <t>ニチ</t>
    </rPh>
    <rPh sb="4" eb="5">
      <t>メ</t>
    </rPh>
    <phoneticPr fontId="1"/>
  </si>
  <si>
    <t>３４２日目</t>
    <rPh sb="3" eb="4">
      <t>ニチ</t>
    </rPh>
    <rPh sb="4" eb="5">
      <t>メ</t>
    </rPh>
    <phoneticPr fontId="1"/>
  </si>
  <si>
    <t>３４３日目</t>
    <rPh sb="3" eb="4">
      <t>ニチ</t>
    </rPh>
    <rPh sb="4" eb="5">
      <t>メ</t>
    </rPh>
    <phoneticPr fontId="1"/>
  </si>
  <si>
    <t>３４４日目</t>
    <rPh sb="3" eb="4">
      <t>ニチ</t>
    </rPh>
    <rPh sb="4" eb="5">
      <t>メ</t>
    </rPh>
    <phoneticPr fontId="1"/>
  </si>
  <si>
    <t>３４５日目</t>
    <rPh sb="3" eb="4">
      <t>ニチ</t>
    </rPh>
    <rPh sb="4" eb="5">
      <t>メ</t>
    </rPh>
    <phoneticPr fontId="1"/>
  </si>
  <si>
    <t>３４６日目</t>
    <rPh sb="3" eb="4">
      <t>ニチ</t>
    </rPh>
    <rPh sb="4" eb="5">
      <t>メ</t>
    </rPh>
    <phoneticPr fontId="1"/>
  </si>
  <si>
    <t>３４７日目</t>
    <rPh sb="3" eb="4">
      <t>ニチ</t>
    </rPh>
    <rPh sb="4" eb="5">
      <t>メ</t>
    </rPh>
    <phoneticPr fontId="1"/>
  </si>
  <si>
    <t>３４８日目</t>
    <rPh sb="3" eb="4">
      <t>ニチ</t>
    </rPh>
    <rPh sb="4" eb="5">
      <t>メ</t>
    </rPh>
    <phoneticPr fontId="1"/>
  </si>
  <si>
    <t>３４９日目</t>
    <rPh sb="3" eb="4">
      <t>ニチ</t>
    </rPh>
    <rPh sb="4" eb="5">
      <t>メ</t>
    </rPh>
    <phoneticPr fontId="1"/>
  </si>
  <si>
    <t>３５０日目</t>
    <rPh sb="3" eb="4">
      <t>ニチ</t>
    </rPh>
    <rPh sb="4" eb="5">
      <t>メ</t>
    </rPh>
    <phoneticPr fontId="1"/>
  </si>
  <si>
    <t>３５１日目</t>
    <rPh sb="3" eb="4">
      <t>ニチ</t>
    </rPh>
    <rPh sb="4" eb="5">
      <t>メ</t>
    </rPh>
    <phoneticPr fontId="1"/>
  </si>
  <si>
    <t>３５２日目</t>
    <rPh sb="3" eb="4">
      <t>ニチ</t>
    </rPh>
    <rPh sb="4" eb="5">
      <t>メ</t>
    </rPh>
    <phoneticPr fontId="1"/>
  </si>
  <si>
    <t>３５３日目</t>
    <rPh sb="3" eb="4">
      <t>ニチ</t>
    </rPh>
    <rPh sb="4" eb="5">
      <t>メ</t>
    </rPh>
    <phoneticPr fontId="1"/>
  </si>
  <si>
    <t>３５４日目</t>
    <rPh sb="3" eb="4">
      <t>ニチ</t>
    </rPh>
    <rPh sb="4" eb="5">
      <t>メ</t>
    </rPh>
    <phoneticPr fontId="1"/>
  </si>
  <si>
    <t>３５５日目</t>
    <rPh sb="3" eb="4">
      <t>ニチ</t>
    </rPh>
    <rPh sb="4" eb="5">
      <t>メ</t>
    </rPh>
    <phoneticPr fontId="1"/>
  </si>
  <si>
    <t>３５６日目</t>
    <rPh sb="3" eb="4">
      <t>ニチ</t>
    </rPh>
    <rPh sb="4" eb="5">
      <t>メ</t>
    </rPh>
    <phoneticPr fontId="1"/>
  </si>
  <si>
    <t>３５７日目</t>
    <rPh sb="3" eb="4">
      <t>ニチ</t>
    </rPh>
    <rPh sb="4" eb="5">
      <t>メ</t>
    </rPh>
    <phoneticPr fontId="1"/>
  </si>
  <si>
    <t>３５８日目</t>
    <rPh sb="3" eb="4">
      <t>ニチ</t>
    </rPh>
    <rPh sb="4" eb="5">
      <t>メ</t>
    </rPh>
    <phoneticPr fontId="1"/>
  </si>
  <si>
    <t>３５９日目</t>
    <rPh sb="3" eb="4">
      <t>ニチ</t>
    </rPh>
    <rPh sb="4" eb="5">
      <t>メ</t>
    </rPh>
    <phoneticPr fontId="1"/>
  </si>
  <si>
    <t>３６０日目</t>
    <rPh sb="3" eb="4">
      <t>ニチ</t>
    </rPh>
    <rPh sb="4" eb="5">
      <t>メ</t>
    </rPh>
    <phoneticPr fontId="1"/>
  </si>
  <si>
    <t>３６１日目</t>
    <rPh sb="3" eb="4">
      <t>ニチ</t>
    </rPh>
    <rPh sb="4" eb="5">
      <t>メ</t>
    </rPh>
    <phoneticPr fontId="1"/>
  </si>
  <si>
    <t>３６２日目</t>
    <rPh sb="3" eb="4">
      <t>ニチ</t>
    </rPh>
    <rPh sb="4" eb="5">
      <t>メ</t>
    </rPh>
    <phoneticPr fontId="1"/>
  </si>
  <si>
    <t>３６３日目</t>
    <rPh sb="3" eb="4">
      <t>ニチ</t>
    </rPh>
    <rPh sb="4" eb="5">
      <t>メ</t>
    </rPh>
    <phoneticPr fontId="1"/>
  </si>
  <si>
    <t>３６４日目</t>
    <rPh sb="3" eb="4">
      <t>ニチ</t>
    </rPh>
    <rPh sb="4" eb="5">
      <t>メ</t>
    </rPh>
    <phoneticPr fontId="1"/>
  </si>
  <si>
    <t>３６５日目</t>
    <rPh sb="3" eb="4">
      <t>ニチ</t>
    </rPh>
    <rPh sb="4" eb="5">
      <t>メ</t>
    </rPh>
    <phoneticPr fontId="1"/>
  </si>
  <si>
    <t>合計</t>
    <rPh sb="0" eb="2">
      <t>ゴウケイ</t>
    </rPh>
    <phoneticPr fontId="1"/>
  </si>
  <si>
    <t>調整額</t>
    <rPh sb="0" eb="2">
      <t>チョウセイ</t>
    </rPh>
    <rPh sb="2" eb="3">
      <t>ガク</t>
    </rPh>
    <phoneticPr fontId="1"/>
  </si>
  <si>
    <t>（第４６条）</t>
    <phoneticPr fontId="1"/>
  </si>
  <si>
    <t>※減額はマイナス入力</t>
    <rPh sb="1" eb="3">
      <t>ゲンガク</t>
    </rPh>
    <rPh sb="8" eb="10">
      <t>ニュウリョク</t>
    </rPh>
    <phoneticPr fontId="1"/>
  </si>
  <si>
    <t>　増額はプラス入力</t>
    <rPh sb="1" eb="3">
      <t>ゾウガク</t>
    </rPh>
    <rPh sb="7" eb="9">
      <t>ニュウリョク</t>
    </rPh>
    <phoneticPr fontId="1"/>
  </si>
  <si>
    <t>別記様式第４号（第９条関係・外国旅行）</t>
    <rPh sb="4" eb="5">
      <t>ダイ</t>
    </rPh>
    <rPh sb="14" eb="16">
      <t>ガイコク</t>
    </rPh>
    <rPh sb="16" eb="18">
      <t>リョコウ</t>
    </rPh>
    <phoneticPr fontId="1"/>
  </si>
  <si>
    <t>旅費</t>
    <phoneticPr fontId="1"/>
  </si>
  <si>
    <t>精　算</t>
  </si>
  <si>
    <t>仮　払</t>
  </si>
  <si>
    <t>旅行期間：</t>
    <rPh sb="0" eb="2">
      <t>リョコウ</t>
    </rPh>
    <rPh sb="2" eb="4">
      <t>キカン</t>
    </rPh>
    <phoneticPr fontId="1"/>
  </si>
  <si>
    <t>職員</t>
    <rPh sb="0" eb="2">
      <t>ショクイン</t>
    </rPh>
    <phoneticPr fontId="1"/>
  </si>
  <si>
    <t>主要用務先：</t>
    <rPh sb="0" eb="2">
      <t>シュヨウ</t>
    </rPh>
    <rPh sb="2" eb="4">
      <t>ヨウム</t>
    </rPh>
    <rPh sb="4" eb="5">
      <t>サキ</t>
    </rPh>
    <phoneticPr fontId="1"/>
  </si>
  <si>
    <t>交通費</t>
    <rPh sb="0" eb="3">
      <t>コウツウヒ</t>
    </rPh>
    <phoneticPr fontId="1"/>
  </si>
  <si>
    <t>滞在費</t>
    <rPh sb="0" eb="3">
      <t>タイザイヒ</t>
    </rPh>
    <phoneticPr fontId="1"/>
  </si>
  <si>
    <t>旅行雑費</t>
    <rPh sb="0" eb="2">
      <t>リョコウ</t>
    </rPh>
    <rPh sb="2" eb="4">
      <t>ザッピ</t>
    </rPh>
    <phoneticPr fontId="1"/>
  </si>
  <si>
    <t>調整額</t>
    <rPh sb="0" eb="3">
      <t>チョウセイガク</t>
    </rPh>
    <phoneticPr fontId="1"/>
  </si>
  <si>
    <t>旅費支給額</t>
    <rPh sb="0" eb="2">
      <t>リョヒ</t>
    </rPh>
    <rPh sb="2" eb="5">
      <t>シキュウガク</t>
    </rPh>
    <phoneticPr fontId="1"/>
  </si>
  <si>
    <t>仮払額</t>
  </si>
  <si>
    <t>精算額</t>
  </si>
  <si>
    <t>追給額</t>
  </si>
  <si>
    <t>返納額</t>
  </si>
  <si>
    <t>国内課税</t>
    <rPh sb="0" eb="2">
      <t>コクナイ</t>
    </rPh>
    <rPh sb="2" eb="4">
      <t>カゼイ</t>
    </rPh>
    <phoneticPr fontId="1"/>
  </si>
  <si>
    <t>外国不課税</t>
    <rPh sb="0" eb="2">
      <t>ガイコク</t>
    </rPh>
    <rPh sb="2" eb="5">
      <t>フカゼイ</t>
    </rPh>
    <phoneticPr fontId="1"/>
  </si>
  <si>
    <t>外国課税</t>
    <rPh sb="0" eb="2">
      <t>ガイコク</t>
    </rPh>
    <rPh sb="2" eb="4">
      <t>カゼイ</t>
    </rPh>
    <phoneticPr fontId="1"/>
  </si>
  <si>
    <t>【表１】</t>
    <rPh sb="1" eb="2">
      <t>ヒョウ</t>
    </rPh>
    <phoneticPr fontId="1"/>
  </si>
  <si>
    <t>旅費の種類</t>
    <rPh sb="0" eb="2">
      <t>リョヒ</t>
    </rPh>
    <rPh sb="3" eb="5">
      <t>シュルイ</t>
    </rPh>
    <phoneticPr fontId="1"/>
  </si>
  <si>
    <t>交通手段</t>
    <rPh sb="0" eb="2">
      <t>コウツウ</t>
    </rPh>
    <rPh sb="2" eb="4">
      <t>シュダン</t>
    </rPh>
    <phoneticPr fontId="1"/>
  </si>
  <si>
    <t>国内交通費</t>
    <rPh sb="0" eb="2">
      <t>コクナイ</t>
    </rPh>
    <rPh sb="2" eb="5">
      <t>コウツウヒ</t>
    </rPh>
    <phoneticPr fontId="1"/>
  </si>
  <si>
    <t>外国交通費</t>
    <rPh sb="0" eb="2">
      <t>ガイコク</t>
    </rPh>
    <rPh sb="2" eb="5">
      <t>コウツウヒ</t>
    </rPh>
    <phoneticPr fontId="1"/>
  </si>
  <si>
    <t>申告金額</t>
    <rPh sb="0" eb="2">
      <t>シンコク</t>
    </rPh>
    <rPh sb="2" eb="4">
      <t>キンガク</t>
    </rPh>
    <phoneticPr fontId="1"/>
  </si>
  <si>
    <t>主要交通
手段</t>
    <rPh sb="0" eb="2">
      <t>シュヨウ</t>
    </rPh>
    <rPh sb="2" eb="4">
      <t>コウツウ</t>
    </rPh>
    <rPh sb="5" eb="7">
      <t>シュダン</t>
    </rPh>
    <phoneticPr fontId="1"/>
  </si>
  <si>
    <t>鉄道</t>
    <rPh sb="0" eb="2">
      <t>テツドウ</t>
    </rPh>
    <phoneticPr fontId="1"/>
  </si>
  <si>
    <t>航空機</t>
    <rPh sb="0" eb="3">
      <t>コウクウキ</t>
    </rPh>
    <phoneticPr fontId="1"/>
  </si>
  <si>
    <t>船</t>
    <rPh sb="0" eb="1">
      <t>フネ</t>
    </rPh>
    <phoneticPr fontId="1"/>
  </si>
  <si>
    <t>バス</t>
    <phoneticPr fontId="1"/>
  </si>
  <si>
    <t>往路</t>
    <rPh sb="0" eb="2">
      <t>オウロ</t>
    </rPh>
    <phoneticPr fontId="1"/>
  </si>
  <si>
    <t>復路</t>
    <rPh sb="0" eb="2">
      <t>フクロ</t>
    </rPh>
    <phoneticPr fontId="1"/>
  </si>
  <si>
    <t>その他</t>
    <rPh sb="2" eb="3">
      <t>タ</t>
    </rPh>
    <phoneticPr fontId="1"/>
  </si>
  <si>
    <t>近距離
交通費</t>
    <rPh sb="0" eb="3">
      <t>キンキョリ</t>
    </rPh>
    <rPh sb="4" eb="7">
      <t>コウツウヒ</t>
    </rPh>
    <phoneticPr fontId="1"/>
  </si>
  <si>
    <t>交通費計</t>
    <rPh sb="0" eb="3">
      <t>コウツウヒ</t>
    </rPh>
    <rPh sb="3" eb="4">
      <t>ケイ</t>
    </rPh>
    <phoneticPr fontId="1"/>
  </si>
  <si>
    <t>【表２－１】</t>
    <rPh sb="1" eb="2">
      <t>ヒョウ</t>
    </rPh>
    <phoneticPr fontId="1"/>
  </si>
  <si>
    <t>【表３】</t>
  </si>
  <si>
    <t>国内滞在費</t>
    <rPh sb="0" eb="2">
      <t>コクナイ</t>
    </rPh>
    <rPh sb="2" eb="5">
      <t>タイザイヒ</t>
    </rPh>
    <phoneticPr fontId="1"/>
  </si>
  <si>
    <t>外国滞在費</t>
    <rPh sb="0" eb="2">
      <t>ガイコク</t>
    </rPh>
    <rPh sb="2" eb="5">
      <t>タイザイヒ</t>
    </rPh>
    <phoneticPr fontId="1"/>
  </si>
  <si>
    <t>金額</t>
    <rPh sb="0" eb="2">
      <t>キンガク</t>
    </rPh>
    <phoneticPr fontId="1"/>
  </si>
  <si>
    <t>昼食費</t>
    <rPh sb="0" eb="2">
      <t>チュウショク</t>
    </rPh>
    <rPh sb="2" eb="3">
      <t>ヒ</t>
    </rPh>
    <phoneticPr fontId="1"/>
  </si>
  <si>
    <t>夕食費</t>
    <rPh sb="0" eb="2">
      <t>ユウショク</t>
    </rPh>
    <rPh sb="2" eb="3">
      <t>ヒ</t>
    </rPh>
    <phoneticPr fontId="1"/>
  </si>
  <si>
    <t>朝食費</t>
    <rPh sb="0" eb="2">
      <t>チョウショク</t>
    </rPh>
    <rPh sb="2" eb="3">
      <t>ヒ</t>
    </rPh>
    <phoneticPr fontId="1"/>
  </si>
  <si>
    <t>宿泊料</t>
    <rPh sb="0" eb="3">
      <t>シュクハクリョウ</t>
    </rPh>
    <phoneticPr fontId="1"/>
  </si>
  <si>
    <t>借上宿舎費</t>
    <rPh sb="0" eb="1">
      <t>カ</t>
    </rPh>
    <rPh sb="1" eb="2">
      <t>ア</t>
    </rPh>
    <rPh sb="2" eb="4">
      <t>シュクシャ</t>
    </rPh>
    <rPh sb="4" eb="5">
      <t>ヒ</t>
    </rPh>
    <phoneticPr fontId="1"/>
  </si>
  <si>
    <t>計</t>
    <rPh sb="0" eb="1">
      <t>ケイ</t>
    </rPh>
    <phoneticPr fontId="1"/>
  </si>
  <si>
    <t>※　内訳は次頁のとおり</t>
    <rPh sb="2" eb="4">
      <t>ウチワケ</t>
    </rPh>
    <rPh sb="5" eb="7">
      <t>ジページ</t>
    </rPh>
    <phoneticPr fontId="1"/>
  </si>
  <si>
    <t>【表４】</t>
    <rPh sb="1" eb="2">
      <t>ヒョウ</t>
    </rPh>
    <phoneticPr fontId="1"/>
  </si>
  <si>
    <t>（第４６条）</t>
  </si>
  <si>
    <t>※減額はマイナス入力，増額はプラス入力</t>
    <rPh sb="17" eb="19">
      <t>ニュウリョク</t>
    </rPh>
    <phoneticPr fontId="1"/>
  </si>
  <si>
    <t>国内「1」</t>
    <rPh sb="0" eb="2">
      <t>コクナイ</t>
    </rPh>
    <phoneticPr fontId="1"/>
  </si>
  <si>
    <t>外国「2」</t>
    <phoneticPr fontId="1"/>
  </si>
  <si>
    <t>【表２－２】</t>
    <rPh sb="1" eb="2">
      <t>ヒョウ</t>
    </rPh>
    <phoneticPr fontId="1"/>
  </si>
  <si>
    <t>滞在費（内訳）</t>
    <rPh sb="0" eb="3">
      <t>タイザイヒ</t>
    </rPh>
    <rPh sb="4" eb="6">
      <t>ウチワケ</t>
    </rPh>
    <phoneticPr fontId="1"/>
  </si>
  <si>
    <t>※１　地域の区分は，１＝指定都市　２＝甲地　３＝乙地　４＝丙地　５＝国内　０＝機中泊</t>
    <rPh sb="3" eb="5">
      <t>チイキ</t>
    </rPh>
    <rPh sb="6" eb="8">
      <t>クブン</t>
    </rPh>
    <rPh sb="34" eb="36">
      <t>コクナイ</t>
    </rPh>
    <phoneticPr fontId="1"/>
  </si>
  <si>
    <t>※２　定額支給の場合，宿泊地の地域区分が「５　国内」の行以外は空欄。</t>
    <rPh sb="3" eb="5">
      <t>テイガク</t>
    </rPh>
    <rPh sb="5" eb="7">
      <t>シキュウ</t>
    </rPh>
    <rPh sb="8" eb="10">
      <t>バアイ</t>
    </rPh>
    <rPh sb="31" eb="33">
      <t>クウラン</t>
    </rPh>
    <phoneticPr fontId="1"/>
  </si>
  <si>
    <t>※３　定額支給の場合は空欄，宿舎等借上の場合は「０」を入力すること。</t>
    <rPh sb="3" eb="5">
      <t>テイガク</t>
    </rPh>
    <rPh sb="5" eb="7">
      <t>シキュウ</t>
    </rPh>
    <rPh sb="8" eb="10">
      <t>バアイ</t>
    </rPh>
    <rPh sb="11" eb="13">
      <t>クウラン</t>
    </rPh>
    <rPh sb="14" eb="16">
      <t>シュクシャ</t>
    </rPh>
    <rPh sb="16" eb="17">
      <t>トウ</t>
    </rPh>
    <rPh sb="17" eb="18">
      <t>カ</t>
    </rPh>
    <rPh sb="18" eb="19">
      <t>ア</t>
    </rPh>
    <rPh sb="20" eb="22">
      <t>バアイ</t>
    </rPh>
    <rPh sb="27" eb="29">
      <t>ニュウリョク</t>
    </rPh>
    <phoneticPr fontId="1"/>
  </si>
  <si>
    <t>主用務地等</t>
    <rPh sb="0" eb="1">
      <t>シュ</t>
    </rPh>
    <rPh sb="1" eb="4">
      <t>ヨウムチ</t>
    </rPh>
    <rPh sb="4" eb="5">
      <t>トウ</t>
    </rPh>
    <phoneticPr fontId="1"/>
  </si>
  <si>
    <t>宿泊地</t>
    <rPh sb="0" eb="3">
      <t>シュクハクチ</t>
    </rPh>
    <phoneticPr fontId="1"/>
  </si>
  <si>
    <t>昼食区分※１</t>
    <rPh sb="0" eb="2">
      <t>チュウショク</t>
    </rPh>
    <rPh sb="2" eb="4">
      <t>クブン</t>
    </rPh>
    <phoneticPr fontId="1"/>
  </si>
  <si>
    <r>
      <t xml:space="preserve">宿泊区分※１
</t>
    </r>
    <r>
      <rPr>
        <sz val="9"/>
        <color theme="1"/>
        <rFont val="ＭＳ ゴシック"/>
        <family val="3"/>
        <charset val="128"/>
      </rPr>
      <t>（朝夕食含む）</t>
    </r>
    <rPh sb="0" eb="2">
      <t>シュクハク</t>
    </rPh>
    <rPh sb="2" eb="4">
      <t>クブン</t>
    </rPh>
    <rPh sb="8" eb="9">
      <t>アサ</t>
    </rPh>
    <rPh sb="9" eb="11">
      <t>ユウショク</t>
    </rPh>
    <rPh sb="11" eb="12">
      <t>フク</t>
    </rPh>
    <phoneticPr fontId="1"/>
  </si>
  <si>
    <t>滞在費
支給計</t>
    <rPh sb="0" eb="3">
      <t>タイザイヒ</t>
    </rPh>
    <rPh sb="4" eb="6">
      <t>シキュウ</t>
    </rPh>
    <rPh sb="6" eb="7">
      <t>ケイ</t>
    </rPh>
    <phoneticPr fontId="1"/>
  </si>
  <si>
    <t>うち国内分</t>
    <phoneticPr fontId="1"/>
  </si>
  <si>
    <t>宿泊施設
利用料</t>
    <rPh sb="0" eb="2">
      <t>シュクハク</t>
    </rPh>
    <rPh sb="2" eb="4">
      <t>シセツ</t>
    </rPh>
    <rPh sb="5" eb="8">
      <t>リヨウリョウ</t>
    </rPh>
    <phoneticPr fontId="1"/>
  </si>
  <si>
    <t>（宿泊料上限額）</t>
    <rPh sb="1" eb="3">
      <t>シュクハク</t>
    </rPh>
    <rPh sb="3" eb="4">
      <t>リョウ</t>
    </rPh>
    <rPh sb="4" eb="6">
      <t>ジョウゲン</t>
    </rPh>
    <rPh sb="6" eb="7">
      <t>ガク</t>
    </rPh>
    <phoneticPr fontId="1"/>
  </si>
  <si>
    <t>実費額（国内のみ）</t>
    <rPh sb="0" eb="2">
      <t>ジッピ</t>
    </rPh>
    <rPh sb="2" eb="3">
      <t>ガク</t>
    </rPh>
    <rPh sb="4" eb="6">
      <t>コクナイ</t>
    </rPh>
    <phoneticPr fontId="1"/>
  </si>
  <si>
    <t>昼食区分</t>
    <rPh sb="0" eb="2">
      <t>チュウショク</t>
    </rPh>
    <rPh sb="2" eb="4">
      <t>クブン</t>
    </rPh>
    <phoneticPr fontId="1"/>
  </si>
  <si>
    <t>宿泊区分</t>
    <rPh sb="0" eb="2">
      <t>シュクハク</t>
    </rPh>
    <rPh sb="2" eb="4">
      <t>クブン</t>
    </rPh>
    <phoneticPr fontId="1"/>
  </si>
  <si>
    <t>機中泊</t>
    <rPh sb="0" eb="2">
      <t>キチュウ</t>
    </rPh>
    <rPh sb="2" eb="3">
      <t>ハク</t>
    </rPh>
    <phoneticPr fontId="1"/>
  </si>
  <si>
    <t>1日目</t>
    <rPh sb="1" eb="3">
      <t>ニチメ</t>
    </rPh>
    <phoneticPr fontId="1"/>
  </si>
  <si>
    <t>指定都市</t>
    <rPh sb="0" eb="2">
      <t>シテイ</t>
    </rPh>
    <rPh sb="2" eb="4">
      <t>トシ</t>
    </rPh>
    <phoneticPr fontId="1"/>
  </si>
  <si>
    <t>2日目</t>
    <rPh sb="1" eb="3">
      <t>ニチメ</t>
    </rPh>
    <phoneticPr fontId="1"/>
  </si>
  <si>
    <t>甲地</t>
    <rPh sb="0" eb="1">
      <t>コウ</t>
    </rPh>
    <rPh sb="1" eb="2">
      <t>チ</t>
    </rPh>
    <phoneticPr fontId="1"/>
  </si>
  <si>
    <t>3日目</t>
    <rPh sb="1" eb="3">
      <t>ニチメ</t>
    </rPh>
    <phoneticPr fontId="1"/>
  </si>
  <si>
    <t>乙地</t>
    <rPh sb="0" eb="1">
      <t>オツ</t>
    </rPh>
    <rPh sb="1" eb="2">
      <t>チ</t>
    </rPh>
    <phoneticPr fontId="1"/>
  </si>
  <si>
    <t>4日目</t>
    <rPh sb="1" eb="3">
      <t>ニチメ</t>
    </rPh>
    <phoneticPr fontId="1"/>
  </si>
  <si>
    <t>丙地</t>
    <rPh sb="0" eb="1">
      <t>ヘイ</t>
    </rPh>
    <rPh sb="1" eb="2">
      <t>チ</t>
    </rPh>
    <phoneticPr fontId="1"/>
  </si>
  <si>
    <t>5日目</t>
    <rPh sb="1" eb="3">
      <t>ニチメ</t>
    </rPh>
    <phoneticPr fontId="1"/>
  </si>
  <si>
    <t>国内</t>
    <rPh sb="0" eb="2">
      <t>コクナイ</t>
    </rPh>
    <phoneticPr fontId="1"/>
  </si>
  <si>
    <t>6日目</t>
    <rPh sb="1" eb="3">
      <t>ニチメ</t>
    </rPh>
    <phoneticPr fontId="1"/>
  </si>
  <si>
    <t>7日目</t>
    <rPh sb="1" eb="3">
      <t>ニチメ</t>
    </rPh>
    <phoneticPr fontId="1"/>
  </si>
  <si>
    <t>8日目</t>
    <rPh sb="1" eb="3">
      <t>ニチメ</t>
    </rPh>
    <phoneticPr fontId="1"/>
  </si>
  <si>
    <t>9日目</t>
    <rPh sb="1" eb="3">
      <t>ニチメ</t>
    </rPh>
    <phoneticPr fontId="1"/>
  </si>
  <si>
    <t>10日目</t>
    <rPh sb="2" eb="4">
      <t>ニチメ</t>
    </rPh>
    <phoneticPr fontId="1"/>
  </si>
  <si>
    <t>11日目</t>
    <rPh sb="2" eb="4">
      <t>ニチメ</t>
    </rPh>
    <phoneticPr fontId="1"/>
  </si>
  <si>
    <t>12日目</t>
    <rPh sb="2" eb="4">
      <t>ニチメ</t>
    </rPh>
    <phoneticPr fontId="1"/>
  </si>
  <si>
    <t>13日目</t>
    <rPh sb="2" eb="4">
      <t>ニチメ</t>
    </rPh>
    <phoneticPr fontId="1"/>
  </si>
  <si>
    <t>14日目</t>
    <rPh sb="2" eb="4">
      <t>ニチメ</t>
    </rPh>
    <phoneticPr fontId="1"/>
  </si>
  <si>
    <t>15日目</t>
    <rPh sb="2" eb="4">
      <t>ニチメ</t>
    </rPh>
    <phoneticPr fontId="1"/>
  </si>
  <si>
    <t>16日目</t>
    <rPh sb="2" eb="4">
      <t>ニチメ</t>
    </rPh>
    <phoneticPr fontId="1"/>
  </si>
  <si>
    <t>17日目</t>
    <rPh sb="2" eb="4">
      <t>ニチメ</t>
    </rPh>
    <phoneticPr fontId="1"/>
  </si>
  <si>
    <t>18日目</t>
    <rPh sb="2" eb="4">
      <t>ニチメ</t>
    </rPh>
    <phoneticPr fontId="1"/>
  </si>
  <si>
    <t>19日目</t>
    <rPh sb="2" eb="4">
      <t>ニチメ</t>
    </rPh>
    <phoneticPr fontId="1"/>
  </si>
  <si>
    <t>20日目</t>
    <rPh sb="2" eb="4">
      <t>ニチメ</t>
    </rPh>
    <phoneticPr fontId="1"/>
  </si>
  <si>
    <t>21日目</t>
    <rPh sb="2" eb="4">
      <t>ニチメ</t>
    </rPh>
    <phoneticPr fontId="1"/>
  </si>
  <si>
    <t>22日目</t>
    <rPh sb="2" eb="4">
      <t>ニチメ</t>
    </rPh>
    <phoneticPr fontId="1"/>
  </si>
  <si>
    <t>23日目</t>
    <rPh sb="2" eb="4">
      <t>ニチメ</t>
    </rPh>
    <phoneticPr fontId="1"/>
  </si>
  <si>
    <t>24日目</t>
    <rPh sb="2" eb="4">
      <t>ニチメ</t>
    </rPh>
    <phoneticPr fontId="1"/>
  </si>
  <si>
    <t>25日目</t>
    <rPh sb="2" eb="4">
      <t>ニチメ</t>
    </rPh>
    <phoneticPr fontId="1"/>
  </si>
  <si>
    <t>26日目</t>
    <rPh sb="2" eb="4">
      <t>ニチメ</t>
    </rPh>
    <phoneticPr fontId="1"/>
  </si>
  <si>
    <t>27日目</t>
    <rPh sb="2" eb="4">
      <t>ニチメ</t>
    </rPh>
    <phoneticPr fontId="1"/>
  </si>
  <si>
    <t>28日目</t>
    <rPh sb="2" eb="4">
      <t>ニチメ</t>
    </rPh>
    <phoneticPr fontId="1"/>
  </si>
  <si>
    <t>29日目</t>
    <rPh sb="2" eb="4">
      <t>ニチメ</t>
    </rPh>
    <phoneticPr fontId="1"/>
  </si>
  <si>
    <t>30日目</t>
    <rPh sb="2" eb="4">
      <t>ニチメ</t>
    </rPh>
    <phoneticPr fontId="1"/>
  </si>
  <si>
    <t>31日目</t>
    <rPh sb="2" eb="4">
      <t>ニチメ</t>
    </rPh>
    <phoneticPr fontId="1"/>
  </si>
  <si>
    <t>32日目</t>
    <rPh sb="2" eb="4">
      <t>ニチメ</t>
    </rPh>
    <phoneticPr fontId="1"/>
  </si>
  <si>
    <t>33日目</t>
    <rPh sb="2" eb="4">
      <t>ニチメ</t>
    </rPh>
    <phoneticPr fontId="1"/>
  </si>
  <si>
    <t>34日目</t>
    <rPh sb="2" eb="4">
      <t>ニチメ</t>
    </rPh>
    <phoneticPr fontId="1"/>
  </si>
  <si>
    <t>35日目</t>
    <rPh sb="2" eb="4">
      <t>ニチメ</t>
    </rPh>
    <phoneticPr fontId="1"/>
  </si>
  <si>
    <t>36日目</t>
    <rPh sb="2" eb="4">
      <t>ニチメ</t>
    </rPh>
    <phoneticPr fontId="1"/>
  </si>
  <si>
    <t>37日目</t>
    <rPh sb="2" eb="4">
      <t>ニチメ</t>
    </rPh>
    <phoneticPr fontId="1"/>
  </si>
  <si>
    <t>38日目</t>
    <rPh sb="2" eb="4">
      <t>ニチメ</t>
    </rPh>
    <phoneticPr fontId="1"/>
  </si>
  <si>
    <t>39日目</t>
    <rPh sb="2" eb="4">
      <t>ニチメ</t>
    </rPh>
    <phoneticPr fontId="1"/>
  </si>
  <si>
    <t>40日目</t>
    <rPh sb="2" eb="4">
      <t>ニチメ</t>
    </rPh>
    <phoneticPr fontId="1"/>
  </si>
  <si>
    <t>41日目</t>
    <rPh sb="2" eb="4">
      <t>ニチメ</t>
    </rPh>
    <phoneticPr fontId="1"/>
  </si>
  <si>
    <t>42日目</t>
    <rPh sb="2" eb="4">
      <t>ニチメ</t>
    </rPh>
    <phoneticPr fontId="1"/>
  </si>
  <si>
    <t>43日目</t>
    <rPh sb="2" eb="4">
      <t>ニチメ</t>
    </rPh>
    <phoneticPr fontId="1"/>
  </si>
  <si>
    <t>44日目</t>
    <rPh sb="2" eb="4">
      <t>ニチメ</t>
    </rPh>
    <phoneticPr fontId="1"/>
  </si>
  <si>
    <t>45日目</t>
    <rPh sb="2" eb="4">
      <t>ニチメ</t>
    </rPh>
    <phoneticPr fontId="1"/>
  </si>
  <si>
    <t>46日目</t>
    <rPh sb="2" eb="4">
      <t>ニチメ</t>
    </rPh>
    <phoneticPr fontId="1"/>
  </si>
  <si>
    <t>47日目</t>
    <rPh sb="2" eb="4">
      <t>ニチメ</t>
    </rPh>
    <phoneticPr fontId="1"/>
  </si>
  <si>
    <t>48日目</t>
    <rPh sb="2" eb="4">
      <t>ニチメ</t>
    </rPh>
    <phoneticPr fontId="1"/>
  </si>
  <si>
    <t>49日目</t>
    <rPh sb="2" eb="4">
      <t>ニチメ</t>
    </rPh>
    <phoneticPr fontId="1"/>
  </si>
  <si>
    <t>50日目</t>
    <rPh sb="2" eb="4">
      <t>ニチメ</t>
    </rPh>
    <phoneticPr fontId="1"/>
  </si>
  <si>
    <t>51日目</t>
    <rPh sb="2" eb="4">
      <t>ニチメ</t>
    </rPh>
    <phoneticPr fontId="1"/>
  </si>
  <si>
    <t>52日目</t>
    <rPh sb="2" eb="4">
      <t>ニチメ</t>
    </rPh>
    <phoneticPr fontId="1"/>
  </si>
  <si>
    <t>53日目</t>
    <rPh sb="2" eb="4">
      <t>ニチメ</t>
    </rPh>
    <phoneticPr fontId="1"/>
  </si>
  <si>
    <t>54日目</t>
    <rPh sb="2" eb="4">
      <t>ニチメ</t>
    </rPh>
    <phoneticPr fontId="1"/>
  </si>
  <si>
    <t>55日目</t>
    <rPh sb="2" eb="4">
      <t>ニチメ</t>
    </rPh>
    <phoneticPr fontId="1"/>
  </si>
  <si>
    <t>56日目</t>
    <rPh sb="2" eb="4">
      <t>ニチメ</t>
    </rPh>
    <phoneticPr fontId="1"/>
  </si>
  <si>
    <t>57日目</t>
    <rPh sb="2" eb="4">
      <t>ニチメ</t>
    </rPh>
    <phoneticPr fontId="1"/>
  </si>
  <si>
    <t>58日目</t>
    <rPh sb="2" eb="4">
      <t>ニチメ</t>
    </rPh>
    <phoneticPr fontId="1"/>
  </si>
  <si>
    <t>59日目</t>
    <rPh sb="2" eb="4">
      <t>ニチメ</t>
    </rPh>
    <phoneticPr fontId="1"/>
  </si>
  <si>
    <t>60日目</t>
    <rPh sb="2" eb="4">
      <t>ニチメ</t>
    </rPh>
    <phoneticPr fontId="1"/>
  </si>
  <si>
    <t>61日目</t>
    <rPh sb="2" eb="4">
      <t>ニチメ</t>
    </rPh>
    <phoneticPr fontId="1"/>
  </si>
  <si>
    <t>62日目</t>
    <rPh sb="2" eb="4">
      <t>ニチメ</t>
    </rPh>
    <phoneticPr fontId="1"/>
  </si>
  <si>
    <t>63日目</t>
    <rPh sb="2" eb="4">
      <t>ニチメ</t>
    </rPh>
    <phoneticPr fontId="1"/>
  </si>
  <si>
    <t>64日目</t>
    <rPh sb="2" eb="4">
      <t>ニチメ</t>
    </rPh>
    <phoneticPr fontId="1"/>
  </si>
  <si>
    <t>65日目</t>
    <rPh sb="2" eb="4">
      <t>ニチメ</t>
    </rPh>
    <phoneticPr fontId="1"/>
  </si>
  <si>
    <t>66日目</t>
    <rPh sb="2" eb="4">
      <t>ニチメ</t>
    </rPh>
    <phoneticPr fontId="1"/>
  </si>
  <si>
    <t>67日目</t>
    <rPh sb="2" eb="4">
      <t>ニチメ</t>
    </rPh>
    <phoneticPr fontId="1"/>
  </si>
  <si>
    <t>68日目</t>
    <rPh sb="2" eb="4">
      <t>ニチメ</t>
    </rPh>
    <phoneticPr fontId="1"/>
  </si>
  <si>
    <t>69日目</t>
    <rPh sb="2" eb="4">
      <t>ニチメ</t>
    </rPh>
    <phoneticPr fontId="1"/>
  </si>
  <si>
    <t>70日目</t>
    <rPh sb="2" eb="4">
      <t>ニチメ</t>
    </rPh>
    <phoneticPr fontId="1"/>
  </si>
  <si>
    <t>71日目</t>
    <rPh sb="2" eb="4">
      <t>ニチメ</t>
    </rPh>
    <phoneticPr fontId="1"/>
  </si>
  <si>
    <t>72日目</t>
    <rPh sb="2" eb="4">
      <t>ニチメ</t>
    </rPh>
    <phoneticPr fontId="1"/>
  </si>
  <si>
    <t>73日目</t>
    <rPh sb="2" eb="4">
      <t>ニチメ</t>
    </rPh>
    <phoneticPr fontId="1"/>
  </si>
  <si>
    <t>74日目</t>
    <rPh sb="2" eb="4">
      <t>ニチメ</t>
    </rPh>
    <phoneticPr fontId="1"/>
  </si>
  <si>
    <t>75日目</t>
    <rPh sb="2" eb="4">
      <t>ニチメ</t>
    </rPh>
    <phoneticPr fontId="1"/>
  </si>
  <si>
    <t>76日目</t>
    <rPh sb="2" eb="4">
      <t>ニチメ</t>
    </rPh>
    <phoneticPr fontId="1"/>
  </si>
  <si>
    <t>77日目</t>
    <rPh sb="2" eb="4">
      <t>ニチメ</t>
    </rPh>
    <phoneticPr fontId="1"/>
  </si>
  <si>
    <t>78日目</t>
    <rPh sb="2" eb="4">
      <t>ニチメ</t>
    </rPh>
    <phoneticPr fontId="1"/>
  </si>
  <si>
    <t>79日目</t>
    <rPh sb="2" eb="4">
      <t>ニチメ</t>
    </rPh>
    <phoneticPr fontId="1"/>
  </si>
  <si>
    <t>80日目</t>
    <rPh sb="2" eb="4">
      <t>ニチメ</t>
    </rPh>
    <phoneticPr fontId="1"/>
  </si>
  <si>
    <t>81日目</t>
    <rPh sb="2" eb="4">
      <t>ニチメ</t>
    </rPh>
    <phoneticPr fontId="1"/>
  </si>
  <si>
    <t>82日目</t>
    <rPh sb="2" eb="4">
      <t>ニチメ</t>
    </rPh>
    <phoneticPr fontId="1"/>
  </si>
  <si>
    <t>83日目</t>
    <rPh sb="2" eb="4">
      <t>ニチメ</t>
    </rPh>
    <phoneticPr fontId="1"/>
  </si>
  <si>
    <t>84日目</t>
    <rPh sb="2" eb="4">
      <t>ニチメ</t>
    </rPh>
    <phoneticPr fontId="1"/>
  </si>
  <si>
    <t>85日目</t>
    <rPh sb="2" eb="4">
      <t>ニチメ</t>
    </rPh>
    <phoneticPr fontId="1"/>
  </si>
  <si>
    <t>86日目</t>
    <rPh sb="2" eb="4">
      <t>ニチメ</t>
    </rPh>
    <phoneticPr fontId="1"/>
  </si>
  <si>
    <t>87日目</t>
    <rPh sb="2" eb="4">
      <t>ニチメ</t>
    </rPh>
    <phoneticPr fontId="1"/>
  </si>
  <si>
    <t>88日目</t>
    <rPh sb="2" eb="4">
      <t>ニチメ</t>
    </rPh>
    <phoneticPr fontId="1"/>
  </si>
  <si>
    <t>89日目</t>
    <rPh sb="2" eb="4">
      <t>ニチメ</t>
    </rPh>
    <phoneticPr fontId="1"/>
  </si>
  <si>
    <t>90日目</t>
    <rPh sb="2" eb="4">
      <t>ニチメ</t>
    </rPh>
    <phoneticPr fontId="1"/>
  </si>
  <si>
    <t>91日目</t>
    <rPh sb="2" eb="4">
      <t>ニチメ</t>
    </rPh>
    <phoneticPr fontId="1"/>
  </si>
  <si>
    <t>92日目</t>
    <rPh sb="2" eb="4">
      <t>ニチメ</t>
    </rPh>
    <phoneticPr fontId="1"/>
  </si>
  <si>
    <t>93日目</t>
    <rPh sb="2" eb="4">
      <t>ニチメ</t>
    </rPh>
    <phoneticPr fontId="1"/>
  </si>
  <si>
    <t>94日目</t>
    <rPh sb="2" eb="4">
      <t>ニチメ</t>
    </rPh>
    <phoneticPr fontId="1"/>
  </si>
  <si>
    <t>95日目</t>
    <rPh sb="2" eb="4">
      <t>ニチメ</t>
    </rPh>
    <phoneticPr fontId="1"/>
  </si>
  <si>
    <t>96日目</t>
    <rPh sb="2" eb="4">
      <t>ニチメ</t>
    </rPh>
    <phoneticPr fontId="1"/>
  </si>
  <si>
    <t>97日目</t>
    <rPh sb="2" eb="4">
      <t>ニチメ</t>
    </rPh>
    <phoneticPr fontId="1"/>
  </si>
  <si>
    <t>98日目</t>
    <rPh sb="2" eb="4">
      <t>ニチメ</t>
    </rPh>
    <phoneticPr fontId="1"/>
  </si>
  <si>
    <t>99日目</t>
    <rPh sb="2" eb="4">
      <t>ニチメ</t>
    </rPh>
    <phoneticPr fontId="1"/>
  </si>
  <si>
    <t>100日目</t>
    <rPh sb="3" eb="5">
      <t>ニチメ</t>
    </rPh>
    <phoneticPr fontId="1"/>
  </si>
  <si>
    <t>101日目</t>
    <rPh sb="3" eb="5">
      <t>ニチメ</t>
    </rPh>
    <phoneticPr fontId="1"/>
  </si>
  <si>
    <t>102日目</t>
    <rPh sb="3" eb="5">
      <t>ニチメ</t>
    </rPh>
    <phoneticPr fontId="1"/>
  </si>
  <si>
    <t>103日目</t>
    <rPh sb="3" eb="5">
      <t>ニチメ</t>
    </rPh>
    <phoneticPr fontId="1"/>
  </si>
  <si>
    <t>104日目</t>
    <rPh sb="3" eb="5">
      <t>ニチメ</t>
    </rPh>
    <phoneticPr fontId="1"/>
  </si>
  <si>
    <t>105日目</t>
    <rPh sb="3" eb="5">
      <t>ニチメ</t>
    </rPh>
    <phoneticPr fontId="1"/>
  </si>
  <si>
    <t>106日目</t>
    <rPh sb="3" eb="5">
      <t>ニチメ</t>
    </rPh>
    <phoneticPr fontId="1"/>
  </si>
  <si>
    <t>107日目</t>
    <rPh sb="3" eb="5">
      <t>ニチメ</t>
    </rPh>
    <phoneticPr fontId="1"/>
  </si>
  <si>
    <t>108日目</t>
    <rPh sb="3" eb="5">
      <t>ニチメ</t>
    </rPh>
    <phoneticPr fontId="1"/>
  </si>
  <si>
    <t>109日目</t>
    <rPh sb="3" eb="5">
      <t>ニチメ</t>
    </rPh>
    <phoneticPr fontId="1"/>
  </si>
  <si>
    <t>110日目</t>
    <rPh sb="3" eb="5">
      <t>ニチメ</t>
    </rPh>
    <phoneticPr fontId="1"/>
  </si>
  <si>
    <t>111日目</t>
    <rPh sb="3" eb="5">
      <t>ニチメ</t>
    </rPh>
    <phoneticPr fontId="1"/>
  </si>
  <si>
    <t>112日目</t>
    <rPh sb="3" eb="5">
      <t>ニチメ</t>
    </rPh>
    <phoneticPr fontId="1"/>
  </si>
  <si>
    <t>113日目</t>
    <rPh sb="3" eb="5">
      <t>ニチメ</t>
    </rPh>
    <phoneticPr fontId="1"/>
  </si>
  <si>
    <t>114日目</t>
    <rPh sb="3" eb="5">
      <t>ニチメ</t>
    </rPh>
    <phoneticPr fontId="1"/>
  </si>
  <si>
    <t>115日目</t>
    <rPh sb="3" eb="5">
      <t>ニチメ</t>
    </rPh>
    <phoneticPr fontId="1"/>
  </si>
  <si>
    <t>116日目</t>
    <rPh sb="3" eb="5">
      <t>ニチメ</t>
    </rPh>
    <phoneticPr fontId="1"/>
  </si>
  <si>
    <t>117日目</t>
    <rPh sb="3" eb="5">
      <t>ニチメ</t>
    </rPh>
    <phoneticPr fontId="1"/>
  </si>
  <si>
    <t>118日目</t>
    <rPh sb="3" eb="5">
      <t>ニチメ</t>
    </rPh>
    <phoneticPr fontId="1"/>
  </si>
  <si>
    <t>119日目</t>
    <rPh sb="3" eb="5">
      <t>ニチメ</t>
    </rPh>
    <phoneticPr fontId="1"/>
  </si>
  <si>
    <t>120日目</t>
    <rPh sb="3" eb="5">
      <t>ニチメ</t>
    </rPh>
    <phoneticPr fontId="1"/>
  </si>
  <si>
    <t>121日目</t>
    <rPh sb="3" eb="5">
      <t>ニチメ</t>
    </rPh>
    <phoneticPr fontId="1"/>
  </si>
  <si>
    <t>122日目</t>
    <rPh sb="3" eb="5">
      <t>ニチメ</t>
    </rPh>
    <phoneticPr fontId="1"/>
  </si>
  <si>
    <t>123日目</t>
    <rPh sb="3" eb="5">
      <t>ニチメ</t>
    </rPh>
    <phoneticPr fontId="1"/>
  </si>
  <si>
    <t>124日目</t>
    <rPh sb="3" eb="5">
      <t>ニチメ</t>
    </rPh>
    <phoneticPr fontId="1"/>
  </si>
  <si>
    <t>125日目</t>
    <rPh sb="3" eb="5">
      <t>ニチメ</t>
    </rPh>
    <phoneticPr fontId="1"/>
  </si>
  <si>
    <t>126日目</t>
    <rPh sb="3" eb="5">
      <t>ニチメ</t>
    </rPh>
    <phoneticPr fontId="1"/>
  </si>
  <si>
    <t>127日目</t>
    <rPh sb="3" eb="5">
      <t>ニチメ</t>
    </rPh>
    <phoneticPr fontId="1"/>
  </si>
  <si>
    <t>128日目</t>
    <rPh sb="3" eb="5">
      <t>ニチメ</t>
    </rPh>
    <phoneticPr fontId="1"/>
  </si>
  <si>
    <t>129日目</t>
    <rPh sb="3" eb="5">
      <t>ニチメ</t>
    </rPh>
    <phoneticPr fontId="1"/>
  </si>
  <si>
    <t>130日目</t>
    <rPh sb="3" eb="5">
      <t>ニチメ</t>
    </rPh>
    <phoneticPr fontId="1"/>
  </si>
  <si>
    <t>131日目</t>
    <rPh sb="3" eb="5">
      <t>ニチメ</t>
    </rPh>
    <phoneticPr fontId="1"/>
  </si>
  <si>
    <t>132日目</t>
    <rPh sb="3" eb="5">
      <t>ニチメ</t>
    </rPh>
    <phoneticPr fontId="1"/>
  </si>
  <si>
    <t>133日目</t>
    <rPh sb="3" eb="5">
      <t>ニチメ</t>
    </rPh>
    <phoneticPr fontId="1"/>
  </si>
  <si>
    <t>134日目</t>
    <rPh sb="3" eb="5">
      <t>ニチメ</t>
    </rPh>
    <phoneticPr fontId="1"/>
  </si>
  <si>
    <t>135日目</t>
    <rPh sb="3" eb="5">
      <t>ニチメ</t>
    </rPh>
    <phoneticPr fontId="1"/>
  </si>
  <si>
    <t>136日目</t>
    <rPh sb="3" eb="5">
      <t>ニチメ</t>
    </rPh>
    <phoneticPr fontId="1"/>
  </si>
  <si>
    <t>137日目</t>
    <rPh sb="3" eb="5">
      <t>ニチメ</t>
    </rPh>
    <phoneticPr fontId="1"/>
  </si>
  <si>
    <t>138日目</t>
    <rPh sb="3" eb="5">
      <t>ニチメ</t>
    </rPh>
    <phoneticPr fontId="1"/>
  </si>
  <si>
    <t>139日目</t>
    <rPh sb="3" eb="5">
      <t>ニチメ</t>
    </rPh>
    <phoneticPr fontId="1"/>
  </si>
  <si>
    <t>140日目</t>
    <rPh sb="3" eb="5">
      <t>ニチメ</t>
    </rPh>
    <phoneticPr fontId="1"/>
  </si>
  <si>
    <t>141日目</t>
    <rPh sb="3" eb="5">
      <t>ニチメ</t>
    </rPh>
    <phoneticPr fontId="1"/>
  </si>
  <si>
    <t>142日目</t>
    <rPh sb="3" eb="5">
      <t>ニチメ</t>
    </rPh>
    <phoneticPr fontId="1"/>
  </si>
  <si>
    <t>143日目</t>
    <rPh sb="3" eb="5">
      <t>ニチメ</t>
    </rPh>
    <phoneticPr fontId="1"/>
  </si>
  <si>
    <t>144日目</t>
    <rPh sb="3" eb="5">
      <t>ニチメ</t>
    </rPh>
    <phoneticPr fontId="1"/>
  </si>
  <si>
    <t>145日目</t>
    <rPh sb="3" eb="5">
      <t>ニチメ</t>
    </rPh>
    <phoneticPr fontId="1"/>
  </si>
  <si>
    <t>146日目</t>
    <rPh sb="3" eb="5">
      <t>ニチメ</t>
    </rPh>
    <phoneticPr fontId="1"/>
  </si>
  <si>
    <t>147日目</t>
    <rPh sb="3" eb="5">
      <t>ニチメ</t>
    </rPh>
    <phoneticPr fontId="1"/>
  </si>
  <si>
    <t>148日目</t>
    <rPh sb="3" eb="5">
      <t>ニチメ</t>
    </rPh>
    <phoneticPr fontId="1"/>
  </si>
  <si>
    <t>149日目</t>
    <rPh sb="3" eb="5">
      <t>ニチメ</t>
    </rPh>
    <phoneticPr fontId="1"/>
  </si>
  <si>
    <t>150日目</t>
    <rPh sb="3" eb="5">
      <t>ニチメ</t>
    </rPh>
    <phoneticPr fontId="1"/>
  </si>
  <si>
    <t>151日目</t>
    <rPh sb="3" eb="5">
      <t>ニチメ</t>
    </rPh>
    <phoneticPr fontId="1"/>
  </si>
  <si>
    <t>152日目</t>
    <rPh sb="3" eb="5">
      <t>ニチメ</t>
    </rPh>
    <phoneticPr fontId="1"/>
  </si>
  <si>
    <t>153日目</t>
    <rPh sb="3" eb="5">
      <t>ニチメ</t>
    </rPh>
    <phoneticPr fontId="1"/>
  </si>
  <si>
    <t>154日目</t>
    <rPh sb="3" eb="5">
      <t>ニチメ</t>
    </rPh>
    <phoneticPr fontId="1"/>
  </si>
  <si>
    <t>155日目</t>
    <rPh sb="3" eb="5">
      <t>ニチメ</t>
    </rPh>
    <phoneticPr fontId="1"/>
  </si>
  <si>
    <t>156日目</t>
    <rPh sb="3" eb="5">
      <t>ニチメ</t>
    </rPh>
    <phoneticPr fontId="1"/>
  </si>
  <si>
    <t>157日目</t>
    <rPh sb="3" eb="5">
      <t>ニチメ</t>
    </rPh>
    <phoneticPr fontId="1"/>
  </si>
  <si>
    <t>158日目</t>
    <rPh sb="3" eb="5">
      <t>ニチメ</t>
    </rPh>
    <phoneticPr fontId="1"/>
  </si>
  <si>
    <t>159日目</t>
    <rPh sb="3" eb="5">
      <t>ニチメ</t>
    </rPh>
    <phoneticPr fontId="1"/>
  </si>
  <si>
    <t>160日目</t>
    <rPh sb="3" eb="5">
      <t>ニチメ</t>
    </rPh>
    <phoneticPr fontId="1"/>
  </si>
  <si>
    <t>161日目</t>
    <rPh sb="3" eb="5">
      <t>ニチメ</t>
    </rPh>
    <phoneticPr fontId="1"/>
  </si>
  <si>
    <t>162日目</t>
    <rPh sb="3" eb="5">
      <t>ニチメ</t>
    </rPh>
    <phoneticPr fontId="1"/>
  </si>
  <si>
    <t>163日目</t>
    <rPh sb="3" eb="5">
      <t>ニチメ</t>
    </rPh>
    <phoneticPr fontId="1"/>
  </si>
  <si>
    <t>164日目</t>
    <rPh sb="3" eb="5">
      <t>ニチメ</t>
    </rPh>
    <phoneticPr fontId="1"/>
  </si>
  <si>
    <t>165日目</t>
    <rPh sb="3" eb="5">
      <t>ニチメ</t>
    </rPh>
    <phoneticPr fontId="1"/>
  </si>
  <si>
    <t>166日目</t>
    <rPh sb="3" eb="5">
      <t>ニチメ</t>
    </rPh>
    <phoneticPr fontId="1"/>
  </si>
  <si>
    <t>167日目</t>
    <rPh sb="3" eb="5">
      <t>ニチメ</t>
    </rPh>
    <phoneticPr fontId="1"/>
  </si>
  <si>
    <t>168日目</t>
    <rPh sb="3" eb="5">
      <t>ニチメ</t>
    </rPh>
    <phoneticPr fontId="1"/>
  </si>
  <si>
    <t>169日目</t>
    <rPh sb="3" eb="5">
      <t>ニチメ</t>
    </rPh>
    <phoneticPr fontId="1"/>
  </si>
  <si>
    <t>170日目</t>
    <rPh sb="3" eb="5">
      <t>ニチメ</t>
    </rPh>
    <phoneticPr fontId="1"/>
  </si>
  <si>
    <t>171日目</t>
    <rPh sb="3" eb="5">
      <t>ニチメ</t>
    </rPh>
    <phoneticPr fontId="1"/>
  </si>
  <si>
    <t>172日目</t>
    <rPh sb="3" eb="5">
      <t>ニチメ</t>
    </rPh>
    <phoneticPr fontId="1"/>
  </si>
  <si>
    <t>173日目</t>
    <rPh sb="3" eb="5">
      <t>ニチメ</t>
    </rPh>
    <phoneticPr fontId="1"/>
  </si>
  <si>
    <t>174日目</t>
    <rPh sb="3" eb="5">
      <t>ニチメ</t>
    </rPh>
    <phoneticPr fontId="1"/>
  </si>
  <si>
    <t>175日目</t>
    <rPh sb="3" eb="5">
      <t>ニチメ</t>
    </rPh>
    <phoneticPr fontId="1"/>
  </si>
  <si>
    <t>176日目</t>
    <rPh sb="3" eb="5">
      <t>ニチメ</t>
    </rPh>
    <phoneticPr fontId="1"/>
  </si>
  <si>
    <t>177日目</t>
    <rPh sb="3" eb="5">
      <t>ニチメ</t>
    </rPh>
    <phoneticPr fontId="1"/>
  </si>
  <si>
    <t>178日目</t>
    <rPh sb="3" eb="5">
      <t>ニチメ</t>
    </rPh>
    <phoneticPr fontId="1"/>
  </si>
  <si>
    <t>179日目</t>
    <rPh sb="3" eb="5">
      <t>ニチメ</t>
    </rPh>
    <phoneticPr fontId="1"/>
  </si>
  <si>
    <t>180日目</t>
    <rPh sb="3" eb="5">
      <t>ニチメ</t>
    </rPh>
    <phoneticPr fontId="1"/>
  </si>
  <si>
    <t>181日目</t>
    <rPh sb="3" eb="5">
      <t>ニチメ</t>
    </rPh>
    <phoneticPr fontId="1"/>
  </si>
  <si>
    <t>182日目</t>
    <rPh sb="3" eb="5">
      <t>ニチメ</t>
    </rPh>
    <phoneticPr fontId="1"/>
  </si>
  <si>
    <t>183日目</t>
    <rPh sb="3" eb="5">
      <t>ニチメ</t>
    </rPh>
    <phoneticPr fontId="1"/>
  </si>
  <si>
    <t>184日目</t>
    <rPh sb="3" eb="5">
      <t>ニチメ</t>
    </rPh>
    <phoneticPr fontId="1"/>
  </si>
  <si>
    <t>185日目</t>
    <rPh sb="3" eb="5">
      <t>ニチメ</t>
    </rPh>
    <phoneticPr fontId="1"/>
  </si>
  <si>
    <t>186日目</t>
    <rPh sb="3" eb="5">
      <t>ニチメ</t>
    </rPh>
    <phoneticPr fontId="1"/>
  </si>
  <si>
    <t>187日目</t>
    <rPh sb="3" eb="5">
      <t>ニチメ</t>
    </rPh>
    <phoneticPr fontId="1"/>
  </si>
  <si>
    <t>188日目</t>
    <rPh sb="3" eb="5">
      <t>ニチメ</t>
    </rPh>
    <phoneticPr fontId="1"/>
  </si>
  <si>
    <t>189日目</t>
    <rPh sb="3" eb="5">
      <t>ニチメ</t>
    </rPh>
    <phoneticPr fontId="1"/>
  </si>
  <si>
    <t>190日目</t>
    <rPh sb="3" eb="5">
      <t>ニチメ</t>
    </rPh>
    <phoneticPr fontId="1"/>
  </si>
  <si>
    <t>191日目</t>
    <rPh sb="3" eb="5">
      <t>ニチメ</t>
    </rPh>
    <phoneticPr fontId="1"/>
  </si>
  <si>
    <t>192日目</t>
    <rPh sb="3" eb="5">
      <t>ニチメ</t>
    </rPh>
    <phoneticPr fontId="1"/>
  </si>
  <si>
    <t>193日目</t>
    <rPh sb="3" eb="5">
      <t>ニチメ</t>
    </rPh>
    <phoneticPr fontId="1"/>
  </si>
  <si>
    <t>194日目</t>
    <rPh sb="3" eb="5">
      <t>ニチメ</t>
    </rPh>
    <phoneticPr fontId="1"/>
  </si>
  <si>
    <t>195日目</t>
    <rPh sb="3" eb="5">
      <t>ニチメ</t>
    </rPh>
    <phoneticPr fontId="1"/>
  </si>
  <si>
    <t>196日目</t>
    <rPh sb="3" eb="5">
      <t>ニチメ</t>
    </rPh>
    <phoneticPr fontId="1"/>
  </si>
  <si>
    <t>197日目</t>
    <rPh sb="3" eb="5">
      <t>ニチメ</t>
    </rPh>
    <phoneticPr fontId="1"/>
  </si>
  <si>
    <t>198日目</t>
    <rPh sb="3" eb="5">
      <t>ニチメ</t>
    </rPh>
    <phoneticPr fontId="1"/>
  </si>
  <si>
    <t>199日目</t>
    <rPh sb="3" eb="5">
      <t>ニチメ</t>
    </rPh>
    <phoneticPr fontId="1"/>
  </si>
  <si>
    <t>200日目</t>
    <rPh sb="3" eb="5">
      <t>ニチメ</t>
    </rPh>
    <phoneticPr fontId="1"/>
  </si>
  <si>
    <t>201日目</t>
    <rPh sb="3" eb="5">
      <t>ニチメ</t>
    </rPh>
    <phoneticPr fontId="1"/>
  </si>
  <si>
    <t>202日目</t>
    <rPh sb="3" eb="5">
      <t>ニチメ</t>
    </rPh>
    <phoneticPr fontId="1"/>
  </si>
  <si>
    <t>203日目</t>
    <rPh sb="3" eb="5">
      <t>ニチメ</t>
    </rPh>
    <phoneticPr fontId="1"/>
  </si>
  <si>
    <t>204日目</t>
    <rPh sb="3" eb="5">
      <t>ニチメ</t>
    </rPh>
    <phoneticPr fontId="1"/>
  </si>
  <si>
    <t>205日目</t>
    <rPh sb="3" eb="5">
      <t>ニチメ</t>
    </rPh>
    <phoneticPr fontId="1"/>
  </si>
  <si>
    <t>206日目</t>
    <rPh sb="3" eb="5">
      <t>ニチメ</t>
    </rPh>
    <phoneticPr fontId="1"/>
  </si>
  <si>
    <t>207日目</t>
    <rPh sb="3" eb="5">
      <t>ニチメ</t>
    </rPh>
    <phoneticPr fontId="1"/>
  </si>
  <si>
    <t>208日目</t>
    <rPh sb="3" eb="5">
      <t>ニチメ</t>
    </rPh>
    <phoneticPr fontId="1"/>
  </si>
  <si>
    <t>209日目</t>
    <rPh sb="3" eb="5">
      <t>ニチメ</t>
    </rPh>
    <phoneticPr fontId="1"/>
  </si>
  <si>
    <t>210日目</t>
    <rPh sb="3" eb="5">
      <t>ニチメ</t>
    </rPh>
    <phoneticPr fontId="1"/>
  </si>
  <si>
    <t>211日目</t>
    <rPh sb="3" eb="5">
      <t>ニチメ</t>
    </rPh>
    <phoneticPr fontId="1"/>
  </si>
  <si>
    <t>212日目</t>
    <rPh sb="3" eb="5">
      <t>ニチメ</t>
    </rPh>
    <phoneticPr fontId="1"/>
  </si>
  <si>
    <t>213日目</t>
    <rPh sb="3" eb="5">
      <t>ニチメ</t>
    </rPh>
    <phoneticPr fontId="1"/>
  </si>
  <si>
    <t>214日目</t>
    <rPh sb="3" eb="5">
      <t>ニチメ</t>
    </rPh>
    <phoneticPr fontId="1"/>
  </si>
  <si>
    <t>215日目</t>
    <rPh sb="3" eb="5">
      <t>ニチメ</t>
    </rPh>
    <phoneticPr fontId="1"/>
  </si>
  <si>
    <t>216日目</t>
    <rPh sb="3" eb="5">
      <t>ニチメ</t>
    </rPh>
    <phoneticPr fontId="1"/>
  </si>
  <si>
    <t>217日目</t>
    <rPh sb="3" eb="5">
      <t>ニチメ</t>
    </rPh>
    <phoneticPr fontId="1"/>
  </si>
  <si>
    <t>218日目</t>
    <rPh sb="3" eb="5">
      <t>ニチメ</t>
    </rPh>
    <phoneticPr fontId="1"/>
  </si>
  <si>
    <t>219日目</t>
    <rPh sb="3" eb="5">
      <t>ニチメ</t>
    </rPh>
    <phoneticPr fontId="1"/>
  </si>
  <si>
    <t>220日目</t>
    <rPh sb="3" eb="5">
      <t>ニチメ</t>
    </rPh>
    <phoneticPr fontId="1"/>
  </si>
  <si>
    <t>221日目</t>
    <rPh sb="3" eb="5">
      <t>ニチメ</t>
    </rPh>
    <phoneticPr fontId="1"/>
  </si>
  <si>
    <t>222日目</t>
    <rPh sb="3" eb="5">
      <t>ニチメ</t>
    </rPh>
    <phoneticPr fontId="1"/>
  </si>
  <si>
    <t>223日目</t>
    <rPh sb="3" eb="5">
      <t>ニチメ</t>
    </rPh>
    <phoneticPr fontId="1"/>
  </si>
  <si>
    <t>224日目</t>
    <rPh sb="3" eb="5">
      <t>ニチメ</t>
    </rPh>
    <phoneticPr fontId="1"/>
  </si>
  <si>
    <t>225日目</t>
    <rPh sb="3" eb="5">
      <t>ニチメ</t>
    </rPh>
    <phoneticPr fontId="1"/>
  </si>
  <si>
    <t>226日目</t>
    <rPh sb="3" eb="5">
      <t>ニチメ</t>
    </rPh>
    <phoneticPr fontId="1"/>
  </si>
  <si>
    <t>227日目</t>
    <rPh sb="3" eb="5">
      <t>ニチメ</t>
    </rPh>
    <phoneticPr fontId="1"/>
  </si>
  <si>
    <t>228日目</t>
    <rPh sb="3" eb="5">
      <t>ニチメ</t>
    </rPh>
    <phoneticPr fontId="1"/>
  </si>
  <si>
    <t>229日目</t>
    <rPh sb="3" eb="5">
      <t>ニチメ</t>
    </rPh>
    <phoneticPr fontId="1"/>
  </si>
  <si>
    <t>230日目</t>
    <rPh sb="3" eb="5">
      <t>ニチメ</t>
    </rPh>
    <phoneticPr fontId="1"/>
  </si>
  <si>
    <t>231日目</t>
    <rPh sb="3" eb="5">
      <t>ニチメ</t>
    </rPh>
    <phoneticPr fontId="1"/>
  </si>
  <si>
    <t>232日目</t>
    <rPh sb="3" eb="5">
      <t>ニチメ</t>
    </rPh>
    <phoneticPr fontId="1"/>
  </si>
  <si>
    <t>233日目</t>
    <rPh sb="3" eb="5">
      <t>ニチメ</t>
    </rPh>
    <phoneticPr fontId="1"/>
  </si>
  <si>
    <t>234日目</t>
    <rPh sb="3" eb="5">
      <t>ニチメ</t>
    </rPh>
    <phoneticPr fontId="1"/>
  </si>
  <si>
    <t>235日目</t>
    <rPh sb="3" eb="5">
      <t>ニチメ</t>
    </rPh>
    <phoneticPr fontId="1"/>
  </si>
  <si>
    <t>236日目</t>
    <rPh sb="3" eb="5">
      <t>ニチメ</t>
    </rPh>
    <phoneticPr fontId="1"/>
  </si>
  <si>
    <t>237日目</t>
    <rPh sb="3" eb="5">
      <t>ニチメ</t>
    </rPh>
    <phoneticPr fontId="1"/>
  </si>
  <si>
    <t>238日目</t>
    <rPh sb="3" eb="5">
      <t>ニチメ</t>
    </rPh>
    <phoneticPr fontId="1"/>
  </si>
  <si>
    <t>239日目</t>
    <rPh sb="3" eb="5">
      <t>ニチメ</t>
    </rPh>
    <phoneticPr fontId="1"/>
  </si>
  <si>
    <t>240日目</t>
    <rPh sb="3" eb="5">
      <t>ニチメ</t>
    </rPh>
    <phoneticPr fontId="1"/>
  </si>
  <si>
    <t>241日目</t>
    <rPh sb="3" eb="5">
      <t>ニチメ</t>
    </rPh>
    <phoneticPr fontId="1"/>
  </si>
  <si>
    <t>242日目</t>
    <rPh sb="3" eb="5">
      <t>ニチメ</t>
    </rPh>
    <phoneticPr fontId="1"/>
  </si>
  <si>
    <t>243日目</t>
    <rPh sb="3" eb="5">
      <t>ニチメ</t>
    </rPh>
    <phoneticPr fontId="1"/>
  </si>
  <si>
    <t>244日目</t>
    <rPh sb="3" eb="5">
      <t>ニチメ</t>
    </rPh>
    <phoneticPr fontId="1"/>
  </si>
  <si>
    <t>245日目</t>
    <rPh sb="3" eb="5">
      <t>ニチメ</t>
    </rPh>
    <phoneticPr fontId="1"/>
  </si>
  <si>
    <t>246日目</t>
    <rPh sb="3" eb="5">
      <t>ニチメ</t>
    </rPh>
    <phoneticPr fontId="1"/>
  </si>
  <si>
    <t>247日目</t>
    <rPh sb="3" eb="5">
      <t>ニチメ</t>
    </rPh>
    <phoneticPr fontId="1"/>
  </si>
  <si>
    <t>248日目</t>
    <rPh sb="3" eb="5">
      <t>ニチメ</t>
    </rPh>
    <phoneticPr fontId="1"/>
  </si>
  <si>
    <t>249日目</t>
    <rPh sb="3" eb="5">
      <t>ニチメ</t>
    </rPh>
    <phoneticPr fontId="1"/>
  </si>
  <si>
    <t>250日目</t>
    <rPh sb="3" eb="5">
      <t>ニチメ</t>
    </rPh>
    <phoneticPr fontId="1"/>
  </si>
  <si>
    <t>251日目</t>
    <rPh sb="3" eb="5">
      <t>ニチメ</t>
    </rPh>
    <phoneticPr fontId="1"/>
  </si>
  <si>
    <t>252日目</t>
    <rPh sb="3" eb="5">
      <t>ニチメ</t>
    </rPh>
    <phoneticPr fontId="1"/>
  </si>
  <si>
    <t>253日目</t>
    <rPh sb="3" eb="5">
      <t>ニチメ</t>
    </rPh>
    <phoneticPr fontId="1"/>
  </si>
  <si>
    <t>254日目</t>
    <rPh sb="3" eb="5">
      <t>ニチメ</t>
    </rPh>
    <phoneticPr fontId="1"/>
  </si>
  <si>
    <t>255日目</t>
    <rPh sb="3" eb="5">
      <t>ニチメ</t>
    </rPh>
    <phoneticPr fontId="1"/>
  </si>
  <si>
    <t>256日目</t>
    <rPh sb="3" eb="5">
      <t>ニチメ</t>
    </rPh>
    <phoneticPr fontId="1"/>
  </si>
  <si>
    <t>257日目</t>
    <rPh sb="3" eb="5">
      <t>ニチメ</t>
    </rPh>
    <phoneticPr fontId="1"/>
  </si>
  <si>
    <t>258日目</t>
    <rPh sb="3" eb="5">
      <t>ニチメ</t>
    </rPh>
    <phoneticPr fontId="1"/>
  </si>
  <si>
    <t>259日目</t>
    <rPh sb="3" eb="5">
      <t>ニチメ</t>
    </rPh>
    <phoneticPr fontId="1"/>
  </si>
  <si>
    <t>260日目</t>
    <rPh sb="3" eb="5">
      <t>ニチメ</t>
    </rPh>
    <phoneticPr fontId="1"/>
  </si>
  <si>
    <t>261日目</t>
    <rPh sb="3" eb="5">
      <t>ニチメ</t>
    </rPh>
    <phoneticPr fontId="1"/>
  </si>
  <si>
    <t>262日目</t>
    <rPh sb="3" eb="5">
      <t>ニチメ</t>
    </rPh>
    <phoneticPr fontId="1"/>
  </si>
  <si>
    <t>263日目</t>
    <rPh sb="3" eb="5">
      <t>ニチメ</t>
    </rPh>
    <phoneticPr fontId="1"/>
  </si>
  <si>
    <t>264日目</t>
    <rPh sb="3" eb="5">
      <t>ニチメ</t>
    </rPh>
    <phoneticPr fontId="1"/>
  </si>
  <si>
    <t>265日目</t>
    <rPh sb="3" eb="5">
      <t>ニチメ</t>
    </rPh>
    <phoneticPr fontId="1"/>
  </si>
  <si>
    <t>266日目</t>
    <rPh sb="3" eb="5">
      <t>ニチメ</t>
    </rPh>
    <phoneticPr fontId="1"/>
  </si>
  <si>
    <t>267日目</t>
    <rPh sb="3" eb="5">
      <t>ニチメ</t>
    </rPh>
    <phoneticPr fontId="1"/>
  </si>
  <si>
    <t>268日目</t>
    <rPh sb="3" eb="5">
      <t>ニチメ</t>
    </rPh>
    <phoneticPr fontId="1"/>
  </si>
  <si>
    <t>269日目</t>
    <rPh sb="3" eb="5">
      <t>ニチメ</t>
    </rPh>
    <phoneticPr fontId="1"/>
  </si>
  <si>
    <t>270日目</t>
    <rPh sb="3" eb="5">
      <t>ニチメ</t>
    </rPh>
    <phoneticPr fontId="1"/>
  </si>
  <si>
    <t>271日目</t>
    <rPh sb="3" eb="5">
      <t>ニチメ</t>
    </rPh>
    <phoneticPr fontId="1"/>
  </si>
  <si>
    <t>272日目</t>
    <rPh sb="3" eb="5">
      <t>ニチメ</t>
    </rPh>
    <phoneticPr fontId="1"/>
  </si>
  <si>
    <t>273日目</t>
    <rPh sb="3" eb="5">
      <t>ニチメ</t>
    </rPh>
    <phoneticPr fontId="1"/>
  </si>
  <si>
    <t>274日目</t>
    <rPh sb="3" eb="5">
      <t>ニチメ</t>
    </rPh>
    <phoneticPr fontId="1"/>
  </si>
  <si>
    <t>275日目</t>
    <rPh sb="3" eb="5">
      <t>ニチメ</t>
    </rPh>
    <phoneticPr fontId="1"/>
  </si>
  <si>
    <t>276日目</t>
    <rPh sb="3" eb="5">
      <t>ニチメ</t>
    </rPh>
    <phoneticPr fontId="1"/>
  </si>
  <si>
    <t>277日目</t>
    <rPh sb="3" eb="5">
      <t>ニチメ</t>
    </rPh>
    <phoneticPr fontId="1"/>
  </si>
  <si>
    <t>278日目</t>
    <rPh sb="3" eb="5">
      <t>ニチメ</t>
    </rPh>
    <phoneticPr fontId="1"/>
  </si>
  <si>
    <t>279日目</t>
    <rPh sb="3" eb="5">
      <t>ニチメ</t>
    </rPh>
    <phoneticPr fontId="1"/>
  </si>
  <si>
    <t>280日目</t>
    <rPh sb="3" eb="5">
      <t>ニチメ</t>
    </rPh>
    <phoneticPr fontId="1"/>
  </si>
  <si>
    <t>281日目</t>
    <rPh sb="3" eb="5">
      <t>ニチメ</t>
    </rPh>
    <phoneticPr fontId="1"/>
  </si>
  <si>
    <t>282日目</t>
    <rPh sb="3" eb="5">
      <t>ニチメ</t>
    </rPh>
    <phoneticPr fontId="1"/>
  </si>
  <si>
    <t>283日目</t>
    <rPh sb="3" eb="5">
      <t>ニチメ</t>
    </rPh>
    <phoneticPr fontId="1"/>
  </si>
  <si>
    <t>284日目</t>
    <rPh sb="3" eb="5">
      <t>ニチメ</t>
    </rPh>
    <phoneticPr fontId="1"/>
  </si>
  <si>
    <t>285日目</t>
    <rPh sb="3" eb="5">
      <t>ニチメ</t>
    </rPh>
    <phoneticPr fontId="1"/>
  </si>
  <si>
    <t>286日目</t>
    <rPh sb="3" eb="5">
      <t>ニチメ</t>
    </rPh>
    <phoneticPr fontId="1"/>
  </si>
  <si>
    <t>287日目</t>
    <rPh sb="3" eb="5">
      <t>ニチメ</t>
    </rPh>
    <phoneticPr fontId="1"/>
  </si>
  <si>
    <t>288日目</t>
    <rPh sb="3" eb="5">
      <t>ニチメ</t>
    </rPh>
    <phoneticPr fontId="1"/>
  </si>
  <si>
    <t>289日目</t>
    <rPh sb="3" eb="5">
      <t>ニチメ</t>
    </rPh>
    <phoneticPr fontId="1"/>
  </si>
  <si>
    <t>290日目</t>
    <rPh sb="3" eb="5">
      <t>ニチメ</t>
    </rPh>
    <phoneticPr fontId="1"/>
  </si>
  <si>
    <t>291日目</t>
    <rPh sb="3" eb="5">
      <t>ニチメ</t>
    </rPh>
    <phoneticPr fontId="1"/>
  </si>
  <si>
    <t>292日目</t>
    <rPh sb="3" eb="5">
      <t>ニチメ</t>
    </rPh>
    <phoneticPr fontId="1"/>
  </si>
  <si>
    <t>293日目</t>
    <rPh sb="3" eb="5">
      <t>ニチメ</t>
    </rPh>
    <phoneticPr fontId="1"/>
  </si>
  <si>
    <t>294日目</t>
    <rPh sb="3" eb="5">
      <t>ニチメ</t>
    </rPh>
    <phoneticPr fontId="1"/>
  </si>
  <si>
    <t>295日目</t>
    <rPh sb="3" eb="5">
      <t>ニチメ</t>
    </rPh>
    <phoneticPr fontId="1"/>
  </si>
  <si>
    <t>296日目</t>
    <rPh sb="3" eb="5">
      <t>ニチメ</t>
    </rPh>
    <phoneticPr fontId="1"/>
  </si>
  <si>
    <t>297日目</t>
    <rPh sb="3" eb="5">
      <t>ニチメ</t>
    </rPh>
    <phoneticPr fontId="1"/>
  </si>
  <si>
    <t>298日目</t>
    <rPh sb="3" eb="5">
      <t>ニチメ</t>
    </rPh>
    <phoneticPr fontId="1"/>
  </si>
  <si>
    <t>299日目</t>
    <rPh sb="3" eb="5">
      <t>ニチメ</t>
    </rPh>
    <phoneticPr fontId="1"/>
  </si>
  <si>
    <t>300日目</t>
    <rPh sb="3" eb="5">
      <t>ニチメ</t>
    </rPh>
    <phoneticPr fontId="1"/>
  </si>
  <si>
    <t>301日目</t>
    <rPh sb="3" eb="5">
      <t>ニチメ</t>
    </rPh>
    <phoneticPr fontId="1"/>
  </si>
  <si>
    <t>302日目</t>
    <rPh sb="3" eb="5">
      <t>ニチメ</t>
    </rPh>
    <phoneticPr fontId="1"/>
  </si>
  <si>
    <t>303日目</t>
    <rPh sb="3" eb="5">
      <t>ニチメ</t>
    </rPh>
    <phoneticPr fontId="1"/>
  </si>
  <si>
    <t>304日目</t>
    <rPh sb="3" eb="5">
      <t>ニチメ</t>
    </rPh>
    <phoneticPr fontId="1"/>
  </si>
  <si>
    <t>305日目</t>
    <rPh sb="3" eb="5">
      <t>ニチメ</t>
    </rPh>
    <phoneticPr fontId="1"/>
  </si>
  <si>
    <t>306日目</t>
    <rPh sb="3" eb="5">
      <t>ニチメ</t>
    </rPh>
    <phoneticPr fontId="1"/>
  </si>
  <si>
    <t>307日目</t>
    <rPh sb="3" eb="5">
      <t>ニチメ</t>
    </rPh>
    <phoneticPr fontId="1"/>
  </si>
  <si>
    <t>308日目</t>
    <rPh sb="3" eb="5">
      <t>ニチメ</t>
    </rPh>
    <phoneticPr fontId="1"/>
  </si>
  <si>
    <t>309日目</t>
    <rPh sb="3" eb="5">
      <t>ニチメ</t>
    </rPh>
    <phoneticPr fontId="1"/>
  </si>
  <si>
    <t>310日目</t>
    <rPh sb="3" eb="5">
      <t>ニチメ</t>
    </rPh>
    <phoneticPr fontId="1"/>
  </si>
  <si>
    <t>311日目</t>
    <rPh sb="3" eb="5">
      <t>ニチメ</t>
    </rPh>
    <phoneticPr fontId="1"/>
  </si>
  <si>
    <t>312日目</t>
    <rPh sb="3" eb="5">
      <t>ニチメ</t>
    </rPh>
    <phoneticPr fontId="1"/>
  </si>
  <si>
    <t>313日目</t>
    <rPh sb="3" eb="5">
      <t>ニチメ</t>
    </rPh>
    <phoneticPr fontId="1"/>
  </si>
  <si>
    <t>314日目</t>
    <rPh sb="3" eb="5">
      <t>ニチメ</t>
    </rPh>
    <phoneticPr fontId="1"/>
  </si>
  <si>
    <t>315日目</t>
    <rPh sb="3" eb="5">
      <t>ニチメ</t>
    </rPh>
    <phoneticPr fontId="1"/>
  </si>
  <si>
    <t>316日目</t>
    <rPh sb="3" eb="5">
      <t>ニチメ</t>
    </rPh>
    <phoneticPr fontId="1"/>
  </si>
  <si>
    <t>317日目</t>
    <rPh sb="3" eb="5">
      <t>ニチメ</t>
    </rPh>
    <phoneticPr fontId="1"/>
  </si>
  <si>
    <t>318日目</t>
    <rPh sb="3" eb="5">
      <t>ニチメ</t>
    </rPh>
    <phoneticPr fontId="1"/>
  </si>
  <si>
    <t>319日目</t>
    <rPh sb="3" eb="5">
      <t>ニチメ</t>
    </rPh>
    <phoneticPr fontId="1"/>
  </si>
  <si>
    <t>320日目</t>
    <rPh sb="3" eb="5">
      <t>ニチメ</t>
    </rPh>
    <phoneticPr fontId="1"/>
  </si>
  <si>
    <t>321日目</t>
    <rPh sb="3" eb="5">
      <t>ニチメ</t>
    </rPh>
    <phoneticPr fontId="1"/>
  </si>
  <si>
    <t>322日目</t>
    <rPh sb="3" eb="5">
      <t>ニチメ</t>
    </rPh>
    <phoneticPr fontId="1"/>
  </si>
  <si>
    <t>323日目</t>
    <rPh sb="3" eb="5">
      <t>ニチメ</t>
    </rPh>
    <phoneticPr fontId="1"/>
  </si>
  <si>
    <t>324日目</t>
    <rPh sb="3" eb="5">
      <t>ニチメ</t>
    </rPh>
    <phoneticPr fontId="1"/>
  </si>
  <si>
    <t>325日目</t>
    <rPh sb="3" eb="5">
      <t>ニチメ</t>
    </rPh>
    <phoneticPr fontId="1"/>
  </si>
  <si>
    <t>326日目</t>
    <rPh sb="3" eb="5">
      <t>ニチメ</t>
    </rPh>
    <phoneticPr fontId="1"/>
  </si>
  <si>
    <t>327日目</t>
    <rPh sb="3" eb="5">
      <t>ニチメ</t>
    </rPh>
    <phoneticPr fontId="1"/>
  </si>
  <si>
    <t>328日目</t>
    <rPh sb="3" eb="5">
      <t>ニチメ</t>
    </rPh>
    <phoneticPr fontId="1"/>
  </si>
  <si>
    <t>329日目</t>
    <rPh sb="3" eb="5">
      <t>ニチメ</t>
    </rPh>
    <phoneticPr fontId="1"/>
  </si>
  <si>
    <t>330日目</t>
    <rPh sb="3" eb="5">
      <t>ニチメ</t>
    </rPh>
    <phoneticPr fontId="1"/>
  </si>
  <si>
    <t>331日目</t>
    <rPh sb="3" eb="5">
      <t>ニチメ</t>
    </rPh>
    <phoneticPr fontId="1"/>
  </si>
  <si>
    <t>332日目</t>
    <rPh sb="3" eb="5">
      <t>ニチメ</t>
    </rPh>
    <phoneticPr fontId="1"/>
  </si>
  <si>
    <t>333日目</t>
    <rPh sb="3" eb="5">
      <t>ニチメ</t>
    </rPh>
    <phoneticPr fontId="1"/>
  </si>
  <si>
    <t>334日目</t>
    <rPh sb="3" eb="5">
      <t>ニチメ</t>
    </rPh>
    <phoneticPr fontId="1"/>
  </si>
  <si>
    <t>335日目</t>
    <rPh sb="3" eb="5">
      <t>ニチメ</t>
    </rPh>
    <phoneticPr fontId="1"/>
  </si>
  <si>
    <t>336日目</t>
    <rPh sb="3" eb="5">
      <t>ニチメ</t>
    </rPh>
    <phoneticPr fontId="1"/>
  </si>
  <si>
    <t>337日目</t>
    <rPh sb="3" eb="5">
      <t>ニチメ</t>
    </rPh>
    <phoneticPr fontId="1"/>
  </si>
  <si>
    <t>338日目</t>
    <rPh sb="3" eb="5">
      <t>ニチメ</t>
    </rPh>
    <phoneticPr fontId="1"/>
  </si>
  <si>
    <t>339日目</t>
    <rPh sb="3" eb="5">
      <t>ニチメ</t>
    </rPh>
    <phoneticPr fontId="1"/>
  </si>
  <si>
    <t>340日目</t>
    <rPh sb="3" eb="5">
      <t>ニチメ</t>
    </rPh>
    <phoneticPr fontId="1"/>
  </si>
  <si>
    <t>341日目</t>
    <rPh sb="3" eb="5">
      <t>ニチメ</t>
    </rPh>
    <phoneticPr fontId="1"/>
  </si>
  <si>
    <t>342日目</t>
    <rPh sb="3" eb="5">
      <t>ニチメ</t>
    </rPh>
    <phoneticPr fontId="1"/>
  </si>
  <si>
    <t>343日目</t>
    <rPh sb="3" eb="5">
      <t>ニチメ</t>
    </rPh>
    <phoneticPr fontId="1"/>
  </si>
  <si>
    <t>344日目</t>
    <rPh sb="3" eb="5">
      <t>ニチメ</t>
    </rPh>
    <phoneticPr fontId="1"/>
  </si>
  <si>
    <t>345日目</t>
    <rPh sb="3" eb="5">
      <t>ニチメ</t>
    </rPh>
    <phoneticPr fontId="1"/>
  </si>
  <si>
    <t>346日目</t>
    <rPh sb="3" eb="5">
      <t>ニチメ</t>
    </rPh>
    <phoneticPr fontId="1"/>
  </si>
  <si>
    <t>347日目</t>
    <rPh sb="3" eb="5">
      <t>ニチメ</t>
    </rPh>
    <phoneticPr fontId="1"/>
  </si>
  <si>
    <t>348日目</t>
    <rPh sb="3" eb="5">
      <t>ニチメ</t>
    </rPh>
    <phoneticPr fontId="1"/>
  </si>
  <si>
    <t>349日目</t>
    <rPh sb="3" eb="5">
      <t>ニチメ</t>
    </rPh>
    <phoneticPr fontId="1"/>
  </si>
  <si>
    <t>350日目</t>
    <rPh sb="3" eb="5">
      <t>ニチメ</t>
    </rPh>
    <phoneticPr fontId="1"/>
  </si>
  <si>
    <t>351日目</t>
    <rPh sb="3" eb="5">
      <t>ニチメ</t>
    </rPh>
    <phoneticPr fontId="1"/>
  </si>
  <si>
    <t>352日目</t>
    <rPh sb="3" eb="5">
      <t>ニチメ</t>
    </rPh>
    <phoneticPr fontId="1"/>
  </si>
  <si>
    <t>353日目</t>
    <rPh sb="3" eb="5">
      <t>ニチメ</t>
    </rPh>
    <phoneticPr fontId="1"/>
  </si>
  <si>
    <t>354日目</t>
    <rPh sb="3" eb="5">
      <t>ニチメ</t>
    </rPh>
    <phoneticPr fontId="1"/>
  </si>
  <si>
    <t>355日目</t>
    <rPh sb="3" eb="5">
      <t>ニチメ</t>
    </rPh>
    <phoneticPr fontId="1"/>
  </si>
  <si>
    <t>356日目</t>
    <rPh sb="3" eb="5">
      <t>ニチメ</t>
    </rPh>
    <phoneticPr fontId="1"/>
  </si>
  <si>
    <t>357日目</t>
    <rPh sb="3" eb="5">
      <t>ニチメ</t>
    </rPh>
    <phoneticPr fontId="1"/>
  </si>
  <si>
    <t>358日目</t>
    <rPh sb="3" eb="5">
      <t>ニチメ</t>
    </rPh>
    <phoneticPr fontId="1"/>
  </si>
  <si>
    <t>359日目</t>
    <rPh sb="3" eb="5">
      <t>ニチメ</t>
    </rPh>
    <phoneticPr fontId="1"/>
  </si>
  <si>
    <t>360日目</t>
    <rPh sb="3" eb="5">
      <t>ニチメ</t>
    </rPh>
    <phoneticPr fontId="1"/>
  </si>
  <si>
    <t>361日目</t>
    <rPh sb="3" eb="5">
      <t>ニチメ</t>
    </rPh>
    <phoneticPr fontId="1"/>
  </si>
  <si>
    <t>362日目</t>
    <rPh sb="3" eb="5">
      <t>ニチメ</t>
    </rPh>
    <phoneticPr fontId="1"/>
  </si>
  <si>
    <t>363日目</t>
    <rPh sb="3" eb="5">
      <t>ニチメ</t>
    </rPh>
    <phoneticPr fontId="1"/>
  </si>
  <si>
    <t>364日目</t>
    <rPh sb="3" eb="5">
      <t>ニチメ</t>
    </rPh>
    <phoneticPr fontId="1"/>
  </si>
  <si>
    <t>365日目</t>
    <rPh sb="3" eb="5">
      <t>ニチメ</t>
    </rPh>
    <phoneticPr fontId="1"/>
  </si>
  <si>
    <t>366日目</t>
    <rPh sb="3" eb="5">
      <t>ニチメ</t>
    </rPh>
    <phoneticPr fontId="1"/>
  </si>
  <si>
    <t>367日目</t>
    <rPh sb="3" eb="5">
      <t>ニチメ</t>
    </rPh>
    <phoneticPr fontId="1"/>
  </si>
  <si>
    <t>368日目</t>
    <rPh sb="3" eb="5">
      <t>ニチメ</t>
    </rPh>
    <phoneticPr fontId="1"/>
  </si>
  <si>
    <t>369日目</t>
    <rPh sb="3" eb="5">
      <t>ニチメ</t>
    </rPh>
    <phoneticPr fontId="1"/>
  </si>
  <si>
    <t>370日目</t>
    <rPh sb="3" eb="5">
      <t>ニチメ</t>
    </rPh>
    <phoneticPr fontId="1"/>
  </si>
  <si>
    <t>371日目</t>
    <rPh sb="3" eb="5">
      <t>ニチメ</t>
    </rPh>
    <phoneticPr fontId="1"/>
  </si>
  <si>
    <t>372日目</t>
    <rPh sb="3" eb="5">
      <t>ニチメ</t>
    </rPh>
    <phoneticPr fontId="1"/>
  </si>
  <si>
    <t>373日目</t>
    <rPh sb="3" eb="5">
      <t>ニチメ</t>
    </rPh>
    <phoneticPr fontId="1"/>
  </si>
  <si>
    <t>374日目</t>
    <rPh sb="3" eb="5">
      <t>ニチメ</t>
    </rPh>
    <phoneticPr fontId="1"/>
  </si>
  <si>
    <t>375日目</t>
    <rPh sb="3" eb="5">
      <t>ニチメ</t>
    </rPh>
    <phoneticPr fontId="1"/>
  </si>
  <si>
    <t>376日目</t>
    <rPh sb="3" eb="5">
      <t>ニチメ</t>
    </rPh>
    <phoneticPr fontId="1"/>
  </si>
  <si>
    <t>377日目</t>
    <rPh sb="3" eb="5">
      <t>ニチメ</t>
    </rPh>
    <phoneticPr fontId="1"/>
  </si>
  <si>
    <t>378日目</t>
    <rPh sb="3" eb="5">
      <t>ニチメ</t>
    </rPh>
    <phoneticPr fontId="1"/>
  </si>
  <si>
    <t>379日目</t>
    <rPh sb="3" eb="5">
      <t>ニチメ</t>
    </rPh>
    <phoneticPr fontId="1"/>
  </si>
  <si>
    <t>380日目</t>
    <rPh sb="3" eb="5">
      <t>ニチメ</t>
    </rPh>
    <phoneticPr fontId="1"/>
  </si>
  <si>
    <t>381日目</t>
    <rPh sb="3" eb="5">
      <t>ニチメ</t>
    </rPh>
    <phoneticPr fontId="1"/>
  </si>
  <si>
    <t>382日目</t>
    <rPh sb="3" eb="5">
      <t>ニチメ</t>
    </rPh>
    <phoneticPr fontId="1"/>
  </si>
  <si>
    <t>383日目</t>
    <rPh sb="3" eb="5">
      <t>ニチメ</t>
    </rPh>
    <phoneticPr fontId="1"/>
  </si>
  <si>
    <t>384日目</t>
    <rPh sb="3" eb="5">
      <t>ニチメ</t>
    </rPh>
    <phoneticPr fontId="1"/>
  </si>
  <si>
    <t>385日目</t>
    <rPh sb="3" eb="5">
      <t>ニチメ</t>
    </rPh>
    <phoneticPr fontId="1"/>
  </si>
  <si>
    <t>386日目</t>
    <rPh sb="3" eb="5">
      <t>ニチメ</t>
    </rPh>
    <phoneticPr fontId="1"/>
  </si>
  <si>
    <t>387日目</t>
    <rPh sb="3" eb="5">
      <t>ニチメ</t>
    </rPh>
    <phoneticPr fontId="1"/>
  </si>
  <si>
    <t>388日目</t>
    <rPh sb="3" eb="5">
      <t>ニチメ</t>
    </rPh>
    <phoneticPr fontId="1"/>
  </si>
  <si>
    <t>389日目</t>
    <rPh sb="3" eb="5">
      <t>ニチメ</t>
    </rPh>
    <phoneticPr fontId="1"/>
  </si>
  <si>
    <t>390日目</t>
    <rPh sb="3" eb="5">
      <t>ニチメ</t>
    </rPh>
    <phoneticPr fontId="1"/>
  </si>
  <si>
    <t>391日目</t>
    <rPh sb="3" eb="5">
      <t>ニチメ</t>
    </rPh>
    <phoneticPr fontId="1"/>
  </si>
  <si>
    <t>392日目</t>
    <rPh sb="3" eb="5">
      <t>ニチメ</t>
    </rPh>
    <phoneticPr fontId="1"/>
  </si>
  <si>
    <t>393日目</t>
    <rPh sb="3" eb="5">
      <t>ニチメ</t>
    </rPh>
    <phoneticPr fontId="1"/>
  </si>
  <si>
    <t>394日目</t>
    <rPh sb="3" eb="5">
      <t>ニチメ</t>
    </rPh>
    <phoneticPr fontId="1"/>
  </si>
  <si>
    <t>395日目</t>
    <rPh sb="3" eb="5">
      <t>ニチメ</t>
    </rPh>
    <phoneticPr fontId="1"/>
  </si>
  <si>
    <t>396日目</t>
    <rPh sb="3" eb="5">
      <t>ニチメ</t>
    </rPh>
    <phoneticPr fontId="1"/>
  </si>
  <si>
    <t>397日目</t>
    <rPh sb="3" eb="5">
      <t>ニチメ</t>
    </rPh>
    <phoneticPr fontId="1"/>
  </si>
  <si>
    <t>398日目</t>
    <rPh sb="3" eb="5">
      <t>ニチメ</t>
    </rPh>
    <phoneticPr fontId="1"/>
  </si>
  <si>
    <t>399日目</t>
    <rPh sb="3" eb="5">
      <t>ニチメ</t>
    </rPh>
    <phoneticPr fontId="1"/>
  </si>
  <si>
    <t>400日目</t>
    <rPh sb="3" eb="5">
      <t>ニチメ</t>
    </rPh>
    <phoneticPr fontId="1"/>
  </si>
  <si>
    <t>401日目</t>
    <rPh sb="3" eb="5">
      <t>ニチメ</t>
    </rPh>
    <phoneticPr fontId="1"/>
  </si>
  <si>
    <t>402日目</t>
    <rPh sb="3" eb="5">
      <t>ニチメ</t>
    </rPh>
    <phoneticPr fontId="1"/>
  </si>
  <si>
    <t>403日目</t>
    <rPh sb="3" eb="5">
      <t>ニチメ</t>
    </rPh>
    <phoneticPr fontId="1"/>
  </si>
  <si>
    <t>404日目</t>
    <rPh sb="3" eb="5">
      <t>ニチメ</t>
    </rPh>
    <phoneticPr fontId="1"/>
  </si>
  <si>
    <t>405日目</t>
    <rPh sb="3" eb="5">
      <t>ニチメ</t>
    </rPh>
    <phoneticPr fontId="1"/>
  </si>
  <si>
    <t>406日目</t>
    <rPh sb="3" eb="5">
      <t>ニチメ</t>
    </rPh>
    <phoneticPr fontId="1"/>
  </si>
  <si>
    <t>407日目</t>
    <rPh sb="3" eb="5">
      <t>ニチメ</t>
    </rPh>
    <phoneticPr fontId="1"/>
  </si>
  <si>
    <t>408日目</t>
    <rPh sb="3" eb="5">
      <t>ニチメ</t>
    </rPh>
    <phoneticPr fontId="1"/>
  </si>
  <si>
    <t>409日目</t>
    <rPh sb="3" eb="5">
      <t>ニチメ</t>
    </rPh>
    <phoneticPr fontId="1"/>
  </si>
  <si>
    <t>410日目</t>
    <rPh sb="3" eb="5">
      <t>ニチメ</t>
    </rPh>
    <phoneticPr fontId="1"/>
  </si>
  <si>
    <t>411日目</t>
    <rPh sb="3" eb="5">
      <t>ニチメ</t>
    </rPh>
    <phoneticPr fontId="1"/>
  </si>
  <si>
    <t>412日目</t>
    <rPh sb="3" eb="5">
      <t>ニチメ</t>
    </rPh>
    <phoneticPr fontId="1"/>
  </si>
  <si>
    <t>413日目</t>
    <rPh sb="3" eb="5">
      <t>ニチメ</t>
    </rPh>
    <phoneticPr fontId="1"/>
  </si>
  <si>
    <t>414日目</t>
    <rPh sb="3" eb="5">
      <t>ニチメ</t>
    </rPh>
    <phoneticPr fontId="1"/>
  </si>
  <si>
    <t>415日目</t>
    <rPh sb="3" eb="5">
      <t>ニチメ</t>
    </rPh>
    <phoneticPr fontId="1"/>
  </si>
  <si>
    <t>416日目</t>
    <rPh sb="3" eb="5">
      <t>ニチメ</t>
    </rPh>
    <phoneticPr fontId="1"/>
  </si>
  <si>
    <t>417日目</t>
    <rPh sb="3" eb="5">
      <t>ニチメ</t>
    </rPh>
    <phoneticPr fontId="1"/>
  </si>
  <si>
    <t>418日目</t>
    <rPh sb="3" eb="5">
      <t>ニチメ</t>
    </rPh>
    <phoneticPr fontId="1"/>
  </si>
  <si>
    <t>419日目</t>
    <rPh sb="3" eb="5">
      <t>ニチメ</t>
    </rPh>
    <phoneticPr fontId="1"/>
  </si>
  <si>
    <t>420日目</t>
    <rPh sb="3" eb="5">
      <t>ニチメ</t>
    </rPh>
    <phoneticPr fontId="1"/>
  </si>
  <si>
    <t>421日目</t>
    <rPh sb="3" eb="5">
      <t>ニチメ</t>
    </rPh>
    <phoneticPr fontId="1"/>
  </si>
  <si>
    <t>422日目</t>
    <rPh sb="3" eb="5">
      <t>ニチメ</t>
    </rPh>
    <phoneticPr fontId="1"/>
  </si>
  <si>
    <t>423日目</t>
    <rPh sb="3" eb="5">
      <t>ニチメ</t>
    </rPh>
    <phoneticPr fontId="1"/>
  </si>
  <si>
    <t>424日目</t>
    <rPh sb="3" eb="5">
      <t>ニチメ</t>
    </rPh>
    <phoneticPr fontId="1"/>
  </si>
  <si>
    <t>425日目</t>
    <rPh sb="3" eb="5">
      <t>ニチメ</t>
    </rPh>
    <phoneticPr fontId="1"/>
  </si>
  <si>
    <t>426日目</t>
    <rPh sb="3" eb="5">
      <t>ニチメ</t>
    </rPh>
    <phoneticPr fontId="1"/>
  </si>
  <si>
    <t>427日目</t>
    <rPh sb="3" eb="5">
      <t>ニチメ</t>
    </rPh>
    <phoneticPr fontId="1"/>
  </si>
  <si>
    <t>428日目</t>
    <rPh sb="3" eb="5">
      <t>ニチメ</t>
    </rPh>
    <phoneticPr fontId="1"/>
  </si>
  <si>
    <t>429日目</t>
    <rPh sb="3" eb="5">
      <t>ニチメ</t>
    </rPh>
    <phoneticPr fontId="1"/>
  </si>
  <si>
    <t>430日目</t>
    <rPh sb="3" eb="5">
      <t>ニチメ</t>
    </rPh>
    <phoneticPr fontId="1"/>
  </si>
  <si>
    <t>431日目</t>
    <rPh sb="3" eb="5">
      <t>ニチメ</t>
    </rPh>
    <phoneticPr fontId="1"/>
  </si>
  <si>
    <t>432日目</t>
    <rPh sb="3" eb="5">
      <t>ニチメ</t>
    </rPh>
    <phoneticPr fontId="1"/>
  </si>
  <si>
    <t>433日目</t>
    <rPh sb="3" eb="5">
      <t>ニチメ</t>
    </rPh>
    <phoneticPr fontId="1"/>
  </si>
  <si>
    <t>434日目</t>
    <rPh sb="3" eb="5">
      <t>ニチメ</t>
    </rPh>
    <phoneticPr fontId="1"/>
  </si>
  <si>
    <t>435日目</t>
    <rPh sb="3" eb="5">
      <t>ニチメ</t>
    </rPh>
    <phoneticPr fontId="1"/>
  </si>
  <si>
    <t>436日目</t>
    <rPh sb="3" eb="5">
      <t>ニチメ</t>
    </rPh>
    <phoneticPr fontId="1"/>
  </si>
  <si>
    <t>437日目</t>
    <rPh sb="3" eb="5">
      <t>ニチメ</t>
    </rPh>
    <phoneticPr fontId="1"/>
  </si>
  <si>
    <t>438日目</t>
    <rPh sb="3" eb="5">
      <t>ニチメ</t>
    </rPh>
    <phoneticPr fontId="1"/>
  </si>
  <si>
    <t>439日目</t>
    <rPh sb="3" eb="5">
      <t>ニチメ</t>
    </rPh>
    <phoneticPr fontId="1"/>
  </si>
  <si>
    <t>440日目</t>
    <rPh sb="3" eb="5">
      <t>ニチメ</t>
    </rPh>
    <phoneticPr fontId="1"/>
  </si>
  <si>
    <t>441日目</t>
    <rPh sb="3" eb="5">
      <t>ニチメ</t>
    </rPh>
    <phoneticPr fontId="1"/>
  </si>
  <si>
    <t>442日目</t>
    <rPh sb="3" eb="5">
      <t>ニチメ</t>
    </rPh>
    <phoneticPr fontId="1"/>
  </si>
  <si>
    <t>443日目</t>
    <rPh sb="3" eb="5">
      <t>ニチメ</t>
    </rPh>
    <phoneticPr fontId="1"/>
  </si>
  <si>
    <t>444日目</t>
    <rPh sb="3" eb="5">
      <t>ニチメ</t>
    </rPh>
    <phoneticPr fontId="1"/>
  </si>
  <si>
    <t>445日目</t>
    <rPh sb="3" eb="5">
      <t>ニチメ</t>
    </rPh>
    <phoneticPr fontId="1"/>
  </si>
  <si>
    <t>446日目</t>
    <rPh sb="3" eb="5">
      <t>ニチメ</t>
    </rPh>
    <phoneticPr fontId="1"/>
  </si>
  <si>
    <t>447日目</t>
    <rPh sb="3" eb="5">
      <t>ニチメ</t>
    </rPh>
    <phoneticPr fontId="1"/>
  </si>
  <si>
    <t>448日目</t>
    <rPh sb="3" eb="5">
      <t>ニチメ</t>
    </rPh>
    <phoneticPr fontId="1"/>
  </si>
  <si>
    <t>449日目</t>
    <rPh sb="3" eb="5">
      <t>ニチメ</t>
    </rPh>
    <phoneticPr fontId="1"/>
  </si>
  <si>
    <t>450日目</t>
    <rPh sb="3" eb="5">
      <t>ニチメ</t>
    </rPh>
    <phoneticPr fontId="1"/>
  </si>
  <si>
    <t>451日目</t>
    <rPh sb="3" eb="5">
      <t>ニチメ</t>
    </rPh>
    <phoneticPr fontId="1"/>
  </si>
  <si>
    <t>452日目</t>
    <rPh sb="3" eb="5">
      <t>ニチメ</t>
    </rPh>
    <phoneticPr fontId="1"/>
  </si>
  <si>
    <t>453日目</t>
    <rPh sb="3" eb="5">
      <t>ニチメ</t>
    </rPh>
    <phoneticPr fontId="1"/>
  </si>
  <si>
    <t>454日目</t>
    <rPh sb="3" eb="5">
      <t>ニチメ</t>
    </rPh>
    <phoneticPr fontId="1"/>
  </si>
  <si>
    <t>455日目</t>
    <rPh sb="3" eb="5">
      <t>ニチメ</t>
    </rPh>
    <phoneticPr fontId="1"/>
  </si>
  <si>
    <t>456日目</t>
    <rPh sb="3" eb="5">
      <t>ニチメ</t>
    </rPh>
    <phoneticPr fontId="1"/>
  </si>
  <si>
    <t>457日目</t>
    <rPh sb="3" eb="5">
      <t>ニチメ</t>
    </rPh>
    <phoneticPr fontId="1"/>
  </si>
  <si>
    <t>458日目</t>
    <rPh sb="3" eb="5">
      <t>ニチメ</t>
    </rPh>
    <phoneticPr fontId="1"/>
  </si>
  <si>
    <t>459日目</t>
    <rPh sb="3" eb="5">
      <t>ニチメ</t>
    </rPh>
    <phoneticPr fontId="1"/>
  </si>
  <si>
    <t>460日目</t>
    <rPh sb="3" eb="5">
      <t>ニチメ</t>
    </rPh>
    <phoneticPr fontId="1"/>
  </si>
  <si>
    <t>461日目</t>
    <rPh sb="3" eb="5">
      <t>ニチメ</t>
    </rPh>
    <phoneticPr fontId="1"/>
  </si>
  <si>
    <t>462日目</t>
    <rPh sb="3" eb="5">
      <t>ニチメ</t>
    </rPh>
    <phoneticPr fontId="1"/>
  </si>
  <si>
    <t>463日目</t>
    <rPh sb="3" eb="5">
      <t>ニチメ</t>
    </rPh>
    <phoneticPr fontId="1"/>
  </si>
  <si>
    <t>464日目</t>
    <rPh sb="3" eb="5">
      <t>ニチメ</t>
    </rPh>
    <phoneticPr fontId="1"/>
  </si>
  <si>
    <t>465日目</t>
    <rPh sb="3" eb="5">
      <t>ニチメ</t>
    </rPh>
    <phoneticPr fontId="1"/>
  </si>
  <si>
    <t>466日目</t>
    <rPh sb="3" eb="5">
      <t>ニチメ</t>
    </rPh>
    <phoneticPr fontId="1"/>
  </si>
  <si>
    <t>467日目</t>
    <rPh sb="3" eb="5">
      <t>ニチメ</t>
    </rPh>
    <phoneticPr fontId="1"/>
  </si>
  <si>
    <t>468日目</t>
    <rPh sb="3" eb="5">
      <t>ニチメ</t>
    </rPh>
    <phoneticPr fontId="1"/>
  </si>
  <si>
    <t>469日目</t>
    <rPh sb="3" eb="5">
      <t>ニチメ</t>
    </rPh>
    <phoneticPr fontId="1"/>
  </si>
  <si>
    <t>470日目</t>
    <rPh sb="3" eb="5">
      <t>ニチメ</t>
    </rPh>
    <phoneticPr fontId="1"/>
  </si>
  <si>
    <t>471日目</t>
    <rPh sb="3" eb="5">
      <t>ニチメ</t>
    </rPh>
    <phoneticPr fontId="1"/>
  </si>
  <si>
    <t>472日目</t>
    <rPh sb="3" eb="5">
      <t>ニチメ</t>
    </rPh>
    <phoneticPr fontId="1"/>
  </si>
  <si>
    <t>473日目</t>
    <rPh sb="3" eb="5">
      <t>ニチメ</t>
    </rPh>
    <phoneticPr fontId="1"/>
  </si>
  <si>
    <t>474日目</t>
    <rPh sb="3" eb="5">
      <t>ニチメ</t>
    </rPh>
    <phoneticPr fontId="1"/>
  </si>
  <si>
    <t>475日目</t>
    <rPh sb="3" eb="5">
      <t>ニチメ</t>
    </rPh>
    <phoneticPr fontId="1"/>
  </si>
  <si>
    <t>476日目</t>
    <rPh sb="3" eb="5">
      <t>ニチメ</t>
    </rPh>
    <phoneticPr fontId="1"/>
  </si>
  <si>
    <t>477日目</t>
    <rPh sb="3" eb="5">
      <t>ニチメ</t>
    </rPh>
    <phoneticPr fontId="1"/>
  </si>
  <si>
    <t>478日目</t>
    <rPh sb="3" eb="5">
      <t>ニチメ</t>
    </rPh>
    <phoneticPr fontId="1"/>
  </si>
  <si>
    <t>479日目</t>
    <rPh sb="3" eb="5">
      <t>ニチメ</t>
    </rPh>
    <phoneticPr fontId="1"/>
  </si>
  <si>
    <t>480日目</t>
    <rPh sb="3" eb="5">
      <t>ニチメ</t>
    </rPh>
    <phoneticPr fontId="1"/>
  </si>
  <si>
    <t>481日目</t>
    <rPh sb="3" eb="5">
      <t>ニチメ</t>
    </rPh>
    <phoneticPr fontId="1"/>
  </si>
  <si>
    <t>482日目</t>
    <rPh sb="3" eb="5">
      <t>ニチメ</t>
    </rPh>
    <phoneticPr fontId="1"/>
  </si>
  <si>
    <t>483日目</t>
    <rPh sb="3" eb="5">
      <t>ニチメ</t>
    </rPh>
    <phoneticPr fontId="1"/>
  </si>
  <si>
    <t>484日目</t>
    <rPh sb="3" eb="5">
      <t>ニチメ</t>
    </rPh>
    <phoneticPr fontId="1"/>
  </si>
  <si>
    <t>485日目</t>
    <rPh sb="3" eb="5">
      <t>ニチメ</t>
    </rPh>
    <phoneticPr fontId="1"/>
  </si>
  <si>
    <t>486日目</t>
    <rPh sb="3" eb="5">
      <t>ニチメ</t>
    </rPh>
    <phoneticPr fontId="1"/>
  </si>
  <si>
    <t>487日目</t>
    <rPh sb="3" eb="5">
      <t>ニチメ</t>
    </rPh>
    <phoneticPr fontId="1"/>
  </si>
  <si>
    <t>488日目</t>
    <rPh sb="3" eb="5">
      <t>ニチメ</t>
    </rPh>
    <phoneticPr fontId="1"/>
  </si>
  <si>
    <t>489日目</t>
    <rPh sb="3" eb="5">
      <t>ニチメ</t>
    </rPh>
    <phoneticPr fontId="1"/>
  </si>
  <si>
    <t>490日目</t>
    <rPh sb="3" eb="5">
      <t>ニチメ</t>
    </rPh>
    <phoneticPr fontId="1"/>
  </si>
  <si>
    <t>491日目</t>
    <rPh sb="3" eb="5">
      <t>ニチメ</t>
    </rPh>
    <phoneticPr fontId="1"/>
  </si>
  <si>
    <t>492日目</t>
    <rPh sb="3" eb="5">
      <t>ニチメ</t>
    </rPh>
    <phoneticPr fontId="1"/>
  </si>
  <si>
    <t>493日目</t>
    <rPh sb="3" eb="5">
      <t>ニチメ</t>
    </rPh>
    <phoneticPr fontId="1"/>
  </si>
  <si>
    <t>494日目</t>
    <rPh sb="3" eb="5">
      <t>ニチメ</t>
    </rPh>
    <phoneticPr fontId="1"/>
  </si>
  <si>
    <t>495日目</t>
    <rPh sb="3" eb="5">
      <t>ニチメ</t>
    </rPh>
    <phoneticPr fontId="1"/>
  </si>
  <si>
    <t>496日目</t>
    <rPh sb="3" eb="5">
      <t>ニチメ</t>
    </rPh>
    <phoneticPr fontId="1"/>
  </si>
  <si>
    <t>497日目</t>
    <rPh sb="3" eb="5">
      <t>ニチメ</t>
    </rPh>
    <phoneticPr fontId="1"/>
  </si>
  <si>
    <t>498日目</t>
    <rPh sb="3" eb="5">
      <t>ニチメ</t>
    </rPh>
    <phoneticPr fontId="1"/>
  </si>
  <si>
    <t>499日目</t>
    <rPh sb="3" eb="5">
      <t>ニチメ</t>
    </rPh>
    <phoneticPr fontId="1"/>
  </si>
  <si>
    <t>500日目</t>
    <rPh sb="3" eb="5">
      <t>ニチメ</t>
    </rPh>
    <phoneticPr fontId="1"/>
  </si>
  <si>
    <t>501日目</t>
    <rPh sb="3" eb="5">
      <t>ニチメ</t>
    </rPh>
    <phoneticPr fontId="1"/>
  </si>
  <si>
    <t>502日目</t>
    <rPh sb="3" eb="5">
      <t>ニチメ</t>
    </rPh>
    <phoneticPr fontId="1"/>
  </si>
  <si>
    <t>503日目</t>
    <rPh sb="3" eb="5">
      <t>ニチメ</t>
    </rPh>
    <phoneticPr fontId="1"/>
  </si>
  <si>
    <t>504日目</t>
    <rPh sb="3" eb="5">
      <t>ニチメ</t>
    </rPh>
    <phoneticPr fontId="1"/>
  </si>
  <si>
    <t>505日目</t>
    <rPh sb="3" eb="5">
      <t>ニチメ</t>
    </rPh>
    <phoneticPr fontId="1"/>
  </si>
  <si>
    <t>506日目</t>
    <rPh sb="3" eb="5">
      <t>ニチメ</t>
    </rPh>
    <phoneticPr fontId="1"/>
  </si>
  <si>
    <t>507日目</t>
    <rPh sb="3" eb="5">
      <t>ニチメ</t>
    </rPh>
    <phoneticPr fontId="1"/>
  </si>
  <si>
    <t>508日目</t>
    <rPh sb="3" eb="5">
      <t>ニチメ</t>
    </rPh>
    <phoneticPr fontId="1"/>
  </si>
  <si>
    <t>509日目</t>
    <rPh sb="3" eb="5">
      <t>ニチメ</t>
    </rPh>
    <phoneticPr fontId="1"/>
  </si>
  <si>
    <t>510日目</t>
    <rPh sb="3" eb="5">
      <t>ニチメ</t>
    </rPh>
    <phoneticPr fontId="1"/>
  </si>
  <si>
    <t>511日目</t>
    <rPh sb="3" eb="5">
      <t>ニチメ</t>
    </rPh>
    <phoneticPr fontId="1"/>
  </si>
  <si>
    <t>512日目</t>
    <rPh sb="3" eb="5">
      <t>ニチメ</t>
    </rPh>
    <phoneticPr fontId="1"/>
  </si>
  <si>
    <t>513日目</t>
    <rPh sb="3" eb="5">
      <t>ニチメ</t>
    </rPh>
    <phoneticPr fontId="1"/>
  </si>
  <si>
    <t>514日目</t>
    <rPh sb="3" eb="5">
      <t>ニチメ</t>
    </rPh>
    <phoneticPr fontId="1"/>
  </si>
  <si>
    <t>515日目</t>
    <rPh sb="3" eb="5">
      <t>ニチメ</t>
    </rPh>
    <phoneticPr fontId="1"/>
  </si>
  <si>
    <t>516日目</t>
    <rPh sb="3" eb="5">
      <t>ニチメ</t>
    </rPh>
    <phoneticPr fontId="1"/>
  </si>
  <si>
    <t>517日目</t>
    <rPh sb="3" eb="5">
      <t>ニチメ</t>
    </rPh>
    <phoneticPr fontId="1"/>
  </si>
  <si>
    <t>518日目</t>
    <rPh sb="3" eb="5">
      <t>ニチメ</t>
    </rPh>
    <phoneticPr fontId="1"/>
  </si>
  <si>
    <t>519日目</t>
    <rPh sb="3" eb="5">
      <t>ニチメ</t>
    </rPh>
    <phoneticPr fontId="1"/>
  </si>
  <si>
    <t>520日目</t>
    <rPh sb="3" eb="5">
      <t>ニチメ</t>
    </rPh>
    <phoneticPr fontId="1"/>
  </si>
  <si>
    <t>521日目</t>
    <rPh sb="3" eb="5">
      <t>ニチメ</t>
    </rPh>
    <phoneticPr fontId="1"/>
  </si>
  <si>
    <t>522日目</t>
    <rPh sb="3" eb="5">
      <t>ニチメ</t>
    </rPh>
    <phoneticPr fontId="1"/>
  </si>
  <si>
    <t>523日目</t>
    <rPh sb="3" eb="5">
      <t>ニチメ</t>
    </rPh>
    <phoneticPr fontId="1"/>
  </si>
  <si>
    <t>524日目</t>
    <rPh sb="3" eb="5">
      <t>ニチメ</t>
    </rPh>
    <phoneticPr fontId="1"/>
  </si>
  <si>
    <t>525日目</t>
    <rPh sb="3" eb="5">
      <t>ニチメ</t>
    </rPh>
    <phoneticPr fontId="1"/>
  </si>
  <si>
    <t>526日目</t>
    <rPh sb="3" eb="5">
      <t>ニチメ</t>
    </rPh>
    <phoneticPr fontId="1"/>
  </si>
  <si>
    <t>527日目</t>
    <rPh sb="3" eb="5">
      <t>ニチメ</t>
    </rPh>
    <phoneticPr fontId="1"/>
  </si>
  <si>
    <t>528日目</t>
    <rPh sb="3" eb="5">
      <t>ニチメ</t>
    </rPh>
    <phoneticPr fontId="1"/>
  </si>
  <si>
    <t>529日目</t>
    <rPh sb="3" eb="5">
      <t>ニチメ</t>
    </rPh>
    <phoneticPr fontId="1"/>
  </si>
  <si>
    <t>530日目</t>
    <rPh sb="3" eb="5">
      <t>ニチメ</t>
    </rPh>
    <phoneticPr fontId="1"/>
  </si>
  <si>
    <t>531日目</t>
    <rPh sb="3" eb="5">
      <t>ニチメ</t>
    </rPh>
    <phoneticPr fontId="1"/>
  </si>
  <si>
    <t>532日目</t>
    <rPh sb="3" eb="5">
      <t>ニチメ</t>
    </rPh>
    <phoneticPr fontId="1"/>
  </si>
  <si>
    <t>533日目</t>
    <rPh sb="3" eb="5">
      <t>ニチメ</t>
    </rPh>
    <phoneticPr fontId="1"/>
  </si>
  <si>
    <t>534日目</t>
    <rPh sb="3" eb="5">
      <t>ニチメ</t>
    </rPh>
    <phoneticPr fontId="1"/>
  </si>
  <si>
    <t>535日目</t>
    <rPh sb="3" eb="5">
      <t>ニチメ</t>
    </rPh>
    <phoneticPr fontId="1"/>
  </si>
  <si>
    <t>536日目</t>
    <rPh sb="3" eb="5">
      <t>ニチメ</t>
    </rPh>
    <phoneticPr fontId="1"/>
  </si>
  <si>
    <t>537日目</t>
    <rPh sb="3" eb="5">
      <t>ニチメ</t>
    </rPh>
    <phoneticPr fontId="1"/>
  </si>
  <si>
    <t>538日目</t>
    <rPh sb="3" eb="5">
      <t>ニチメ</t>
    </rPh>
    <phoneticPr fontId="1"/>
  </si>
  <si>
    <t>539日目</t>
    <rPh sb="3" eb="5">
      <t>ニチメ</t>
    </rPh>
    <phoneticPr fontId="1"/>
  </si>
  <si>
    <t>540日目</t>
    <rPh sb="3" eb="5">
      <t>ニチメ</t>
    </rPh>
    <phoneticPr fontId="1"/>
  </si>
  <si>
    <t>541日目</t>
    <rPh sb="3" eb="5">
      <t>ニチメ</t>
    </rPh>
    <phoneticPr fontId="1"/>
  </si>
  <si>
    <t>542日目</t>
    <rPh sb="3" eb="5">
      <t>ニチメ</t>
    </rPh>
    <phoneticPr fontId="1"/>
  </si>
  <si>
    <t>543日目</t>
    <rPh sb="3" eb="5">
      <t>ニチメ</t>
    </rPh>
    <phoneticPr fontId="1"/>
  </si>
  <si>
    <t>544日目</t>
    <rPh sb="3" eb="5">
      <t>ニチメ</t>
    </rPh>
    <phoneticPr fontId="1"/>
  </si>
  <si>
    <t>545日目</t>
    <rPh sb="3" eb="5">
      <t>ニチメ</t>
    </rPh>
    <phoneticPr fontId="1"/>
  </si>
  <si>
    <t>546日目</t>
    <rPh sb="3" eb="5">
      <t>ニチメ</t>
    </rPh>
    <phoneticPr fontId="1"/>
  </si>
  <si>
    <t>547日目</t>
    <rPh sb="3" eb="5">
      <t>ニチメ</t>
    </rPh>
    <phoneticPr fontId="1"/>
  </si>
  <si>
    <t>548日目</t>
    <rPh sb="3" eb="5">
      <t>ニチメ</t>
    </rPh>
    <phoneticPr fontId="1"/>
  </si>
  <si>
    <t>549日目</t>
    <rPh sb="3" eb="5">
      <t>ニチメ</t>
    </rPh>
    <phoneticPr fontId="1"/>
  </si>
  <si>
    <t>550日目</t>
    <rPh sb="3" eb="5">
      <t>ニチメ</t>
    </rPh>
    <phoneticPr fontId="1"/>
  </si>
  <si>
    <t>551日目</t>
    <rPh sb="3" eb="5">
      <t>ニチメ</t>
    </rPh>
    <phoneticPr fontId="1"/>
  </si>
  <si>
    <t>552日目</t>
    <rPh sb="3" eb="5">
      <t>ニチメ</t>
    </rPh>
    <phoneticPr fontId="1"/>
  </si>
  <si>
    <t>553日目</t>
    <rPh sb="3" eb="5">
      <t>ニチメ</t>
    </rPh>
    <phoneticPr fontId="1"/>
  </si>
  <si>
    <t>554日目</t>
    <rPh sb="3" eb="5">
      <t>ニチメ</t>
    </rPh>
    <phoneticPr fontId="1"/>
  </si>
  <si>
    <t>555日目</t>
    <rPh sb="3" eb="5">
      <t>ニチメ</t>
    </rPh>
    <phoneticPr fontId="1"/>
  </si>
  <si>
    <t>556日目</t>
    <rPh sb="3" eb="5">
      <t>ニチメ</t>
    </rPh>
    <phoneticPr fontId="1"/>
  </si>
  <si>
    <t>557日目</t>
    <rPh sb="3" eb="5">
      <t>ニチメ</t>
    </rPh>
    <phoneticPr fontId="1"/>
  </si>
  <si>
    <t>558日目</t>
    <rPh sb="3" eb="5">
      <t>ニチメ</t>
    </rPh>
    <phoneticPr fontId="1"/>
  </si>
  <si>
    <t>559日目</t>
    <rPh sb="3" eb="5">
      <t>ニチメ</t>
    </rPh>
    <phoneticPr fontId="1"/>
  </si>
  <si>
    <t>560日目</t>
    <rPh sb="3" eb="5">
      <t>ニチメ</t>
    </rPh>
    <phoneticPr fontId="1"/>
  </si>
  <si>
    <t>561日目</t>
    <rPh sb="3" eb="5">
      <t>ニチメ</t>
    </rPh>
    <phoneticPr fontId="1"/>
  </si>
  <si>
    <t>562日目</t>
    <rPh sb="3" eb="5">
      <t>ニチメ</t>
    </rPh>
    <phoneticPr fontId="1"/>
  </si>
  <si>
    <t>563日目</t>
    <rPh sb="3" eb="5">
      <t>ニチメ</t>
    </rPh>
    <phoneticPr fontId="1"/>
  </si>
  <si>
    <t>564日目</t>
    <rPh sb="3" eb="5">
      <t>ニチメ</t>
    </rPh>
    <phoneticPr fontId="1"/>
  </si>
  <si>
    <t>565日目</t>
    <rPh sb="3" eb="5">
      <t>ニチメ</t>
    </rPh>
    <phoneticPr fontId="1"/>
  </si>
  <si>
    <t>566日目</t>
    <rPh sb="3" eb="5">
      <t>ニチメ</t>
    </rPh>
    <phoneticPr fontId="1"/>
  </si>
  <si>
    <t>567日目</t>
    <rPh sb="3" eb="5">
      <t>ニチメ</t>
    </rPh>
    <phoneticPr fontId="1"/>
  </si>
  <si>
    <t>568日目</t>
    <rPh sb="3" eb="5">
      <t>ニチメ</t>
    </rPh>
    <phoneticPr fontId="1"/>
  </si>
  <si>
    <t>569日目</t>
    <rPh sb="3" eb="5">
      <t>ニチメ</t>
    </rPh>
    <phoneticPr fontId="1"/>
  </si>
  <si>
    <t>570日目</t>
    <rPh sb="3" eb="5">
      <t>ニチメ</t>
    </rPh>
    <phoneticPr fontId="1"/>
  </si>
  <si>
    <t>571日目</t>
    <rPh sb="3" eb="5">
      <t>ニチメ</t>
    </rPh>
    <phoneticPr fontId="1"/>
  </si>
  <si>
    <t>572日目</t>
    <rPh sb="3" eb="5">
      <t>ニチメ</t>
    </rPh>
    <phoneticPr fontId="1"/>
  </si>
  <si>
    <t>573日目</t>
    <rPh sb="3" eb="5">
      <t>ニチメ</t>
    </rPh>
    <phoneticPr fontId="1"/>
  </si>
  <si>
    <t>574日目</t>
    <rPh sb="3" eb="5">
      <t>ニチメ</t>
    </rPh>
    <phoneticPr fontId="1"/>
  </si>
  <si>
    <t>575日目</t>
    <rPh sb="3" eb="5">
      <t>ニチメ</t>
    </rPh>
    <phoneticPr fontId="1"/>
  </si>
  <si>
    <t>576日目</t>
    <rPh sb="3" eb="5">
      <t>ニチメ</t>
    </rPh>
    <phoneticPr fontId="1"/>
  </si>
  <si>
    <t>577日目</t>
    <rPh sb="3" eb="5">
      <t>ニチメ</t>
    </rPh>
    <phoneticPr fontId="1"/>
  </si>
  <si>
    <t>578日目</t>
    <rPh sb="3" eb="5">
      <t>ニチメ</t>
    </rPh>
    <phoneticPr fontId="1"/>
  </si>
  <si>
    <t>579日目</t>
    <rPh sb="3" eb="5">
      <t>ニチメ</t>
    </rPh>
    <phoneticPr fontId="1"/>
  </si>
  <si>
    <t>580日目</t>
    <rPh sb="3" eb="5">
      <t>ニチメ</t>
    </rPh>
    <phoneticPr fontId="1"/>
  </si>
  <si>
    <t>581日目</t>
    <rPh sb="3" eb="5">
      <t>ニチメ</t>
    </rPh>
    <phoneticPr fontId="1"/>
  </si>
  <si>
    <t>582日目</t>
    <rPh sb="3" eb="5">
      <t>ニチメ</t>
    </rPh>
    <phoneticPr fontId="1"/>
  </si>
  <si>
    <t>583日目</t>
    <rPh sb="3" eb="5">
      <t>ニチメ</t>
    </rPh>
    <phoneticPr fontId="1"/>
  </si>
  <si>
    <t>584日目</t>
    <rPh sb="3" eb="5">
      <t>ニチメ</t>
    </rPh>
    <phoneticPr fontId="1"/>
  </si>
  <si>
    <t>585日目</t>
    <rPh sb="3" eb="5">
      <t>ニチメ</t>
    </rPh>
    <phoneticPr fontId="1"/>
  </si>
  <si>
    <t>586日目</t>
    <rPh sb="3" eb="5">
      <t>ニチメ</t>
    </rPh>
    <phoneticPr fontId="1"/>
  </si>
  <si>
    <t>587日目</t>
    <rPh sb="3" eb="5">
      <t>ニチメ</t>
    </rPh>
    <phoneticPr fontId="1"/>
  </si>
  <si>
    <t>588日目</t>
    <rPh sb="3" eb="5">
      <t>ニチメ</t>
    </rPh>
    <phoneticPr fontId="1"/>
  </si>
  <si>
    <t>589日目</t>
    <rPh sb="3" eb="5">
      <t>ニチメ</t>
    </rPh>
    <phoneticPr fontId="1"/>
  </si>
  <si>
    <t>590日目</t>
    <rPh sb="3" eb="5">
      <t>ニチメ</t>
    </rPh>
    <phoneticPr fontId="1"/>
  </si>
  <si>
    <t>591日目</t>
    <rPh sb="3" eb="5">
      <t>ニチメ</t>
    </rPh>
    <phoneticPr fontId="1"/>
  </si>
  <si>
    <t>592日目</t>
    <rPh sb="3" eb="5">
      <t>ニチメ</t>
    </rPh>
    <phoneticPr fontId="1"/>
  </si>
  <si>
    <t>593日目</t>
    <rPh sb="3" eb="5">
      <t>ニチメ</t>
    </rPh>
    <phoneticPr fontId="1"/>
  </si>
  <si>
    <t>594日目</t>
    <rPh sb="3" eb="5">
      <t>ニチメ</t>
    </rPh>
    <phoneticPr fontId="1"/>
  </si>
  <si>
    <t>595日目</t>
    <rPh sb="3" eb="5">
      <t>ニチメ</t>
    </rPh>
    <phoneticPr fontId="1"/>
  </si>
  <si>
    <t>596日目</t>
    <rPh sb="3" eb="5">
      <t>ニチメ</t>
    </rPh>
    <phoneticPr fontId="1"/>
  </si>
  <si>
    <t>597日目</t>
    <rPh sb="3" eb="5">
      <t>ニチメ</t>
    </rPh>
    <phoneticPr fontId="1"/>
  </si>
  <si>
    <t>598日目</t>
    <rPh sb="3" eb="5">
      <t>ニチメ</t>
    </rPh>
    <phoneticPr fontId="1"/>
  </si>
  <si>
    <t>599日目</t>
    <rPh sb="3" eb="5">
      <t>ニチメ</t>
    </rPh>
    <phoneticPr fontId="1"/>
  </si>
  <si>
    <t>600日目</t>
    <rPh sb="3" eb="5">
      <t>ニチメ</t>
    </rPh>
    <phoneticPr fontId="1"/>
  </si>
  <si>
    <t>601日目</t>
    <rPh sb="3" eb="5">
      <t>ニチメ</t>
    </rPh>
    <phoneticPr fontId="1"/>
  </si>
  <si>
    <t>602日目</t>
    <rPh sb="3" eb="5">
      <t>ニチメ</t>
    </rPh>
    <phoneticPr fontId="1"/>
  </si>
  <si>
    <t>603日目</t>
    <rPh sb="3" eb="5">
      <t>ニチメ</t>
    </rPh>
    <phoneticPr fontId="1"/>
  </si>
  <si>
    <t>604日目</t>
    <rPh sb="3" eb="5">
      <t>ニチメ</t>
    </rPh>
    <phoneticPr fontId="1"/>
  </si>
  <si>
    <t>605日目</t>
    <rPh sb="3" eb="5">
      <t>ニチメ</t>
    </rPh>
    <phoneticPr fontId="1"/>
  </si>
  <si>
    <t>606日目</t>
    <rPh sb="3" eb="5">
      <t>ニチメ</t>
    </rPh>
    <phoneticPr fontId="1"/>
  </si>
  <si>
    <t>607日目</t>
    <rPh sb="3" eb="5">
      <t>ニチメ</t>
    </rPh>
    <phoneticPr fontId="1"/>
  </si>
  <si>
    <t>608日目</t>
    <rPh sb="3" eb="5">
      <t>ニチメ</t>
    </rPh>
    <phoneticPr fontId="1"/>
  </si>
  <si>
    <t>609日目</t>
    <rPh sb="3" eb="5">
      <t>ニチメ</t>
    </rPh>
    <phoneticPr fontId="1"/>
  </si>
  <si>
    <t>610日目</t>
    <rPh sb="3" eb="5">
      <t>ニチメ</t>
    </rPh>
    <phoneticPr fontId="1"/>
  </si>
  <si>
    <t>611日目</t>
    <rPh sb="3" eb="5">
      <t>ニチメ</t>
    </rPh>
    <phoneticPr fontId="1"/>
  </si>
  <si>
    <t>612日目</t>
    <rPh sb="3" eb="5">
      <t>ニチメ</t>
    </rPh>
    <phoneticPr fontId="1"/>
  </si>
  <si>
    <t>613日目</t>
    <rPh sb="3" eb="5">
      <t>ニチメ</t>
    </rPh>
    <phoneticPr fontId="1"/>
  </si>
  <si>
    <t>614日目</t>
    <rPh sb="3" eb="5">
      <t>ニチメ</t>
    </rPh>
    <phoneticPr fontId="1"/>
  </si>
  <si>
    <t>615日目</t>
    <rPh sb="3" eb="5">
      <t>ニチメ</t>
    </rPh>
    <phoneticPr fontId="1"/>
  </si>
  <si>
    <t>616日目</t>
    <rPh sb="3" eb="5">
      <t>ニチメ</t>
    </rPh>
    <phoneticPr fontId="1"/>
  </si>
  <si>
    <t>617日目</t>
    <rPh sb="3" eb="5">
      <t>ニチメ</t>
    </rPh>
    <phoneticPr fontId="1"/>
  </si>
  <si>
    <t>618日目</t>
    <rPh sb="3" eb="5">
      <t>ニチメ</t>
    </rPh>
    <phoneticPr fontId="1"/>
  </si>
  <si>
    <t>619日目</t>
    <rPh sb="3" eb="5">
      <t>ニチメ</t>
    </rPh>
    <phoneticPr fontId="1"/>
  </si>
  <si>
    <t>620日目</t>
    <rPh sb="3" eb="5">
      <t>ニチメ</t>
    </rPh>
    <phoneticPr fontId="1"/>
  </si>
  <si>
    <t>621日目</t>
    <rPh sb="3" eb="5">
      <t>ニチメ</t>
    </rPh>
    <phoneticPr fontId="1"/>
  </si>
  <si>
    <t>622日目</t>
    <rPh sb="3" eb="5">
      <t>ニチメ</t>
    </rPh>
    <phoneticPr fontId="1"/>
  </si>
  <si>
    <t>623日目</t>
    <rPh sb="3" eb="5">
      <t>ニチメ</t>
    </rPh>
    <phoneticPr fontId="1"/>
  </si>
  <si>
    <t>624日目</t>
    <rPh sb="3" eb="5">
      <t>ニチメ</t>
    </rPh>
    <phoneticPr fontId="1"/>
  </si>
  <si>
    <t>625日目</t>
    <rPh sb="3" eb="5">
      <t>ニチメ</t>
    </rPh>
    <phoneticPr fontId="1"/>
  </si>
  <si>
    <t>626日目</t>
    <rPh sb="3" eb="5">
      <t>ニチメ</t>
    </rPh>
    <phoneticPr fontId="1"/>
  </si>
  <si>
    <t>627日目</t>
    <rPh sb="3" eb="5">
      <t>ニチメ</t>
    </rPh>
    <phoneticPr fontId="1"/>
  </si>
  <si>
    <t>628日目</t>
    <rPh sb="3" eb="5">
      <t>ニチメ</t>
    </rPh>
    <phoneticPr fontId="1"/>
  </si>
  <si>
    <t>629日目</t>
    <rPh sb="3" eb="5">
      <t>ニチメ</t>
    </rPh>
    <phoneticPr fontId="1"/>
  </si>
  <si>
    <t>630日目</t>
    <rPh sb="3" eb="5">
      <t>ニチメ</t>
    </rPh>
    <phoneticPr fontId="1"/>
  </si>
  <si>
    <t>631日目</t>
    <rPh sb="3" eb="5">
      <t>ニチメ</t>
    </rPh>
    <phoneticPr fontId="1"/>
  </si>
  <si>
    <t>632日目</t>
    <rPh sb="3" eb="5">
      <t>ニチメ</t>
    </rPh>
    <phoneticPr fontId="1"/>
  </si>
  <si>
    <t>633日目</t>
    <rPh sb="3" eb="5">
      <t>ニチメ</t>
    </rPh>
    <phoneticPr fontId="1"/>
  </si>
  <si>
    <t>634日目</t>
    <rPh sb="3" eb="5">
      <t>ニチメ</t>
    </rPh>
    <phoneticPr fontId="1"/>
  </si>
  <si>
    <t>635日目</t>
    <rPh sb="3" eb="5">
      <t>ニチメ</t>
    </rPh>
    <phoneticPr fontId="1"/>
  </si>
  <si>
    <t>636日目</t>
    <rPh sb="3" eb="5">
      <t>ニチメ</t>
    </rPh>
    <phoneticPr fontId="1"/>
  </si>
  <si>
    <t>637日目</t>
    <rPh sb="3" eb="5">
      <t>ニチメ</t>
    </rPh>
    <phoneticPr fontId="1"/>
  </si>
  <si>
    <t>638日目</t>
    <rPh sb="3" eb="5">
      <t>ニチメ</t>
    </rPh>
    <phoneticPr fontId="1"/>
  </si>
  <si>
    <t>639日目</t>
    <rPh sb="3" eb="5">
      <t>ニチメ</t>
    </rPh>
    <phoneticPr fontId="1"/>
  </si>
  <si>
    <t>640日目</t>
    <rPh sb="3" eb="5">
      <t>ニチメ</t>
    </rPh>
    <phoneticPr fontId="1"/>
  </si>
  <si>
    <t>641日目</t>
    <rPh sb="3" eb="5">
      <t>ニチメ</t>
    </rPh>
    <phoneticPr fontId="1"/>
  </si>
  <si>
    <t>642日目</t>
    <rPh sb="3" eb="5">
      <t>ニチメ</t>
    </rPh>
    <phoneticPr fontId="1"/>
  </si>
  <si>
    <t>643日目</t>
    <rPh sb="3" eb="5">
      <t>ニチメ</t>
    </rPh>
    <phoneticPr fontId="1"/>
  </si>
  <si>
    <t>644日目</t>
    <rPh sb="3" eb="5">
      <t>ニチメ</t>
    </rPh>
    <phoneticPr fontId="1"/>
  </si>
  <si>
    <t>645日目</t>
    <rPh sb="3" eb="5">
      <t>ニチメ</t>
    </rPh>
    <phoneticPr fontId="1"/>
  </si>
  <si>
    <t>646日目</t>
    <rPh sb="3" eb="5">
      <t>ニチメ</t>
    </rPh>
    <phoneticPr fontId="1"/>
  </si>
  <si>
    <t>647日目</t>
    <rPh sb="3" eb="5">
      <t>ニチメ</t>
    </rPh>
    <phoneticPr fontId="1"/>
  </si>
  <si>
    <t>648日目</t>
    <rPh sb="3" eb="5">
      <t>ニチメ</t>
    </rPh>
    <phoneticPr fontId="1"/>
  </si>
  <si>
    <t>649日目</t>
    <rPh sb="3" eb="5">
      <t>ニチメ</t>
    </rPh>
    <phoneticPr fontId="1"/>
  </si>
  <si>
    <t>650日目</t>
    <rPh sb="3" eb="5">
      <t>ニチメ</t>
    </rPh>
    <phoneticPr fontId="1"/>
  </si>
  <si>
    <t>651日目</t>
    <rPh sb="3" eb="5">
      <t>ニチメ</t>
    </rPh>
    <phoneticPr fontId="1"/>
  </si>
  <si>
    <t>652日目</t>
    <rPh sb="3" eb="5">
      <t>ニチメ</t>
    </rPh>
    <phoneticPr fontId="1"/>
  </si>
  <si>
    <t>653日目</t>
    <rPh sb="3" eb="5">
      <t>ニチメ</t>
    </rPh>
    <phoneticPr fontId="1"/>
  </si>
  <si>
    <t>654日目</t>
    <rPh sb="3" eb="5">
      <t>ニチメ</t>
    </rPh>
    <phoneticPr fontId="1"/>
  </si>
  <si>
    <t>655日目</t>
    <rPh sb="3" eb="5">
      <t>ニチメ</t>
    </rPh>
    <phoneticPr fontId="1"/>
  </si>
  <si>
    <t>656日目</t>
    <rPh sb="3" eb="5">
      <t>ニチメ</t>
    </rPh>
    <phoneticPr fontId="1"/>
  </si>
  <si>
    <t>657日目</t>
    <rPh sb="3" eb="5">
      <t>ニチメ</t>
    </rPh>
    <phoneticPr fontId="1"/>
  </si>
  <si>
    <t>658日目</t>
    <rPh sb="3" eb="5">
      <t>ニチメ</t>
    </rPh>
    <phoneticPr fontId="1"/>
  </si>
  <si>
    <t>659日目</t>
    <rPh sb="3" eb="5">
      <t>ニチメ</t>
    </rPh>
    <phoneticPr fontId="1"/>
  </si>
  <si>
    <t>660日目</t>
    <rPh sb="3" eb="5">
      <t>ニチメ</t>
    </rPh>
    <phoneticPr fontId="1"/>
  </si>
  <si>
    <t>661日目</t>
    <rPh sb="3" eb="5">
      <t>ニチメ</t>
    </rPh>
    <phoneticPr fontId="1"/>
  </si>
  <si>
    <t>662日目</t>
    <rPh sb="3" eb="5">
      <t>ニチメ</t>
    </rPh>
    <phoneticPr fontId="1"/>
  </si>
  <si>
    <t>663日目</t>
    <rPh sb="3" eb="5">
      <t>ニチメ</t>
    </rPh>
    <phoneticPr fontId="1"/>
  </si>
  <si>
    <t>664日目</t>
    <rPh sb="3" eb="5">
      <t>ニチメ</t>
    </rPh>
    <phoneticPr fontId="1"/>
  </si>
  <si>
    <t>665日目</t>
    <rPh sb="3" eb="5">
      <t>ニチメ</t>
    </rPh>
    <phoneticPr fontId="1"/>
  </si>
  <si>
    <t>666日目</t>
    <rPh sb="3" eb="5">
      <t>ニチメ</t>
    </rPh>
    <phoneticPr fontId="1"/>
  </si>
  <si>
    <t>667日目</t>
    <rPh sb="3" eb="5">
      <t>ニチメ</t>
    </rPh>
    <phoneticPr fontId="1"/>
  </si>
  <si>
    <t>668日目</t>
    <rPh sb="3" eb="5">
      <t>ニチメ</t>
    </rPh>
    <phoneticPr fontId="1"/>
  </si>
  <si>
    <t>669日目</t>
    <rPh sb="3" eb="5">
      <t>ニチメ</t>
    </rPh>
    <phoneticPr fontId="1"/>
  </si>
  <si>
    <t>670日目</t>
    <rPh sb="3" eb="5">
      <t>ニチメ</t>
    </rPh>
    <phoneticPr fontId="1"/>
  </si>
  <si>
    <t>671日目</t>
    <rPh sb="3" eb="5">
      <t>ニチメ</t>
    </rPh>
    <phoneticPr fontId="1"/>
  </si>
  <si>
    <t>672日目</t>
    <rPh sb="3" eb="5">
      <t>ニチメ</t>
    </rPh>
    <phoneticPr fontId="1"/>
  </si>
  <si>
    <t>673日目</t>
    <rPh sb="3" eb="5">
      <t>ニチメ</t>
    </rPh>
    <phoneticPr fontId="1"/>
  </si>
  <si>
    <t>674日目</t>
    <rPh sb="3" eb="5">
      <t>ニチメ</t>
    </rPh>
    <phoneticPr fontId="1"/>
  </si>
  <si>
    <t>675日目</t>
    <rPh sb="3" eb="5">
      <t>ニチメ</t>
    </rPh>
    <phoneticPr fontId="1"/>
  </si>
  <si>
    <t>676日目</t>
    <rPh sb="3" eb="5">
      <t>ニチメ</t>
    </rPh>
    <phoneticPr fontId="1"/>
  </si>
  <si>
    <t>677日目</t>
    <rPh sb="3" eb="5">
      <t>ニチメ</t>
    </rPh>
    <phoneticPr fontId="1"/>
  </si>
  <si>
    <t>678日目</t>
    <rPh sb="3" eb="5">
      <t>ニチメ</t>
    </rPh>
    <phoneticPr fontId="1"/>
  </si>
  <si>
    <t>679日目</t>
    <rPh sb="3" eb="5">
      <t>ニチメ</t>
    </rPh>
    <phoneticPr fontId="1"/>
  </si>
  <si>
    <t>680日目</t>
    <rPh sb="3" eb="5">
      <t>ニチメ</t>
    </rPh>
    <phoneticPr fontId="1"/>
  </si>
  <si>
    <t>681日目</t>
    <rPh sb="3" eb="5">
      <t>ニチメ</t>
    </rPh>
    <phoneticPr fontId="1"/>
  </si>
  <si>
    <t>682日目</t>
    <rPh sb="3" eb="5">
      <t>ニチメ</t>
    </rPh>
    <phoneticPr fontId="1"/>
  </si>
  <si>
    <t>683日目</t>
    <rPh sb="3" eb="5">
      <t>ニチメ</t>
    </rPh>
    <phoneticPr fontId="1"/>
  </si>
  <si>
    <t>684日目</t>
    <rPh sb="3" eb="5">
      <t>ニチメ</t>
    </rPh>
    <phoneticPr fontId="1"/>
  </si>
  <si>
    <t>685日目</t>
    <rPh sb="3" eb="5">
      <t>ニチメ</t>
    </rPh>
    <phoneticPr fontId="1"/>
  </si>
  <si>
    <t>686日目</t>
    <rPh sb="3" eb="5">
      <t>ニチメ</t>
    </rPh>
    <phoneticPr fontId="1"/>
  </si>
  <si>
    <t>687日目</t>
    <rPh sb="3" eb="5">
      <t>ニチメ</t>
    </rPh>
    <phoneticPr fontId="1"/>
  </si>
  <si>
    <t>688日目</t>
    <rPh sb="3" eb="5">
      <t>ニチメ</t>
    </rPh>
    <phoneticPr fontId="1"/>
  </si>
  <si>
    <t>689日目</t>
    <rPh sb="3" eb="5">
      <t>ニチメ</t>
    </rPh>
    <phoneticPr fontId="1"/>
  </si>
  <si>
    <t>690日目</t>
    <rPh sb="3" eb="5">
      <t>ニチメ</t>
    </rPh>
    <phoneticPr fontId="1"/>
  </si>
  <si>
    <t>691日目</t>
    <rPh sb="3" eb="5">
      <t>ニチメ</t>
    </rPh>
    <phoneticPr fontId="1"/>
  </si>
  <si>
    <t>692日目</t>
    <rPh sb="3" eb="5">
      <t>ニチメ</t>
    </rPh>
    <phoneticPr fontId="1"/>
  </si>
  <si>
    <t>693日目</t>
    <rPh sb="3" eb="5">
      <t>ニチメ</t>
    </rPh>
    <phoneticPr fontId="1"/>
  </si>
  <si>
    <t>694日目</t>
    <rPh sb="3" eb="5">
      <t>ニチメ</t>
    </rPh>
    <phoneticPr fontId="1"/>
  </si>
  <si>
    <t>695日目</t>
    <rPh sb="3" eb="5">
      <t>ニチメ</t>
    </rPh>
    <phoneticPr fontId="1"/>
  </si>
  <si>
    <t>696日目</t>
    <rPh sb="3" eb="5">
      <t>ニチメ</t>
    </rPh>
    <phoneticPr fontId="1"/>
  </si>
  <si>
    <t>697日目</t>
    <rPh sb="3" eb="5">
      <t>ニチメ</t>
    </rPh>
    <phoneticPr fontId="1"/>
  </si>
  <si>
    <t>698日目</t>
    <rPh sb="3" eb="5">
      <t>ニチメ</t>
    </rPh>
    <phoneticPr fontId="1"/>
  </si>
  <si>
    <t>699日目</t>
    <rPh sb="3" eb="5">
      <t>ニチメ</t>
    </rPh>
    <phoneticPr fontId="1"/>
  </si>
  <si>
    <t>700日目</t>
    <rPh sb="3" eb="5">
      <t>ニチメ</t>
    </rPh>
    <phoneticPr fontId="1"/>
  </si>
  <si>
    <t>701日目</t>
    <rPh sb="3" eb="5">
      <t>ニチメ</t>
    </rPh>
    <phoneticPr fontId="1"/>
  </si>
  <si>
    <t>702日目</t>
    <rPh sb="3" eb="5">
      <t>ニチメ</t>
    </rPh>
    <phoneticPr fontId="1"/>
  </si>
  <si>
    <t>703日目</t>
    <rPh sb="3" eb="5">
      <t>ニチメ</t>
    </rPh>
    <phoneticPr fontId="1"/>
  </si>
  <si>
    <t>704日目</t>
    <rPh sb="3" eb="5">
      <t>ニチメ</t>
    </rPh>
    <phoneticPr fontId="1"/>
  </si>
  <si>
    <t>705日目</t>
    <rPh sb="3" eb="5">
      <t>ニチメ</t>
    </rPh>
    <phoneticPr fontId="1"/>
  </si>
  <si>
    <t>706日目</t>
    <rPh sb="3" eb="5">
      <t>ニチメ</t>
    </rPh>
    <phoneticPr fontId="1"/>
  </si>
  <si>
    <t>707日目</t>
    <rPh sb="3" eb="5">
      <t>ニチメ</t>
    </rPh>
    <phoneticPr fontId="1"/>
  </si>
  <si>
    <t>708日目</t>
    <rPh sb="3" eb="5">
      <t>ニチメ</t>
    </rPh>
    <phoneticPr fontId="1"/>
  </si>
  <si>
    <t>709日目</t>
    <rPh sb="3" eb="5">
      <t>ニチメ</t>
    </rPh>
    <phoneticPr fontId="1"/>
  </si>
  <si>
    <t>710日目</t>
    <rPh sb="3" eb="5">
      <t>ニチメ</t>
    </rPh>
    <phoneticPr fontId="1"/>
  </si>
  <si>
    <t>711日目</t>
    <rPh sb="3" eb="5">
      <t>ニチメ</t>
    </rPh>
    <phoneticPr fontId="1"/>
  </si>
  <si>
    <t>712日目</t>
    <rPh sb="3" eb="5">
      <t>ニチメ</t>
    </rPh>
    <phoneticPr fontId="1"/>
  </si>
  <si>
    <t>713日目</t>
    <rPh sb="3" eb="5">
      <t>ニチメ</t>
    </rPh>
    <phoneticPr fontId="1"/>
  </si>
  <si>
    <t>714日目</t>
    <rPh sb="3" eb="5">
      <t>ニチメ</t>
    </rPh>
    <phoneticPr fontId="1"/>
  </si>
  <si>
    <t>715日目</t>
    <rPh sb="3" eb="5">
      <t>ニチメ</t>
    </rPh>
    <phoneticPr fontId="1"/>
  </si>
  <si>
    <t>716日目</t>
    <rPh sb="3" eb="5">
      <t>ニチメ</t>
    </rPh>
    <phoneticPr fontId="1"/>
  </si>
  <si>
    <t>717日目</t>
    <rPh sb="3" eb="5">
      <t>ニチメ</t>
    </rPh>
    <phoneticPr fontId="1"/>
  </si>
  <si>
    <t>718日目</t>
    <rPh sb="3" eb="5">
      <t>ニチメ</t>
    </rPh>
    <phoneticPr fontId="1"/>
  </si>
  <si>
    <t>719日目</t>
    <rPh sb="3" eb="5">
      <t>ニチメ</t>
    </rPh>
    <phoneticPr fontId="1"/>
  </si>
  <si>
    <t>720日目</t>
    <rPh sb="3" eb="5">
      <t>ニチメ</t>
    </rPh>
    <phoneticPr fontId="1"/>
  </si>
  <si>
    <t>721日目</t>
    <rPh sb="3" eb="5">
      <t>ニチメ</t>
    </rPh>
    <phoneticPr fontId="1"/>
  </si>
  <si>
    <t>722日目</t>
    <rPh sb="3" eb="5">
      <t>ニチメ</t>
    </rPh>
    <phoneticPr fontId="1"/>
  </si>
  <si>
    <t>723日目</t>
    <rPh sb="3" eb="5">
      <t>ニチメ</t>
    </rPh>
    <phoneticPr fontId="1"/>
  </si>
  <si>
    <t>724日目</t>
    <rPh sb="3" eb="5">
      <t>ニチメ</t>
    </rPh>
    <phoneticPr fontId="1"/>
  </si>
  <si>
    <t>725日目</t>
    <rPh sb="3" eb="5">
      <t>ニチメ</t>
    </rPh>
    <phoneticPr fontId="1"/>
  </si>
  <si>
    <t>726日目</t>
    <rPh sb="3" eb="5">
      <t>ニチメ</t>
    </rPh>
    <phoneticPr fontId="1"/>
  </si>
  <si>
    <t>727日目</t>
    <rPh sb="3" eb="5">
      <t>ニチメ</t>
    </rPh>
    <phoneticPr fontId="1"/>
  </si>
  <si>
    <t>728日目</t>
    <rPh sb="3" eb="5">
      <t>ニチメ</t>
    </rPh>
    <phoneticPr fontId="1"/>
  </si>
  <si>
    <t>729日目</t>
    <rPh sb="3" eb="5">
      <t>ニチメ</t>
    </rPh>
    <phoneticPr fontId="1"/>
  </si>
  <si>
    <t>730日目</t>
    <rPh sb="3" eb="5">
      <t>ニチメ</t>
    </rPh>
    <phoneticPr fontId="1"/>
  </si>
  <si>
    <t>731日目</t>
    <rPh sb="3" eb="5">
      <t>ニチメ</t>
    </rPh>
    <phoneticPr fontId="1"/>
  </si>
  <si>
    <t>（第３９条）</t>
    <rPh sb="1" eb="2">
      <t>ダイ</t>
    </rPh>
    <rPh sb="4" eb="5">
      <t>ジョウ</t>
    </rPh>
    <phoneticPr fontId="1"/>
  </si>
  <si>
    <t>別記様式３号（第９条関係）</t>
    <phoneticPr fontId="1"/>
  </si>
  <si>
    <t>外国地域</t>
    <rPh sb="0" eb="2">
      <t>ガイコク</t>
    </rPh>
    <rPh sb="2" eb="4">
      <t>チイキ</t>
    </rPh>
    <phoneticPr fontId="1"/>
  </si>
  <si>
    <t>区分</t>
    <rPh sb="0" eb="2">
      <t>クブン</t>
    </rPh>
    <phoneticPr fontId="1"/>
  </si>
  <si>
    <t>指定都市</t>
  </si>
  <si>
    <t>円</t>
  </si>
  <si>
    <t>移転距離区分</t>
    <rPh sb="0" eb="2">
      <t>イテン</t>
    </rPh>
    <rPh sb="2" eb="4">
      <t>キョリ</t>
    </rPh>
    <rPh sb="4" eb="6">
      <t>クブン</t>
    </rPh>
    <phoneticPr fontId="1"/>
  </si>
  <si>
    <t>内国旅行</t>
    <rPh sb="0" eb="2">
      <t>ナイコク</t>
    </rPh>
    <rPh sb="2" eb="4">
      <t>リョコウ</t>
    </rPh>
    <phoneticPr fontId="1"/>
  </si>
  <si>
    <t>移転料・路程</t>
    <rPh sb="0" eb="2">
      <t>イテン</t>
    </rPh>
    <rPh sb="2" eb="3">
      <t>リョウ</t>
    </rPh>
    <rPh sb="4" eb="6">
      <t>ロテイ</t>
    </rPh>
    <phoneticPr fontId="1"/>
  </si>
  <si>
    <t>ｋｍ</t>
    <phoneticPr fontId="1"/>
  </si>
  <si>
    <t>鉄道50キロメートル未満</t>
  </si>
  <si>
    <t>扶養親族１２歳以上</t>
    <rPh sb="0" eb="2">
      <t>フヨウ</t>
    </rPh>
    <rPh sb="2" eb="4">
      <t>シンゾク</t>
    </rPh>
    <rPh sb="6" eb="9">
      <t>サイイジョウ</t>
    </rPh>
    <phoneticPr fontId="1"/>
  </si>
  <si>
    <t>名</t>
    <rPh sb="0" eb="1">
      <t>メイ</t>
    </rPh>
    <phoneticPr fontId="1"/>
  </si>
  <si>
    <t>外国地域区分</t>
    <rPh sb="0" eb="2">
      <t>ガイコク</t>
    </rPh>
    <rPh sb="2" eb="4">
      <t>チイキ</t>
    </rPh>
    <rPh sb="4" eb="6">
      <t>クブン</t>
    </rPh>
    <phoneticPr fontId="1"/>
  </si>
  <si>
    <t>鉄道50キロメートル以上100キロメートル未満</t>
  </si>
  <si>
    <t>〃６～１１歳</t>
    <rPh sb="5" eb="6">
      <t>サイ</t>
    </rPh>
    <phoneticPr fontId="1"/>
  </si>
  <si>
    <t>鉄道100キロメートル以上300キロメートル未満</t>
  </si>
  <si>
    <t>〃６歳未満</t>
    <rPh sb="2" eb="5">
      <t>サイミマン</t>
    </rPh>
    <phoneticPr fontId="1"/>
  </si>
  <si>
    <t>鉄道300キロメートル以上500キロメートル未満</t>
  </si>
  <si>
    <t>出頭旅費</t>
    <rPh sb="0" eb="2">
      <t>シュットウ</t>
    </rPh>
    <rPh sb="2" eb="4">
      <t>リョヒ</t>
    </rPh>
    <phoneticPr fontId="1"/>
  </si>
  <si>
    <t>円</t>
    <rPh sb="0" eb="1">
      <t>エン</t>
    </rPh>
    <phoneticPr fontId="1"/>
  </si>
  <si>
    <t>うち交通費以外</t>
    <rPh sb="2" eb="5">
      <t>コウツウヒ</t>
    </rPh>
    <rPh sb="5" eb="7">
      <t>イガイ</t>
    </rPh>
    <phoneticPr fontId="1"/>
  </si>
  <si>
    <t>鉄道500キロメートル以上1,000キロメートル未満</t>
  </si>
  <si>
    <t>上限額</t>
    <rPh sb="0" eb="3">
      <t>ジョウゲンガク</t>
    </rPh>
    <phoneticPr fontId="1"/>
  </si>
  <si>
    <t>鉄道1,500キロメートル以上2,000キロメートル未満</t>
  </si>
  <si>
    <t>【内国】</t>
    <rPh sb="1" eb="3">
      <t>ナイコク</t>
    </rPh>
    <phoneticPr fontId="1"/>
  </si>
  <si>
    <t>鉄道2,000キロメートル以上</t>
  </si>
  <si>
    <t>外国旅行</t>
    <rPh sb="0" eb="2">
      <t>ガイコク</t>
    </rPh>
    <rPh sb="2" eb="4">
      <t>リョコウ</t>
    </rPh>
    <phoneticPr fontId="1"/>
  </si>
  <si>
    <t>着後手当（食事代）</t>
    <rPh sb="0" eb="2">
      <t>チャクゴ</t>
    </rPh>
    <rPh sb="2" eb="4">
      <t>テアテ</t>
    </rPh>
    <rPh sb="5" eb="8">
      <t>ショクジダイ</t>
    </rPh>
    <phoneticPr fontId="1"/>
  </si>
  <si>
    <t>鉄道100キロメートル未満</t>
  </si>
  <si>
    <t>着後手当（宿泊施設利用料）</t>
    <rPh sb="0" eb="2">
      <t>チャクゴ</t>
    </rPh>
    <rPh sb="2" eb="4">
      <t>テアテ</t>
    </rPh>
    <rPh sb="5" eb="7">
      <t>シュクハク</t>
    </rPh>
    <rPh sb="7" eb="9">
      <t>シセツ</t>
    </rPh>
    <rPh sb="9" eb="12">
      <t>リヨウリョウ</t>
    </rPh>
    <phoneticPr fontId="1"/>
  </si>
  <si>
    <t>着後手当（滞在諸費）</t>
    <rPh sb="0" eb="2">
      <t>チャクゴ</t>
    </rPh>
    <rPh sb="2" eb="4">
      <t>テアテ</t>
    </rPh>
    <rPh sb="5" eb="7">
      <t>タイザイ</t>
    </rPh>
    <rPh sb="7" eb="9">
      <t>ショヒ</t>
    </rPh>
    <phoneticPr fontId="1"/>
  </si>
  <si>
    <t>鉄道1,000キロメートル以上1,500キロメートル未満</t>
  </si>
  <si>
    <t>扶養親族移転料（１２歳以上）</t>
    <rPh sb="0" eb="2">
      <t>フヨウ</t>
    </rPh>
    <rPh sb="2" eb="4">
      <t>シンゾク</t>
    </rPh>
    <rPh sb="4" eb="6">
      <t>イテン</t>
    </rPh>
    <rPh sb="6" eb="7">
      <t>リョウ</t>
    </rPh>
    <rPh sb="10" eb="13">
      <t>サイイジョウ</t>
    </rPh>
    <phoneticPr fontId="1"/>
  </si>
  <si>
    <t>扶養親族移転料（６～１１歳）</t>
    <rPh sb="0" eb="2">
      <t>フヨウ</t>
    </rPh>
    <rPh sb="2" eb="4">
      <t>シンゾク</t>
    </rPh>
    <rPh sb="4" eb="6">
      <t>イテン</t>
    </rPh>
    <rPh sb="6" eb="7">
      <t>リョウ</t>
    </rPh>
    <phoneticPr fontId="1"/>
  </si>
  <si>
    <t>鉄道2,000キロメートル以上5,000キロメートル未満</t>
  </si>
  <si>
    <t>扶養親族移転料（６歳未満）</t>
    <rPh sb="0" eb="2">
      <t>フヨウ</t>
    </rPh>
    <rPh sb="2" eb="4">
      <t>シンゾク</t>
    </rPh>
    <rPh sb="4" eb="6">
      <t>イテン</t>
    </rPh>
    <rPh sb="6" eb="7">
      <t>リョウ</t>
    </rPh>
    <rPh sb="9" eb="12">
      <t>サイミマン</t>
    </rPh>
    <phoneticPr fontId="1"/>
  </si>
  <si>
    <t>鉄道5,000キロメートル以上1万キロメートル未満</t>
  </si>
  <si>
    <t>鉄道1万キロメートル以上1万5,000キロメートル未満</t>
  </si>
  <si>
    <t>鉄道1万5,000キロメートル以上2万キロメートル未満</t>
  </si>
  <si>
    <t>鉄道2万キロメートル以上</t>
  </si>
  <si>
    <t>【外国】</t>
    <rPh sb="1" eb="3">
      <t>ガイコク</t>
    </rPh>
    <phoneticPr fontId="1"/>
  </si>
  <si>
    <t>着後手当（食事・指定）</t>
    <rPh sb="0" eb="2">
      <t>チャクゴ</t>
    </rPh>
    <rPh sb="2" eb="4">
      <t>テアテ</t>
    </rPh>
    <rPh sb="5" eb="7">
      <t>ショクジ</t>
    </rPh>
    <rPh sb="8" eb="10">
      <t>シテイ</t>
    </rPh>
    <phoneticPr fontId="1"/>
  </si>
  <si>
    <t>着後手当（食事・甲）</t>
    <rPh sb="0" eb="2">
      <t>チャクゴ</t>
    </rPh>
    <rPh sb="2" eb="4">
      <t>テアテ</t>
    </rPh>
    <rPh sb="5" eb="7">
      <t>ショクジ</t>
    </rPh>
    <rPh sb="8" eb="9">
      <t>コウ</t>
    </rPh>
    <phoneticPr fontId="1"/>
  </si>
  <si>
    <t>着後手当（食事・乙）</t>
    <rPh sb="0" eb="2">
      <t>チャクゴ</t>
    </rPh>
    <rPh sb="2" eb="4">
      <t>テアテ</t>
    </rPh>
    <rPh sb="5" eb="7">
      <t>ショクジ</t>
    </rPh>
    <rPh sb="8" eb="9">
      <t>オツ</t>
    </rPh>
    <phoneticPr fontId="1"/>
  </si>
  <si>
    <t>着後手当（食事・丙）</t>
    <rPh sb="0" eb="2">
      <t>チャクゴ</t>
    </rPh>
    <rPh sb="2" eb="4">
      <t>テアテ</t>
    </rPh>
    <rPh sb="5" eb="7">
      <t>ショクジ</t>
    </rPh>
    <rPh sb="8" eb="9">
      <t>ヘイ</t>
    </rPh>
    <phoneticPr fontId="1"/>
  </si>
  <si>
    <t>着後手当（宿泊・指定）</t>
    <rPh sb="0" eb="2">
      <t>チャクゴ</t>
    </rPh>
    <rPh sb="2" eb="4">
      <t>テアテ</t>
    </rPh>
    <rPh sb="5" eb="7">
      <t>シュクハク</t>
    </rPh>
    <rPh sb="8" eb="10">
      <t>シテイ</t>
    </rPh>
    <phoneticPr fontId="1"/>
  </si>
  <si>
    <t>着後手当（宿泊・甲）</t>
    <rPh sb="0" eb="2">
      <t>チャクゴ</t>
    </rPh>
    <rPh sb="2" eb="4">
      <t>テアテ</t>
    </rPh>
    <rPh sb="8" eb="9">
      <t>コウ</t>
    </rPh>
    <phoneticPr fontId="1"/>
  </si>
  <si>
    <t>着後手当（宿泊・乙）</t>
    <rPh sb="0" eb="2">
      <t>チャクゴ</t>
    </rPh>
    <rPh sb="2" eb="4">
      <t>テアテ</t>
    </rPh>
    <rPh sb="8" eb="9">
      <t>オツ</t>
    </rPh>
    <phoneticPr fontId="1"/>
  </si>
  <si>
    <t>着後手当（宿泊・丙）</t>
    <rPh sb="0" eb="2">
      <t>チャクゴ</t>
    </rPh>
    <rPh sb="2" eb="4">
      <t>テアテ</t>
    </rPh>
    <rPh sb="8" eb="9">
      <t>ヘイ</t>
    </rPh>
    <phoneticPr fontId="1"/>
  </si>
  <si>
    <t>扶養親族移転料（１２歳未満）</t>
    <rPh sb="0" eb="2">
      <t>フヨウ</t>
    </rPh>
    <rPh sb="2" eb="4">
      <t>シンゾク</t>
    </rPh>
    <rPh sb="4" eb="6">
      <t>イテン</t>
    </rPh>
    <rPh sb="6" eb="7">
      <t>リョウ</t>
    </rPh>
    <rPh sb="11" eb="13">
      <t>ミマン</t>
    </rPh>
    <phoneticPr fontId="1"/>
  </si>
  <si>
    <t>赴任旅費支給額</t>
    <rPh sb="0" eb="2">
      <t>フニン</t>
    </rPh>
    <rPh sb="2" eb="4">
      <t>リョヒ</t>
    </rPh>
    <rPh sb="4" eb="6">
      <t>シキュウ</t>
    </rPh>
    <rPh sb="6" eb="7">
      <t>ガク</t>
    </rPh>
    <phoneticPr fontId="1"/>
  </si>
  <si>
    <t>区分</t>
  </si>
  <si>
    <t>宿泊施設利用料</t>
  </si>
  <si>
    <t>食事代（昼・夕・朝共通）</t>
    <rPh sb="0" eb="3">
      <t>ショクジダイ</t>
    </rPh>
    <phoneticPr fontId="1"/>
  </si>
  <si>
    <t>役員</t>
  </si>
  <si>
    <t>-</t>
  </si>
  <si>
    <t>役員以外の職員</t>
    <rPh sb="0" eb="2">
      <t>ヤクイン</t>
    </rPh>
    <rPh sb="2" eb="4">
      <t>イガイ</t>
    </rPh>
    <rPh sb="5" eb="7">
      <t>ショクイン</t>
    </rPh>
    <phoneticPr fontId="1"/>
  </si>
  <si>
    <t>定額</t>
  </si>
  <si>
    <t>上限額</t>
  </si>
  <si>
    <t>職員及び職員等以外の者</t>
  </si>
  <si>
    <t>宿泊施設利用料(1夜につき)</t>
    <phoneticPr fontId="1"/>
  </si>
  <si>
    <t>食事代</t>
    <rPh sb="0" eb="3">
      <t>ショクジダイ</t>
    </rPh>
    <phoneticPr fontId="1"/>
  </si>
  <si>
    <t>（昼食代，</t>
    <rPh sb="1" eb="3">
      <t>チュウショク</t>
    </rPh>
    <rPh sb="3" eb="4">
      <t>ダイ</t>
    </rPh>
    <phoneticPr fontId="1"/>
  </si>
  <si>
    <t>夕食代，</t>
    <rPh sb="0" eb="2">
      <t>ユウショク</t>
    </rPh>
    <rPh sb="2" eb="3">
      <t>ダイ</t>
    </rPh>
    <phoneticPr fontId="1"/>
  </si>
  <si>
    <t>朝食代）</t>
    <rPh sb="0" eb="2">
      <t>チョウショク</t>
    </rPh>
    <rPh sb="2" eb="3">
      <t>ダイ</t>
    </rPh>
    <phoneticPr fontId="1"/>
  </si>
  <si>
    <t>甲地方</t>
  </si>
  <si>
    <t>乙地方</t>
  </si>
  <si>
    <t>丙地方</t>
  </si>
  <si>
    <t>ＣＤ</t>
    <phoneticPr fontId="1"/>
  </si>
  <si>
    <t>宿泊上限額</t>
    <rPh sb="0" eb="2">
      <t>シュクハク</t>
    </rPh>
    <rPh sb="2" eb="5">
      <t>ジョウゲンガク</t>
    </rPh>
    <phoneticPr fontId="1"/>
  </si>
  <si>
    <t>宿泊定額（役員）</t>
    <rPh sb="0" eb="2">
      <t>シュクハク</t>
    </rPh>
    <rPh sb="2" eb="4">
      <t>テイガク</t>
    </rPh>
    <rPh sb="5" eb="7">
      <t>ヤクイン</t>
    </rPh>
    <phoneticPr fontId="1"/>
  </si>
  <si>
    <t>宿泊定額（職員）</t>
    <rPh sb="0" eb="2">
      <t>シュクハク</t>
    </rPh>
    <rPh sb="2" eb="4">
      <t>テイガク</t>
    </rPh>
    <rPh sb="5" eb="7">
      <t>ショクイン</t>
    </rPh>
    <phoneticPr fontId="1"/>
  </si>
  <si>
    <t>食事代（役員）</t>
    <rPh sb="0" eb="3">
      <t>ショクジダイ</t>
    </rPh>
    <rPh sb="4" eb="6">
      <t>ヤクイン</t>
    </rPh>
    <phoneticPr fontId="1"/>
  </si>
  <si>
    <t>食事代（職員）</t>
    <rPh sb="0" eb="3">
      <t>ショクジダイ</t>
    </rPh>
    <rPh sb="4" eb="6">
      <t>ショクイン</t>
    </rPh>
    <phoneticPr fontId="1"/>
  </si>
  <si>
    <t>指定都市</t>
    <phoneticPr fontId="1"/>
  </si>
  <si>
    <t>鉄道100キロメートル以上500キロメートル未満</t>
  </si>
  <si>
    <t>用務先１</t>
    <rPh sb="0" eb="2">
      <t>ヨウム</t>
    </rPh>
    <rPh sb="2" eb="3">
      <t>サキ</t>
    </rPh>
    <phoneticPr fontId="1"/>
  </si>
  <si>
    <t>用務先２</t>
    <rPh sb="0" eb="2">
      <t>ヨウム</t>
    </rPh>
    <rPh sb="2" eb="3">
      <t>サキ</t>
    </rPh>
    <phoneticPr fontId="1"/>
  </si>
  <si>
    <t>用務先３</t>
    <rPh sb="0" eb="2">
      <t>ヨウム</t>
    </rPh>
    <rPh sb="2" eb="3">
      <t>サキ</t>
    </rPh>
    <phoneticPr fontId="1"/>
  </si>
  <si>
    <t>用務先４</t>
    <rPh sb="0" eb="2">
      <t>ヨウム</t>
    </rPh>
    <rPh sb="2" eb="3">
      <t>サキ</t>
    </rPh>
    <phoneticPr fontId="1"/>
  </si>
  <si>
    <t>用務先５</t>
    <rPh sb="0" eb="2">
      <t>ヨウム</t>
    </rPh>
    <rPh sb="2" eb="3">
      <t>サキ</t>
    </rPh>
    <phoneticPr fontId="1"/>
  </si>
  <si>
    <t>用務先（県市町村・都市名）１</t>
    <rPh sb="0" eb="2">
      <t>ヨウム</t>
    </rPh>
    <rPh sb="2" eb="3">
      <t>サキ</t>
    </rPh>
    <phoneticPr fontId="1"/>
  </si>
  <si>
    <t>用務先（県市町村・都市名）３</t>
    <rPh sb="0" eb="2">
      <t>ヨウム</t>
    </rPh>
    <rPh sb="2" eb="3">
      <t>サキ</t>
    </rPh>
    <rPh sb="4" eb="5">
      <t>ケン</t>
    </rPh>
    <rPh sb="5" eb="8">
      <t>シチョウソン</t>
    </rPh>
    <rPh sb="9" eb="12">
      <t>トシメイ</t>
    </rPh>
    <phoneticPr fontId="1"/>
  </si>
  <si>
    <t>用務先（県市町村・都市名）４</t>
    <rPh sb="0" eb="2">
      <t>ヨウム</t>
    </rPh>
    <rPh sb="2" eb="3">
      <t>サキ</t>
    </rPh>
    <rPh sb="4" eb="5">
      <t>ケン</t>
    </rPh>
    <rPh sb="5" eb="8">
      <t>シチョウソン</t>
    </rPh>
    <rPh sb="9" eb="12">
      <t>トシメイ</t>
    </rPh>
    <phoneticPr fontId="1"/>
  </si>
  <si>
    <t>用務先（県市町村・都市名）５</t>
    <rPh sb="0" eb="2">
      <t>ヨウム</t>
    </rPh>
    <rPh sb="2" eb="3">
      <t>サキ</t>
    </rPh>
    <rPh sb="4" eb="5">
      <t>ケン</t>
    </rPh>
    <rPh sb="5" eb="8">
      <t>シチョウソン</t>
    </rPh>
    <rPh sb="9" eb="12">
      <t>トシメイ</t>
    </rPh>
    <phoneticPr fontId="1"/>
  </si>
  <si>
    <t>本学の経費以外からの旅費支給（有・無）</t>
    <rPh sb="0" eb="2">
      <t>ホンガク</t>
    </rPh>
    <rPh sb="3" eb="5">
      <t>ケイヒ</t>
    </rPh>
    <rPh sb="5" eb="7">
      <t>イガイ</t>
    </rPh>
    <rPh sb="10" eb="12">
      <t>リョヒ</t>
    </rPh>
    <rPh sb="12" eb="14">
      <t>シキュウ</t>
    </rPh>
    <rPh sb="15" eb="16">
      <t>アリ</t>
    </rPh>
    <rPh sb="17" eb="18">
      <t>ナ</t>
    </rPh>
    <phoneticPr fontId="1"/>
  </si>
  <si>
    <t>　有の場合，支給元</t>
    <rPh sb="1" eb="2">
      <t>アリ</t>
    </rPh>
    <rPh sb="3" eb="5">
      <t>バアイ</t>
    </rPh>
    <rPh sb="6" eb="8">
      <t>シキュウ</t>
    </rPh>
    <rPh sb="8" eb="9">
      <t>モト</t>
    </rPh>
    <phoneticPr fontId="1"/>
  </si>
  <si>
    <t>休日用務の有無（1：なし　2：振替　3：超勤）</t>
    <rPh sb="0" eb="2">
      <t>キュウジツ</t>
    </rPh>
    <rPh sb="2" eb="4">
      <t>ヨウム</t>
    </rPh>
    <rPh sb="5" eb="7">
      <t>ウム</t>
    </rPh>
    <rPh sb="15" eb="17">
      <t>フリカエ</t>
    </rPh>
    <rPh sb="20" eb="22">
      <t>チョウキン</t>
    </rPh>
    <phoneticPr fontId="1"/>
  </si>
  <si>
    <t>前泊の有無（1：あり　2または未入力：なし）</t>
    <rPh sb="0" eb="2">
      <t>ゼンパク</t>
    </rPh>
    <rPh sb="3" eb="5">
      <t>ウム</t>
    </rPh>
    <rPh sb="15" eb="18">
      <t>ミニュウリョク</t>
    </rPh>
    <phoneticPr fontId="1"/>
  </si>
  <si>
    <t>後泊の有無（1：あり　2または未入力：なし）</t>
    <rPh sb="0" eb="1">
      <t>アト</t>
    </rPh>
    <rPh sb="1" eb="2">
      <t>ハク</t>
    </rPh>
    <rPh sb="3" eb="5">
      <t>ウム</t>
    </rPh>
    <rPh sb="15" eb="18">
      <t>ミニュウリョク</t>
    </rPh>
    <phoneticPr fontId="1"/>
  </si>
  <si>
    <t>学会参加費の支出</t>
    <phoneticPr fontId="1"/>
  </si>
  <si>
    <t>令和　　年　　 月　　日</t>
    <phoneticPr fontId="1"/>
  </si>
  <si>
    <t>・「旅行報告書」を作成したら，報告書下部の署名欄に出張者本人の自署による署名を行ってください。旅行者本人が新潟大学から付与されたメールアドレスから提出する場合は，旅行報告書の自署省略が可能です。</t>
    <phoneticPr fontId="1"/>
  </si>
  <si>
    <t xml:space="preserve">〇学内窓口
　新潟大学監査室（事務局庁舎５階）
　TEL：025-262-6128　FAX：025-262-7501　E-mail：whistleblower@adm.niigata-u.ac.jp
</t>
    <rPh sb="1" eb="3">
      <t>ガクナイ</t>
    </rPh>
    <rPh sb="3" eb="5">
      <t>マドグチ</t>
    </rPh>
    <phoneticPr fontId="1"/>
  </si>
  <si>
    <t>（1）</t>
    <phoneticPr fontId="1"/>
  </si>
  <si>
    <t>フォーム回答後、修正がある場合・・・
国際部グローバルキャンパス推進課までご連絡ください。
E-mail：soumukokusai@adm.niigata-u.a.cjp
内線（Extension:）：6246、6935</t>
    <rPh sb="4" eb="6">
      <t>カイトウ</t>
    </rPh>
    <rPh sb="6" eb="7">
      <t>ゴ</t>
    </rPh>
    <rPh sb="20" eb="22">
      <t>コクサイ</t>
    </rPh>
    <rPh sb="22" eb="23">
      <t>ブ</t>
    </rPh>
    <rPh sb="33" eb="36">
      <t>スイシンカ</t>
    </rPh>
    <rPh sb="39" eb="41">
      <t>レンラク</t>
    </rPh>
    <phoneticPr fontId="1"/>
  </si>
  <si>
    <t>「入力欄」（Ｃ列）に入力してください。(Please enter it in the "Input Field" (Column C).)</t>
    <phoneticPr fontId="1"/>
  </si>
  <si>
    <t>※ 行の削除や追加は行わないでください。(Please do not delete or add any rows.)</t>
    <phoneticPr fontId="1"/>
  </si>
  <si>
    <t>※ [入力例」「入力の際の注意点」を参考に「入力欄」の各事項を入力してください。(Please fill in each item in the "Input Field" with reference to the "Input Example" and "Notes for Input".)</t>
    <phoneticPr fontId="1"/>
  </si>
  <si>
    <t>事項(Required fields)</t>
    <rPh sb="0" eb="2">
      <t>ジコウ</t>
    </rPh>
    <phoneticPr fontId="1"/>
  </si>
  <si>
    <t>入力の際の注意点(Notes for Input)</t>
    <rPh sb="0" eb="2">
      <t>ニュウリョク</t>
    </rPh>
    <rPh sb="3" eb="4">
      <t>サイ</t>
    </rPh>
    <rPh sb="5" eb="7">
      <t>チュウイ</t>
    </rPh>
    <rPh sb="7" eb="8">
      <t>テン</t>
    </rPh>
    <phoneticPr fontId="1"/>
  </si>
  <si>
    <t>入力欄(Input Field)</t>
    <rPh sb="0" eb="2">
      <t>ニュウリョク</t>
    </rPh>
    <rPh sb="2" eb="3">
      <t>ラン</t>
    </rPh>
    <phoneticPr fontId="1"/>
  </si>
  <si>
    <t>（入力チェック） Input Check</t>
    <rPh sb="1" eb="3">
      <t>ニュウリョク</t>
    </rPh>
    <phoneticPr fontId="1"/>
  </si>
  <si>
    <t>入力例(Input Example)</t>
    <rPh sb="0" eb="2">
      <t>ニュウリョク</t>
    </rPh>
    <rPh sb="2" eb="3">
      <t>レイ</t>
    </rPh>
    <phoneticPr fontId="1"/>
  </si>
  <si>
    <t>所属部局課（または所属団体）Department/Section (or Affiliated Organization)</t>
    <rPh sb="0" eb="2">
      <t>ショゾク</t>
    </rPh>
    <rPh sb="2" eb="4">
      <t>ブキョク</t>
    </rPh>
    <rPh sb="4" eb="5">
      <t>カ</t>
    </rPh>
    <rPh sb="9" eb="11">
      <t>ショゾク</t>
    </rPh>
    <rPh sb="11" eb="13">
      <t>ダンタイ</t>
    </rPh>
    <phoneticPr fontId="1"/>
  </si>
  <si>
    <t>住所（または居所）Address / Place of Residence</t>
    <rPh sb="0" eb="2">
      <t>ジュウショ</t>
    </rPh>
    <rPh sb="6" eb="8">
      <t>キョショ</t>
    </rPh>
    <phoneticPr fontId="1"/>
  </si>
  <si>
    <t>出発地（職場発の場合はキャンパスの所在地）の住所を入力してください。Please enter the address of the departure location (if departing from your workplace, enter the address of the campus).</t>
    <rPh sb="0" eb="3">
      <t>シュッパツチ</t>
    </rPh>
    <rPh sb="6" eb="7">
      <t>ハツ</t>
    </rPh>
    <rPh sb="22" eb="24">
      <t>ジュウショ</t>
    </rPh>
    <rPh sb="25" eb="27">
      <t>ニュウリョク</t>
    </rPh>
    <phoneticPr fontId="1"/>
  </si>
  <si>
    <t>新潟市西区五十嵐２の町８０５０番地(8050 Ikarashi 2-no-cho, Nishi-ku, Niigata-shi, Niigata 950-2102, Japan)</t>
    <rPh sb="0" eb="3">
      <t>ニイガタシ</t>
    </rPh>
    <rPh sb="3" eb="5">
      <t>ニシク</t>
    </rPh>
    <rPh sb="5" eb="8">
      <t>イガラシ</t>
    </rPh>
    <rPh sb="10" eb="11">
      <t>チョウ</t>
    </rPh>
    <rPh sb="15" eb="17">
      <t>バンチ</t>
    </rPh>
    <phoneticPr fontId="1"/>
  </si>
  <si>
    <t>職名（または職業）Job Title (or Occupation)</t>
    <rPh sb="0" eb="2">
      <t>ショクメイ</t>
    </rPh>
    <rPh sb="6" eb="8">
      <t>ショクギョウ</t>
    </rPh>
    <phoneticPr fontId="1"/>
  </si>
  <si>
    <t>会計法規係長(Accounting Regulations Section Chief)</t>
    <rPh sb="0" eb="3">
      <t>カイケイホウ</t>
    </rPh>
    <rPh sb="3" eb="4">
      <t>ノリ</t>
    </rPh>
    <rPh sb="4" eb="6">
      <t>カカリチョウ</t>
    </rPh>
    <phoneticPr fontId="1"/>
  </si>
  <si>
    <t>氏名(Last Name / First Name)</t>
    <rPh sb="0" eb="2">
      <t>シメイ</t>
    </rPh>
    <phoneticPr fontId="1"/>
  </si>
  <si>
    <t>職員番号等(Employee Number, etc.)</t>
    <rPh sb="0" eb="2">
      <t>ショクイン</t>
    </rPh>
    <rPh sb="2" eb="4">
      <t>バンゴウ</t>
    </rPh>
    <rPh sb="4" eb="5">
      <t>トウ</t>
    </rPh>
    <phoneticPr fontId="1"/>
  </si>
  <si>
    <t>出張区分(Type of Business Trip)</t>
    <rPh sb="0" eb="2">
      <t>シュッチョウ</t>
    </rPh>
    <rPh sb="2" eb="4">
      <t>クブン</t>
    </rPh>
    <phoneticPr fontId="1"/>
  </si>
  <si>
    <t>プルダウンメニューから選択。(Select from the dropdown menu.)</t>
    <phoneticPr fontId="1"/>
  </si>
  <si>
    <t>競争的資金内部監査(Internal Audit of Competitive Research Funds)</t>
    <rPh sb="0" eb="3">
      <t>キョウソウテキ</t>
    </rPh>
    <rPh sb="3" eb="5">
      <t>シキン</t>
    </rPh>
    <rPh sb="5" eb="7">
      <t>ナイブ</t>
    </rPh>
    <rPh sb="7" eb="9">
      <t>カンサ</t>
    </rPh>
    <phoneticPr fontId="1"/>
  </si>
  <si>
    <t>国内の大学の場合はキャンパス名まで記載してください。(Please include the campus name if the destination is a domestic university.)</t>
    <rPh sb="0" eb="2">
      <t>コクナイ</t>
    </rPh>
    <rPh sb="3" eb="5">
      <t>ダイガク</t>
    </rPh>
    <rPh sb="6" eb="8">
      <t>バアイ</t>
    </rPh>
    <rPh sb="14" eb="15">
      <t>メイ</t>
    </rPh>
    <rPh sb="17" eb="19">
      <t>キサイ</t>
    </rPh>
    <phoneticPr fontId="1"/>
  </si>
  <si>
    <t>医歯学総合病院(Niigata University Medical &amp; Dental Hospital)</t>
    <rPh sb="0" eb="3">
      <t>イシガク</t>
    </rPh>
    <rPh sb="3" eb="5">
      <t>ソウゴウ</t>
    </rPh>
    <rPh sb="5" eb="7">
      <t>ビョウイン</t>
    </rPh>
    <phoneticPr fontId="1"/>
  </si>
  <si>
    <t>新潟県新潟市(Niigata City, Niigata Prefecture)
ドイツベルリン(Berlin, Germany)</t>
    <rPh sb="0" eb="3">
      <t>ニイガタケン</t>
    </rPh>
    <rPh sb="3" eb="6">
      <t>ニイガタシ</t>
    </rPh>
    <phoneticPr fontId="1"/>
  </si>
  <si>
    <t>予算科目１(Budget Item 1)</t>
    <rPh sb="0" eb="2">
      <t>ヨサン</t>
    </rPh>
    <rPh sb="2" eb="4">
      <t>カモク</t>
    </rPh>
    <phoneticPr fontId="1"/>
  </si>
  <si>
    <t>課題番号等が分かる場合はカッコ書きで併記してください。(When available, please indicate the project number (or equivalent) in parentheses.)</t>
    <rPh sb="0" eb="2">
      <t>カダイ</t>
    </rPh>
    <rPh sb="2" eb="4">
      <t>バンゴウ</t>
    </rPh>
    <rPh sb="4" eb="5">
      <t>トウ</t>
    </rPh>
    <rPh sb="6" eb="7">
      <t>ワ</t>
    </rPh>
    <rPh sb="9" eb="11">
      <t>バアイ</t>
    </rPh>
    <rPh sb="15" eb="16">
      <t>ガ</t>
    </rPh>
    <rPh sb="18" eb="20">
      <t>ヘイキ</t>
    </rPh>
    <phoneticPr fontId="1"/>
  </si>
  <si>
    <r>
      <t xml:space="preserve">教育研究経費（研）（542110）(Educational and Research Expenses (Research) (542110))
研究助成◇◇◇財団（J20Gxxxx）(Research Grant from ◇◇◇ Foundation (J20Gxxxx))
</t>
    </r>
    <r>
      <rPr>
        <b/>
        <sz val="11"/>
        <color rgb="FFFF0000"/>
        <rFont val="MS Pゴシック"/>
        <family val="3"/>
        <charset val="128"/>
      </rPr>
      <t>海外研修等により自費の場合は、自費と記載
(If the expense is self-funded due to overseas training, please indicate "self-funded.")</t>
    </r>
    <rPh sb="0" eb="2">
      <t>キョウイク</t>
    </rPh>
    <rPh sb="2" eb="4">
      <t>ケンキュウ</t>
    </rPh>
    <rPh sb="4" eb="6">
      <t>ケイヒ</t>
    </rPh>
    <rPh sb="7" eb="8">
      <t>ケン</t>
    </rPh>
    <rPh sb="73" eb="75">
      <t>ケンキュウ</t>
    </rPh>
    <rPh sb="75" eb="77">
      <t>ジョセイ</t>
    </rPh>
    <rPh sb="80" eb="82">
      <t>ザイダン</t>
    </rPh>
    <rPh sb="140" eb="142">
      <t>カイガイ</t>
    </rPh>
    <rPh sb="142" eb="144">
      <t>ケンシュウ</t>
    </rPh>
    <rPh sb="144" eb="145">
      <t>トウ</t>
    </rPh>
    <rPh sb="148" eb="150">
      <t>ジヒ</t>
    </rPh>
    <rPh sb="151" eb="153">
      <t>バアイ</t>
    </rPh>
    <rPh sb="155" eb="157">
      <t>ジヒ</t>
    </rPh>
    <rPh sb="158" eb="160">
      <t>キサイ</t>
    </rPh>
    <phoneticPr fontId="1"/>
  </si>
  <si>
    <t>旅行期間（出発日）(Travel Period (Date of Departure))</t>
    <rPh sb="0" eb="2">
      <t>リョコウ</t>
    </rPh>
    <rPh sb="2" eb="4">
      <t>キカン</t>
    </rPh>
    <rPh sb="5" eb="8">
      <t>シュッパツビ</t>
    </rPh>
    <phoneticPr fontId="1"/>
  </si>
  <si>
    <t>「月（数値）/日（数値）」を入力してください（例：4/12）(Format: MM/DD (e.g., 4/12))</t>
    <rPh sb="1" eb="2">
      <t>ツキ</t>
    </rPh>
    <rPh sb="3" eb="5">
      <t>スウチ</t>
    </rPh>
    <rPh sb="7" eb="8">
      <t>ヒ</t>
    </rPh>
    <rPh sb="9" eb="11">
      <t>スウチ</t>
    </rPh>
    <rPh sb="14" eb="16">
      <t>ニュウリョク</t>
    </rPh>
    <rPh sb="23" eb="24">
      <t>レイ</t>
    </rPh>
    <phoneticPr fontId="1"/>
  </si>
  <si>
    <t>旅行期間（帰着日）(Travel Period (Date of Return))</t>
    <rPh sb="0" eb="2">
      <t>リョコウ</t>
    </rPh>
    <rPh sb="2" eb="4">
      <t>キカン</t>
    </rPh>
    <rPh sb="5" eb="7">
      <t>キチャク</t>
    </rPh>
    <rPh sb="7" eb="8">
      <t>ビ</t>
    </rPh>
    <phoneticPr fontId="1"/>
  </si>
  <si>
    <t>同上(Same as above)</t>
    <rPh sb="0" eb="2">
      <t>ドウジョウ</t>
    </rPh>
    <phoneticPr fontId="1"/>
  </si>
  <si>
    <t>本学の経費以外からの旅費支給
（有・無）
(Travel Expenses Covered by Sources Other Than This University (Yes / No))</t>
    <rPh sb="0" eb="2">
      <t>ホンガク</t>
    </rPh>
    <rPh sb="3" eb="5">
      <t>ケイヒ</t>
    </rPh>
    <rPh sb="5" eb="7">
      <t>イガイ</t>
    </rPh>
    <rPh sb="10" eb="12">
      <t>リョヒ</t>
    </rPh>
    <rPh sb="12" eb="14">
      <t>シキュウ</t>
    </rPh>
    <rPh sb="16" eb="17">
      <t>アリ</t>
    </rPh>
    <rPh sb="18" eb="19">
      <t>ナ</t>
    </rPh>
    <phoneticPr fontId="1"/>
  </si>
  <si>
    <t>プルダウンメニューから選択。(Select from the dropdown menu.)</t>
    <rPh sb="11" eb="13">
      <t>センタク</t>
    </rPh>
    <phoneticPr fontId="1"/>
  </si>
  <si>
    <t>有(Yes)</t>
    <rPh sb="0" eb="1">
      <t>アリ</t>
    </rPh>
    <phoneticPr fontId="1"/>
  </si>
  <si>
    <t>有の場合，支給元および支給内容(If "Yes," please specify the funding source and the details of the support.)</t>
    <rPh sb="0" eb="1">
      <t>アリ</t>
    </rPh>
    <rPh sb="2" eb="4">
      <t>バアイ</t>
    </rPh>
    <rPh sb="5" eb="7">
      <t>シキュウ</t>
    </rPh>
    <rPh sb="7" eb="8">
      <t>モト</t>
    </rPh>
    <rPh sb="11" eb="13">
      <t>シキュウ</t>
    </rPh>
    <rPh sb="13" eb="15">
      <t>ナイヨウ</t>
    </rPh>
    <phoneticPr fontId="1"/>
  </si>
  <si>
    <t>直上の入力欄が「無」の場合は入力不要です。(If "No" is selected in the field above, there is no need to complete this section.)</t>
    <rPh sb="0" eb="1">
      <t>チョク</t>
    </rPh>
    <rPh sb="1" eb="2">
      <t>ジョウ</t>
    </rPh>
    <rPh sb="3" eb="5">
      <t>ニュウリョク</t>
    </rPh>
    <rPh sb="5" eb="6">
      <t>ラン</t>
    </rPh>
    <rPh sb="8" eb="9">
      <t>ナ</t>
    </rPh>
    <rPh sb="11" eb="13">
      <t>バアイ</t>
    </rPh>
    <rPh sb="14" eb="16">
      <t>ニュウリョク</t>
    </rPh>
    <rPh sb="16" eb="18">
      <t>フヨウ</t>
    </rPh>
    <phoneticPr fontId="1"/>
  </si>
  <si>
    <t>○○財団（往路交通費および宿泊料）
(○○ Foundation (One-way transportation and accommodation expenses))</t>
    <rPh sb="2" eb="4">
      <t>ザイダン</t>
    </rPh>
    <rPh sb="5" eb="7">
      <t>オウロ</t>
    </rPh>
    <rPh sb="7" eb="10">
      <t>コウツウヒ</t>
    </rPh>
    <rPh sb="13" eb="16">
      <t>シュクハクリョウ</t>
    </rPh>
    <phoneticPr fontId="1"/>
  </si>
  <si>
    <t xml:space="preserve">前泊の有無（1：あり　2：なし）
(Overnight Stay Prior to the Event (1: Yes, 2: No))
</t>
    <rPh sb="0" eb="2">
      <t>ゼンパク</t>
    </rPh>
    <rPh sb="3" eb="5">
      <t>ウム</t>
    </rPh>
    <phoneticPr fontId="1"/>
  </si>
  <si>
    <t>後泊の有無（1：あり　2：なし）
(Post-Event Overnight Stay (1: Yes, 2: No))</t>
    <rPh sb="0" eb="1">
      <t>アト</t>
    </rPh>
    <rPh sb="1" eb="2">
      <t>ハク</t>
    </rPh>
    <rPh sb="3" eb="5">
      <t>ウム</t>
    </rPh>
    <phoneticPr fontId="1"/>
  </si>
  <si>
    <t>プルダウンメニューから選択してください。(Select from the dropdown menu.)</t>
    <rPh sb="11" eb="13">
      <t>センタク</t>
    </rPh>
    <phoneticPr fontId="1"/>
  </si>
  <si>
    <t>1：後泊あり→「備考」に理由を入力してください。
(1: Post-Event Overnight Stay Required → Please provide the reason in the 'Remarks' section.)</t>
    <phoneticPr fontId="1"/>
  </si>
  <si>
    <t>備考(Remarks)</t>
    <rPh sb="0" eb="2">
      <t>ビコウ</t>
    </rPh>
    <phoneticPr fontId="1"/>
  </si>
  <si>
    <t>学会等開催案内のURL(URL of Academic Conference Announcements)</t>
    <rPh sb="0" eb="2">
      <t>ガッカイ</t>
    </rPh>
    <rPh sb="2" eb="3">
      <t>トウ</t>
    </rPh>
    <phoneticPr fontId="1"/>
  </si>
  <si>
    <t>その他，連絡を必要とする事項を自由にご記載ください。
(Please feel free to provide any additional information or matters that require communication.)</t>
    <rPh sb="2" eb="3">
      <t>タ</t>
    </rPh>
    <rPh sb="4" eb="6">
      <t>レンラク</t>
    </rPh>
    <rPh sb="7" eb="9">
      <t>ヒツヨウ</t>
    </rPh>
    <rPh sb="12" eb="14">
      <t>ジコウ</t>
    </rPh>
    <rPh sb="15" eb="17">
      <t>ジユウ</t>
    </rPh>
    <rPh sb="19" eb="21">
      <t>キサイ</t>
    </rPh>
    <phoneticPr fontId="1"/>
  </si>
  <si>
    <r>
      <t xml:space="preserve">学会の開始時刻が午前９時であり当日出発では間に合わないため前泊。
</t>
    </r>
    <r>
      <rPr>
        <b/>
        <sz val="11"/>
        <rFont val="MS Pゴシック"/>
        <family val="3"/>
        <charset val="128"/>
      </rPr>
      <t>Reason for Pre-Event Overnight Stay:</t>
    </r>
    <r>
      <rPr>
        <sz val="11"/>
        <rFont val="MS Pゴシック"/>
        <family val="3"/>
        <charset val="128"/>
      </rPr>
      <t xml:space="preserve">
Since the conference begins at 9:00 a.m., it is not possible to arrive on time if departing on the same day. Therefore, an overnight stay prior to the event is required.
学会の終了時刻が午後６時であり当日の新潟着航空機の出発時刻に間に合わないため後泊。
</t>
    </r>
    <r>
      <rPr>
        <b/>
        <sz val="11"/>
        <rFont val="MS Pゴシック"/>
        <family val="3"/>
        <charset val="128"/>
      </rPr>
      <t>Reason for Post-Event Overnight Stay</t>
    </r>
    <r>
      <rPr>
        <sz val="11"/>
        <rFont val="MS Pゴシック"/>
        <family val="3"/>
        <charset val="128"/>
      </rPr>
      <t xml:space="preserve">:
As the conference ends at 6:00 p.m., it is not possible to catch a flight back to Niigata on the same day. Therefore, an overnight stay after the event is necessary.
休日振替：〇月〇日（日）→〇月〇日（月）
</t>
    </r>
    <r>
      <rPr>
        <b/>
        <sz val="11"/>
        <rFont val="MS Pゴシック"/>
        <family val="3"/>
        <charset val="128"/>
      </rPr>
      <t>Holiday Substitution:</t>
    </r>
    <r>
      <rPr>
        <sz val="11"/>
        <rFont val="MS Pゴシック"/>
        <family val="3"/>
        <charset val="128"/>
      </rPr>
      <t xml:space="preserve">
Sunday, [Month] [Day] → Monday, [Month] [Day]
超勤時間：〇月〇日9:00～15:00
</t>
    </r>
    <r>
      <rPr>
        <b/>
        <sz val="11"/>
        <rFont val="MS Pゴシック"/>
        <family val="3"/>
        <charset val="128"/>
      </rPr>
      <t>Overtime Hours:</t>
    </r>
    <r>
      <rPr>
        <sz val="11"/>
        <rFont val="MS Pゴシック"/>
        <family val="3"/>
        <charset val="128"/>
      </rPr>
      <t xml:space="preserve">
[Month] [Day], 9:00 a.m. – 3:00 p.m.
</t>
    </r>
    <rPh sb="0" eb="2">
      <t>ガッカイ</t>
    </rPh>
    <rPh sb="3" eb="5">
      <t>カイシ</t>
    </rPh>
    <rPh sb="5" eb="7">
      <t>ジコク</t>
    </rPh>
    <rPh sb="8" eb="10">
      <t>ゴゼン</t>
    </rPh>
    <rPh sb="11" eb="12">
      <t>ジ</t>
    </rPh>
    <rPh sb="15" eb="17">
      <t>トウジツ</t>
    </rPh>
    <rPh sb="17" eb="19">
      <t>シュッパツ</t>
    </rPh>
    <rPh sb="21" eb="22">
      <t>マ</t>
    </rPh>
    <rPh sb="23" eb="24">
      <t>ア</t>
    </rPh>
    <rPh sb="29" eb="31">
      <t>ゼンパク</t>
    </rPh>
    <rPh sb="241" eb="243">
      <t>ガッカイ</t>
    </rPh>
    <rPh sb="244" eb="246">
      <t>シュウリョウ</t>
    </rPh>
    <rPh sb="246" eb="248">
      <t>ジコク</t>
    </rPh>
    <rPh sb="249" eb="251">
      <t>ゴゴ</t>
    </rPh>
    <rPh sb="252" eb="253">
      <t>ジ</t>
    </rPh>
    <rPh sb="256" eb="258">
      <t>トウジツ</t>
    </rPh>
    <rPh sb="259" eb="261">
      <t>ニイガタ</t>
    </rPh>
    <rPh sb="261" eb="262">
      <t>チャク</t>
    </rPh>
    <rPh sb="262" eb="265">
      <t>コウクウキ</t>
    </rPh>
    <rPh sb="266" eb="268">
      <t>シュッパツ</t>
    </rPh>
    <rPh sb="268" eb="270">
      <t>ジコク</t>
    </rPh>
    <rPh sb="271" eb="272">
      <t>マ</t>
    </rPh>
    <rPh sb="273" eb="274">
      <t>ア</t>
    </rPh>
    <rPh sb="279" eb="280">
      <t>アト</t>
    </rPh>
    <rPh sb="488" eb="490">
      <t>キュウジツ</t>
    </rPh>
    <rPh sb="490" eb="492">
      <t>フリカエ</t>
    </rPh>
    <rPh sb="494" eb="495">
      <t>ガツ</t>
    </rPh>
    <rPh sb="496" eb="497">
      <t>ニチ</t>
    </rPh>
    <rPh sb="498" eb="499">
      <t>ニチ</t>
    </rPh>
    <rPh sb="502" eb="503">
      <t>ガツ</t>
    </rPh>
    <rPh sb="504" eb="505">
      <t>ニチ</t>
    </rPh>
    <rPh sb="506" eb="507">
      <t>ゲツ</t>
    </rPh>
    <rPh sb="578" eb="580">
      <t>チョウキン</t>
    </rPh>
    <rPh sb="580" eb="582">
      <t>ジカン</t>
    </rPh>
    <rPh sb="584" eb="585">
      <t>ガツ</t>
    </rPh>
    <rPh sb="586" eb="587">
      <t>ニチ</t>
    </rPh>
    <phoneticPr fontId="1"/>
  </si>
  <si>
    <t>帳簿金庫検査(Books and safe inspection）</t>
    <rPh sb="0" eb="2">
      <t>チョウボ</t>
    </rPh>
    <rPh sb="2" eb="4">
      <t>キンコ</t>
    </rPh>
    <rPh sb="4" eb="6">
      <t>ケンサ</t>
    </rPh>
    <phoneticPr fontId="1"/>
  </si>
  <si>
    <t>附属新潟学校(Affiliated School of Niigata）</t>
    <rPh sb="0" eb="2">
      <t>フゾク</t>
    </rPh>
    <rPh sb="2" eb="4">
      <t>ニイガタ</t>
    </rPh>
    <rPh sb="4" eb="6">
      <t>ガッコウ</t>
    </rPh>
    <phoneticPr fontId="1"/>
  </si>
  <si>
    <t>新潟県新潟市(Niigata City, Niigata Prefecture, Japan）
イタリアローマ(Rome, Italy）</t>
    <rPh sb="0" eb="3">
      <t>ニイガタケン</t>
    </rPh>
    <rPh sb="3" eb="6">
      <t>ニイガタシ</t>
    </rPh>
    <phoneticPr fontId="1"/>
  </si>
  <si>
    <r>
      <t xml:space="preserve">ＡＭＥＤ受託研究（J20Jxxxx)
（AMED Contract Research Project (J20Jxxxx)）
</t>
    </r>
    <r>
      <rPr>
        <b/>
        <sz val="11"/>
        <color rgb="FFFF0000"/>
        <rFont val="MS Pゴシック"/>
        <family val="3"/>
        <charset val="128"/>
      </rPr>
      <t>海外研修等により自費の場合は、自費と記載
(If the training abroad or similar activities are self-funded, please indicate 'self-funded'.）</t>
    </r>
    <rPh sb="4" eb="6">
      <t>ジュタク</t>
    </rPh>
    <rPh sb="6" eb="8">
      <t>ケンキュウ</t>
    </rPh>
    <phoneticPr fontId="1"/>
  </si>
  <si>
    <t>○○学会参加(Attending the ○○ Academic Conference）</t>
    <rPh sb="2" eb="4">
      <t>ガッカイ</t>
    </rPh>
    <rPh sb="4" eb="6">
      <t>サンカ</t>
    </rPh>
    <phoneticPr fontId="1"/>
  </si>
  <si>
    <t>Ｔ京大学○○キャンパス(○○ Campus, T University）</t>
    <rPh sb="1" eb="2">
      <t>キョウ</t>
    </rPh>
    <rPh sb="2" eb="4">
      <t>ダイガク</t>
    </rPh>
    <phoneticPr fontId="1"/>
  </si>
  <si>
    <t>東京都千代田区(Chiyoda City, Tokyo）
ドイツベルリン(Berlin, Germany）</t>
    <rPh sb="0" eb="3">
      <t>トウキョウト</t>
    </rPh>
    <rPh sb="3" eb="7">
      <t>チヨダク</t>
    </rPh>
    <phoneticPr fontId="1"/>
  </si>
  <si>
    <r>
      <t xml:space="preserve">科研費　基盤Ａ（20Hxxxxx）
(Grant-in-Aid for Scientific Research (A) (Project Number: 20Hxxxxx)）
</t>
    </r>
    <r>
      <rPr>
        <b/>
        <sz val="11"/>
        <color rgb="FFFF0000"/>
        <rFont val="MS Pゴシック"/>
        <family val="3"/>
        <charset val="128"/>
      </rPr>
      <t>海外研修等により自費の場合は、自費と記載
(If the training abroad or similar activities are self-funded, please indicate 'self-funded'.）</t>
    </r>
    <phoneticPr fontId="1"/>
  </si>
  <si>
    <t>○○国際学会における研究発表(Research Presentation at the ○○ International Conference"）</t>
    <rPh sb="2" eb="4">
      <t>コクサイ</t>
    </rPh>
    <rPh sb="4" eb="6">
      <t>ガッカイ</t>
    </rPh>
    <rPh sb="10" eb="12">
      <t>ケンキュウ</t>
    </rPh>
    <rPh sb="12" eb="14">
      <t>ハッピョウ</t>
    </rPh>
    <phoneticPr fontId="1"/>
  </si>
  <si>
    <t>ケンブリッジ大学(University of Cambridge）</t>
    <rPh sb="6" eb="8">
      <t>ダイガク</t>
    </rPh>
    <phoneticPr fontId="1"/>
  </si>
  <si>
    <t>イギリスケンブリッジ(Cambridge, United Kingdom）</t>
    <phoneticPr fontId="1"/>
  </si>
  <si>
    <r>
      <t xml:space="preserve">科研費　若手Ｂ（19Hxxxxx）
(Grant-in-Aid for Young Scientists (B) (Project Number: 19Hxxxxx)）
</t>
    </r>
    <r>
      <rPr>
        <b/>
        <sz val="11"/>
        <color rgb="FFFF0000"/>
        <rFont val="MS Pゴシック"/>
        <family val="3"/>
        <charset val="128"/>
      </rPr>
      <t>海外研修等により自費の場合は、自費と記載</t>
    </r>
    <r>
      <rPr>
        <sz val="11"/>
        <color theme="1"/>
        <rFont val="MS Pゴシック"/>
        <family val="3"/>
        <charset val="128"/>
      </rPr>
      <t xml:space="preserve">
</t>
    </r>
    <r>
      <rPr>
        <b/>
        <sz val="11"/>
        <color rgb="FFFF0000"/>
        <rFont val="MS Pゴシック"/>
        <family val="3"/>
        <charset val="128"/>
      </rPr>
      <t>(If the training abroad or similar activities are self-funded, please indicate 'self-funded'.）</t>
    </r>
    <rPh sb="0" eb="3">
      <t>カケンヒ</t>
    </rPh>
    <rPh sb="4" eb="6">
      <t>ワカテ</t>
    </rPh>
    <phoneticPr fontId="1"/>
  </si>
  <si>
    <t>○○国際会議における招待講演(Invited Lecture at the ○○ International Conference）</t>
    <rPh sb="2" eb="4">
      <t>コクサイ</t>
    </rPh>
    <rPh sb="4" eb="6">
      <t>カイギ</t>
    </rPh>
    <rPh sb="10" eb="12">
      <t>ショウタイ</t>
    </rPh>
    <rPh sb="12" eb="14">
      <t>コウエン</t>
    </rPh>
    <phoneticPr fontId="1"/>
  </si>
  <si>
    <t>ベルリン自由大学(Free University of Berlin）</t>
    <rPh sb="4" eb="6">
      <t>ジユウ</t>
    </rPh>
    <rPh sb="6" eb="8">
      <t>ダイガク</t>
    </rPh>
    <phoneticPr fontId="1"/>
  </si>
  <si>
    <t>ドイツベルリン（Berlin, Germany）</t>
    <phoneticPr fontId="1"/>
  </si>
  <si>
    <r>
      <t xml:space="preserve">科研費　国際共同研究加速基金（19Hxxxxx）
Grant-in-Aid for Fund for the Promotion of Joint International Research (Fostering Joint International Research) (Project Number: 19Hxxxxx)
</t>
    </r>
    <r>
      <rPr>
        <b/>
        <sz val="11"/>
        <color rgb="FFFF0000"/>
        <rFont val="MS Pゴシック"/>
        <family val="3"/>
        <charset val="128"/>
      </rPr>
      <t>海外研修等により自費の場合は、自費と記載
(If the training abroad or similar activities are self-funded, please indicate 'self-funded'.）</t>
    </r>
    <phoneticPr fontId="1"/>
  </si>
  <si>
    <r>
      <t>1</t>
    </r>
    <r>
      <rPr>
        <b/>
        <sz val="11"/>
        <color rgb="FF0000FF"/>
        <rFont val="游ゴシック"/>
        <family val="2"/>
        <scheme val="minor"/>
      </rPr>
      <t>：休日用務なし(1: No duties on holidays）</t>
    </r>
    <phoneticPr fontId="1"/>
  </si>
  <si>
    <t>2：振替→「備考」に振替日を入力してください。(2: Substitution → Please enter the substitute date in the 'Remarks' section.）</t>
    <rPh sb="6" eb="8">
      <t>ビコウ</t>
    </rPh>
    <rPh sb="10" eb="13">
      <t>フリカエビ</t>
    </rPh>
    <rPh sb="14" eb="16">
      <t>ニュウリョク</t>
    </rPh>
    <phoneticPr fontId="1"/>
  </si>
  <si>
    <t>3：代休→「備考」に代休日を入力してください。(3: Compensatory day off → Please enter the compensatory day in the 'Remarks' section.）</t>
    <rPh sb="2" eb="4">
      <t>ダイキュウ</t>
    </rPh>
    <rPh sb="6" eb="8">
      <t>ビコウ</t>
    </rPh>
    <rPh sb="10" eb="13">
      <t>ダイキュウビ</t>
    </rPh>
    <rPh sb="14" eb="16">
      <t>ニュウリョク</t>
    </rPh>
    <phoneticPr fontId="1"/>
  </si>
  <si>
    <t>外国旅行の場合は以下の入力も必要です↓（１／４枚目）
(For overseas travel, the following information is also required ↓ (Page 1 of 4)）</t>
    <rPh sb="0" eb="2">
      <t>ガイコク</t>
    </rPh>
    <rPh sb="2" eb="4">
      <t>リョコウ</t>
    </rPh>
    <rPh sb="5" eb="7">
      <t>バアイ</t>
    </rPh>
    <rPh sb="8" eb="10">
      <t>イカ</t>
    </rPh>
    <rPh sb="11" eb="13">
      <t>ニュウリョク</t>
    </rPh>
    <rPh sb="14" eb="16">
      <t>ヒツヨウ</t>
    </rPh>
    <rPh sb="23" eb="25">
      <t>マイメ</t>
    </rPh>
    <phoneticPr fontId="1"/>
  </si>
  <si>
    <t>4：超勤→「備考」に超勤時間を入力してください。(4: Overtime → Please enter the overtime hours in the 'Remarks' section.）</t>
    <rPh sb="6" eb="8">
      <t>ビコウ</t>
    </rPh>
    <rPh sb="10" eb="14">
      <t>チョウキンジカン</t>
    </rPh>
    <rPh sb="15" eb="17">
      <t>ニュウリョク</t>
    </rPh>
    <phoneticPr fontId="1"/>
  </si>
  <si>
    <t>※学生も入力願います。(Please ensure that students also complete this section.）</t>
    <phoneticPr fontId="1"/>
  </si>
  <si>
    <t>5：休日用務あり（5: Duties on holidays)</t>
    <phoneticPr fontId="1"/>
  </si>
  <si>
    <t>国内緊急連絡先(domestic emergency contact）</t>
    <phoneticPr fontId="1"/>
  </si>
  <si>
    <t>国内緊急連絡先(Domestic Emergency Contact）</t>
    <phoneticPr fontId="1"/>
  </si>
  <si>
    <t>家族等の氏名、続柄、電話番号、住所
※留学生は研究室の連絡先等
(Name, relationship, phone number, and address of a family member or equivalent.
※For international students, please provide your laboratory's contact information instead.）</t>
    <rPh sb="0" eb="2">
      <t>カゾク</t>
    </rPh>
    <rPh sb="2" eb="3">
      <t>トウ</t>
    </rPh>
    <rPh sb="4" eb="6">
      <t>シメイ</t>
    </rPh>
    <rPh sb="7" eb="9">
      <t>ゾクガラ</t>
    </rPh>
    <rPh sb="10" eb="12">
      <t>デンワ</t>
    </rPh>
    <rPh sb="12" eb="14">
      <t>バンゴウ</t>
    </rPh>
    <rPh sb="15" eb="17">
      <t>ジュウショ</t>
    </rPh>
    <rPh sb="19" eb="22">
      <t>リュウガクセイ</t>
    </rPh>
    <rPh sb="23" eb="26">
      <t>ケンキュウシツ</t>
    </rPh>
    <rPh sb="27" eb="31">
      <t>レンラクサキトウ</t>
    </rPh>
    <phoneticPr fontId="1"/>
  </si>
  <si>
    <t>大学　花子、妻
025-222-2222
新潟市○○区✕✕
Name: Hanako Daigaku (Wife)
Phone Number: 025-222-2222
Address: XX, OO Ward, Niigata City</t>
  </si>
  <si>
    <t>滞在日程表(Trip schedule）</t>
    <rPh sb="0" eb="2">
      <t>タイザイ</t>
    </rPh>
    <rPh sb="2" eb="5">
      <t>ニッテイヒョウ</t>
    </rPh>
    <phoneticPr fontId="1"/>
  </si>
  <si>
    <t>年月日(Date of entry: YYYY/MM/DD）</t>
    <rPh sb="0" eb="3">
      <t>ネンガッピ</t>
    </rPh>
    <phoneticPr fontId="1"/>
  </si>
  <si>
    <t>発着地名（国名）
Departure and arrival locations (country names)</t>
    <rPh sb="0" eb="4">
      <t>ハッチャクチメイ</t>
    </rPh>
    <rPh sb="5" eb="7">
      <t>コクメイ</t>
    </rPh>
    <phoneticPr fontId="1"/>
  </si>
  <si>
    <t>訪問先(Destination(s)）</t>
    <rPh sb="0" eb="3">
      <t>ホウモンサキ</t>
    </rPh>
    <phoneticPr fontId="1"/>
  </si>
  <si>
    <t>滞在日数(Length of stay）</t>
    <rPh sb="0" eb="4">
      <t>タイザイニッスウ</t>
    </rPh>
    <phoneticPr fontId="1"/>
  </si>
  <si>
    <t>外国旅行の場合は以下の入力も必要です↓（２／４枚目）
(For overseas travel, the following information is also required ↓ (Page ２ of 4)）</t>
    <phoneticPr fontId="1"/>
  </si>
  <si>
    <t>回答欄(Answer field）</t>
    <rPh sb="0" eb="2">
      <t>カイトウ</t>
    </rPh>
    <rPh sb="2" eb="3">
      <t>ラン</t>
    </rPh>
    <phoneticPr fontId="1"/>
  </si>
  <si>
    <r>
      <t xml:space="preserve">研究発表の演題、研究打合せのテーマ等
</t>
    </r>
    <r>
      <rPr>
        <b/>
        <sz val="14"/>
        <rFont val="ＭＳ Ｐゴシック"/>
        <family val="3"/>
        <charset val="128"/>
      </rPr>
      <t>※該当の場合のみ記入
（Title of the Research Presentation or Theme of the Research Discussion
※To be completed only if applicable.）</t>
    </r>
    <rPh sb="0" eb="2">
      <t>ケンキュウ</t>
    </rPh>
    <rPh sb="2" eb="4">
      <t>ハッピョウ</t>
    </rPh>
    <rPh sb="5" eb="7">
      <t>エンダイ</t>
    </rPh>
    <rPh sb="8" eb="10">
      <t>ケンキュウ</t>
    </rPh>
    <rPh sb="10" eb="11">
      <t>ウ</t>
    </rPh>
    <rPh sb="11" eb="12">
      <t>ア</t>
    </rPh>
    <rPh sb="17" eb="18">
      <t>トウ</t>
    </rPh>
    <rPh sb="20" eb="22">
      <t>ガイトウ</t>
    </rPh>
    <rPh sb="23" eb="25">
      <t>バアイ</t>
    </rPh>
    <rPh sb="27" eb="29">
      <t>キニュウ</t>
    </rPh>
    <phoneticPr fontId="1"/>
  </si>
  <si>
    <t>個人の場合
(In the case of an individual）</t>
    <rPh sb="0" eb="2">
      <t>コジン</t>
    </rPh>
    <rPh sb="3" eb="5">
      <t>バアイ</t>
    </rPh>
    <phoneticPr fontId="1"/>
  </si>
  <si>
    <t>所属(Affiliation）/職（Position/Title）/氏名（Name）
/業務または研究内容(Duties or Research Content）</t>
    <rPh sb="16" eb="17">
      <t>ショク</t>
    </rPh>
    <phoneticPr fontId="1"/>
  </si>
  <si>
    <t>大学・法人等の場合
（In the case of a university or corporation）</t>
    <rPh sb="0" eb="2">
      <t>ダイガク</t>
    </rPh>
    <rPh sb="3" eb="5">
      <t>ホウジン</t>
    </rPh>
    <rPh sb="5" eb="6">
      <t>トウ</t>
    </rPh>
    <rPh sb="7" eb="9">
      <t>バアイ</t>
    </rPh>
    <phoneticPr fontId="1"/>
  </si>
  <si>
    <t>名称（Name) /業務内容（Description of Duties）</t>
    <rPh sb="0" eb="2">
      <t>メイショウ</t>
    </rPh>
    <phoneticPr fontId="1"/>
  </si>
  <si>
    <t>渡航者との関係(Please specify your relationship to the traveler.e.g., academic advisor, research collaborator, administrative staff）</t>
    <rPh sb="0" eb="3">
      <t>トコウシャ</t>
    </rPh>
    <rPh sb="5" eb="7">
      <t>カンケイ</t>
    </rPh>
    <phoneticPr fontId="1"/>
  </si>
  <si>
    <t>国名・住所(Please enter the country and address.)</t>
    <rPh sb="0" eb="2">
      <t>コクメイ</t>
    </rPh>
    <rPh sb="3" eb="5">
      <t>ジュウショ</t>
    </rPh>
    <phoneticPr fontId="1"/>
  </si>
  <si>
    <t>機械、装置、工具、器具、備品、試料、サンプル、見本品などを携行しますか？(Will you be carrying any machines, equipment, tools, instruments, fixtures, samples, specimens, or demonstration items?)</t>
    <phoneticPr fontId="1"/>
  </si>
  <si>
    <t>以下のリンクを参照し、明らかに該当しないと判断できる場合のみ「いいえ」を選択してください。(Please select 'No' only if, after referring to the following link, you can clearly determine that it does not apply.）</t>
    <phoneticPr fontId="1"/>
  </si>
  <si>
    <t>貨物・技術のマトリクス表（経産省HP）(Goods and Technologies Matrix Table (on the METI website)）　</t>
    <phoneticPr fontId="1"/>
  </si>
  <si>
    <t>渡航先（相手方）は次のいずれかに該当しますか？(Does the destination (or counterpart) fall under any of the following categories?)</t>
    <phoneticPr fontId="1"/>
  </si>
  <si>
    <t>①②は以下の経産省HPで確認してください。(Please refer to the following METI websites for items ① and ②.)</t>
    <rPh sb="3" eb="5">
      <t>イカ</t>
    </rPh>
    <rPh sb="6" eb="9">
      <t>ケイサンショウ</t>
    </rPh>
    <rPh sb="12" eb="14">
      <t>カクニン</t>
    </rPh>
    <phoneticPr fontId="1"/>
  </si>
  <si>
    <t>上記「確認事項」の（５）及び（７）～（９）に「はい」「不明」が一つもない(None of the items (5) and (7) through (9) in the above 'Confirmation Items' are marked as 'Yes' or 'Unknown'.)</t>
    <rPh sb="0" eb="2">
      <t>ジョウキ</t>
    </rPh>
    <rPh sb="3" eb="5">
      <t>カクニン</t>
    </rPh>
    <rPh sb="5" eb="7">
      <t>ジコウ</t>
    </rPh>
    <rPh sb="12" eb="13">
      <t>オヨ</t>
    </rPh>
    <rPh sb="27" eb="29">
      <t>フメイ</t>
    </rPh>
    <rPh sb="31" eb="32">
      <t>ヒト</t>
    </rPh>
    <phoneticPr fontId="1"/>
  </si>
  <si>
    <t>外国旅行の場合は以下の入力も必要です↓（３／４枚目）
(For overseas travel, the following information is also required ↓ (Page ３ of 4)）</t>
    <rPh sb="0" eb="2">
      <t>ガイコク</t>
    </rPh>
    <rPh sb="2" eb="4">
      <t>リョコウ</t>
    </rPh>
    <rPh sb="5" eb="7">
      <t>バアイ</t>
    </rPh>
    <rPh sb="8" eb="10">
      <t>イカ</t>
    </rPh>
    <rPh sb="11" eb="13">
      <t>ニュウリョク</t>
    </rPh>
    <rPh sb="14" eb="16">
      <t>ヒツヨウ</t>
    </rPh>
    <rPh sb="23" eb="25">
      <t>マイメ</t>
    </rPh>
    <phoneticPr fontId="1"/>
  </si>
  <si>
    <t>※学生はこちらをクリック。「海外渡航計画書」と「海外渡航前確認書（学生用）」の提出が必要になります。
(Students, please click here. Submission of the 'Overseas Travel Plan' and the 'Pre-Departure Confirmation Form (for Students)' is required.）</t>
    <rPh sb="1" eb="3">
      <t>ガクセイ</t>
    </rPh>
    <rPh sb="14" eb="16">
      <t>カイガイ</t>
    </rPh>
    <rPh sb="16" eb="18">
      <t>トコウ</t>
    </rPh>
    <rPh sb="18" eb="21">
      <t>ケイカクショ</t>
    </rPh>
    <rPh sb="39" eb="41">
      <t>テイシュツ</t>
    </rPh>
    <rPh sb="42" eb="44">
      <t>ヒツヨウ</t>
    </rPh>
    <phoneticPr fontId="1"/>
  </si>
  <si>
    <t>※学外者は、回答不要です。(Students and non-affiliates do not need to respond.)</t>
    <rPh sb="1" eb="4">
      <t>ガクガイシャ</t>
    </rPh>
    <rPh sb="6" eb="8">
      <t>カイトウ</t>
    </rPh>
    <rPh sb="8" eb="10">
      <t>フヨウ</t>
    </rPh>
    <phoneticPr fontId="1"/>
  </si>
  <si>
    <r>
      <t>海外渡航前確認書</t>
    </r>
    <r>
      <rPr>
        <b/>
        <sz val="18"/>
        <color rgb="FFFF0000"/>
        <rFont val="ＭＳ Ｐ明朝"/>
        <family val="1"/>
        <charset val="128"/>
      </rPr>
      <t>（教職員用）</t>
    </r>
    <r>
      <rPr>
        <b/>
        <sz val="18"/>
        <rFont val="ＭＳ Ｐ明朝"/>
        <family val="1"/>
        <charset val="128"/>
      </rPr>
      <t xml:space="preserve">(Pre-Departure Confirmation Form </t>
    </r>
    <r>
      <rPr>
        <b/>
        <sz val="18"/>
        <color rgb="FFFF0000"/>
        <rFont val="ＭＳ Ｐ明朝"/>
        <family val="1"/>
        <charset val="128"/>
      </rPr>
      <t>(for Faculty and Staff)</t>
    </r>
    <r>
      <rPr>
        <b/>
        <sz val="18"/>
        <rFont val="ＭＳ Ｐ明朝"/>
        <family val="1"/>
        <charset val="128"/>
      </rPr>
      <t>)</t>
    </r>
    <phoneticPr fontId="1"/>
  </si>
  <si>
    <t>各項目を事前に確認の上、プルダウンより選択してください。
(Please review each item in advance and make your selection from the dropdown menu.)</t>
    <phoneticPr fontId="1"/>
  </si>
  <si>
    <t>渡航先の危険情報レベル及び感染症危険情報レベルを確認した。(I have checked the travel advisory levels and infectious disease risk levels for my destination.）</t>
    <phoneticPr fontId="1"/>
  </si>
  <si>
    <t>　　 外務省海外安全HP（Ministry of Foreign Affairs Overseas Safety Website)</t>
    <phoneticPr fontId="1"/>
  </si>
  <si>
    <t>渡航先国・地域における入国制限措置及び入国に際しての条件・行動制限措置について把握している。(I have confirmed the entry restrictions, conditions for entry, and any behavioral regulations in place in the destination country or region.）</t>
    <phoneticPr fontId="1"/>
  </si>
  <si>
    <t>　駐日外国公館リスト(List of Foreign Embassies and Consulates in Japan）</t>
    <phoneticPr fontId="1"/>
  </si>
  <si>
    <t>　在外公館リスト（List of Japanese Diplomatic Missions Abroad)</t>
    <phoneticPr fontId="1"/>
  </si>
  <si>
    <t xml:space="preserve">　外務省海外安全HP（Ministry of Foreign Affairs Overseas Safety Website) </t>
    <phoneticPr fontId="1"/>
  </si>
  <si>
    <t>渡航先国・地域で推奨又は義務付けられている予防接種の有無について確認した。推奨又は義務付けられている予防接種がある場合、接種回数や、同時に接種可能な種類等に制限があるものもあるため、早めに医療機関に相談する必要があることを理解している。(I have confirmed whether any vaccinations are recommended or required in the destination country or region. I understand that if certain vaccinations are recommended or mandatory, there may be limitations on the number of doses or combinations of vaccines that can be administered at the same time. Therefore, I recognize the importance of consulting a medical institution well in advance.）</t>
    <phoneticPr fontId="1"/>
  </si>
  <si>
    <t>厚生労働省検疫所(Quarantine Station, Ministry of Health, Labour and Welfare (Japan)）</t>
    <phoneticPr fontId="1"/>
  </si>
  <si>
    <t>外務省「世界の医療事情」(Medical Information for Overseas Travelers – Ministry of Foreign Affairs of Japan）</t>
    <phoneticPr fontId="1"/>
  </si>
  <si>
    <t>渡航先国・地域において法令等による行動制限がない、または制限がある場合も、目的とする活動が十分行える状況であると判断できる。(I have confirmed that there are no legal or regulatory restrictions on activities in the destination country or region, or that even if such restrictions exist, the intended activities can still be carried out without significant hindrance.）</t>
    <phoneticPr fontId="1"/>
  </si>
  <si>
    <t>日本への帰国に際し、日本政府が定める「水際対策強化に係る新たな措置」はない、または措置がある場合も、その措置内容に従って帰国できる状況であると判断できる。(I have confirmed that there are currently no border control measures enforced by the Japanese government upon re-entry into Japan, or if such measures are in place, I understand that I am able to comply with them and return to Japan without issue.）
【https://www.mhlw.go.jp/stf/seisakunitsuite/bunya/0000121431_00209.html】</t>
    <phoneticPr fontId="1"/>
  </si>
  <si>
    <t>出立・帰着予定日の直前・直後において、感染，感染の疑い、及び濃厚接触者となった場合に、渡航活動に及ぼす影響（例えば、航空券変更や宿泊延長による付加的費用発生の可能性があること、渡航中活動の制限等）について理解している。特に渡航期間が短期の場合は渡航目的に影響する可能性があり、注意及び認識が必要であることを理解している。(I understand that if I become infected, suspected of being infected, or identified as a close contact immediately before or after my departure or return date, it may impact my travel plans. This could include additional costs such as flight changes or extended accommodation, as well as restrictions on activities during the trip. I also recognize that such situations may significantly affect the purpose of travel, especially in the case of short-term stays, and therefore require careful attention and awareness.）</t>
    <phoneticPr fontId="1"/>
  </si>
  <si>
    <t>外国旅行の場合は以下のフォーム入力も必要です↓（４／４枚目）
(For overseas travel, the following information is also required ↓ (Page ４ of 4)）</t>
    <rPh sb="0" eb="2">
      <t>ガイコク</t>
    </rPh>
    <rPh sb="2" eb="4">
      <t>リョコウ</t>
    </rPh>
    <rPh sb="5" eb="7">
      <t>バアイ</t>
    </rPh>
    <rPh sb="8" eb="10">
      <t>イカ</t>
    </rPh>
    <rPh sb="15" eb="17">
      <t>ニュウリョク</t>
    </rPh>
    <rPh sb="18" eb="20">
      <t>ヒツヨウ</t>
    </rPh>
    <rPh sb="27" eb="29">
      <t>マイメ</t>
    </rPh>
    <phoneticPr fontId="1"/>
  </si>
  <si>
    <t>※学生や学外者は、回答不要です。(Students and non-affiliates do not need to respond.)</t>
    <phoneticPr fontId="1"/>
  </si>
  <si>
    <r>
      <rPr>
        <sz val="16"/>
        <rFont val="HGP創英角ｺﾞｼｯｸUB"/>
        <family val="2"/>
        <charset val="128"/>
      </rPr>
      <t>※他機関が実施している</t>
    </r>
    <r>
      <rPr>
        <sz val="16"/>
        <color rgb="FFFF0000"/>
        <rFont val="HGP創英角ｺﾞｼｯｸUB"/>
        <family val="2"/>
        <charset val="128"/>
      </rPr>
      <t xml:space="preserve">「特別研究員制度等」に該当する方は、回答必要です。
</t>
    </r>
    <r>
      <rPr>
        <sz val="16"/>
        <rFont val="HGP創英角ｺﾞｼｯｸUB"/>
        <family val="3"/>
        <charset val="128"/>
      </rPr>
      <t>（If you are affiliated with a “Special Research Fellowship Program” run by another institution, a response is required.）</t>
    </r>
    <rPh sb="31" eb="33">
      <t>ヒツヨウ</t>
    </rPh>
    <phoneticPr fontId="1"/>
  </si>
  <si>
    <t>海外渡航調書Webフォームへの入力（Filling out the Overseas Travel Report Web Form）</t>
    <rPh sb="4" eb="6">
      <t>チョウショ</t>
    </rPh>
    <rPh sb="15" eb="17">
      <t>ニュウリョク</t>
    </rPh>
    <phoneticPr fontId="1"/>
  </si>
  <si>
    <t>海外渡航調書フォームへのweb入力（Filling out the Overseas Travel Report Web Form）</t>
    <rPh sb="0" eb="2">
      <t>カイガイ</t>
    </rPh>
    <rPh sb="2" eb="4">
      <t>トコウ</t>
    </rPh>
    <rPh sb="4" eb="6">
      <t>チョウショ</t>
    </rPh>
    <rPh sb="14" eb="16">
      <t>ニュウリョク</t>
    </rPh>
    <phoneticPr fontId="1"/>
  </si>
  <si>
    <t>関係省庁への報告のため、教職員は必ず回答をお願いします。（All faculty and staff must respond, as the information will be reported to the relevant government authorities.）</t>
    <rPh sb="0" eb="2">
      <t>カンケイ</t>
    </rPh>
    <rPh sb="2" eb="4">
      <t>ショウチョウ</t>
    </rPh>
    <rPh sb="6" eb="8">
      <t>ホウコク</t>
    </rPh>
    <rPh sb="12" eb="15">
      <t>キョウショクイン</t>
    </rPh>
    <rPh sb="16" eb="17">
      <t>カナラ</t>
    </rPh>
    <rPh sb="18" eb="20">
      <t>カイトウ</t>
    </rPh>
    <rPh sb="22" eb="23">
      <t>ネガ</t>
    </rPh>
    <phoneticPr fontId="1"/>
  </si>
  <si>
    <t>フォーム入力日（Form Entry Date）（yyyy/mm/dd）→</t>
    <phoneticPr fontId="1"/>
  </si>
  <si>
    <t>本ファイルを「フライトスケジュール」、「用務内容、日程がわかる資料」「海外旅行保険の内容がわかる書類」とともに部局出張担当まで提出して下さい。
Please submit this file along with the following documents to the department's business travel coordinator:
「Flight schedule」「Documents outlining the purpose of the trip and the itinerary」「Documents showing the details of your overseas travel insurance」</t>
    <rPh sb="0" eb="1">
      <t>ホン</t>
    </rPh>
    <rPh sb="20" eb="24">
      <t>ヨウムナイヨウ</t>
    </rPh>
    <rPh sb="25" eb="27">
      <t>ニッテイ</t>
    </rPh>
    <rPh sb="31" eb="33">
      <t>シリョウ</t>
    </rPh>
    <rPh sb="48" eb="50">
      <t>ショルイ</t>
    </rPh>
    <rPh sb="55" eb="59">
      <t>ブキョクシュッチョウ</t>
    </rPh>
    <rPh sb="59" eb="61">
      <t>タントウ</t>
    </rPh>
    <rPh sb="63" eb="65">
      <t>テイシュツ</t>
    </rPh>
    <rPh sb="67" eb="68">
      <t>クダ</t>
    </rPh>
    <phoneticPr fontId="1"/>
  </si>
  <si>
    <t>確認項目　　（回答欄に記述、若しくはプルダウンで「はい」「いいえ」「不明」のいずれかを選択してください）
Confirmation Items
(Please provide your answer in the Answer field, or choose “Yes,” “No,” or “Unknown” from the dropdown list.)</t>
    <rPh sb="7" eb="9">
      <t>カイトウ</t>
    </rPh>
    <rPh sb="9" eb="10">
      <t>ラン</t>
    </rPh>
    <rPh sb="11" eb="13">
      <t>キジュツ</t>
    </rPh>
    <rPh sb="14" eb="15">
      <t>モ</t>
    </rPh>
    <rPh sb="43" eb="45">
      <t>センタク</t>
    </rPh>
    <phoneticPr fontId="1"/>
  </si>
  <si>
    <t>(2) (1)で必要な場合、査証の取得が可能か。(If the answer to (1) is "Required,", is it possible to obtain a visa?）</t>
    <phoneticPr fontId="1"/>
  </si>
  <si>
    <t>フォーム回答後、修正がある場合は、国際部グローバルキャンパス推進課までご連絡ください。
（If you need to make any changes after submitting the form, please contact Niigata University International Office.）
E-mail：soumukokusai@adm.niigata-u.a.cjp
内線（Extension:）：6246、6935</t>
    <phoneticPr fontId="1"/>
  </si>
  <si>
    <t>The process from travel application to travel expense reimbursement.</t>
    <phoneticPr fontId="1"/>
  </si>
  <si>
    <t>Business traveler</t>
    <phoneticPr fontId="1"/>
  </si>
  <si>
    <t>Travel expense officer</t>
    <phoneticPr fontId="1"/>
  </si>
  <si>
    <r>
      <rPr>
        <b/>
        <sz val="14"/>
        <color theme="1"/>
        <rFont val="Yu Gothic"/>
        <family val="3"/>
        <charset val="128"/>
      </rPr>
      <t>〇</t>
    </r>
    <r>
      <rPr>
        <b/>
        <sz val="14"/>
        <color theme="1"/>
        <rFont val="Calibri"/>
        <family val="3"/>
      </rPr>
      <t>Process from Overseas Travel Application to Travel Expense Reimbursement</t>
    </r>
    <phoneticPr fontId="1"/>
  </si>
  <si>
    <r>
      <rPr>
        <b/>
        <sz val="16"/>
        <color theme="1"/>
        <rFont val="ＭＳ 明朝"/>
        <family val="1"/>
        <charset val="128"/>
      </rPr>
      <t>【</t>
    </r>
    <r>
      <rPr>
        <b/>
        <sz val="16"/>
        <color theme="1"/>
        <rFont val="Calibri"/>
        <family val="2"/>
      </rPr>
      <t>About the travel report</t>
    </r>
    <r>
      <rPr>
        <b/>
        <sz val="16"/>
        <color theme="1"/>
        <rFont val="ＭＳ 明朝"/>
        <family val="1"/>
        <charset val="128"/>
      </rPr>
      <t>】</t>
    </r>
    <phoneticPr fontId="1"/>
  </si>
  <si>
    <r>
      <rPr>
        <sz val="14"/>
        <color theme="1"/>
        <rFont val="ＭＳ 明朝"/>
        <family val="1"/>
        <charset val="128"/>
      </rPr>
      <t>・</t>
    </r>
    <r>
      <rPr>
        <sz val="14"/>
        <color theme="1"/>
        <rFont val="Calibri"/>
        <family val="2"/>
      </rPr>
      <t>Upon completion of the travel report, the traveler is requested to provide a handwritten signature in the designated signature field at the bottom of the form. However, if the report is submitted via the email address officially issued by Niigata University, the handwritten signature may be omitted.</t>
    </r>
    <phoneticPr fontId="1"/>
  </si>
  <si>
    <r>
      <rPr>
        <sz val="14"/>
        <color theme="1"/>
        <rFont val="ＭＳ 明朝"/>
        <family val="1"/>
        <charset val="128"/>
      </rPr>
      <t>・</t>
    </r>
    <r>
      <rPr>
        <sz val="14"/>
        <color theme="1"/>
        <rFont val="Calibri"/>
        <family val="2"/>
      </rPr>
      <t>Please submit the required documents, including the travel report, in written form to the travel expense administrator within two weeks of the completion of your trip.</t>
    </r>
    <phoneticPr fontId="1"/>
  </si>
  <si>
    <r>
      <t>・</t>
    </r>
    <r>
      <rPr>
        <sz val="14"/>
        <color theme="1"/>
        <rFont val="Calibri"/>
        <family val="2"/>
      </rPr>
      <t>For business trips involving research meetings or opinion exchanges, please clearly indicate the primary contact person(s) at the destination in the 'Summary' section of the travel report.</t>
    </r>
    <phoneticPr fontId="1"/>
  </si>
  <si>
    <r>
      <t>【</t>
    </r>
    <r>
      <rPr>
        <b/>
        <sz val="14"/>
        <color theme="1"/>
        <rFont val="Calibri"/>
        <family val="2"/>
      </rPr>
      <t>Regarding the Misuse of Research Funds</t>
    </r>
    <r>
      <rPr>
        <b/>
        <sz val="14"/>
        <color theme="1"/>
        <rFont val="ＭＳ 明朝"/>
        <family val="1"/>
        <charset val="128"/>
      </rPr>
      <t>】</t>
    </r>
    <phoneticPr fontId="1"/>
  </si>
  <si>
    <t>The following actions constitute misconduct that does not comply with accounting rules. Individuals who engage in fraudulent or inappropriate behavior may be subject to disciplinary action.</t>
    <phoneticPr fontId="1"/>
  </si>
  <si>
    <r>
      <t>・</t>
    </r>
    <r>
      <rPr>
        <sz val="14"/>
        <color theme="1"/>
        <rFont val="Calibri"/>
        <family val="2"/>
      </rPr>
      <t>Receiving travel expenses from another organization while also submitting a travel report for the same trip and thereby receiving duplicate travel reimbursements constitutes misconduct.</t>
    </r>
    <phoneticPr fontId="1"/>
  </si>
  <si>
    <r>
      <t>・</t>
    </r>
    <r>
      <rPr>
        <sz val="14"/>
        <color theme="1"/>
        <rFont val="Calibri"/>
        <family val="2"/>
      </rPr>
      <t>Submitting a false travel report and receiving travel expenses despite not having actually undertaken the trip constitutes fraudulent conduct.</t>
    </r>
    <phoneticPr fontId="1"/>
  </si>
  <si>
    <r>
      <t>・</t>
    </r>
    <r>
      <rPr>
        <sz val="14"/>
        <color theme="1"/>
        <rFont val="Calibri"/>
        <family val="2"/>
      </rPr>
      <t>Altering the original travel schedule by shortening the duration, yet submitting a travel report based on the initial itinerary and receiving travel expenses accordingly, is considered a violation of accounting regulations and constitutes fraudulent behavior.</t>
    </r>
    <phoneticPr fontId="1"/>
  </si>
  <si>
    <r>
      <t>・</t>
    </r>
    <r>
      <rPr>
        <sz val="14"/>
        <color theme="1"/>
        <rFont val="Calibri"/>
        <family val="2"/>
      </rPr>
      <t>Deliberately claiming and receiving higher travel expenses than actually incurred</t>
    </r>
    <r>
      <rPr>
        <sz val="14"/>
        <color theme="1"/>
        <rFont val="ＭＳ 明朝"/>
        <family val="2"/>
        <charset val="128"/>
      </rPr>
      <t>—</t>
    </r>
    <r>
      <rPr>
        <sz val="14"/>
        <color theme="1"/>
        <rFont val="Calibri"/>
        <family val="2"/>
      </rPr>
      <t>despite using low-cost transportation or accommodation</t>
    </r>
    <r>
      <rPr>
        <sz val="14"/>
        <color theme="1"/>
        <rFont val="ＭＳ 明朝"/>
        <family val="2"/>
        <charset val="128"/>
      </rPr>
      <t>—</t>
    </r>
    <r>
      <rPr>
        <sz val="14"/>
        <color theme="1"/>
        <rFont val="Calibri"/>
        <family val="2"/>
      </rPr>
      <t>is considered a fraudulent act that violates accounting regulations.</t>
    </r>
    <phoneticPr fontId="1"/>
  </si>
  <si>
    <r>
      <t>・</t>
    </r>
    <r>
      <rPr>
        <sz val="14"/>
        <color theme="1"/>
        <rFont val="Calibri"/>
        <family val="2"/>
      </rPr>
      <t>Receiving travel expenses for hotel stays that never occurred, despite staying for free at a friend</t>
    </r>
    <r>
      <rPr>
        <sz val="14"/>
        <color theme="1"/>
        <rFont val="ＭＳ 明朝"/>
        <family val="2"/>
        <charset val="128"/>
      </rPr>
      <t>’</t>
    </r>
    <r>
      <rPr>
        <sz val="14"/>
        <color theme="1"/>
        <rFont val="Calibri"/>
        <family val="2"/>
      </rPr>
      <t>s home or accommodations provided by the host, constitutes fraud.</t>
    </r>
    <phoneticPr fontId="1"/>
  </si>
  <si>
    <r>
      <t>・</t>
    </r>
    <r>
      <rPr>
        <sz val="14"/>
        <color theme="1"/>
        <rFont val="Calibri"/>
        <family val="2"/>
      </rPr>
      <t>Taking back travel expenses paid by the university, based on facts, to use for something else.</t>
    </r>
    <phoneticPr fontId="1"/>
  </si>
  <si>
    <r>
      <t>【</t>
    </r>
    <r>
      <rPr>
        <b/>
        <sz val="14"/>
        <color theme="1"/>
        <rFont val="Calibri"/>
        <family val="2"/>
      </rPr>
      <t>Whistleblower Reporting and Consultation Desk</t>
    </r>
    <r>
      <rPr>
        <b/>
        <sz val="14"/>
        <color theme="1"/>
        <rFont val="ＭＳ 明朝"/>
        <family val="1"/>
        <charset val="128"/>
      </rPr>
      <t>】</t>
    </r>
    <phoneticPr fontId="1"/>
  </si>
  <si>
    <t>If you become aware of any misconduct, please report it or seek consultation through the contact point below.</t>
    <phoneticPr fontId="1"/>
  </si>
  <si>
    <r>
      <t>〇</t>
    </r>
    <r>
      <rPr>
        <sz val="14"/>
        <color theme="1"/>
        <rFont val="Calibri"/>
        <family val="2"/>
      </rPr>
      <t>Off-Campus Contact Point
Maruyama Law Office (Attorney Masashi Maruyama)
TEL: 025-223-1935</t>
    </r>
    <r>
      <rPr>
        <sz val="14"/>
        <color theme="1"/>
        <rFont val="ＭＳ 明朝"/>
        <family val="1"/>
        <charset val="128"/>
      </rPr>
      <t>　</t>
    </r>
    <r>
      <rPr>
        <sz val="14"/>
        <color theme="1"/>
        <rFont val="Calibri"/>
        <family val="2"/>
      </rPr>
      <t>FAX: 025-222-6339</t>
    </r>
    <r>
      <rPr>
        <sz val="14"/>
        <color theme="1"/>
        <rFont val="ＭＳ 明朝"/>
        <family val="1"/>
        <charset val="128"/>
      </rPr>
      <t>　</t>
    </r>
    <r>
      <rPr>
        <sz val="14"/>
        <color theme="1"/>
        <rFont val="Calibri"/>
        <family val="2"/>
      </rPr>
      <t>E-mail: maruyma-law@email.plala.or.jp</t>
    </r>
    <phoneticPr fontId="1"/>
  </si>
  <si>
    <r>
      <t>〇</t>
    </r>
    <r>
      <rPr>
        <sz val="14"/>
        <color theme="1"/>
        <rFont val="Calibri"/>
        <family val="2"/>
      </rPr>
      <t>On-Campus Contact Point
Niigata University Audit Office(5th Floor, Administrative Building)
TEL: 025-262-6128</t>
    </r>
    <r>
      <rPr>
        <sz val="14"/>
        <color theme="1"/>
        <rFont val="ＭＳ 明朝"/>
        <family val="2"/>
        <charset val="128"/>
      </rPr>
      <t>　</t>
    </r>
    <r>
      <rPr>
        <sz val="14"/>
        <color theme="1"/>
        <rFont val="Calibri"/>
        <family val="2"/>
      </rPr>
      <t>FAX: 025-262-7501</t>
    </r>
    <r>
      <rPr>
        <sz val="14"/>
        <color theme="1"/>
        <rFont val="ＭＳ 明朝"/>
        <family val="2"/>
        <charset val="128"/>
      </rPr>
      <t>　</t>
    </r>
    <r>
      <rPr>
        <sz val="14"/>
        <color theme="1"/>
        <rFont val="Calibri"/>
        <family val="2"/>
      </rPr>
      <t>E-mail: whistleblower@adm.niigata-u.ac.jp</t>
    </r>
    <phoneticPr fontId="1"/>
  </si>
  <si>
    <r>
      <rPr>
        <sz val="12"/>
        <color theme="1"/>
        <rFont val="Calibri"/>
        <family val="2"/>
      </rPr>
      <t>Website Navigation:
Niigata University Website (Top Page)</t>
    </r>
    <r>
      <rPr>
        <sz val="12"/>
        <color theme="1"/>
        <rFont val="ＭＳ 明朝"/>
        <family val="1"/>
        <charset val="128"/>
      </rPr>
      <t>＞</t>
    </r>
    <r>
      <rPr>
        <sz val="12"/>
        <color theme="1"/>
        <rFont val="Calibri"/>
        <family val="2"/>
      </rPr>
      <t xml:space="preserve"> About the University</t>
    </r>
    <r>
      <rPr>
        <sz val="12"/>
        <color theme="1"/>
        <rFont val="ＭＳ 明朝"/>
        <family val="1"/>
        <charset val="128"/>
      </rPr>
      <t>＞</t>
    </r>
    <r>
      <rPr>
        <sz val="12"/>
        <color theme="1"/>
        <rFont val="Calibri"/>
        <family val="2"/>
      </rPr>
      <t xml:space="preserve"> Overview of Niigata University
</t>
    </r>
    <r>
      <rPr>
        <sz val="12"/>
        <color theme="1"/>
        <rFont val="ＭＳ 明朝"/>
        <family val="1"/>
        <charset val="128"/>
      </rPr>
      <t>＞</t>
    </r>
    <r>
      <rPr>
        <sz val="12"/>
        <color theme="1"/>
        <rFont val="Calibri"/>
        <family val="2"/>
      </rPr>
      <t xml:space="preserve"> Compliance (Legal Compliance)</t>
    </r>
    <r>
      <rPr>
        <sz val="12"/>
        <color theme="1"/>
        <rFont val="ＭＳ 明朝"/>
        <family val="1"/>
        <charset val="128"/>
      </rPr>
      <t>＞</t>
    </r>
    <r>
      <rPr>
        <sz val="12"/>
        <color theme="1"/>
        <rFont val="Calibri"/>
        <family val="2"/>
      </rPr>
      <t xml:space="preserve"> Whistleblower Reporting and Consultation Desk</t>
    </r>
    <phoneticPr fontId="1"/>
  </si>
  <si>
    <t xml:space="preserve">         別記様式第10号（第9条関係）</t>
    <phoneticPr fontId="1"/>
  </si>
  <si>
    <t xml:space="preserve">       別記様式第10号（第9条関係）</t>
    <phoneticPr fontId="1"/>
  </si>
  <si>
    <t>Travel Report</t>
    <phoneticPr fontId="1"/>
  </si>
  <si>
    <t>Position/Name</t>
    <phoneticPr fontId="1"/>
  </si>
  <si>
    <t>Destination</t>
    <phoneticPr fontId="1"/>
  </si>
  <si>
    <t>Travel Period</t>
    <phoneticPr fontId="1"/>
  </si>
  <si>
    <t>Budgetary Items</t>
    <phoneticPr fontId="1"/>
  </si>
  <si>
    <t>Trip Overview</t>
    <phoneticPr fontId="1"/>
  </si>
  <si>
    <t>Primary Means of Transportation</t>
    <phoneticPr fontId="1"/>
  </si>
  <si>
    <t>Accommodation Details</t>
    <phoneticPr fontId="1"/>
  </si>
  <si>
    <t>Home</t>
  </si>
  <si>
    <t>Friend’s home</t>
    <phoneticPr fontId="1"/>
  </si>
  <si>
    <r>
      <rPr>
        <sz val="8"/>
        <color theme="1"/>
        <rFont val="ＭＳ 明朝"/>
        <family val="1"/>
        <charset val="128"/>
      </rPr>
      <t>※</t>
    </r>
    <r>
      <rPr>
        <sz val="8"/>
        <color theme="1"/>
        <rFont val="Calibri"/>
        <family val="2"/>
      </rPr>
      <t>If accommodations are located in a different municipality from the business destination, transportation expenses for short-distance travel to the accommodations may not be reimbursed.</t>
    </r>
    <phoneticPr fontId="1"/>
  </si>
  <si>
    <r>
      <rPr>
        <sz val="10"/>
        <color theme="1"/>
        <rFont val="ＭＳ 明朝"/>
        <family val="1"/>
        <charset val="128"/>
      </rPr>
      <t>　　</t>
    </r>
    <r>
      <rPr>
        <sz val="10"/>
        <color theme="1"/>
        <rFont val="Calibri"/>
        <family val="2"/>
      </rPr>
      <t xml:space="preserve"> Accommodation</t>
    </r>
    <phoneticPr fontId="1"/>
  </si>
  <si>
    <r>
      <rPr>
        <sz val="10"/>
        <color theme="1"/>
        <rFont val="ＭＳ 明朝"/>
        <family val="1"/>
        <charset val="128"/>
      </rPr>
      <t>　　</t>
    </r>
    <r>
      <rPr>
        <sz val="10"/>
        <color theme="1"/>
        <rFont val="Calibri"/>
        <family val="2"/>
      </rPr>
      <t>Train</t>
    </r>
    <r>
      <rPr>
        <sz val="10"/>
        <color theme="1"/>
        <rFont val="ＭＳ 明朝"/>
        <family val="1"/>
        <charset val="128"/>
      </rPr>
      <t>（　　</t>
    </r>
    <r>
      <rPr>
        <sz val="10"/>
        <color theme="1"/>
        <rFont val="Calibri"/>
        <family val="2"/>
      </rPr>
      <t>Shinkansen</t>
    </r>
    <r>
      <rPr>
        <sz val="10"/>
        <color theme="1"/>
        <rFont val="ＭＳ 明朝"/>
        <family val="1"/>
        <charset val="128"/>
      </rPr>
      <t>）　</t>
    </r>
    <r>
      <rPr>
        <sz val="10"/>
        <color theme="1"/>
        <rFont val="Calibri"/>
        <family val="2"/>
      </rPr>
      <t xml:space="preserve"> Airplane</t>
    </r>
    <r>
      <rPr>
        <sz val="10"/>
        <color theme="1"/>
        <rFont val="ＭＳ 明朝"/>
        <family val="1"/>
        <charset val="128"/>
      </rPr>
      <t>　　　</t>
    </r>
    <r>
      <rPr>
        <sz val="10"/>
        <color theme="1"/>
        <rFont val="Calibri"/>
        <family val="2"/>
      </rPr>
      <t>Local Bus</t>
    </r>
    <r>
      <rPr>
        <sz val="10"/>
        <color theme="1"/>
        <rFont val="ＭＳ 明朝"/>
        <family val="1"/>
        <charset val="128"/>
      </rPr>
      <t>　　　</t>
    </r>
    <r>
      <rPr>
        <sz val="10"/>
        <color theme="1"/>
        <rFont val="Calibri"/>
        <family val="2"/>
      </rPr>
      <t>Express Bus</t>
    </r>
    <phoneticPr fontId="1"/>
  </si>
  <si>
    <r>
      <rPr>
        <sz val="10"/>
        <color theme="1"/>
        <rFont val="ＭＳ 明朝"/>
        <family val="1"/>
        <charset val="128"/>
      </rPr>
      <t>　　</t>
    </r>
    <r>
      <rPr>
        <sz val="10"/>
        <color theme="1"/>
        <rFont val="Calibri"/>
        <family val="2"/>
      </rPr>
      <t>Ferry</t>
    </r>
    <r>
      <rPr>
        <sz val="10"/>
        <color theme="1"/>
        <rFont val="ＭＳ 明朝"/>
        <family val="1"/>
        <charset val="128"/>
      </rPr>
      <t>（　　</t>
    </r>
    <r>
      <rPr>
        <sz val="10"/>
        <color theme="1"/>
        <rFont val="Calibri"/>
        <family val="2"/>
      </rPr>
      <t>Jetfoil</t>
    </r>
    <r>
      <rPr>
        <sz val="10"/>
        <color theme="1"/>
        <rFont val="ＭＳ 明朝"/>
        <family val="1"/>
        <charset val="128"/>
      </rPr>
      <t>）</t>
    </r>
    <r>
      <rPr>
        <sz val="10"/>
        <color theme="1"/>
        <rFont val="Calibri"/>
        <family val="2"/>
      </rPr>
      <t xml:space="preserve">      Official vehicle  </t>
    </r>
    <r>
      <rPr>
        <sz val="10"/>
        <color theme="1"/>
        <rFont val="ＭＳ 明朝"/>
        <family val="1"/>
        <charset val="128"/>
      </rPr>
      <t>　　</t>
    </r>
    <r>
      <rPr>
        <sz val="10"/>
        <color theme="1"/>
        <rFont val="Calibri"/>
        <family val="2"/>
      </rPr>
      <t>Private Car</t>
    </r>
    <r>
      <rPr>
        <sz val="10"/>
        <color theme="1"/>
        <rFont val="ＭＳ 明朝"/>
        <family val="1"/>
        <charset val="128"/>
      </rPr>
      <t>　</t>
    </r>
    <phoneticPr fontId="1"/>
  </si>
  <si>
    <t>Supporting Documents for Transportation Use</t>
  </si>
  <si>
    <t>Other supporting documents</t>
  </si>
  <si>
    <t>Domestic Travel</t>
  </si>
  <si>
    <t>Other means of transportation(</t>
    <phoneticPr fontId="1"/>
  </si>
  <si>
    <t xml:space="preserve">  Other lodging locations   (</t>
    <phoneticPr fontId="1"/>
  </si>
  <si>
    <t>Overseas Travel</t>
  </si>
  <si>
    <t>When using an airplane</t>
    <phoneticPr fontId="1"/>
  </si>
  <si>
    <t>When using a private car</t>
    <phoneticPr fontId="1"/>
  </si>
  <si>
    <r>
      <t xml:space="preserve">    Meals included in the package price:</t>
    </r>
    <r>
      <rPr>
        <sz val="10"/>
        <color theme="1"/>
        <rFont val="ＭＳ 明朝"/>
        <family val="1"/>
        <charset val="128"/>
      </rPr>
      <t>（　　</t>
    </r>
    <r>
      <rPr>
        <sz val="10"/>
        <color theme="1"/>
        <rFont val="Calibri"/>
        <family val="2"/>
      </rPr>
      <t>No meals</t>
    </r>
    <r>
      <rPr>
        <sz val="10"/>
        <color theme="1"/>
        <rFont val="ＭＳ 明朝"/>
        <family val="1"/>
        <charset val="128"/>
      </rPr>
      <t> 　</t>
    </r>
    <r>
      <rPr>
        <sz val="10"/>
        <color theme="1"/>
        <rFont val="Calibri"/>
        <family val="2"/>
      </rPr>
      <t>Breakfast included</t>
    </r>
    <r>
      <rPr>
        <sz val="10"/>
        <color theme="1"/>
        <rFont val="ＭＳ 明朝"/>
        <family val="1"/>
        <charset val="128"/>
      </rPr>
      <t>　</t>
    </r>
    <r>
      <rPr>
        <sz val="10"/>
        <color theme="1"/>
        <rFont val="Calibri"/>
        <family val="2"/>
      </rPr>
      <t xml:space="preserve">   Dinner included)</t>
    </r>
    <r>
      <rPr>
        <sz val="10"/>
        <color theme="1"/>
        <rFont val="ＭＳ 明朝"/>
        <family val="1"/>
        <charset val="128"/>
      </rPr>
      <t>　　　</t>
    </r>
    <phoneticPr fontId="1"/>
  </si>
  <si>
    <r>
      <t>km</t>
    </r>
    <r>
      <rPr>
        <sz val="10"/>
        <color theme="1"/>
        <rFont val="ＭＳ 明朝"/>
        <family val="1"/>
        <charset val="128"/>
      </rPr>
      <t>）</t>
    </r>
    <r>
      <rPr>
        <sz val="10"/>
        <color theme="1"/>
        <rFont val="Calibri"/>
        <family val="2"/>
      </rPr>
      <t xml:space="preserve">   </t>
    </r>
    <r>
      <rPr>
        <sz val="10"/>
        <color theme="1"/>
        <rFont val="ＭＳ 明朝"/>
        <family val="1"/>
        <charset val="128"/>
      </rPr>
      <t>（　　</t>
    </r>
    <r>
      <rPr>
        <sz val="10"/>
        <color theme="1"/>
        <rFont val="Calibri"/>
        <family val="2"/>
      </rPr>
      <t>Round-trip</t>
    </r>
    <r>
      <rPr>
        <sz val="10"/>
        <color theme="1"/>
        <rFont val="ＭＳ 明朝"/>
        <family val="1"/>
        <charset val="128"/>
      </rPr>
      <t> 　</t>
    </r>
    <r>
      <rPr>
        <sz val="10"/>
        <color theme="1"/>
        <rFont val="Calibri"/>
        <family val="2"/>
      </rPr>
      <t>One-way</t>
    </r>
    <r>
      <rPr>
        <sz val="10"/>
        <color theme="1"/>
        <rFont val="ＭＳ 明朝"/>
        <family val="1"/>
        <charset val="128"/>
      </rPr>
      <t>）</t>
    </r>
    <phoneticPr fontId="1"/>
  </si>
  <si>
    <r>
      <rPr>
        <sz val="10"/>
        <color theme="1"/>
        <rFont val="ＭＳ 明朝"/>
        <family val="1"/>
        <charset val="128"/>
      </rPr>
      <t>※</t>
    </r>
    <r>
      <rPr>
        <sz val="10"/>
        <color theme="1"/>
        <rFont val="Calibri"/>
        <family val="2"/>
      </rPr>
      <t>Receipts must be attached for any reimbursable expenses, including rental cars, taxis, expressway tolls, paid parking, and any fuel costs paid in advance.</t>
    </r>
    <phoneticPr fontId="1"/>
  </si>
  <si>
    <t>　　（</t>
    <phoneticPr fontId="1"/>
  </si>
  <si>
    <t>Supporting Documents for Primary Transportation Used</t>
    <phoneticPr fontId="1"/>
  </si>
  <si>
    <t>Other supporting documents</t>
    <phoneticPr fontId="1"/>
  </si>
  <si>
    <r>
      <t xml:space="preserve">         Receipt</t>
    </r>
    <r>
      <rPr>
        <sz val="10"/>
        <color theme="1"/>
        <rFont val="ＭＳ 明朝"/>
        <family val="1"/>
        <charset val="128"/>
      </rPr>
      <t>　</t>
    </r>
    <r>
      <rPr>
        <sz val="10"/>
        <color theme="1"/>
        <rFont val="Calibri"/>
        <family val="2"/>
      </rPr>
      <t xml:space="preserve">    Boarding pass stub</t>
    </r>
    <phoneticPr fontId="1"/>
  </si>
  <si>
    <t xml:space="preserve">         When using a package tour</t>
    <phoneticPr fontId="1"/>
  </si>
  <si>
    <r>
      <t xml:space="preserve">         Distance Traveled (approx.):</t>
    </r>
    <r>
      <rPr>
        <sz val="10"/>
        <color theme="1"/>
        <rFont val="ＭＳ 明朝"/>
        <family val="1"/>
        <charset val="128"/>
      </rPr>
      <t>　</t>
    </r>
    <phoneticPr fontId="1"/>
  </si>
  <si>
    <r>
      <t xml:space="preserve">         Receipt</t>
    </r>
    <r>
      <rPr>
        <sz val="10"/>
        <color theme="1"/>
        <rFont val="ＭＳ 明朝"/>
        <family val="1"/>
        <charset val="128"/>
      </rPr>
      <t>　</t>
    </r>
    <phoneticPr fontId="1"/>
  </si>
  <si>
    <r>
      <rPr>
        <sz val="10"/>
        <color theme="1"/>
        <rFont val="ＭＳ 明朝"/>
        <family val="1"/>
        <charset val="128"/>
      </rPr>
      <t>　　</t>
    </r>
    <r>
      <rPr>
        <sz val="10"/>
        <color theme="1"/>
        <rFont val="Calibri"/>
        <family val="2"/>
      </rPr>
      <t xml:space="preserve"> Documents showing a breakdown of airfare (e.g., quotation, E-ticket customer copy, etc.)</t>
    </r>
    <phoneticPr fontId="1"/>
  </si>
  <si>
    <r>
      <rPr>
        <sz val="10"/>
        <color theme="1"/>
        <rFont val="ＭＳ 明朝"/>
        <family val="1"/>
        <charset val="128"/>
      </rPr>
      <t>　　</t>
    </r>
    <r>
      <rPr>
        <sz val="10"/>
        <color theme="1"/>
        <rFont val="Calibri"/>
        <family val="2"/>
      </rPr>
      <t xml:space="preserve"> Boarding pass stub</t>
    </r>
    <phoneticPr fontId="1"/>
  </si>
  <si>
    <r>
      <rPr>
        <sz val="10"/>
        <color theme="1"/>
        <rFont val="ＭＳ 明朝"/>
        <family val="1"/>
        <charset val="128"/>
      </rPr>
      <t>　　（</t>
    </r>
    <phoneticPr fontId="1"/>
  </si>
  <si>
    <r>
      <rPr>
        <sz val="11"/>
        <color theme="1"/>
        <rFont val="ＭＳ 明朝"/>
        <family val="1"/>
        <charset val="128"/>
      </rPr>
      <t>）</t>
    </r>
    <phoneticPr fontId="1"/>
  </si>
  <si>
    <r>
      <rPr>
        <sz val="10"/>
        <color theme="1"/>
        <rFont val="ＭＳ 明朝"/>
        <family val="1"/>
        <charset val="128"/>
      </rPr>
      <t>※</t>
    </r>
    <r>
      <rPr>
        <sz val="10"/>
        <color theme="1"/>
        <rFont val="Calibri"/>
        <family val="2"/>
      </rPr>
      <t>For transportation and other locally paid expenses that are reimbursable as travel costs, please submit receipts or other supporting documents.</t>
    </r>
    <phoneticPr fontId="1"/>
  </si>
  <si>
    <r>
      <rPr>
        <sz val="10"/>
        <color theme="1"/>
        <rFont val="ＭＳ 明朝"/>
        <family val="1"/>
        <charset val="128"/>
      </rPr>
      <t>　</t>
    </r>
    <r>
      <rPr>
        <sz val="10"/>
        <color theme="1"/>
        <rFont val="Calibri"/>
        <family val="2"/>
      </rPr>
      <t xml:space="preserve">     Receipt</t>
    </r>
    <phoneticPr fontId="1"/>
  </si>
  <si>
    <t>Whether travel expenses are funded by sources other than Niigata University</t>
    <phoneticPr fontId="1"/>
  </si>
  <si>
    <r>
      <rPr>
        <sz val="10"/>
        <color theme="1"/>
        <rFont val="ＭＳ 明朝"/>
        <family val="1"/>
        <charset val="128"/>
      </rPr>
      <t>　　</t>
    </r>
    <r>
      <rPr>
        <sz val="10"/>
        <color theme="1"/>
        <rFont val="Calibri"/>
        <family val="2"/>
      </rPr>
      <t xml:space="preserve"> Fully funded</t>
    </r>
    <phoneticPr fontId="1"/>
  </si>
  <si>
    <r>
      <rPr>
        <sz val="10"/>
        <color theme="1"/>
        <rFont val="ＭＳ 明朝"/>
        <family val="1"/>
        <charset val="128"/>
      </rPr>
      <t>）</t>
    </r>
    <phoneticPr fontId="1"/>
  </si>
  <si>
    <r>
      <rPr>
        <sz val="10"/>
        <color theme="1"/>
        <rFont val="ＭＳ 明朝"/>
        <family val="1"/>
        <charset val="128"/>
      </rPr>
      <t>※</t>
    </r>
    <r>
      <rPr>
        <sz val="10"/>
        <color theme="1"/>
        <rFont val="Calibri"/>
        <family val="2"/>
      </rPr>
      <t>If any portion of the expenses is funded, provide a detailed breakdown of the support received.</t>
    </r>
    <phoneticPr fontId="1"/>
  </si>
  <si>
    <t>Actual travel route and method</t>
    <phoneticPr fontId="1"/>
  </si>
  <si>
    <r>
      <rPr>
        <sz val="9"/>
        <color theme="1"/>
        <rFont val="ＭＳ 明朝"/>
        <family val="1"/>
        <charset val="128"/>
      </rPr>
      <t>※</t>
    </r>
    <r>
      <rPr>
        <sz val="9"/>
        <color theme="1"/>
        <rFont val="Calibri"/>
        <family val="2"/>
      </rPr>
      <t>1</t>
    </r>
    <r>
      <rPr>
        <sz val="9"/>
        <color theme="1"/>
        <rFont val="ＭＳ 明朝"/>
        <family val="1"/>
        <charset val="128"/>
      </rPr>
      <t>　</t>
    </r>
    <r>
      <rPr>
        <sz val="9"/>
        <color theme="1"/>
        <rFont val="Calibri"/>
        <family val="2"/>
      </rPr>
      <t xml:space="preserve">Even if the actual travel route and method are not declared, travel expenses will be reimbursed based on the most economical and standard round-trip route and method to the business destination (including short-distance travel between multiple destinations, if applicable). Please note that this may differ from the actual route and method used.
</t>
    </r>
    <r>
      <rPr>
        <sz val="9"/>
        <color theme="1"/>
        <rFont val="ＭＳ 明朝"/>
        <family val="1"/>
        <charset val="128"/>
      </rPr>
      <t>※</t>
    </r>
    <r>
      <rPr>
        <sz val="9"/>
        <color theme="1"/>
        <rFont val="Calibri"/>
        <family val="2"/>
      </rPr>
      <t>2</t>
    </r>
    <r>
      <rPr>
        <sz val="9"/>
        <color theme="1"/>
        <rFont val="ＭＳ 明朝"/>
        <family val="1"/>
        <charset val="128"/>
      </rPr>
      <t>　</t>
    </r>
    <r>
      <rPr>
        <sz val="9"/>
        <color theme="1"/>
        <rFont val="Calibri"/>
        <family val="2"/>
      </rPr>
      <t>Please declare your travel details by attaching receipts, or by providing a description in the remarks section or on a separate sheet.</t>
    </r>
    <phoneticPr fontId="1"/>
  </si>
  <si>
    <t>Remarks</t>
    <phoneticPr fontId="1"/>
  </si>
  <si>
    <t>Arrival in the morning on the final day (no lunch allowance required)</t>
  </si>
  <si>
    <t>Departure in the afternoon on the first day (no lunch allowance is required)</t>
    <phoneticPr fontId="1"/>
  </si>
  <si>
    <t>If you did not incur actual expenses for accommodation, transportation, or meals because they were provided by the host or a related party, please specify the details in the remarks section.</t>
  </si>
  <si>
    <r>
      <rPr>
        <sz val="10"/>
        <color theme="1"/>
        <rFont val="ＭＳ 明朝"/>
        <family val="1"/>
        <charset val="128"/>
      </rPr>
      <t>※　</t>
    </r>
    <phoneticPr fontId="1"/>
  </si>
  <si>
    <t>The travel report serves not only to document the details of the trip but also as the basis for the disbursement of travel expenses. Submitting a report that contains false information, whether due to intentional misconduct or gross negligence, may constitute misuse of research funds or other institutional resources. Such actions may result in the obligation to return the disbursed funds, restrictions on future applications for competitive funding, and disciplinary measures in accordance with university regulations.</t>
    <phoneticPr fontId="1"/>
  </si>
  <si>
    <t>I fully understand the above and confirm that the report content is true.</t>
    <phoneticPr fontId="1"/>
  </si>
  <si>
    <t>Traveler's Signature:</t>
    <phoneticPr fontId="1"/>
  </si>
  <si>
    <t>Submit to the travel expense manager within 2 weeks after the completion of the trip.</t>
    <phoneticPr fontId="1"/>
  </si>
  <si>
    <r>
      <rPr>
        <sz val="10"/>
        <color theme="1"/>
        <rFont val="Calibri"/>
        <family val="2"/>
      </rPr>
      <t xml:space="preserve">          Partially funded             </t>
    </r>
    <r>
      <rPr>
        <sz val="10"/>
        <color theme="1"/>
        <rFont val="ＭＳ 明朝"/>
        <family val="1"/>
        <charset val="128"/>
      </rPr>
      <t>（</t>
    </r>
    <phoneticPr fontId="1"/>
  </si>
  <si>
    <t>財務企画課(Finance and Planning Section）</t>
    <rPh sb="0" eb="2">
      <t>ザイム</t>
    </rPh>
    <rPh sb="2" eb="4">
      <t>キカク</t>
    </rPh>
    <rPh sb="4" eb="5">
      <t>カ</t>
    </rPh>
    <phoneticPr fontId="1"/>
  </si>
  <si>
    <t>If the content does not fit in the designated space, either copy the sheet and use a separate page, or add rows as necessary.</t>
  </si>
  <si>
    <t>Please provide details for the outbound trip from the departure point to the business destination, travel between multiple destinations if applicable, and the return trip from the final accommodation to the return location.
Transport between the business site and accommodation (except on the final day) is covered by a fixed allowance and does not need to be listed. However, if you wish to claim actual expenses instead, please include them—unless receipts can be submitted.</t>
    <phoneticPr fontId="1"/>
  </si>
  <si>
    <t>Routes that do not require travel expense reimbursement do not need to be listed.</t>
    <phoneticPr fontId="1"/>
  </si>
  <si>
    <t>If route details are incomplete, travel expenses may be calculated based on the most economical and standard route and method.</t>
    <phoneticPr fontId="1"/>
  </si>
  <si>
    <t>Submission of receipts is required when reporting travel routes during overseas trips.</t>
    <phoneticPr fontId="1"/>
  </si>
  <si>
    <t>Receipts must be submitted for expenses such as airfare, taxi services, rental cars, expressway and paid parking fees, and fuel for official vehicles.</t>
    <phoneticPr fontId="1"/>
  </si>
  <si>
    <t>Travel Expense Breakdown</t>
  </si>
  <si>
    <t>No receipts are required for domestic train or bus fares (except those listed in section 5), but please follow the guidelines below.</t>
    <phoneticPr fontId="1"/>
  </si>
  <si>
    <t>If no amount is entered and the listed transportation method cannot be verified, travel expenses for that route may not be reimbursed.</t>
    <phoneticPr fontId="1"/>
  </si>
  <si>
    <t>Afternoon departure, Day 1 (no lunch)</t>
    <phoneticPr fontId="1"/>
  </si>
  <si>
    <t>Final day AM arrival (no lunch; only if overnight stay is included)</t>
    <phoneticPr fontId="1"/>
  </si>
  <si>
    <t>Date </t>
  </si>
  <si>
    <t>Transportation (Dropdown)</t>
    <phoneticPr fontId="1"/>
  </si>
  <si>
    <t>Applicable (Checkbox)</t>
  </si>
  <si>
    <t>Departure Station/Port/Stop </t>
  </si>
  <si>
    <t>Arrival Station/Port/Stop</t>
  </si>
  <si>
    <t>Destination</t>
  </si>
  <si>
    <t>Amount (JPY)</t>
  </si>
  <si>
    <t>For Office Use </t>
  </si>
  <si>
    <t>Remarks</t>
  </si>
  <si>
    <t>　　Shinkansen 
　　Reserved Seat</t>
    <phoneticPr fontId="14"/>
  </si>
  <si>
    <t>　　Shinkanse
　　Reserved Seat</t>
    <phoneticPr fontId="14"/>
  </si>
  <si>
    <t xml:space="preserve">Submitting inflated claims due to false statements or gross negligence may result in the traveler being held responsible, including repayment of travel expenses, restrictions on applying for competitive funding, and disciplinary action. </t>
    <phoneticPr fontId="14"/>
  </si>
  <si>
    <t>Traveler's Name</t>
    <phoneticPr fontId="14"/>
  </si>
  <si>
    <t>：</t>
    <phoneticPr fontId="1"/>
  </si>
  <si>
    <t>Hotel Name(</t>
    <phoneticPr fontId="1"/>
  </si>
  <si>
    <r>
      <t xml:space="preserve">            The submission of the actual travel route and method is hereby omitted.</t>
    </r>
    <r>
      <rPr>
        <sz val="10"/>
        <color theme="1"/>
        <rFont val="ＭＳ 明朝"/>
        <family val="1"/>
        <charset val="128"/>
      </rPr>
      <t>※</t>
    </r>
    <r>
      <rPr>
        <sz val="10"/>
        <color theme="1"/>
        <rFont val="Calibri"/>
        <family val="2"/>
      </rPr>
      <t>1
  (         Travel route and method for expense calculation are delegated to the administrative office.</t>
    </r>
    <r>
      <rPr>
        <sz val="10"/>
        <color theme="1"/>
        <rFont val="ＭＳ 明朝"/>
        <family val="1"/>
        <charset val="128"/>
      </rPr>
      <t>※</t>
    </r>
    <r>
      <rPr>
        <sz val="10"/>
        <color theme="1"/>
        <rFont val="Calibri"/>
        <family val="2"/>
      </rPr>
      <t>2)</t>
    </r>
    <phoneticPr fontId="1"/>
  </si>
  <si>
    <t>Date of Signature:</t>
    <phoneticPr fontId="1"/>
  </si>
  <si>
    <r>
      <rPr>
        <b/>
        <sz val="14"/>
        <color theme="1"/>
        <rFont val="Segoe UI Symbol"/>
        <family val="3"/>
      </rPr>
      <t>○</t>
    </r>
    <r>
      <rPr>
        <b/>
        <sz val="14"/>
        <color theme="1"/>
        <rFont val="Calibri"/>
        <family val="2"/>
      </rPr>
      <t>The procedure for domestic travel: from submitting a travel request to receiving travel expense reimbursement.</t>
    </r>
    <phoneticPr fontId="1"/>
  </si>
  <si>
    <t>新潟大学職員の方は必須です。(This field is required for Niigata University employees.)
学生の方は学籍番号を入力 (If you are a student, please enter your student ID number.）</t>
    <rPh sb="0" eb="2">
      <t>ニイガタ</t>
    </rPh>
    <rPh sb="2" eb="4">
      <t>ダイガク</t>
    </rPh>
    <rPh sb="4" eb="6">
      <t>ショクイン</t>
    </rPh>
    <rPh sb="7" eb="8">
      <t>カタ</t>
    </rPh>
    <rPh sb="9" eb="11">
      <t>ヒッス</t>
    </rPh>
    <rPh sb="73" eb="75">
      <t>ガクセイ</t>
    </rPh>
    <rPh sb="76" eb="77">
      <t>カタ</t>
    </rPh>
    <rPh sb="78" eb="80">
      <t>ガクセキ</t>
    </rPh>
    <rPh sb="80" eb="82">
      <t>バンゴウ</t>
    </rPh>
    <rPh sb="83" eb="85">
      <t>ニュウリョク</t>
    </rPh>
    <phoneticPr fontId="1"/>
  </si>
  <si>
    <t>国内出張を伴う海外出張の際は、「海外出張」を選択してください。(If your overseas trip includes domestic travel, please select "Overseas Business Trip.")</t>
    <rPh sb="0" eb="2">
      <t>コクナイ</t>
    </rPh>
    <rPh sb="2" eb="4">
      <t>シュッチョウ</t>
    </rPh>
    <rPh sb="5" eb="6">
      <t>トモナ</t>
    </rPh>
    <rPh sb="7" eb="9">
      <t>カイガイ</t>
    </rPh>
    <rPh sb="9" eb="11">
      <t>シュッチョウ</t>
    </rPh>
    <rPh sb="12" eb="13">
      <t>サイ</t>
    </rPh>
    <rPh sb="16" eb="20">
      <t>カイガイシュッチョウ</t>
    </rPh>
    <rPh sb="22" eb="24">
      <t>センタク</t>
    </rPh>
    <phoneticPr fontId="1"/>
  </si>
  <si>
    <t>IF(A9="","",IF(B9&gt;A9,B9-A9,"0"))</t>
    <phoneticPr fontId="1"/>
  </si>
  <si>
    <t>主要用務先</t>
    <phoneticPr fontId="1"/>
  </si>
  <si>
    <t>課税計</t>
    <rPh sb="0" eb="2">
      <t>カゼイ</t>
    </rPh>
    <rPh sb="2" eb="3">
      <t>ケイ</t>
    </rPh>
    <phoneticPr fontId="1"/>
  </si>
  <si>
    <t>不課税計</t>
    <rPh sb="0" eb="3">
      <t>フカゼイ</t>
    </rPh>
    <rPh sb="3" eb="4">
      <t>ケイ</t>
    </rPh>
    <phoneticPr fontId="1"/>
  </si>
  <si>
    <t>課税</t>
    <rPh sb="0" eb="2">
      <t>カゼイ</t>
    </rPh>
    <phoneticPr fontId="1"/>
  </si>
  <si>
    <t>不課税</t>
    <rPh sb="0" eb="3">
      <t>フカゼイ</t>
    </rPh>
    <phoneticPr fontId="1"/>
  </si>
  <si>
    <t>宿泊費</t>
    <rPh sb="0" eb="3">
      <t>シュクハクヒ</t>
    </rPh>
    <phoneticPr fontId="1"/>
  </si>
  <si>
    <t>宿泊税等</t>
    <rPh sb="0" eb="3">
      <t>シュクハクゼイ</t>
    </rPh>
    <rPh sb="3" eb="4">
      <t>トウ</t>
    </rPh>
    <phoneticPr fontId="1"/>
  </si>
  <si>
    <t>外国非課税</t>
    <rPh sb="0" eb="2">
      <t>ガイコク</t>
    </rPh>
    <rPh sb="2" eb="5">
      <t>ヒカゼイ</t>
    </rPh>
    <phoneticPr fontId="1"/>
  </si>
  <si>
    <t>用務２( Duty２）</t>
    <rPh sb="0" eb="2">
      <t>ヨウム</t>
    </rPh>
    <phoneticPr fontId="1"/>
  </si>
  <si>
    <t>用務１(Duty1)</t>
    <rPh sb="0" eb="2">
      <t>ヨウム</t>
    </rPh>
    <phoneticPr fontId="1"/>
  </si>
  <si>
    <t>用務３( Duty３）</t>
    <rPh sb="0" eb="2">
      <t>ヨウム</t>
    </rPh>
    <phoneticPr fontId="1"/>
  </si>
  <si>
    <t>用務４( Duty４）</t>
    <rPh sb="0" eb="2">
      <t>ヨウム</t>
    </rPh>
    <phoneticPr fontId="1"/>
  </si>
  <si>
    <t>用務５( Duty５）</t>
    <rPh sb="0" eb="2">
      <t>ヨウム</t>
    </rPh>
    <phoneticPr fontId="1"/>
  </si>
  <si>
    <t>用務先（県市町村・都市名）１
(Destination of Duty (Prefecture, City/Town/Village) 1)</t>
    <rPh sb="0" eb="2">
      <t>ヨウム</t>
    </rPh>
    <rPh sb="2" eb="3">
      <t>サキ</t>
    </rPh>
    <rPh sb="4" eb="5">
      <t>ケン</t>
    </rPh>
    <rPh sb="5" eb="8">
      <t>シチョウソン</t>
    </rPh>
    <rPh sb="9" eb="11">
      <t>トシ</t>
    </rPh>
    <rPh sb="11" eb="12">
      <t>メイ</t>
    </rPh>
    <phoneticPr fontId="1"/>
  </si>
  <si>
    <t>用務内容２(Details of Duty２）</t>
    <rPh sb="0" eb="2">
      <t>ヨウム</t>
    </rPh>
    <rPh sb="2" eb="4">
      <t>ナイヨウ</t>
    </rPh>
    <phoneticPr fontId="1"/>
  </si>
  <si>
    <t>用務先２（Destination of Duty２）</t>
    <rPh sb="0" eb="2">
      <t>ヨウム</t>
    </rPh>
    <rPh sb="2" eb="3">
      <t>サキ</t>
    </rPh>
    <phoneticPr fontId="1"/>
  </si>
  <si>
    <t>用務先（県市町村・都市名）２(Destination of Duty (Prefecture, City/Town/Village) ２)</t>
    <rPh sb="0" eb="2">
      <t>ヨウム</t>
    </rPh>
    <rPh sb="2" eb="3">
      <t>サキ</t>
    </rPh>
    <rPh sb="4" eb="5">
      <t>ケン</t>
    </rPh>
    <rPh sb="5" eb="8">
      <t>シチョウソン</t>
    </rPh>
    <rPh sb="9" eb="12">
      <t>トシメイ</t>
    </rPh>
    <phoneticPr fontId="1"/>
  </si>
  <si>
    <t>用務内容３(Details of Duty３）</t>
    <rPh sb="0" eb="2">
      <t>ヨウム</t>
    </rPh>
    <rPh sb="2" eb="4">
      <t>ナイヨウ</t>
    </rPh>
    <phoneticPr fontId="1"/>
  </si>
  <si>
    <t>用務先３（Destination of Duty３）</t>
    <rPh sb="0" eb="2">
      <t>ヨウム</t>
    </rPh>
    <rPh sb="2" eb="3">
      <t>サキ</t>
    </rPh>
    <phoneticPr fontId="1"/>
  </si>
  <si>
    <t>用務先（県市町村・都市名）３(Destination of Duty (Prefecture, City/Town/Village) ３)</t>
    <rPh sb="0" eb="2">
      <t>ヨウム</t>
    </rPh>
    <rPh sb="2" eb="3">
      <t>サキ</t>
    </rPh>
    <rPh sb="4" eb="5">
      <t>ケン</t>
    </rPh>
    <rPh sb="5" eb="8">
      <t>シチョウソン</t>
    </rPh>
    <rPh sb="9" eb="12">
      <t>トシメイ</t>
    </rPh>
    <phoneticPr fontId="1"/>
  </si>
  <si>
    <t>用務内容４(Details of Duty４）</t>
    <rPh sb="0" eb="2">
      <t>ヨウム</t>
    </rPh>
    <rPh sb="2" eb="4">
      <t>ナイヨウ</t>
    </rPh>
    <phoneticPr fontId="1"/>
  </si>
  <si>
    <t>用務先４（Destination of Duty４）</t>
    <rPh sb="0" eb="2">
      <t>ヨウム</t>
    </rPh>
    <rPh sb="2" eb="3">
      <t>サキ</t>
    </rPh>
    <phoneticPr fontId="1"/>
  </si>
  <si>
    <t>用務先（県市町村・都市名）４(Destination of Duty (Prefecture, City/Town/Village) ４)</t>
    <rPh sb="0" eb="2">
      <t>ヨウム</t>
    </rPh>
    <rPh sb="2" eb="3">
      <t>サキ</t>
    </rPh>
    <rPh sb="4" eb="5">
      <t>ケン</t>
    </rPh>
    <rPh sb="5" eb="8">
      <t>シチョウソン</t>
    </rPh>
    <rPh sb="9" eb="12">
      <t>トシメイ</t>
    </rPh>
    <phoneticPr fontId="1"/>
  </si>
  <si>
    <t>用務内容５(Details of Duty５）</t>
    <rPh sb="0" eb="2">
      <t>ヨウム</t>
    </rPh>
    <rPh sb="2" eb="4">
      <t>ナイヨウ</t>
    </rPh>
    <phoneticPr fontId="1"/>
  </si>
  <si>
    <t>用務先５（Destination of Duty５）</t>
    <rPh sb="0" eb="2">
      <t>ヨウム</t>
    </rPh>
    <rPh sb="2" eb="3">
      <t>サキ</t>
    </rPh>
    <phoneticPr fontId="1"/>
  </si>
  <si>
    <t>用務先（県市町村・都市名）５(Destination of Duty (Prefecture, City/Town/Village) ５)</t>
    <rPh sb="0" eb="2">
      <t>ヨウム</t>
    </rPh>
    <rPh sb="2" eb="3">
      <t>サキ</t>
    </rPh>
    <rPh sb="4" eb="5">
      <t>ケン</t>
    </rPh>
    <rPh sb="5" eb="8">
      <t>シチョウソン</t>
    </rPh>
    <rPh sb="9" eb="12">
      <t>トシメイ</t>
    </rPh>
    <phoneticPr fontId="1"/>
  </si>
  <si>
    <t>用務内容１(Details of Duty 1)</t>
    <rPh sb="0" eb="2">
      <t>ヨウム</t>
    </rPh>
    <rPh sb="2" eb="4">
      <t>ナイヨウ</t>
    </rPh>
    <phoneticPr fontId="1"/>
  </si>
  <si>
    <t>用務先１( Destination of Duty1)</t>
    <rPh sb="0" eb="2">
      <t>ヨウム</t>
    </rPh>
    <rPh sb="2" eb="3">
      <t>サキ</t>
    </rPh>
    <phoneticPr fontId="1"/>
  </si>
  <si>
    <t>休日用務の有無(Confirmation of Holiday Duty )
※2～4のいずれも未定の場合は5を選択してください。(If all of items 2 through 4 are still undecided, please select item 5.)</t>
    <rPh sb="0" eb="2">
      <t>キュウジツ</t>
    </rPh>
    <rPh sb="2" eb="4">
      <t>ヨウム</t>
    </rPh>
    <rPh sb="5" eb="7">
      <t>ウム</t>
    </rPh>
    <rPh sb="48" eb="50">
      <t>ミテイ</t>
    </rPh>
    <rPh sb="51" eb="53">
      <t>バアイ</t>
    </rPh>
    <rPh sb="56" eb="58">
      <t>センタク</t>
    </rPh>
    <phoneticPr fontId="1"/>
  </si>
  <si>
    <t>予算科目２(Budget Item２)</t>
    <rPh sb="0" eb="2">
      <t>ヨサン</t>
    </rPh>
    <rPh sb="2" eb="4">
      <t>カモク</t>
    </rPh>
    <phoneticPr fontId="1"/>
  </si>
  <si>
    <t>予算科目３(Budget Item３)</t>
    <rPh sb="0" eb="2">
      <t>ヨサン</t>
    </rPh>
    <rPh sb="2" eb="4">
      <t>カモク</t>
    </rPh>
    <phoneticPr fontId="1"/>
  </si>
  <si>
    <t>予算科目４(Budget Item４)</t>
    <rPh sb="0" eb="2">
      <t>ヨサン</t>
    </rPh>
    <rPh sb="2" eb="4">
      <t>カモク</t>
    </rPh>
    <phoneticPr fontId="1"/>
  </si>
  <si>
    <t>予算科目５(Budget Item５)</t>
    <rPh sb="0" eb="2">
      <t>ヨサン</t>
    </rPh>
    <rPh sb="2" eb="4">
      <t>カモク</t>
    </rPh>
    <phoneticPr fontId="1"/>
  </si>
  <si>
    <t>用務（Purpose of visit)</t>
    <rPh sb="0" eb="2">
      <t>ヨウム</t>
    </rPh>
    <phoneticPr fontId="1"/>
  </si>
  <si>
    <t>外国課税「1」，外国非課税「2」，外国不課税「3」</t>
    <rPh sb="0" eb="2">
      <t>ガイコク</t>
    </rPh>
    <rPh sb="2" eb="4">
      <t>カゼイ</t>
    </rPh>
    <rPh sb="8" eb="10">
      <t>ガイコク</t>
    </rPh>
    <rPh sb="10" eb="13">
      <t>ヒカゼイ</t>
    </rPh>
    <rPh sb="19" eb="20">
      <t>フ</t>
    </rPh>
    <phoneticPr fontId="1"/>
  </si>
  <si>
    <t>（1役員，2役員以外の職員等）</t>
    <rPh sb="2" eb="4">
      <t>ヤクイン</t>
    </rPh>
    <rPh sb="6" eb="8">
      <t>ヤクイン</t>
    </rPh>
    <rPh sb="8" eb="10">
      <t>イガイ</t>
    </rPh>
    <rPh sb="11" eb="13">
      <t>ショクイン</t>
    </rPh>
    <rPh sb="13" eb="14">
      <t>トウ</t>
    </rPh>
    <phoneticPr fontId="1"/>
  </si>
  <si>
    <t>海外旅行保険の補償内容について確認した。(I have reviewed the coverage details of my overseas travel insurance.）
※海外滞在時に緊急入院が必要となった場合、相当高額な治療費用となることが確認されていることから、疾病治療費用として、2,000 万円以上の補償が受けられるようにしてください。(Because emergency hospitalization abroad can be very expensive, please make sure your insurance covers at least 20 million yen for illness-related treatment.）</t>
    <phoneticPr fontId="1"/>
  </si>
  <si>
    <t>※学生が外国へ貨物の輸出・技術の提供をする場合は、こちらをクリック。指導教員が「安全保障輸出管理関係様式 」（学内専用）を作成してください。
(If a student exports goods or transfers technology to a foreign country, please click here. The academic advisor must complete the “Security Export Control Form” (for internal use only).）</t>
    <rPh sb="1" eb="3">
      <t>ガクセイ</t>
    </rPh>
    <rPh sb="4" eb="6">
      <t>ガイコク</t>
    </rPh>
    <rPh sb="7" eb="9">
      <t>カモツ</t>
    </rPh>
    <rPh sb="10" eb="12">
      <t>ユシュツ</t>
    </rPh>
    <rPh sb="13" eb="15">
      <t>ギジュツ</t>
    </rPh>
    <rPh sb="16" eb="18">
      <t>テイキョウ</t>
    </rPh>
    <rPh sb="21" eb="23">
      <t>バアイ</t>
    </rPh>
    <rPh sb="34" eb="38">
      <t>シドウキョウイン</t>
    </rPh>
    <rPh sb="55" eb="59">
      <t>ガクナイセンヨウ</t>
    </rPh>
    <rPh sb="61" eb="63">
      <t>サクセイ</t>
    </rPh>
    <phoneticPr fontId="1"/>
  </si>
  <si>
    <t>※外国人来学の場合は、こちらをクリック。「安全保障輸出管理関係様式 」（学内専用）を作成してください。
(If a foreign national is visiting Niigata University, please click here. Those who want to accept a foreign nationals must complete the “Security Export Control Form” (for internal use only).）</t>
    <rPh sb="1" eb="3">
      <t>ガイコク</t>
    </rPh>
    <rPh sb="36" eb="40">
      <t>ガクナイセンヨウ</t>
    </rPh>
    <phoneticPr fontId="1"/>
  </si>
  <si>
    <r>
      <t>安全保障輸出管理に係る事前確認事項（</t>
    </r>
    <r>
      <rPr>
        <b/>
        <sz val="18"/>
        <color rgb="FFFF0000"/>
        <rFont val="ＭＳ Ｐ明朝"/>
        <family val="1"/>
        <charset val="128"/>
      </rPr>
      <t>日本を出国する教職員用</t>
    </r>
    <r>
      <rPr>
        <b/>
        <sz val="18"/>
        <color theme="1"/>
        <rFont val="ＭＳ Ｐ明朝"/>
        <family val="1"/>
        <charset val="128"/>
      </rPr>
      <t>）
(Pre-screening Sheet for Security Export Control (For Faculty and Staff Traveling Abroad)）</t>
    </r>
    <rPh sb="18" eb="20">
      <t>ニホン</t>
    </rPh>
    <rPh sb="21" eb="23">
      <t>シュッコク</t>
    </rPh>
    <rPh sb="25" eb="29">
      <t>キョウショクインヨウ</t>
    </rPh>
    <phoneticPr fontId="1"/>
  </si>
  <si>
    <r>
      <t xml:space="preserve">研究情報の提供や研究打合せを行う相手方の情報
</t>
    </r>
    <r>
      <rPr>
        <b/>
        <sz val="14"/>
        <rFont val="ＭＳ Ｐゴシック"/>
        <family val="3"/>
        <charset val="128"/>
      </rPr>
      <t>※該当の場合のみ記入
（Details of the individual(s) or organization(s) with whom research information will be transferred  or research discussion will be held.
※To be completed only if applicable.)</t>
    </r>
    <rPh sb="0" eb="2">
      <t>ケンキュウ</t>
    </rPh>
    <rPh sb="2" eb="4">
      <t>ジョウホウ</t>
    </rPh>
    <rPh sb="5" eb="7">
      <t>テイキョウ</t>
    </rPh>
    <rPh sb="8" eb="10">
      <t>ケンキュウ</t>
    </rPh>
    <rPh sb="10" eb="11">
      <t>ウ</t>
    </rPh>
    <rPh sb="11" eb="12">
      <t>ア</t>
    </rPh>
    <rPh sb="14" eb="15">
      <t>オコナ</t>
    </rPh>
    <rPh sb="16" eb="18">
      <t>アイテ</t>
    </rPh>
    <rPh sb="18" eb="19">
      <t>カタ</t>
    </rPh>
    <rPh sb="20" eb="22">
      <t>ジョウホウ</t>
    </rPh>
    <rPh sb="24" eb="26">
      <t>ガイトウ</t>
    </rPh>
    <rPh sb="27" eb="29">
      <t>バアイ</t>
    </rPh>
    <rPh sb="31" eb="33">
      <t>キニュウ</t>
    </rPh>
    <phoneticPr fontId="1"/>
  </si>
  <si>
    <t>（市販のノートパソコン・携帯電話・日用品等で、自己使用目的の携行品は除きます。）(Excluding for personal-use items out of  commercially available laptops, mobile phones, daily necessities, and other..)</t>
    <phoneticPr fontId="1"/>
  </si>
  <si>
    <t>（注）「はい」の場合は、安全保障輸出管理 事前確認シート（様式1-1　貨物の輸出用）を作成し、部局輸出管理担当者に提出してください。
(Note)Yes → Please complete the Security Export Control Pre-Check Sheet (Form 1-1 for Export of Goods) and submit it to your department's export control officer.   【様式掲載先URL:https://www.niigata-u.ac.jp/contribution/research/safety-2/】</t>
    <rPh sb="232" eb="234">
      <t>ヨウシキ</t>
    </rPh>
    <rPh sb="234" eb="236">
      <t>ケイサイ</t>
    </rPh>
    <rPh sb="236" eb="237">
      <t>サキ</t>
    </rPh>
    <phoneticPr fontId="1"/>
  </si>
  <si>
    <t>相手方に、設計、製造又は使用に関する技術を提供しますか？(Will you transfer to the counterpart any technologies for the design, manufacture, or use of any goods?）</t>
    <phoneticPr fontId="1"/>
  </si>
  <si>
    <t>技術の提供は、次の①～⑤のいずれかに該当しますか？(Does the transfer of technologies fall under any of the categories ① to ⑤ below?）</t>
    <rPh sb="3" eb="5">
      <t>テイキョウ</t>
    </rPh>
    <rPh sb="18" eb="20">
      <t>ガイトウ</t>
    </rPh>
    <phoneticPr fontId="1"/>
  </si>
  <si>
    <t>①新聞、書籍、雑誌、カタログ、電気通信ネットワーク上のファイル等により、既に不特定多数の者に対して公開されている技術の提供(Transfer of technologies already disclosed to the general public via newspapers, books, magazines, brochures or files in an electrical communication network, etc.）</t>
    <rPh sb="59" eb="61">
      <t>テイキョウ</t>
    </rPh>
    <phoneticPr fontId="1"/>
  </si>
  <si>
    <t>③工場の見学コース、講演会、展示会等において不特定多数の者が入手又は聴講可能な技術の提供(Transfer of technologies accessible or audible to the general public through factory tours, lecture presentations or exhibitions, etc.）</t>
    <rPh sb="42" eb="44">
      <t>テイキョウ</t>
    </rPh>
    <phoneticPr fontId="1"/>
  </si>
  <si>
    <t>④ソースコードが公開されているプログラムの提供(Transfer of  open source programs.）</t>
    <rPh sb="21" eb="23">
      <t>テイキョウ</t>
    </rPh>
    <phoneticPr fontId="1"/>
  </si>
  <si>
    <t>⑤学会発表用の原稿又は展示会等での配布資料の送付、雑誌への投稿等、不特定多数の者が入手又は閲覧可能とすることを目的とする取引（Transactions for the purpose of provide public access or view through sending academic presentation manuscripts or distributed materials at exhibitions, or contributing to magazines, etc.)</t>
    <rPh sb="33" eb="36">
      <t>フトクテイ</t>
    </rPh>
    <rPh sb="36" eb="38">
      <t>タスウ</t>
    </rPh>
    <rPh sb="39" eb="40">
      <t>モノ</t>
    </rPh>
    <rPh sb="41" eb="43">
      <t>ニュウシュ</t>
    </rPh>
    <rPh sb="43" eb="44">
      <t>マタ</t>
    </rPh>
    <rPh sb="45" eb="47">
      <t>エツラン</t>
    </rPh>
    <rPh sb="47" eb="49">
      <t>カノウ</t>
    </rPh>
    <rPh sb="55" eb="57">
      <t>モクテキ</t>
    </rPh>
    <rPh sb="60" eb="62">
      <t>トリヒキ</t>
    </rPh>
    <phoneticPr fontId="1"/>
  </si>
  <si>
    <t>上記が「はい」の場合は、その根拠を具体的に記述してください。例えば①の場合、書籍名、論文名などを記述。少しでも非公知技術を提供する場合は「いいえ」になります。
If you answered 'Yes' above, please provide specific rationale for your answer. For example, in the case of item ①, specify the book title, paper title, etc. If the technologies to transfer include even a small amount of "technologies other than ① to ⑤ above, the answer should be 'No'.）</t>
    <rPh sb="0" eb="2">
      <t>ジョウキ</t>
    </rPh>
    <rPh sb="8" eb="10">
      <t>バアイ</t>
    </rPh>
    <rPh sb="14" eb="16">
      <t>コンキョ</t>
    </rPh>
    <rPh sb="17" eb="20">
      <t>グタイテキ</t>
    </rPh>
    <rPh sb="21" eb="23">
      <t>キジュツ</t>
    </rPh>
    <rPh sb="30" eb="31">
      <t>タト</t>
    </rPh>
    <rPh sb="35" eb="37">
      <t>バアイ</t>
    </rPh>
    <rPh sb="38" eb="40">
      <t>ショセキ</t>
    </rPh>
    <rPh sb="40" eb="41">
      <t>メイ</t>
    </rPh>
    <rPh sb="42" eb="45">
      <t>ロンブンメイ</t>
    </rPh>
    <rPh sb="48" eb="50">
      <t>キジュツ</t>
    </rPh>
    <rPh sb="51" eb="52">
      <t>スコ</t>
    </rPh>
    <rPh sb="55" eb="56">
      <t>ヒ</t>
    </rPh>
    <rPh sb="56" eb="58">
      <t>コウチ</t>
    </rPh>
    <rPh sb="58" eb="60">
      <t>ギジュツ</t>
    </rPh>
    <rPh sb="61" eb="63">
      <t>テイキョウ</t>
    </rPh>
    <rPh sb="65" eb="67">
      <t>バアイ</t>
    </rPh>
    <phoneticPr fontId="1"/>
  </si>
  <si>
    <t>技術の提供は、「基礎科学分野の研究活動」に限定されますか？(Is the technology being transferred solely for "Research activities in the field of basic sciences"?）</t>
    <rPh sb="3" eb="5">
      <t>テイキョウ</t>
    </rPh>
    <phoneticPr fontId="1"/>
  </si>
  <si>
    <t>「基礎科学分野の研究活動」とは、次の3つの要件をすべて満たすものをいいます。("Research activities on basic science fields" means those that meet all of the following three requirements.）</t>
    <phoneticPr fontId="1"/>
  </si>
  <si>
    <t>　要件1： 自然科学の分野における現象に関する原理の究明を主目的とした研究活動
(Requirement 1: Research activities that mainly aim at identifying principles of phenomena in natural science fields.）</t>
    <phoneticPr fontId="1"/>
  </si>
  <si>
    <t>　要件2： 理論的又は実験的方法により行うもの
(Requirement 2: Research activities through theories or experiments.）</t>
    <phoneticPr fontId="1"/>
  </si>
  <si>
    <t>　要件3： 特定の製品の設計又は製造を目的としないもの
(Requirement 3: Research activities not aimed to develop or produce certain products.）</t>
    <phoneticPr fontId="1"/>
  </si>
  <si>
    <t>上記が「はい」の場合は、その根拠として要件１～３を満たすことの説明を記入してください。
　　　「基礎研究」＝「基礎科学分野の研究」ではないことに注意が必要です。
　　　製品への応用の可能性がある技術は該当しません。
　　　工学、農学、医学といった実学系は該当しないことが多いです。例えば純粋数学などが「基礎科学分野の研究」に該当すると思われます。
（If the answer is "Yes" above, please provide an explanation demonstrating how the research activity satisfies Requirements 1 through 3.
Note that "basic research" is not necessarily equivalent to "Research in the field of basic science ."
Technologies with potential applications to specific products are not considered applicable.
Fields of practical science such as engineering, agriculture, and medicine are often not applicable.
For example, pure mathematics is generally considered to fall under "Research in the field of basic science."）</t>
    <rPh sb="0" eb="2">
      <t>ジョウキ</t>
    </rPh>
    <rPh sb="8" eb="10">
      <t>バアイ</t>
    </rPh>
    <rPh sb="14" eb="16">
      <t>コンキョ</t>
    </rPh>
    <rPh sb="19" eb="21">
      <t>ヨウケン</t>
    </rPh>
    <rPh sb="25" eb="26">
      <t>ミ</t>
    </rPh>
    <rPh sb="31" eb="33">
      <t>セツメイ</t>
    </rPh>
    <rPh sb="34" eb="36">
      <t>キニュウ</t>
    </rPh>
    <rPh sb="48" eb="50">
      <t>キソ</t>
    </rPh>
    <rPh sb="50" eb="52">
      <t>ケンキュウ</t>
    </rPh>
    <rPh sb="55" eb="57">
      <t>キソ</t>
    </rPh>
    <rPh sb="57" eb="59">
      <t>カガク</t>
    </rPh>
    <rPh sb="59" eb="61">
      <t>ブンヤ</t>
    </rPh>
    <rPh sb="62" eb="64">
      <t>ケンキュウ</t>
    </rPh>
    <rPh sb="72" eb="74">
      <t>チュウイ</t>
    </rPh>
    <rPh sb="75" eb="77">
      <t>ヒツヨウ</t>
    </rPh>
    <rPh sb="84" eb="86">
      <t>セイヒン</t>
    </rPh>
    <rPh sb="88" eb="90">
      <t>オウヨウ</t>
    </rPh>
    <rPh sb="91" eb="94">
      <t>カノウセイ</t>
    </rPh>
    <rPh sb="97" eb="99">
      <t>ギジュツ</t>
    </rPh>
    <rPh sb="100" eb="102">
      <t>ガイトウ</t>
    </rPh>
    <rPh sb="111" eb="113">
      <t>コウガク</t>
    </rPh>
    <rPh sb="114" eb="116">
      <t>ノウガク</t>
    </rPh>
    <rPh sb="117" eb="119">
      <t>イガク</t>
    </rPh>
    <rPh sb="123" eb="125">
      <t>ジツガク</t>
    </rPh>
    <rPh sb="125" eb="126">
      <t>ケイ</t>
    </rPh>
    <rPh sb="127" eb="129">
      <t>ガイトウ</t>
    </rPh>
    <rPh sb="135" eb="136">
      <t>オオ</t>
    </rPh>
    <rPh sb="140" eb="141">
      <t>タト</t>
    </rPh>
    <rPh sb="143" eb="145">
      <t>ジュンスイ</t>
    </rPh>
    <rPh sb="145" eb="147">
      <t>スウガク</t>
    </rPh>
    <rPh sb="151" eb="153">
      <t>キソ</t>
    </rPh>
    <rPh sb="153" eb="155">
      <t>カガク</t>
    </rPh>
    <rPh sb="155" eb="157">
      <t>ブンヤ</t>
    </rPh>
    <rPh sb="158" eb="160">
      <t>ケンキュウ</t>
    </rPh>
    <rPh sb="162" eb="164">
      <t>ガイトウ</t>
    </rPh>
    <rPh sb="167" eb="168">
      <t>オモ</t>
    </rPh>
    <phoneticPr fontId="1"/>
  </si>
  <si>
    <t>提供技術は、リスト規制に該当しますか？(Are the technologies to be transferred subject to the List Control?）</t>
    <phoneticPr fontId="1"/>
  </si>
  <si>
    <t>渡航先（相手方）は輸出令別表第3の地域（グループA））の国ですか？(Is the destination country (or counterpart) on the Preferred Trade Partner List?）</t>
    <phoneticPr fontId="1"/>
  </si>
  <si>
    <t>輸出令別表第3の地域（グループA））は、以下の経産省HPで確認してください。(Please refer to the following METI website to check the countries listed in the Preferred Trade Partner List countries (Set forth in the Appended Table 3 of the Export Trade Control Order).）</t>
    <phoneticPr fontId="1"/>
  </si>
  <si>
    <t>①外国ユーザーリスト掲載組織（An organization listed on the Foreign End User List)　②国連武器禁輸国・地域(region Under UNSC Arms Embargo）　③イラン、イラク、北朝鮮(Iran, Iraq, or North Korea）</t>
    <phoneticPr fontId="1"/>
  </si>
  <si>
    <t>相手方が大量破壊兵器等（核兵器・化学兵器・生物兵器・ロケット・無人航空機をいう。以下同じ。）若しくは通常兵器、又はこれらに使用される技術的に高度な材料・部品・製品の開発等（開発、製造、使用又は所蔵をいう。以下同じ。）に関与している、又は過去関与していた疑いがありますか？(Has the counterpart been, or is suspected to have been, involved in the development, manufacture, use, or storage of technologically advanced materials, parts, or products for, or for use in, weapons of mass destruction (nuclear, chemical, biological weapons, rockets, unmanned aerial vehicles) or conventional weapons?)</t>
    <phoneticPr fontId="1"/>
  </si>
  <si>
    <t>提供技術が次のいずれかに用いられる疑いがありますか？(Is there any concern or suspicion that the technologies to be transferred may be used for any of the following purposes?)</t>
    <phoneticPr fontId="1"/>
  </si>
  <si>
    <t>①大量破壊兵器等若しくは通常兵器、又はこれらに使用される技術的に高度な材料・部品・製品の開発等(For WMD (nuclear/chemical/biological weapons, rockets/unmanned aerial vehicles) or conventional weapons, or, development, etc. (development, manufacture, use or storage), of technologically advanced materials/parts/products for use therein.)</t>
    <phoneticPr fontId="1"/>
  </si>
  <si>
    <t>②核融合に関する研究、核燃料物質や原子炉等の開発等(For research on nuclear fusion, or development, etc., of nuclear fuel materials or nuclear reactors.)</t>
    <phoneticPr fontId="1"/>
  </si>
  <si>
    <t>③外国の軍若しくは警察又はこれらの者から委託を受けた者により、化学物質・微生物・毒素の開発等又は宇宙に関する研究(By the military force or the police of a foreign nation, or a party  subcontracted by such parties, for development, etc., of chemical substances/microbes/toxins or space researches.)</t>
    <phoneticPr fontId="1"/>
  </si>
  <si>
    <t>学会参加費の支出(Expense for Attending Academic Conference)</t>
    <rPh sb="0" eb="2">
      <t>ガッカイ</t>
    </rPh>
    <rPh sb="2" eb="5">
      <t>サンカヒ</t>
    </rPh>
    <rPh sb="6" eb="8">
      <t>シシュツ</t>
    </rPh>
    <phoneticPr fontId="1"/>
  </si>
  <si>
    <t>②学会誌、公開特許情報、公開シンポジウムの議事録等不特定多数の者が入手可能な技術の提供(Transfer of technologies accessible to the general public through academic journals, public patent information or minutes of open symposiums, etc.）</t>
    <rPh sb="41" eb="43">
      <t>テイキョウ</t>
    </rPh>
    <phoneticPr fontId="1"/>
  </si>
  <si>
    <t>(1) 査証（ビザ）が必要かどうか。(Is it required to obtain a visa for entry? *Whether a visa is required depends on the destination country or region, the purpose of travel, and the length of stay）</t>
    <phoneticPr fontId="1"/>
  </si>
  <si>
    <t>「休日の振替・代休日指定簿」の電子ファイルを旅行命令伺（本エクセルファイル）の提出時に電子メールに添付して送信してください（未押印可）。(When submitting the travel order request (this Excel file), please attach the electronic file of the "Substitute Holiday Request Form" to the email (no seal required).)</t>
    <phoneticPr fontId="1"/>
  </si>
  <si>
    <t>※休日用務が含まれ，振替日の指定を行う場合は，あわせて「休日の振替・代休日指定簿」を作成してください。(If holiday duties are included and a substitute day is to be designated, please also prepare the "Substitute Holiday Request Form".)</t>
    <phoneticPr fontId="1"/>
  </si>
  <si>
    <t>宿泊料実費額※２</t>
    <rPh sb="0" eb="3">
      <t>シュクハクリョウ</t>
    </rPh>
    <phoneticPr fontId="1"/>
  </si>
  <si>
    <t>国内不課税</t>
    <rPh sb="0" eb="2">
      <t>コクナイ</t>
    </rPh>
    <rPh sb="2" eb="5">
      <t>フカゼイ</t>
    </rPh>
    <phoneticPr fontId="1"/>
  </si>
  <si>
    <t>１．Railway (JR)</t>
    <phoneticPr fontId="14"/>
  </si>
  <si>
    <t>２．Railway (Private Railways, etc.)</t>
    <phoneticPr fontId="1"/>
  </si>
  <si>
    <t>３．Airplane (Receipt Attached)</t>
    <phoneticPr fontId="14"/>
  </si>
  <si>
    <t>４．Local Bus</t>
    <phoneticPr fontId="14"/>
  </si>
  <si>
    <t>５．Express Bus</t>
    <phoneticPr fontId="1"/>
  </si>
  <si>
    <t>６．Ship / Ferry</t>
    <phoneticPr fontId="14"/>
  </si>
  <si>
    <t>７．Taxi (Receipt Attached)</t>
    <phoneticPr fontId="14"/>
  </si>
  <si>
    <t>８．Others (Described in Remarks)</t>
    <phoneticPr fontId="14"/>
  </si>
  <si>
    <t>2：振替→「備考」に振替日を入力してください。
(2: Substitution → Please enter the substitute date in the 'Remarks' section.)</t>
    <phoneticPr fontId="1"/>
  </si>
  <si>
    <t>1：前泊あり→「備考」に理由を入力してください。
(1：Pre-event accommodation→ please enter the reason in the 'Remarks' section.)</t>
    <phoneticPr fontId="1"/>
  </si>
  <si>
    <t>1：立替払請求済み
(1：立替払請求済み( Reimbursement request submitted))</t>
    <phoneticPr fontId="1"/>
  </si>
  <si>
    <t>440001国際部（国際交流)</t>
    <rPh sb="6" eb="8">
      <t>コクサイ</t>
    </rPh>
    <phoneticPr fontId="1"/>
  </si>
  <si>
    <t>440002国際部（ｸﾞﾛｰﾊﾞﾙ）</t>
    <rPh sb="6" eb="8">
      <t>コクサイ</t>
    </rPh>
    <phoneticPr fontId="1"/>
  </si>
  <si>
    <t>390000研究統括機構</t>
    <rPh sb="6" eb="8">
      <t>ケンキュウ</t>
    </rPh>
    <rPh sb="8" eb="10">
      <t>トウカツ</t>
    </rPh>
    <rPh sb="10" eb="12">
      <t>キコウ</t>
    </rPh>
    <phoneticPr fontId="1"/>
  </si>
  <si>
    <t>350000災害・復興科学研究所</t>
    <rPh sb="6" eb="8">
      <t>サイガイ</t>
    </rPh>
    <rPh sb="9" eb="11">
      <t>フッコウ</t>
    </rPh>
    <rPh sb="11" eb="13">
      <t>カガク</t>
    </rPh>
    <rPh sb="13" eb="16">
      <t>ケンキュウジョ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</si>
</sst>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0&quot;円&quot;"/>
    <numFmt numFmtId="177" formatCode="\(#,##0\)"/>
    <numFmt numFmtId="178" formatCode="0\ &quot;日&quot;"/>
    <numFmt numFmtId="179" formatCode="0\ &quot;泊&quot;"/>
    <numFmt numFmtId="180" formatCode="[$-411]ggge&quot;年&quot;m&quot;月&quot;d&quot;日&quot;;@"/>
    <numFmt numFmtId="181" formatCode="#,##0_);[Red]\(#,##0\)"/>
    <numFmt numFmtId="182" formatCode="[$-411]ggge&quot;年&quot;m&quot;月&quot;d&quot;日&quot;\(aaa\)"/>
    <numFmt numFmtId="183" formatCode="yyyy&quot;年&quot;m&quot;月&quot;d&quot;日&quot;\(aaa\)"/>
    <numFmt numFmtId="184" formatCode="m&quot;月&quot;d&quot;日&quot;\(aaa\)"/>
    <numFmt numFmtId="185" formatCode="&quot;(&quot;0\ &quot;日)&quot;"/>
    <numFmt numFmtId="186" formatCode="m&quot;月&quot;d&quot;日&quot;\(aaa\)&quot;→&quot;"/>
    <numFmt numFmtId="187" formatCode="[$-F800]dddd\,\ mmmm\ dd\,\ yyyy"/>
    <numFmt numFmtId="188" formatCode="0_);[Red]\(0\)"/>
    <numFmt numFmtId="189" formatCode="&quot;(&quot;0\ &quot;)&quot;"/>
    <numFmt numFmtId="190" formatCode="0_ "/>
    <numFmt numFmtId="191" formatCode="yyyy/m/d;@"/>
    <numFmt numFmtId="192" formatCode="h&quot;時&quot;mm&quot;分&quot;;@"/>
    <numFmt numFmtId="193" formatCode="\(h&quot;時&quot;mm&quot;分&quot;\);@"/>
    <numFmt numFmtId="194" formatCode="[$-409]mmmm\ d\,\ yyyy;@"/>
  </numFmts>
  <fonts count="156">
    <font>
      <sz val="11"/>
      <color theme="1"/>
      <name val="MS Pゴシック"/>
      <family val="2"/>
      <charset val="128"/>
    </font>
    <font>
      <sz val="6"/>
      <name val="MS Pゴシック"/>
      <family val="2"/>
      <charset val="128"/>
    </font>
    <font>
      <sz val="10.5"/>
      <color theme="1"/>
      <name val="ＭＳ ゴシック"/>
      <family val="3"/>
      <charset val="128"/>
    </font>
    <font>
      <sz val="11"/>
      <color theme="1"/>
      <name val="ＭＳ ゴシック"/>
      <family val="3"/>
      <charset val="128"/>
    </font>
    <font>
      <sz val="14"/>
      <color theme="1"/>
      <name val="ＭＳ ゴシック"/>
      <family val="3"/>
      <charset val="128"/>
    </font>
    <font>
      <sz val="11"/>
      <name val="ＭＳ Ｐゴシック"/>
      <family val="3"/>
      <charset val="128"/>
    </font>
    <font>
      <sz val="12"/>
      <color theme="1"/>
      <name val="ＭＳ ゴシック"/>
      <family val="3"/>
      <charset val="128"/>
    </font>
    <font>
      <strike/>
      <sz val="14"/>
      <color theme="1"/>
      <name val="ＭＳ ゴシック"/>
      <family val="3"/>
      <charset val="128"/>
    </font>
    <font>
      <sz val="11"/>
      <color theme="1"/>
      <name val="MS Pゴシック"/>
      <family val="2"/>
      <charset val="128"/>
    </font>
    <font>
      <sz val="16"/>
      <color theme="1"/>
      <name val="ＭＳ ゴシック"/>
      <family val="3"/>
      <charset val="128"/>
    </font>
    <font>
      <sz val="18"/>
      <color theme="1"/>
      <name val="ＭＳ ゴシック"/>
      <family val="3"/>
      <charset val="128"/>
    </font>
    <font>
      <sz val="9"/>
      <color theme="1"/>
      <name val="ＭＳ ゴシック"/>
      <family val="3"/>
      <charset val="128"/>
    </font>
    <font>
      <sz val="11"/>
      <color theme="1"/>
      <name val="MS Pゴシック"/>
      <family val="3"/>
      <charset val="128"/>
    </font>
    <font>
      <sz val="11"/>
      <color theme="1"/>
      <name val="Meiryo UI"/>
      <family val="2"/>
    </font>
    <font>
      <sz val="6"/>
      <name val="ＭＳ Ｐゴシック"/>
      <family val="3"/>
      <charset val="128"/>
    </font>
    <font>
      <sz val="6"/>
      <name val="游ゴシック"/>
      <family val="3"/>
      <charset val="128"/>
      <scheme val="minor"/>
    </font>
    <font>
      <sz val="11"/>
      <color theme="4" tint="-0.499984740745262"/>
      <name val="Meiryo UI"/>
      <family val="2"/>
    </font>
    <font>
      <sz val="11"/>
      <color rgb="FFFF0000"/>
      <name val="ＭＳ ゴシック"/>
      <family val="3"/>
      <charset val="128"/>
    </font>
    <font>
      <b/>
      <sz val="11"/>
      <color rgb="FFFF0000"/>
      <name val="MS Pゴシック"/>
      <family val="3"/>
      <charset val="128"/>
    </font>
    <font>
      <b/>
      <sz val="11"/>
      <color theme="1"/>
      <name val="MS Pゴシック"/>
      <family val="3"/>
      <charset val="128"/>
    </font>
    <font>
      <sz val="11"/>
      <name val="ＭＳ ゴシック"/>
      <family val="3"/>
      <charset val="128"/>
    </font>
    <font>
      <sz val="12"/>
      <color theme="1"/>
      <name val="MS Pゴシック"/>
      <family val="2"/>
      <charset val="128"/>
    </font>
    <font>
      <sz val="12"/>
      <color theme="1"/>
      <name val="MS Pゴシック"/>
      <family val="3"/>
      <charset val="128"/>
    </font>
    <font>
      <b/>
      <sz val="14"/>
      <color rgb="FFFF0000"/>
      <name val="MS Pゴシック"/>
      <family val="3"/>
      <charset val="128"/>
    </font>
    <font>
      <sz val="10.5"/>
      <color theme="1"/>
      <name val="ＭＳ 明朝"/>
      <family val="1"/>
      <charset val="128"/>
    </font>
    <font>
      <sz val="11"/>
      <color theme="1"/>
      <name val="ＭＳ 明朝"/>
      <family val="1"/>
      <charset val="128"/>
    </font>
    <font>
      <sz val="18"/>
      <color theme="1"/>
      <name val="ＭＳ 明朝"/>
      <family val="1"/>
      <charset val="128"/>
    </font>
    <font>
      <sz val="10"/>
      <color theme="1"/>
      <name val="ＭＳ 明朝"/>
      <family val="1"/>
      <charset val="128"/>
    </font>
    <font>
      <sz val="9"/>
      <color theme="1"/>
      <name val="ＭＳ 明朝"/>
      <family val="1"/>
      <charset val="128"/>
    </font>
    <font>
      <sz val="14"/>
      <color theme="1"/>
      <name val="ＭＳ 明朝"/>
      <family val="1"/>
      <charset val="128"/>
    </font>
    <font>
      <sz val="11"/>
      <name val="MS Pゴシック"/>
      <family val="3"/>
      <charset val="128"/>
    </font>
    <font>
      <b/>
      <sz val="12"/>
      <color rgb="FFFF0000"/>
      <name val="MS Pゴシック"/>
      <family val="3"/>
      <charset val="128"/>
    </font>
    <font>
      <b/>
      <sz val="11"/>
      <color rgb="FF0000FF"/>
      <name val="MS Pゴシック"/>
      <family val="3"/>
      <charset val="128"/>
    </font>
    <font>
      <b/>
      <sz val="11"/>
      <color rgb="FFFF0000"/>
      <name val="ＭＳ ゴシック"/>
      <family val="3"/>
      <charset val="128"/>
    </font>
    <font>
      <b/>
      <sz val="9"/>
      <color rgb="FFFF0000"/>
      <name val="MS Pゴシック"/>
      <family val="3"/>
      <charset val="128"/>
    </font>
    <font>
      <sz val="9"/>
      <name val="MS Pゴシック"/>
      <family val="3"/>
      <charset val="128"/>
    </font>
    <font>
      <sz val="10"/>
      <color theme="1"/>
      <name val="MS Pゴシック"/>
      <family val="2"/>
      <charset val="128"/>
    </font>
    <font>
      <b/>
      <sz val="14"/>
      <color theme="1"/>
      <name val="ＭＳ ゴシック"/>
      <family val="3"/>
      <charset val="128"/>
    </font>
    <font>
      <b/>
      <sz val="14"/>
      <color rgb="FF0000FF"/>
      <name val="ＭＳ ゴシック"/>
      <family val="3"/>
      <charset val="128"/>
    </font>
    <font>
      <b/>
      <sz val="14"/>
      <color rgb="FF00B0F0"/>
      <name val="ＭＳ ゴシック"/>
      <family val="3"/>
      <charset val="128"/>
    </font>
    <font>
      <sz val="10.5"/>
      <color rgb="FF000000"/>
      <name val="ＭＳ ゴシック"/>
      <family val="3"/>
      <charset val="128"/>
    </font>
    <font>
      <b/>
      <sz val="12"/>
      <color rgb="FF0000FF"/>
      <name val="ＭＳ ゴシック"/>
      <family val="3"/>
      <charset val="128"/>
    </font>
    <font>
      <sz val="12"/>
      <color theme="1"/>
      <name val="ＭＳ 明朝"/>
      <family val="1"/>
      <charset val="128"/>
    </font>
    <font>
      <b/>
      <sz val="14"/>
      <color theme="1"/>
      <name val="ＭＳ 明朝"/>
      <family val="1"/>
      <charset val="128"/>
    </font>
    <font>
      <b/>
      <sz val="14"/>
      <color theme="1"/>
      <name val="MS Pゴシック"/>
      <family val="2"/>
      <charset val="128"/>
    </font>
    <font>
      <sz val="14"/>
      <color theme="1"/>
      <name val="MS Pゴシック"/>
      <family val="2"/>
      <charset val="128"/>
    </font>
    <font>
      <u/>
      <sz val="11"/>
      <color theme="10"/>
      <name val="MS Pゴシック"/>
      <family val="2"/>
      <charset val="128"/>
    </font>
    <font>
      <b/>
      <sz val="12"/>
      <color rgb="FFFF0000"/>
      <name val="ＭＳ ゴシック"/>
      <family val="3"/>
      <charset val="128"/>
    </font>
    <font>
      <b/>
      <sz val="13"/>
      <color theme="1"/>
      <name val="ＭＳ ゴシック"/>
      <family val="3"/>
      <charset val="128"/>
    </font>
    <font>
      <b/>
      <sz val="14"/>
      <color theme="0"/>
      <name val="ＭＳ Ｐゴシック"/>
      <family val="3"/>
      <charset val="128"/>
    </font>
    <font>
      <b/>
      <sz val="12"/>
      <color theme="0"/>
      <name val="ＭＳ Ｐゴシック"/>
      <family val="3"/>
      <charset val="128"/>
    </font>
    <font>
      <sz val="9"/>
      <color theme="1"/>
      <name val="ＭＳ Ｐ明朝"/>
      <family val="1"/>
      <charset val="128"/>
    </font>
    <font>
      <sz val="11"/>
      <name val="MS Pゴシック"/>
      <family val="2"/>
      <charset val="128"/>
    </font>
    <font>
      <sz val="11"/>
      <color theme="1"/>
      <name val="ＭＳ Ｐゴシック"/>
      <family val="3"/>
      <charset val="128"/>
    </font>
    <font>
      <sz val="9"/>
      <color theme="1"/>
      <name val="ＭＳ Ｐゴシック"/>
      <family val="3"/>
      <charset val="128"/>
    </font>
    <font>
      <b/>
      <sz val="11"/>
      <color rgb="FFFF0000"/>
      <name val="MS Pゴシック"/>
      <family val="2"/>
      <charset val="128"/>
    </font>
    <font>
      <b/>
      <sz val="12"/>
      <name val="ＭＳ ゴシック"/>
      <family val="3"/>
      <charset val="128"/>
    </font>
    <font>
      <b/>
      <sz val="9"/>
      <color rgb="FFFF0000"/>
      <name val="ＭＳ Ｐ明朝"/>
      <family val="1"/>
      <charset val="128"/>
    </font>
    <font>
      <sz val="14"/>
      <color rgb="FFFF0000"/>
      <name val="HGS創英角ｺﾞｼｯｸUB"/>
      <family val="3"/>
      <charset val="128"/>
    </font>
    <font>
      <sz val="12"/>
      <color rgb="FFFF0000"/>
      <name val="ＤＦ特太ゴシック体"/>
      <family val="3"/>
      <charset val="128"/>
    </font>
    <font>
      <b/>
      <sz val="12"/>
      <name val="ＭＳ Ｐゴシック"/>
      <family val="3"/>
      <charset val="128"/>
    </font>
    <font>
      <b/>
      <sz val="9"/>
      <color theme="1"/>
      <name val="ＭＳ Ｐ明朝"/>
      <family val="1"/>
      <charset val="128"/>
    </font>
    <font>
      <b/>
      <sz val="18"/>
      <color theme="1"/>
      <name val="ＭＳ Ｐ明朝"/>
      <family val="1"/>
      <charset val="128"/>
    </font>
    <font>
      <b/>
      <sz val="14"/>
      <name val="ＭＳ Ｐゴシック"/>
      <family val="3"/>
      <charset val="128"/>
    </font>
    <font>
      <b/>
      <sz val="14"/>
      <color theme="1"/>
      <name val="ＭＳ Ｐゴシック"/>
      <family val="3"/>
      <charset val="128"/>
    </font>
    <font>
      <b/>
      <sz val="12"/>
      <color theme="1"/>
      <name val="ＭＳ Ｐゴシック"/>
      <family val="3"/>
      <charset val="128"/>
    </font>
    <font>
      <b/>
      <sz val="12"/>
      <color rgb="FFFF0000"/>
      <name val="ＭＳ Ｐゴシック"/>
      <family val="3"/>
      <charset val="128"/>
    </font>
    <font>
      <b/>
      <sz val="16"/>
      <color rgb="FFFF0000"/>
      <name val="ＭＳ Ｐゴシック"/>
      <family val="3"/>
      <charset val="128"/>
    </font>
    <font>
      <sz val="14"/>
      <color theme="1"/>
      <name val="ＭＳ Ｐゴシック"/>
      <family val="3"/>
      <charset val="128"/>
    </font>
    <font>
      <b/>
      <sz val="16"/>
      <name val="ＭＳ Ｐゴシック"/>
      <family val="3"/>
      <charset val="128"/>
    </font>
    <font>
      <sz val="12"/>
      <color theme="1"/>
      <name val="ＭＳ Ｐゴシック"/>
      <family val="3"/>
      <charset val="128"/>
    </font>
    <font>
      <sz val="14"/>
      <name val="ＭＳ Ｐゴシック"/>
      <family val="3"/>
      <charset val="128"/>
    </font>
    <font>
      <sz val="12"/>
      <name val="ＭＳ Ｐゴシック"/>
      <family val="3"/>
      <charset val="128"/>
    </font>
    <font>
      <sz val="10"/>
      <color theme="1"/>
      <name val="ＭＳ Ｐゴシック"/>
      <family val="3"/>
      <charset val="128"/>
    </font>
    <font>
      <sz val="11"/>
      <color rgb="FFFF0000"/>
      <name val="ＭＳ Ｐゴシック"/>
      <family val="3"/>
      <charset val="128"/>
    </font>
    <font>
      <sz val="14"/>
      <color rgb="FFFF0000"/>
      <name val="ＭＳ Ｐゴシック"/>
      <family val="3"/>
      <charset val="128"/>
    </font>
    <font>
      <sz val="16"/>
      <color theme="1"/>
      <name val="ＭＳ Ｐゴシック"/>
      <family val="3"/>
      <charset val="128"/>
    </font>
    <font>
      <sz val="16"/>
      <color rgb="FFFF0000"/>
      <name val="ＭＳ Ｐゴシック"/>
      <family val="3"/>
      <charset val="128"/>
    </font>
    <font>
      <u/>
      <sz val="11"/>
      <color theme="10"/>
      <name val="ＭＳ Ｐゴシック"/>
      <family val="3"/>
      <charset val="128"/>
    </font>
    <font>
      <u/>
      <sz val="14"/>
      <color theme="10"/>
      <name val="ＭＳ Ｐゴシック"/>
      <family val="3"/>
      <charset val="128"/>
    </font>
    <font>
      <b/>
      <sz val="10.5"/>
      <color theme="1"/>
      <name val="ＭＳ Ｐゴシック"/>
      <family val="3"/>
      <charset val="128"/>
    </font>
    <font>
      <b/>
      <u/>
      <sz val="12"/>
      <color theme="10"/>
      <name val="ＭＳ Ｐゴシック"/>
      <family val="3"/>
      <charset val="128"/>
    </font>
    <font>
      <sz val="9"/>
      <color rgb="FFFF0000"/>
      <name val="ＭＳ Ｐゴシック"/>
      <family val="3"/>
      <charset val="128"/>
    </font>
    <font>
      <b/>
      <sz val="9"/>
      <color rgb="FFFF0000"/>
      <name val="ＭＳ Ｐゴシック"/>
      <family val="3"/>
      <charset val="128"/>
    </font>
    <font>
      <b/>
      <sz val="11"/>
      <color theme="1"/>
      <name val="ＭＳ Ｐゴシック"/>
      <family val="3"/>
      <charset val="128"/>
    </font>
    <font>
      <b/>
      <sz val="11"/>
      <color rgb="FF0000FF"/>
      <name val="ＭＳ Ｐゴシック"/>
      <family val="3"/>
      <charset val="128"/>
    </font>
    <font>
      <b/>
      <sz val="11"/>
      <color rgb="FFFF0000"/>
      <name val="ＭＳ Ｐゴシック"/>
      <family val="3"/>
      <charset val="128"/>
    </font>
    <font>
      <sz val="13"/>
      <color theme="1"/>
      <name val="ＭＳ Ｐゴシック"/>
      <family val="3"/>
      <charset val="128"/>
    </font>
    <font>
      <sz val="13"/>
      <color rgb="FFFF0000"/>
      <name val="ＭＳ Ｐゴシック"/>
      <family val="3"/>
      <charset val="128"/>
    </font>
    <font>
      <sz val="13"/>
      <name val="ＭＳ Ｐゴシック"/>
      <family val="3"/>
      <charset val="128"/>
    </font>
    <font>
      <u/>
      <sz val="13"/>
      <color theme="10"/>
      <name val="ＭＳ Ｐゴシック"/>
      <family val="3"/>
      <charset val="128"/>
    </font>
    <font>
      <b/>
      <sz val="11"/>
      <color rgb="FF0000FF"/>
      <name val="游ゴシック"/>
      <family val="2"/>
      <charset val="128"/>
      <scheme val="minor"/>
    </font>
    <font>
      <b/>
      <sz val="11"/>
      <color rgb="FF0000FF"/>
      <name val="游ゴシック"/>
      <family val="2"/>
      <scheme val="minor"/>
    </font>
    <font>
      <sz val="11"/>
      <color theme="1"/>
      <name val="ＭＳ Ｐゴシック"/>
      <family val="2"/>
      <charset val="128"/>
    </font>
    <font>
      <b/>
      <sz val="22"/>
      <color rgb="FFFF0000"/>
      <name val="ＭＳ Ｐゴシック"/>
      <family val="3"/>
      <charset val="128"/>
    </font>
    <font>
      <b/>
      <sz val="11"/>
      <name val="ＭＳ Ｐゴシック"/>
      <family val="3"/>
      <charset val="128"/>
    </font>
    <font>
      <b/>
      <sz val="11"/>
      <name val="ＭＳ Ｐゴシック"/>
      <family val="2"/>
      <charset val="128"/>
    </font>
    <font>
      <b/>
      <sz val="14"/>
      <color theme="0"/>
      <name val="ＭＳ Ｐゴシック"/>
      <family val="2"/>
      <charset val="128"/>
    </font>
    <font>
      <sz val="14"/>
      <color theme="1"/>
      <name val="ＭＳ Ｐゴシック"/>
      <family val="2"/>
      <charset val="128"/>
    </font>
    <font>
      <sz val="11"/>
      <name val="ＭＳ Ｐ明朝"/>
      <family val="1"/>
      <charset val="128"/>
    </font>
    <font>
      <sz val="11"/>
      <color rgb="FFFF0000"/>
      <name val="ＭＳ Ｐ明朝"/>
      <family val="1"/>
      <charset val="128"/>
    </font>
    <font>
      <sz val="10"/>
      <color rgb="FFFF0000"/>
      <name val="ＭＳ 明朝"/>
      <family val="1"/>
      <charset val="128"/>
    </font>
    <font>
      <b/>
      <sz val="11"/>
      <name val="ＭＳ Ｐ明朝"/>
      <family val="1"/>
      <charset val="128"/>
    </font>
    <font>
      <sz val="10"/>
      <name val="ＭＳ Ｐ明朝"/>
      <family val="1"/>
      <charset val="128"/>
    </font>
    <font>
      <b/>
      <sz val="18"/>
      <name val="ＭＳ Ｐ明朝"/>
      <family val="1"/>
      <charset val="128"/>
    </font>
    <font>
      <b/>
      <sz val="9"/>
      <color indexed="10"/>
      <name val="ＭＳ ゴシック"/>
      <family val="3"/>
      <charset val="128"/>
    </font>
    <font>
      <b/>
      <sz val="9"/>
      <color indexed="10"/>
      <name val="メイリオ"/>
      <family val="2"/>
      <charset val="128"/>
    </font>
    <font>
      <strike/>
      <sz val="11"/>
      <color rgb="FFFF0000"/>
      <name val="ＭＳ Ｐゴシック"/>
      <family val="3"/>
      <charset val="128"/>
    </font>
    <font>
      <strike/>
      <sz val="13"/>
      <name val="ＭＳ Ｐゴシック"/>
      <family val="3"/>
      <charset val="128"/>
    </font>
    <font>
      <b/>
      <sz val="11"/>
      <color theme="1"/>
      <name val="MS Pゴシック"/>
      <family val="2"/>
      <charset val="128"/>
    </font>
    <font>
      <b/>
      <u/>
      <sz val="10"/>
      <color theme="10"/>
      <name val="MS Pゴシック"/>
      <family val="2"/>
      <charset val="128"/>
    </font>
    <font>
      <sz val="16"/>
      <color rgb="FFFF0000"/>
      <name val="HGS創英角ｺﾞｼｯｸUB"/>
      <family val="3"/>
      <charset val="128"/>
    </font>
    <font>
      <b/>
      <u/>
      <sz val="20"/>
      <color theme="10"/>
      <name val="ＤＦ特太ゴシック体"/>
      <family val="3"/>
      <charset val="128"/>
    </font>
    <font>
      <sz val="16"/>
      <name val="HGP創英角ｺﾞｼｯｸUB"/>
      <family val="2"/>
      <charset val="128"/>
    </font>
    <font>
      <sz val="16"/>
      <color rgb="FFFF0000"/>
      <name val="HGP創英角ｺﾞｼｯｸUB"/>
      <family val="2"/>
      <charset val="128"/>
    </font>
    <font>
      <sz val="16"/>
      <color theme="10"/>
      <name val="HGS創英角ｺﾞｼｯｸUB"/>
      <family val="2"/>
      <charset val="128"/>
    </font>
    <font>
      <sz val="16"/>
      <name val="HGS創英角ｺﾞｼｯｸUB"/>
      <family val="2"/>
      <charset val="128"/>
    </font>
    <font>
      <sz val="16"/>
      <color rgb="FFFF0000"/>
      <name val="HGS創英角ｺﾞｼｯｸUB"/>
      <family val="2"/>
      <charset val="128"/>
    </font>
    <font>
      <sz val="16"/>
      <color theme="10"/>
      <name val="HGP創英角ｺﾞｼｯｸUB"/>
      <family val="2"/>
      <charset val="128"/>
    </font>
    <font>
      <sz val="10"/>
      <name val="ＭＳ Ｐゴシック"/>
      <family val="3"/>
      <charset val="128"/>
    </font>
    <font>
      <b/>
      <sz val="18"/>
      <color rgb="FFFF0000"/>
      <name val="ＭＳ Ｐ明朝"/>
      <family val="1"/>
      <charset val="128"/>
    </font>
    <font>
      <strike/>
      <sz val="14"/>
      <name val="ＭＳ Ｐゴシック"/>
      <family val="3"/>
      <charset val="128"/>
    </font>
    <font>
      <sz val="16"/>
      <name val="ＭＳ Ｐゴシック"/>
      <family val="3"/>
      <charset val="128"/>
    </font>
    <font>
      <b/>
      <sz val="11"/>
      <name val="MS Pゴシック"/>
      <family val="3"/>
      <charset val="128"/>
    </font>
    <font>
      <sz val="16"/>
      <name val="HGP創英角ｺﾞｼｯｸUB"/>
      <family val="3"/>
      <charset val="128"/>
    </font>
    <font>
      <sz val="12"/>
      <color rgb="FFFF0000"/>
      <name val="HGP創英角ｺﾞｼｯｸUB"/>
      <family val="3"/>
      <charset val="128"/>
    </font>
    <font>
      <b/>
      <sz val="11"/>
      <color rgb="FFFF0000"/>
      <name val="HGP創英角ｺﾞｼｯｸUB"/>
      <family val="3"/>
      <charset val="128"/>
    </font>
    <font>
      <b/>
      <sz val="14"/>
      <color theme="1"/>
      <name val="Calibri"/>
      <family val="2"/>
    </font>
    <font>
      <sz val="11"/>
      <color theme="1"/>
      <name val="Calibri"/>
      <family val="2"/>
    </font>
    <font>
      <b/>
      <sz val="14"/>
      <color rgb="FF0000FF"/>
      <name val="Calibri"/>
      <family val="2"/>
    </font>
    <font>
      <b/>
      <sz val="14"/>
      <color theme="1"/>
      <name val="Calibri"/>
      <family val="3"/>
    </font>
    <font>
      <b/>
      <sz val="14"/>
      <color theme="1"/>
      <name val="Yu Gothic"/>
      <family val="3"/>
      <charset val="128"/>
    </font>
    <font>
      <b/>
      <sz val="14"/>
      <color theme="1"/>
      <name val="Calibri"/>
      <family val="3"/>
      <charset val="128"/>
    </font>
    <font>
      <b/>
      <sz val="16"/>
      <color rgb="FF0000FF"/>
      <name val="Calibri"/>
      <family val="2"/>
    </font>
    <font>
      <b/>
      <sz val="16"/>
      <color theme="1"/>
      <name val="Calibri"/>
      <family val="2"/>
    </font>
    <font>
      <b/>
      <sz val="16"/>
      <color theme="1"/>
      <name val="ＭＳ 明朝"/>
      <family val="1"/>
      <charset val="128"/>
    </font>
    <font>
      <sz val="14"/>
      <color theme="1"/>
      <name val="Calibri"/>
      <family val="2"/>
    </font>
    <font>
      <sz val="14"/>
      <color theme="1"/>
      <name val="ＭＳ 明朝"/>
      <family val="2"/>
      <charset val="128"/>
    </font>
    <font>
      <sz val="12"/>
      <color theme="1"/>
      <name val="Calibri"/>
      <family val="2"/>
    </font>
    <font>
      <sz val="12"/>
      <color theme="1"/>
      <name val="ＭＳ 明朝"/>
      <family val="2"/>
      <charset val="128"/>
    </font>
    <font>
      <sz val="8"/>
      <color theme="1"/>
      <name val="ＭＳ 明朝"/>
      <family val="1"/>
      <charset val="128"/>
    </font>
    <font>
      <sz val="10"/>
      <name val="Calibri"/>
      <family val="2"/>
    </font>
    <font>
      <sz val="10"/>
      <color theme="1"/>
      <name val="Calibri"/>
      <family val="2"/>
    </font>
    <font>
      <sz val="8"/>
      <color theme="1"/>
      <name val="Calibri"/>
      <family val="2"/>
    </font>
    <font>
      <sz val="10"/>
      <color theme="1"/>
      <name val="Calibri"/>
      <family val="1"/>
      <charset val="128"/>
    </font>
    <font>
      <sz val="9"/>
      <color theme="1"/>
      <name val="Calibri"/>
      <family val="2"/>
    </font>
    <font>
      <sz val="18"/>
      <color theme="1"/>
      <name val="Calibri"/>
      <family val="2"/>
    </font>
    <font>
      <sz val="10"/>
      <color theme="1"/>
      <name val="Calibri"/>
      <family val="2"/>
      <charset val="128"/>
    </font>
    <font>
      <sz val="11"/>
      <color rgb="FFFF0000"/>
      <name val="Calibri"/>
      <family val="2"/>
    </font>
    <font>
      <sz val="16"/>
      <color theme="1"/>
      <name val="Calibri"/>
      <family val="2"/>
    </font>
    <font>
      <b/>
      <sz val="14"/>
      <color theme="1"/>
      <name val="Segoe UI Symbol"/>
      <family val="3"/>
    </font>
    <font>
      <u/>
      <sz val="11"/>
      <color theme="10"/>
      <name val="MS Pゴシック"/>
      <family val="3"/>
      <charset val="128"/>
    </font>
    <font>
      <sz val="12"/>
      <name val="MS Pゴシック"/>
      <family val="3"/>
      <charset val="128"/>
    </font>
    <font>
      <b/>
      <sz val="12"/>
      <name val="MS Pゴシック"/>
      <family val="3"/>
      <charset val="128"/>
    </font>
    <font>
      <b/>
      <sz val="12"/>
      <color theme="1"/>
      <name val="MS Pゴシック"/>
      <family val="3"/>
      <charset val="128"/>
    </font>
    <font>
      <b/>
      <sz val="11"/>
      <color rgb="FF0000FF"/>
      <name val="MS Mincho"/>
      <family val="1"/>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FF99"/>
        <bgColor indexed="64"/>
      </patternFill>
    </fill>
    <fill>
      <patternFill patternType="solid">
        <fgColor rgb="FFCCFFCC"/>
        <bgColor indexed="64"/>
      </patternFill>
    </fill>
    <fill>
      <patternFill patternType="solid">
        <fgColor rgb="FF000000"/>
        <bgColor indexed="64"/>
      </patternFill>
    </fill>
    <fill>
      <patternFill patternType="solid">
        <fgColor theme="1"/>
        <bgColor indexed="64"/>
      </patternFill>
    </fill>
  </fills>
  <borders count="123">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medium">
        <color indexed="64"/>
      </right>
      <top/>
      <bottom style="thin">
        <color indexed="64"/>
      </bottom>
      <diagonal/>
    </border>
    <border>
      <left style="thin">
        <color indexed="64"/>
      </left>
      <right/>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auto="1"/>
      </left>
      <right style="medium">
        <color auto="1"/>
      </right>
      <top style="medium">
        <color auto="1"/>
      </top>
      <bottom style="medium">
        <color auto="1"/>
      </bottom>
      <diagonal/>
    </border>
    <border>
      <left/>
      <right/>
      <top style="medium">
        <color rgb="FF000000"/>
      </top>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top/>
      <bottom style="thin">
        <color indexed="64"/>
      </bottom>
      <diagonal/>
    </border>
    <border>
      <left style="dotted">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thin">
        <color indexed="64"/>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top/>
      <bottom style="double">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medium">
        <color indexed="64"/>
      </top>
      <bottom style="medium">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indexed="64"/>
      </right>
      <top style="medium">
        <color rgb="FF000000"/>
      </top>
      <bottom style="medium">
        <color rgb="FF000000"/>
      </bottom>
      <diagonal/>
    </border>
    <border>
      <left style="medium">
        <color rgb="FF000000"/>
      </left>
      <right style="medium">
        <color indexed="64"/>
      </right>
      <top style="medium">
        <color rgb="FF000000"/>
      </top>
      <bottom/>
      <diagonal/>
    </border>
    <border>
      <left style="medium">
        <color rgb="FF000000"/>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rgb="FF000000"/>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medium">
        <color indexed="64"/>
      </right>
      <top style="hair">
        <color indexed="64"/>
      </top>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bottom style="thin">
        <color indexed="64"/>
      </bottom>
      <diagonal/>
    </border>
    <border>
      <left style="medium">
        <color rgb="FF000000"/>
      </left>
      <right style="medium">
        <color indexed="64"/>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0" fontId="13" fillId="0" borderId="0">
      <alignment vertical="center" wrapText="1"/>
    </xf>
    <xf numFmtId="1" fontId="16" fillId="0" borderId="0" applyFont="0" applyFill="0" applyBorder="0" applyProtection="0">
      <alignment horizontal="center" vertical="center"/>
    </xf>
    <xf numFmtId="0" fontId="46" fillId="0" borderId="0" applyNumberFormat="0" applyFill="0" applyBorder="0" applyAlignment="0" applyProtection="0">
      <alignment vertical="center"/>
    </xf>
  </cellStyleXfs>
  <cellXfs count="1287">
    <xf numFmtId="0" fontId="0" fillId="0" borderId="0" xfId="0">
      <alignment vertical="center"/>
    </xf>
    <xf numFmtId="0" fontId="2" fillId="0" borderId="0" xfId="0" applyFont="1">
      <alignment vertical="center"/>
    </xf>
    <xf numFmtId="0" fontId="4" fillId="0" borderId="0" xfId="0" applyFont="1" applyAlignment="1">
      <alignment horizontal="center"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10" xfId="0" applyFont="1" applyBorder="1" applyAlignment="1">
      <alignment vertical="center" wrapText="1"/>
    </xf>
    <xf numFmtId="0" fontId="3" fillId="0" borderId="0" xfId="0" applyFont="1">
      <alignment vertical="center"/>
    </xf>
    <xf numFmtId="0" fontId="6" fillId="0" borderId="12" xfId="0" applyFont="1" applyBorder="1" applyAlignment="1">
      <alignment vertical="center" wrapText="1"/>
    </xf>
    <xf numFmtId="0" fontId="6" fillId="0" borderId="13" xfId="0" applyFont="1" applyBorder="1" applyAlignment="1">
      <alignment vertical="center" wrapText="1"/>
    </xf>
    <xf numFmtId="0" fontId="6" fillId="0" borderId="14" xfId="0" applyFont="1" applyBorder="1" applyAlignment="1">
      <alignment vertical="center" wrapText="1"/>
    </xf>
    <xf numFmtId="0" fontId="6" fillId="0" borderId="6" xfId="0" applyFont="1" applyBorder="1">
      <alignment vertical="center"/>
    </xf>
    <xf numFmtId="0" fontId="6" fillId="0" borderId="7" xfId="0" applyFont="1" applyBorder="1">
      <alignment vertical="center"/>
    </xf>
    <xf numFmtId="0" fontId="6" fillId="0" borderId="9" xfId="0" applyFont="1" applyBorder="1">
      <alignment vertical="center"/>
    </xf>
    <xf numFmtId="0" fontId="6" fillId="0" borderId="15" xfId="0" applyFont="1" applyBorder="1">
      <alignment vertical="center"/>
    </xf>
    <xf numFmtId="0" fontId="6" fillId="0" borderId="10" xfId="0" applyFont="1" applyBorder="1">
      <alignment vertical="center"/>
    </xf>
    <xf numFmtId="0" fontId="6" fillId="0" borderId="15" xfId="0" applyFont="1" applyBorder="1" applyAlignment="1">
      <alignment vertical="center" wrapText="1"/>
    </xf>
    <xf numFmtId="0" fontId="6" fillId="0" borderId="11" xfId="0" applyFont="1" applyBorder="1">
      <alignment vertical="center"/>
    </xf>
    <xf numFmtId="176" fontId="6" fillId="0" borderId="12" xfId="0" applyNumberFormat="1" applyFont="1" applyBorder="1" applyAlignment="1">
      <alignment horizontal="right" vertical="center" wrapText="1"/>
    </xf>
    <xf numFmtId="0" fontId="6" fillId="0" borderId="16" xfId="0" applyFont="1" applyBorder="1" applyAlignment="1">
      <alignment vertical="center" wrapText="1"/>
    </xf>
    <xf numFmtId="176" fontId="6" fillId="0" borderId="10" xfId="0" applyNumberFormat="1" applyFont="1" applyBorder="1" applyAlignment="1">
      <alignment horizontal="right" vertical="center" wrapText="1"/>
    </xf>
    <xf numFmtId="0" fontId="0" fillId="0" borderId="1" xfId="0" applyBorder="1">
      <alignment vertical="center"/>
    </xf>
    <xf numFmtId="0" fontId="0" fillId="0" borderId="17" xfId="0" applyBorder="1">
      <alignment vertical="center"/>
    </xf>
    <xf numFmtId="0" fontId="0" fillId="0" borderId="18" xfId="0" applyBorder="1">
      <alignment vertical="center"/>
    </xf>
    <xf numFmtId="0" fontId="0" fillId="0" borderId="19" xfId="0" applyBorder="1">
      <alignment vertical="center"/>
    </xf>
    <xf numFmtId="0" fontId="0" fillId="0" borderId="20" xfId="0" applyBorder="1">
      <alignment vertical="center"/>
    </xf>
    <xf numFmtId="0" fontId="0" fillId="0" borderId="22" xfId="0" applyBorder="1">
      <alignment vertical="center"/>
    </xf>
    <xf numFmtId="0" fontId="0" fillId="0" borderId="23" xfId="0" applyBorder="1">
      <alignment vertical="center"/>
    </xf>
    <xf numFmtId="3" fontId="0" fillId="0" borderId="1" xfId="0" applyNumberFormat="1" applyBorder="1">
      <alignment vertical="center"/>
    </xf>
    <xf numFmtId="3" fontId="0" fillId="0" borderId="23" xfId="0" applyNumberFormat="1" applyBorder="1">
      <alignment vertical="center"/>
    </xf>
    <xf numFmtId="0" fontId="2" fillId="3" borderId="1" xfId="0" applyFont="1" applyFill="1" applyBorder="1">
      <alignment vertical="center"/>
    </xf>
    <xf numFmtId="0" fontId="2" fillId="3" borderId="1" xfId="0" applyFont="1" applyFill="1" applyBorder="1" applyAlignment="1">
      <alignment horizontal="right" vertical="center"/>
    </xf>
    <xf numFmtId="0" fontId="4" fillId="0" borderId="0" xfId="0" applyFont="1" applyAlignment="1">
      <alignment horizontal="right" vertical="center"/>
    </xf>
    <xf numFmtId="0" fontId="4" fillId="0" borderId="0" xfId="0" applyFont="1" applyAlignment="1">
      <alignment horizontal="left" vertical="center"/>
    </xf>
    <xf numFmtId="0" fontId="2" fillId="3" borderId="3" xfId="0" applyFont="1" applyFill="1" applyBorder="1" applyAlignment="1">
      <alignment horizontal="right" vertical="center"/>
    </xf>
    <xf numFmtId="0" fontId="2" fillId="3" borderId="3" xfId="0" applyFont="1" applyFill="1" applyBorder="1">
      <alignment vertical="center"/>
    </xf>
    <xf numFmtId="0" fontId="2" fillId="3" borderId="5" xfId="0" applyFont="1" applyFill="1" applyBorder="1">
      <alignment vertical="center"/>
    </xf>
    <xf numFmtId="0" fontId="7" fillId="0" borderId="0" xfId="0" applyFont="1" applyAlignment="1">
      <alignment horizontal="center" vertical="center"/>
    </xf>
    <xf numFmtId="3" fontId="2" fillId="3" borderId="4" xfId="0" applyNumberFormat="1" applyFont="1" applyFill="1" applyBorder="1" applyAlignment="1">
      <alignment horizontal="right" vertical="center"/>
    </xf>
    <xf numFmtId="0" fontId="0" fillId="0" borderId="26" xfId="0" applyBorder="1">
      <alignment vertical="center"/>
    </xf>
    <xf numFmtId="0" fontId="0" fillId="0" borderId="27" xfId="0" applyBorder="1">
      <alignment vertical="center"/>
    </xf>
    <xf numFmtId="0" fontId="0" fillId="0" borderId="28" xfId="0" applyBorder="1">
      <alignment vertical="center"/>
    </xf>
    <xf numFmtId="0" fontId="0" fillId="0" borderId="29" xfId="0" applyBorder="1">
      <alignment vertical="center"/>
    </xf>
    <xf numFmtId="0" fontId="0" fillId="0" borderId="31" xfId="0" applyBorder="1">
      <alignment vertical="center"/>
    </xf>
    <xf numFmtId="0" fontId="0" fillId="0" borderId="32" xfId="0" applyBorder="1">
      <alignment vertical="center"/>
    </xf>
    <xf numFmtId="3" fontId="0" fillId="0" borderId="28" xfId="0" applyNumberFormat="1" applyBorder="1">
      <alignment vertical="center"/>
    </xf>
    <xf numFmtId="3" fontId="0" fillId="0" borderId="4" xfId="0" applyNumberFormat="1" applyBorder="1">
      <alignment vertical="center"/>
    </xf>
    <xf numFmtId="3" fontId="0" fillId="0" borderId="26" xfId="0" applyNumberFormat="1" applyBorder="1">
      <alignment vertical="center"/>
    </xf>
    <xf numFmtId="0" fontId="0" fillId="2" borderId="0" xfId="0" applyFill="1" applyProtection="1">
      <alignment vertical="center"/>
      <protection locked="0"/>
    </xf>
    <xf numFmtId="0" fontId="0" fillId="2" borderId="21" xfId="0" applyFill="1" applyBorder="1" applyProtection="1">
      <alignment vertical="center"/>
      <protection locked="0"/>
    </xf>
    <xf numFmtId="0" fontId="0" fillId="2" borderId="24" xfId="0" applyFill="1" applyBorder="1" applyProtection="1">
      <alignment vertical="center"/>
      <protection locked="0"/>
    </xf>
    <xf numFmtId="0" fontId="3" fillId="0" borderId="54" xfId="0" applyFont="1" applyBorder="1">
      <alignment vertical="center"/>
    </xf>
    <xf numFmtId="3" fontId="3" fillId="0" borderId="54" xfId="0" applyNumberFormat="1" applyFont="1" applyBorder="1">
      <alignment vertical="center"/>
    </xf>
    <xf numFmtId="0" fontId="6" fillId="0" borderId="0" xfId="0" applyFont="1" applyAlignment="1">
      <alignment vertical="center" wrapText="1"/>
    </xf>
    <xf numFmtId="176" fontId="6" fillId="0" borderId="0" xfId="0" applyNumberFormat="1" applyFont="1" applyAlignment="1">
      <alignment horizontal="right" vertical="center" wrapText="1"/>
    </xf>
    <xf numFmtId="176" fontId="6" fillId="0" borderId="55" xfId="0" applyNumberFormat="1" applyFont="1" applyBorder="1" applyAlignment="1">
      <alignment horizontal="right" vertical="center" wrapText="1"/>
    </xf>
    <xf numFmtId="0" fontId="3" fillId="0" borderId="0" xfId="0" applyFont="1" applyAlignment="1">
      <alignment horizontal="right" vertical="center"/>
    </xf>
    <xf numFmtId="0" fontId="3" fillId="0" borderId="66" xfId="0" applyFont="1" applyBorder="1">
      <alignment vertical="center"/>
    </xf>
    <xf numFmtId="0" fontId="3" fillId="0" borderId="0" xfId="4" applyFont="1">
      <alignment vertical="center" wrapText="1"/>
    </xf>
    <xf numFmtId="0" fontId="3" fillId="0" borderId="4" xfId="4" applyFont="1" applyBorder="1" applyAlignment="1">
      <alignment horizontal="center" vertical="center" wrapText="1"/>
    </xf>
    <xf numFmtId="0" fontId="3" fillId="0" borderId="0" xfId="4" applyFont="1" applyAlignment="1">
      <alignment horizontal="center" vertical="center" wrapText="1"/>
    </xf>
    <xf numFmtId="0" fontId="3" fillId="0" borderId="28" xfId="4" applyFont="1" applyBorder="1" applyAlignment="1">
      <alignment horizontal="center" vertical="center" wrapText="1"/>
    </xf>
    <xf numFmtId="0" fontId="3" fillId="0" borderId="2" xfId="4" applyFont="1" applyBorder="1" applyAlignment="1">
      <alignment horizontal="center" vertical="center" wrapText="1"/>
    </xf>
    <xf numFmtId="0" fontId="3" fillId="0" borderId="67" xfId="4" applyFont="1" applyBorder="1" applyAlignment="1">
      <alignment horizontal="center" vertical="center" wrapText="1"/>
    </xf>
    <xf numFmtId="0" fontId="3" fillId="0" borderId="1" xfId="4" applyFont="1" applyBorder="1" applyAlignment="1">
      <alignment horizontal="center" vertical="center" wrapText="1"/>
    </xf>
    <xf numFmtId="0" fontId="3" fillId="0" borderId="1" xfId="4" applyFont="1" applyBorder="1">
      <alignment vertical="center" wrapText="1"/>
    </xf>
    <xf numFmtId="181" fontId="3" fillId="0" borderId="1" xfId="4" applyNumberFormat="1" applyFont="1" applyBorder="1">
      <alignment vertical="center" wrapText="1"/>
    </xf>
    <xf numFmtId="0" fontId="3" fillId="0" borderId="0" xfId="4" applyFont="1" applyAlignment="1">
      <alignment vertical="center"/>
    </xf>
    <xf numFmtId="0" fontId="17" fillId="0" borderId="0" xfId="4" applyFont="1" applyAlignment="1">
      <alignment vertical="center"/>
    </xf>
    <xf numFmtId="0" fontId="3" fillId="0" borderId="0" xfId="4" applyFont="1" applyAlignment="1">
      <alignment horizontal="right" vertical="top"/>
    </xf>
    <xf numFmtId="0" fontId="3" fillId="0" borderId="66" xfId="4" applyFont="1" applyBorder="1">
      <alignment vertical="center" wrapText="1"/>
    </xf>
    <xf numFmtId="0" fontId="3" fillId="0" borderId="0" xfId="4" applyFont="1" applyAlignment="1">
      <alignment horizontal="right" vertical="center" wrapText="1"/>
    </xf>
    <xf numFmtId="0" fontId="0" fillId="0" borderId="69" xfId="0" applyBorder="1">
      <alignment vertical="center"/>
    </xf>
    <xf numFmtId="0" fontId="0" fillId="0" borderId="40" xfId="0" applyBorder="1">
      <alignment vertical="center"/>
    </xf>
    <xf numFmtId="0" fontId="3" fillId="0" borderId="1" xfId="0" applyFont="1" applyBorder="1">
      <alignment vertical="center"/>
    </xf>
    <xf numFmtId="0" fontId="0" fillId="0" borderId="66" xfId="0" applyBorder="1">
      <alignment vertical="center"/>
    </xf>
    <xf numFmtId="0" fontId="0" fillId="0" borderId="5" xfId="0" applyBorder="1">
      <alignment vertical="center"/>
    </xf>
    <xf numFmtId="3" fontId="0" fillId="0" borderId="3" xfId="0" applyNumberFormat="1" applyBorder="1">
      <alignment vertical="center"/>
    </xf>
    <xf numFmtId="3" fontId="0" fillId="0" borderId="5" xfId="0" applyNumberFormat="1" applyBorder="1">
      <alignment vertical="center"/>
    </xf>
    <xf numFmtId="0" fontId="3" fillId="0" borderId="0" xfId="4" applyFont="1" applyAlignment="1">
      <alignment vertical="top" wrapText="1"/>
    </xf>
    <xf numFmtId="0" fontId="3" fillId="0" borderId="0" xfId="4" applyFont="1" applyAlignment="1">
      <alignment vertical="top"/>
    </xf>
    <xf numFmtId="181" fontId="3" fillId="0" borderId="0" xfId="4" applyNumberFormat="1" applyFont="1">
      <alignment vertical="center" wrapText="1"/>
    </xf>
    <xf numFmtId="0" fontId="10" fillId="0" borderId="0" xfId="4" applyFont="1" applyAlignment="1">
      <alignment vertical="center"/>
    </xf>
    <xf numFmtId="3" fontId="0" fillId="2" borderId="0" xfId="0" applyNumberFormat="1" applyFill="1" applyProtection="1">
      <alignment vertical="center"/>
      <protection locked="0"/>
    </xf>
    <xf numFmtId="0" fontId="2" fillId="0" borderId="2" xfId="0" applyFont="1" applyBorder="1" applyProtection="1">
      <alignment vertical="center"/>
      <protection locked="0"/>
    </xf>
    <xf numFmtId="0" fontId="2" fillId="0" borderId="3" xfId="0" applyFont="1" applyBorder="1" applyProtection="1">
      <alignment vertical="center"/>
      <protection locked="0"/>
    </xf>
    <xf numFmtId="0" fontId="2" fillId="0" borderId="5" xfId="0" applyFont="1" applyBorder="1" applyProtection="1">
      <alignment vertical="center"/>
      <protection locked="0"/>
    </xf>
    <xf numFmtId="0" fontId="2" fillId="0" borderId="1" xfId="0" applyFont="1" applyBorder="1" applyProtection="1">
      <alignment vertical="center"/>
      <protection locked="0"/>
    </xf>
    <xf numFmtId="0" fontId="0" fillId="6" borderId="0" xfId="0" applyFill="1" applyProtection="1">
      <alignment vertical="center"/>
      <protection locked="0"/>
    </xf>
    <xf numFmtId="0" fontId="0" fillId="6" borderId="21" xfId="0" applyFill="1" applyBorder="1" applyProtection="1">
      <alignment vertical="center"/>
      <protection locked="0"/>
    </xf>
    <xf numFmtId="0" fontId="0" fillId="6" borderId="24" xfId="0" applyFill="1" applyBorder="1" applyProtection="1">
      <alignment vertical="center"/>
      <protection locked="0"/>
    </xf>
    <xf numFmtId="3" fontId="0" fillId="6" borderId="1" xfId="0" applyNumberFormat="1" applyFill="1" applyBorder="1" applyProtection="1">
      <alignment vertical="center"/>
      <protection locked="0"/>
    </xf>
    <xf numFmtId="184" fontId="0" fillId="6" borderId="1" xfId="0" applyNumberFormat="1" applyFill="1" applyBorder="1" applyProtection="1">
      <alignment vertical="center"/>
      <protection locked="0"/>
    </xf>
    <xf numFmtId="183" fontId="0" fillId="6" borderId="1" xfId="0" applyNumberFormat="1" applyFill="1" applyBorder="1" applyAlignment="1" applyProtection="1">
      <alignment vertical="center" shrinkToFit="1"/>
      <protection locked="0"/>
    </xf>
    <xf numFmtId="0" fontId="0" fillId="6" borderId="1" xfId="0" applyFill="1" applyBorder="1" applyProtection="1">
      <alignment vertical="center"/>
      <protection locked="0"/>
    </xf>
    <xf numFmtId="38" fontId="3" fillId="6" borderId="45" xfId="3" applyFont="1" applyFill="1" applyBorder="1" applyProtection="1">
      <alignment vertical="center"/>
      <protection locked="0"/>
    </xf>
    <xf numFmtId="38" fontId="3" fillId="6" borderId="18" xfId="3" applyFont="1" applyFill="1" applyBorder="1" applyProtection="1">
      <alignment vertical="center"/>
      <protection locked="0"/>
    </xf>
    <xf numFmtId="38" fontId="3" fillId="6" borderId="3" xfId="3" applyFont="1" applyFill="1" applyBorder="1" applyProtection="1">
      <alignment vertical="center"/>
      <protection locked="0"/>
    </xf>
    <xf numFmtId="38" fontId="3" fillId="6" borderId="1" xfId="3" applyFont="1" applyFill="1" applyBorder="1" applyProtection="1">
      <alignment vertical="center"/>
      <protection locked="0"/>
    </xf>
    <xf numFmtId="38" fontId="3" fillId="6" borderId="2" xfId="3" applyFont="1" applyFill="1" applyBorder="1" applyProtection="1">
      <alignment vertical="center"/>
      <protection locked="0"/>
    </xf>
    <xf numFmtId="38" fontId="3" fillId="6" borderId="28" xfId="3" applyFont="1" applyFill="1" applyBorder="1" applyProtection="1">
      <alignment vertical="center"/>
      <protection locked="0"/>
    </xf>
    <xf numFmtId="3" fontId="3" fillId="6" borderId="1" xfId="0" applyNumberFormat="1" applyFont="1" applyFill="1" applyBorder="1" applyProtection="1">
      <alignment vertical="center"/>
      <protection locked="0"/>
    </xf>
    <xf numFmtId="38" fontId="17" fillId="6" borderId="1" xfId="3" applyFont="1" applyFill="1" applyBorder="1" applyProtection="1">
      <alignment vertical="center"/>
      <protection locked="0"/>
    </xf>
    <xf numFmtId="38" fontId="20" fillId="6" borderId="1" xfId="3" applyFont="1" applyFill="1" applyBorder="1" applyProtection="1">
      <alignment vertical="center"/>
      <protection locked="0"/>
    </xf>
    <xf numFmtId="176" fontId="3" fillId="6" borderId="1" xfId="0" applyNumberFormat="1" applyFont="1" applyFill="1" applyBorder="1" applyAlignment="1" applyProtection="1">
      <alignment horizontal="right" vertical="center" shrinkToFit="1"/>
      <protection locked="0"/>
    </xf>
    <xf numFmtId="184" fontId="0" fillId="6" borderId="1" xfId="0" applyNumberFormat="1" applyFill="1" applyBorder="1" applyAlignment="1" applyProtection="1">
      <alignment vertical="center" shrinkToFit="1"/>
      <protection locked="0"/>
    </xf>
    <xf numFmtId="0" fontId="20" fillId="6" borderId="18" xfId="0" applyFont="1" applyFill="1" applyBorder="1" applyProtection="1">
      <alignment vertical="center"/>
      <protection locked="0"/>
    </xf>
    <xf numFmtId="0" fontId="3" fillId="6" borderId="18" xfId="0" applyFont="1" applyFill="1" applyBorder="1" applyProtection="1">
      <alignment vertical="center"/>
      <protection locked="0"/>
    </xf>
    <xf numFmtId="0" fontId="20" fillId="6" borderId="1" xfId="0" applyFont="1" applyFill="1" applyBorder="1" applyProtection="1">
      <alignment vertical="center"/>
      <protection locked="0"/>
    </xf>
    <xf numFmtId="0" fontId="3" fillId="6" borderId="1" xfId="0" applyFont="1" applyFill="1" applyBorder="1" applyProtection="1">
      <alignment vertical="center"/>
      <protection locked="0"/>
    </xf>
    <xf numFmtId="0" fontId="20" fillId="6" borderId="28" xfId="0" applyFont="1" applyFill="1" applyBorder="1" applyProtection="1">
      <alignment vertical="center"/>
      <protection locked="0"/>
    </xf>
    <xf numFmtId="56" fontId="3" fillId="6" borderId="1" xfId="0" applyNumberFormat="1" applyFont="1" applyFill="1" applyBorder="1" applyProtection="1">
      <alignment vertical="center"/>
      <protection locked="0"/>
    </xf>
    <xf numFmtId="0" fontId="24" fillId="0" borderId="0" xfId="0" applyFont="1">
      <alignment vertical="center"/>
    </xf>
    <xf numFmtId="0" fontId="25" fillId="0" borderId="0" xfId="0" applyFont="1">
      <alignment vertical="center"/>
    </xf>
    <xf numFmtId="0" fontId="24" fillId="0" borderId="56" xfId="0" applyFont="1" applyBorder="1">
      <alignment vertical="center"/>
    </xf>
    <xf numFmtId="0" fontId="24" fillId="0" borderId="57" xfId="0" applyFont="1" applyBorder="1">
      <alignment vertical="center"/>
    </xf>
    <xf numFmtId="0" fontId="24" fillId="0" borderId="35" xfId="0" applyFont="1" applyBorder="1">
      <alignment vertical="center"/>
    </xf>
    <xf numFmtId="0" fontId="24" fillId="0" borderId="59" xfId="0" applyFont="1" applyBorder="1">
      <alignment vertical="center"/>
    </xf>
    <xf numFmtId="0" fontId="24" fillId="0" borderId="54" xfId="0" applyFont="1" applyBorder="1">
      <alignment vertical="center"/>
    </xf>
    <xf numFmtId="0" fontId="24" fillId="0" borderId="34" xfId="0" applyFont="1" applyBorder="1">
      <alignment vertical="center"/>
    </xf>
    <xf numFmtId="0" fontId="25" fillId="7" borderId="66" xfId="0" applyFont="1" applyFill="1" applyBorder="1" applyProtection="1">
      <alignment vertical="center"/>
      <protection locked="0"/>
    </xf>
    <xf numFmtId="0" fontId="24" fillId="0" borderId="56" xfId="0" applyFont="1" applyBorder="1" applyAlignment="1">
      <alignment horizontal="left" vertical="center"/>
    </xf>
    <xf numFmtId="0" fontId="24" fillId="0" borderId="0" xfId="0" applyFont="1" applyAlignment="1">
      <alignment horizontal="left" vertical="center"/>
    </xf>
    <xf numFmtId="0" fontId="27" fillId="0" borderId="0" xfId="0" applyFont="1">
      <alignment vertical="center"/>
    </xf>
    <xf numFmtId="0" fontId="24" fillId="0" borderId="34" xfId="0" applyFont="1" applyBorder="1" applyAlignment="1">
      <alignment horizontal="left" vertical="center"/>
    </xf>
    <xf numFmtId="0" fontId="24" fillId="0" borderId="35" xfId="0" applyFont="1" applyBorder="1" applyAlignment="1">
      <alignment horizontal="left" vertical="center"/>
    </xf>
    <xf numFmtId="0" fontId="25" fillId="0" borderId="52" xfId="0" applyFont="1" applyBorder="1">
      <alignment vertical="center"/>
    </xf>
    <xf numFmtId="0" fontId="25" fillId="0" borderId="53" xfId="0" applyFont="1" applyBorder="1">
      <alignment vertical="center"/>
    </xf>
    <xf numFmtId="0" fontId="25" fillId="0" borderId="58" xfId="0" applyFont="1" applyBorder="1">
      <alignment vertical="center"/>
    </xf>
    <xf numFmtId="0" fontId="25" fillId="0" borderId="66" xfId="0" applyFont="1" applyBorder="1">
      <alignment vertical="center"/>
    </xf>
    <xf numFmtId="0" fontId="28" fillId="0" borderId="0" xfId="0" applyFont="1" applyAlignment="1">
      <alignment horizontal="center" vertical="center" wrapText="1"/>
    </xf>
    <xf numFmtId="0" fontId="25" fillId="0" borderId="0" xfId="0" applyFont="1" applyAlignment="1"/>
    <xf numFmtId="0" fontId="27" fillId="0" borderId="53" xfId="0" applyFont="1" applyBorder="1" applyAlignment="1">
      <alignment horizontal="justify" vertical="center" wrapText="1"/>
    </xf>
    <xf numFmtId="0" fontId="27" fillId="0" borderId="53" xfId="0" applyFont="1" applyBorder="1" applyAlignment="1">
      <alignment vertical="center" wrapText="1"/>
    </xf>
    <xf numFmtId="0" fontId="27" fillId="0" borderId="58" xfId="0" applyFont="1" applyBorder="1" applyAlignment="1">
      <alignment vertical="center" wrapText="1"/>
    </xf>
    <xf numFmtId="0" fontId="27" fillId="0" borderId="58" xfId="0" applyFont="1" applyBorder="1" applyAlignment="1">
      <alignment horizontal="justify" vertical="center" wrapText="1"/>
    </xf>
    <xf numFmtId="0" fontId="27" fillId="0" borderId="0" xfId="0" applyFont="1" applyAlignment="1">
      <alignment vertical="top" wrapText="1"/>
    </xf>
    <xf numFmtId="0" fontId="27" fillId="0" borderId="78" xfId="0" applyFont="1" applyBorder="1">
      <alignment vertical="center"/>
    </xf>
    <xf numFmtId="0" fontId="25" fillId="0" borderId="78" xfId="0" applyFont="1" applyBorder="1">
      <alignment vertical="center"/>
    </xf>
    <xf numFmtId="0" fontId="27" fillId="0" borderId="0" xfId="0" applyFont="1" applyAlignment="1">
      <alignment horizontal="justify" vertical="center"/>
    </xf>
    <xf numFmtId="0" fontId="25" fillId="0" borderId="56" xfId="0" applyFont="1" applyBorder="1">
      <alignment vertical="center"/>
    </xf>
    <xf numFmtId="0" fontId="25" fillId="0" borderId="57" xfId="0" applyFont="1" applyBorder="1">
      <alignment vertical="center"/>
    </xf>
    <xf numFmtId="184" fontId="24" fillId="7" borderId="56" xfId="0" applyNumberFormat="1" applyFont="1" applyFill="1" applyBorder="1" applyAlignment="1" applyProtection="1">
      <alignment horizontal="center" vertical="top"/>
      <protection locked="0"/>
    </xf>
    <xf numFmtId="184" fontId="24" fillId="7" borderId="0" xfId="0" applyNumberFormat="1" applyFont="1" applyFill="1" applyAlignment="1" applyProtection="1">
      <alignment horizontal="center" vertical="top"/>
      <protection locked="0"/>
    </xf>
    <xf numFmtId="184" fontId="24" fillId="7" borderId="57" xfId="0" applyNumberFormat="1" applyFont="1" applyFill="1" applyBorder="1" applyAlignment="1" applyProtection="1">
      <alignment horizontal="center" vertical="top"/>
      <protection locked="0"/>
    </xf>
    <xf numFmtId="186" fontId="24" fillId="7" borderId="56" xfId="0" applyNumberFormat="1" applyFont="1" applyFill="1" applyBorder="1" applyAlignment="1" applyProtection="1">
      <alignment horizontal="center" vertical="top"/>
      <protection locked="0"/>
    </xf>
    <xf numFmtId="186" fontId="24" fillId="7" borderId="0" xfId="0" applyNumberFormat="1" applyFont="1" applyFill="1" applyAlignment="1" applyProtection="1">
      <alignment horizontal="center" vertical="top"/>
      <protection locked="0"/>
    </xf>
    <xf numFmtId="186" fontId="24" fillId="7" borderId="57" xfId="0" applyNumberFormat="1" applyFont="1" applyFill="1" applyBorder="1" applyAlignment="1" applyProtection="1">
      <alignment horizontal="center" vertical="top"/>
      <protection locked="0"/>
    </xf>
    <xf numFmtId="0" fontId="0" fillId="6" borderId="79" xfId="0" applyFill="1" applyBorder="1" applyProtection="1">
      <alignment vertical="center"/>
      <protection locked="0"/>
    </xf>
    <xf numFmtId="0" fontId="0" fillId="0" borderId="80" xfId="0" applyBorder="1">
      <alignment vertical="center"/>
    </xf>
    <xf numFmtId="184" fontId="0" fillId="6" borderId="28" xfId="0" applyNumberFormat="1" applyFill="1" applyBorder="1" applyProtection="1">
      <alignment vertical="center"/>
      <protection locked="0"/>
    </xf>
    <xf numFmtId="3" fontId="0" fillId="6" borderId="28" xfId="0" applyNumberFormat="1" applyFill="1" applyBorder="1" applyProtection="1">
      <alignment vertical="center"/>
      <protection locked="0"/>
    </xf>
    <xf numFmtId="0" fontId="0" fillId="6" borderId="49" xfId="0" applyFill="1" applyBorder="1" applyProtection="1">
      <alignment vertical="center"/>
      <protection locked="0"/>
    </xf>
    <xf numFmtId="0" fontId="0" fillId="0" borderId="81" xfId="0" applyBorder="1">
      <alignment vertical="center"/>
    </xf>
    <xf numFmtId="3" fontId="0" fillId="0" borderId="81" xfId="0" applyNumberFormat="1" applyBorder="1">
      <alignment vertical="center"/>
    </xf>
    <xf numFmtId="184" fontId="0" fillId="6" borderId="82" xfId="0" applyNumberFormat="1" applyFill="1" applyBorder="1" applyProtection="1">
      <alignment vertical="center"/>
      <protection locked="0"/>
    </xf>
    <xf numFmtId="3" fontId="0" fillId="6" borderId="82" xfId="0" applyNumberFormat="1" applyFill="1" applyBorder="1" applyProtection="1">
      <alignment vertical="center"/>
      <protection locked="0"/>
    </xf>
    <xf numFmtId="0" fontId="0" fillId="0" borderId="83" xfId="0" applyBorder="1">
      <alignment vertical="center"/>
    </xf>
    <xf numFmtId="0" fontId="0" fillId="0" borderId="84" xfId="0" applyBorder="1">
      <alignment vertical="center"/>
    </xf>
    <xf numFmtId="0" fontId="0" fillId="0" borderId="85" xfId="0" applyBorder="1">
      <alignment vertical="center"/>
    </xf>
    <xf numFmtId="0" fontId="0" fillId="6" borderId="86" xfId="0" applyFill="1" applyBorder="1" applyProtection="1">
      <alignment vertical="center"/>
      <protection locked="0"/>
    </xf>
    <xf numFmtId="3" fontId="0" fillId="0" borderId="82" xfId="0" applyNumberFormat="1" applyBorder="1">
      <alignment vertical="center"/>
    </xf>
    <xf numFmtId="0" fontId="3" fillId="0" borderId="5" xfId="0" applyFont="1" applyBorder="1">
      <alignment vertical="center"/>
    </xf>
    <xf numFmtId="0" fontId="32" fillId="0" borderId="1" xfId="0" applyFont="1" applyBorder="1" applyAlignment="1" applyProtection="1">
      <alignment vertical="center" wrapText="1"/>
      <protection locked="0"/>
    </xf>
    <xf numFmtId="183" fontId="32" fillId="0" borderId="1" xfId="0" applyNumberFormat="1" applyFont="1" applyBorder="1" applyAlignment="1" applyProtection="1">
      <alignment vertical="center" wrapText="1"/>
      <protection locked="0"/>
    </xf>
    <xf numFmtId="0" fontId="32" fillId="0" borderId="1" xfId="0" applyFont="1" applyBorder="1" applyAlignment="1" applyProtection="1">
      <alignment vertical="top" wrapText="1"/>
      <protection locked="0"/>
    </xf>
    <xf numFmtId="0" fontId="28" fillId="0" borderId="48" xfId="0" applyFont="1" applyBorder="1">
      <alignment vertical="center"/>
    </xf>
    <xf numFmtId="0" fontId="28" fillId="0" borderId="56" xfId="0" applyFont="1" applyBorder="1">
      <alignment vertical="center"/>
    </xf>
    <xf numFmtId="0" fontId="28" fillId="0" borderId="52" xfId="0" applyFont="1" applyBorder="1">
      <alignment vertical="center"/>
    </xf>
    <xf numFmtId="0" fontId="25" fillId="0" borderId="0" xfId="0" applyFont="1" applyAlignment="1">
      <alignment horizontal="right" vertical="center"/>
    </xf>
    <xf numFmtId="0" fontId="25" fillId="7" borderId="66" xfId="0" applyFont="1" applyFill="1" applyBorder="1" applyAlignment="1" applyProtection="1">
      <alignment horizontal="right" vertical="center"/>
      <protection locked="0"/>
    </xf>
    <xf numFmtId="184" fontId="0" fillId="0" borderId="0" xfId="0" applyNumberFormat="1">
      <alignment vertical="center"/>
    </xf>
    <xf numFmtId="181" fontId="2" fillId="3" borderId="3" xfId="0" applyNumberFormat="1" applyFont="1" applyFill="1" applyBorder="1">
      <alignment vertical="center"/>
    </xf>
    <xf numFmtId="0" fontId="3" fillId="0" borderId="0" xfId="0" applyFont="1" applyAlignment="1">
      <alignment horizontal="center" vertical="center"/>
    </xf>
    <xf numFmtId="56" fontId="3" fillId="0" borderId="0" xfId="0" applyNumberFormat="1" applyFont="1" applyAlignment="1">
      <alignment horizontal="center" vertical="center"/>
    </xf>
    <xf numFmtId="179" fontId="3" fillId="0" borderId="0" xfId="0" applyNumberFormat="1" applyFont="1" applyAlignment="1">
      <alignment horizontal="center" vertical="center"/>
    </xf>
    <xf numFmtId="178" fontId="3" fillId="0" borderId="0" xfId="0" applyNumberFormat="1" applyFont="1" applyAlignment="1">
      <alignment horizontal="center" vertical="center"/>
    </xf>
    <xf numFmtId="56" fontId="3" fillId="0" borderId="0" xfId="0" applyNumberFormat="1" applyFont="1">
      <alignment vertical="center"/>
    </xf>
    <xf numFmtId="0" fontId="3" fillId="0" borderId="1" xfId="0" applyFont="1" applyBorder="1" applyAlignment="1">
      <alignment horizontal="center" vertical="center"/>
    </xf>
    <xf numFmtId="0" fontId="3" fillId="3" borderId="3" xfId="0" applyFont="1" applyFill="1" applyBorder="1" applyAlignment="1">
      <alignment horizontal="center" vertical="center"/>
    </xf>
    <xf numFmtId="0" fontId="3" fillId="3" borderId="1" xfId="0" applyFont="1" applyFill="1" applyBorder="1" applyAlignment="1">
      <alignment horizontal="center" vertical="center"/>
    </xf>
    <xf numFmtId="176" fontId="3" fillId="0" borderId="1" xfId="0" applyNumberFormat="1" applyFont="1" applyBorder="1" applyAlignment="1">
      <alignment vertical="center" shrinkToFit="1"/>
    </xf>
    <xf numFmtId="176" fontId="3" fillId="0" borderId="0" xfId="0" applyNumberFormat="1" applyFont="1" applyAlignment="1">
      <alignment vertical="center" shrinkToFit="1"/>
    </xf>
    <xf numFmtId="176" fontId="3" fillId="3" borderId="4" xfId="0" applyNumberFormat="1" applyFont="1" applyFill="1" applyBorder="1" applyAlignment="1">
      <alignment horizontal="right" vertical="center" shrinkToFit="1"/>
    </xf>
    <xf numFmtId="176" fontId="3" fillId="3" borderId="3" xfId="0" applyNumberFormat="1" applyFont="1" applyFill="1" applyBorder="1" applyAlignment="1">
      <alignment horizontal="right" vertical="center" shrinkToFit="1"/>
    </xf>
    <xf numFmtId="176" fontId="3" fillId="3" borderId="1" xfId="0" applyNumberFormat="1" applyFont="1" applyFill="1" applyBorder="1" applyAlignment="1">
      <alignment horizontal="right" vertical="center" shrinkToFit="1"/>
    </xf>
    <xf numFmtId="176" fontId="3" fillId="0" borderId="1" xfId="3" applyNumberFormat="1" applyFont="1" applyFill="1" applyBorder="1" applyAlignment="1" applyProtection="1">
      <alignment vertical="center" shrinkToFit="1"/>
    </xf>
    <xf numFmtId="38" fontId="3" fillId="0" borderId="0" xfId="3" applyFont="1" applyProtection="1">
      <alignment vertical="center"/>
    </xf>
    <xf numFmtId="38" fontId="3" fillId="0" borderId="0" xfId="3" applyFont="1" applyFill="1" applyBorder="1" applyProtection="1">
      <alignment vertical="center"/>
    </xf>
    <xf numFmtId="3" fontId="3" fillId="0" borderId="0" xfId="0" applyNumberFormat="1" applyFont="1">
      <alignment vertical="center"/>
    </xf>
    <xf numFmtId="0" fontId="3" fillId="0" borderId="26" xfId="0" applyFont="1" applyBorder="1" applyAlignment="1">
      <alignment horizontal="center" vertical="center"/>
    </xf>
    <xf numFmtId="3" fontId="3" fillId="0" borderId="26" xfId="0" applyNumberFormat="1" applyFont="1" applyBorder="1" applyAlignment="1">
      <alignment horizontal="center" vertical="center"/>
    </xf>
    <xf numFmtId="0" fontId="3" fillId="0" borderId="18" xfId="0" applyFont="1" applyBorder="1">
      <alignment vertical="center"/>
    </xf>
    <xf numFmtId="38" fontId="3" fillId="0" borderId="18" xfId="3" applyFont="1" applyBorder="1" applyProtection="1">
      <alignment vertical="center"/>
    </xf>
    <xf numFmtId="38" fontId="3" fillId="0" borderId="1" xfId="3" applyFont="1" applyBorder="1" applyProtection="1">
      <alignment vertical="center"/>
    </xf>
    <xf numFmtId="0" fontId="3" fillId="0" borderId="29" xfId="0" applyFont="1" applyBorder="1">
      <alignment vertical="center"/>
    </xf>
    <xf numFmtId="0" fontId="3" fillId="0" borderId="32" xfId="0" applyFont="1" applyBorder="1">
      <alignment vertical="center"/>
    </xf>
    <xf numFmtId="0" fontId="3" fillId="0" borderId="23" xfId="0" applyFont="1" applyBorder="1">
      <alignment vertical="center"/>
    </xf>
    <xf numFmtId="3" fontId="3" fillId="0" borderId="46" xfId="0" applyNumberFormat="1" applyFont="1" applyBorder="1">
      <alignment vertical="center"/>
    </xf>
    <xf numFmtId="3" fontId="3" fillId="0" borderId="23" xfId="0" applyNumberFormat="1" applyFont="1" applyBorder="1">
      <alignment vertical="center"/>
    </xf>
    <xf numFmtId="0" fontId="3" fillId="0" borderId="28" xfId="0" applyFont="1" applyBorder="1">
      <alignment vertical="center"/>
    </xf>
    <xf numFmtId="38" fontId="3" fillId="0" borderId="28" xfId="3" applyFont="1" applyFill="1" applyBorder="1" applyProtection="1">
      <alignment vertical="center"/>
    </xf>
    <xf numFmtId="38" fontId="3" fillId="0" borderId="1" xfId="3" applyFont="1" applyFill="1" applyBorder="1" applyProtection="1">
      <alignment vertical="center"/>
    </xf>
    <xf numFmtId="0" fontId="3" fillId="0" borderId="34" xfId="0" applyFont="1" applyBorder="1" applyAlignment="1">
      <alignment horizontal="right" vertical="center"/>
    </xf>
    <xf numFmtId="0" fontId="3" fillId="0" borderId="35" xfId="0" applyFont="1" applyBorder="1" applyAlignment="1">
      <alignment horizontal="right" vertical="center"/>
    </xf>
    <xf numFmtId="0" fontId="3" fillId="0" borderId="38" xfId="0" applyFont="1" applyBorder="1" applyAlignment="1">
      <alignment horizontal="right" vertical="center"/>
    </xf>
    <xf numFmtId="3" fontId="3" fillId="0" borderId="36" xfId="0" applyNumberFormat="1" applyFont="1" applyBorder="1" applyAlignment="1">
      <alignment horizontal="right" vertical="center"/>
    </xf>
    <xf numFmtId="38" fontId="3" fillId="0" borderId="37" xfId="3" applyFont="1" applyBorder="1" applyProtection="1">
      <alignment vertical="center"/>
    </xf>
    <xf numFmtId="38" fontId="3" fillId="0" borderId="0" xfId="3" applyFont="1" applyBorder="1" applyProtection="1">
      <alignment vertical="center"/>
    </xf>
    <xf numFmtId="3" fontId="3" fillId="0" borderId="1" xfId="0" applyNumberFormat="1" applyFont="1" applyBorder="1" applyAlignment="1">
      <alignment horizontal="center" vertical="center"/>
    </xf>
    <xf numFmtId="38" fontId="3" fillId="0" borderId="1" xfId="3" applyFont="1" applyBorder="1" applyAlignment="1" applyProtection="1">
      <alignment horizontal="center" vertical="center"/>
    </xf>
    <xf numFmtId="38" fontId="3" fillId="0" borderId="1" xfId="0" applyNumberFormat="1" applyFont="1" applyBorder="1">
      <alignment vertical="center"/>
    </xf>
    <xf numFmtId="38" fontId="3" fillId="0" borderId="33" xfId="3" applyFont="1" applyFill="1" applyBorder="1" applyAlignment="1" applyProtection="1">
      <alignment horizontal="left" vertical="center"/>
    </xf>
    <xf numFmtId="3" fontId="3" fillId="0" borderId="1" xfId="0" applyNumberFormat="1" applyFont="1" applyBorder="1">
      <alignment vertical="center"/>
    </xf>
    <xf numFmtId="0" fontId="3" fillId="0" borderId="74" xfId="0" applyFont="1" applyBorder="1">
      <alignment vertical="center"/>
    </xf>
    <xf numFmtId="0" fontId="3" fillId="0" borderId="50" xfId="0" applyFont="1" applyBorder="1">
      <alignment vertical="center"/>
    </xf>
    <xf numFmtId="0" fontId="3" fillId="0" borderId="2" xfId="0" applyFont="1" applyBorder="1">
      <alignment vertical="center"/>
    </xf>
    <xf numFmtId="0" fontId="17" fillId="0" borderId="0" xfId="0" applyFont="1">
      <alignment vertical="center"/>
    </xf>
    <xf numFmtId="38" fontId="17" fillId="0" borderId="0" xfId="3" applyFont="1" applyBorder="1" applyProtection="1">
      <alignment vertical="center"/>
    </xf>
    <xf numFmtId="0" fontId="3" fillId="0" borderId="45" xfId="0" applyFont="1" applyBorder="1">
      <alignment vertical="center"/>
    </xf>
    <xf numFmtId="0" fontId="3" fillId="0" borderId="71" xfId="0" applyFont="1" applyBorder="1">
      <alignment vertical="center"/>
    </xf>
    <xf numFmtId="0" fontId="3" fillId="0" borderId="72" xfId="0" applyFont="1" applyBorder="1">
      <alignment vertical="center"/>
    </xf>
    <xf numFmtId="0" fontId="3" fillId="0" borderId="73" xfId="0" applyFont="1" applyBorder="1">
      <alignment vertical="center"/>
    </xf>
    <xf numFmtId="38" fontId="3" fillId="0" borderId="23" xfId="3" applyFont="1" applyBorder="1" applyAlignment="1" applyProtection="1">
      <alignment vertical="center"/>
    </xf>
    <xf numFmtId="38" fontId="3" fillId="0" borderId="23" xfId="3" applyFont="1" applyBorder="1" applyAlignment="1" applyProtection="1">
      <alignment vertical="center" shrinkToFit="1"/>
    </xf>
    <xf numFmtId="0" fontId="3" fillId="0" borderId="23" xfId="0" applyFont="1" applyBorder="1" applyAlignment="1">
      <alignment vertical="center" shrinkToFit="1"/>
    </xf>
    <xf numFmtId="0" fontId="3" fillId="0" borderId="43" xfId="0" applyFont="1" applyBorder="1" applyAlignment="1">
      <alignment vertical="center" shrinkToFit="1"/>
    </xf>
    <xf numFmtId="0" fontId="3" fillId="0" borderId="17" xfId="0" applyFont="1" applyBorder="1">
      <alignment vertical="center"/>
    </xf>
    <xf numFmtId="177" fontId="3" fillId="0" borderId="18" xfId="0" applyNumberFormat="1" applyFont="1" applyBorder="1" applyAlignment="1">
      <alignment vertical="center" wrapText="1"/>
    </xf>
    <xf numFmtId="38" fontId="3" fillId="0" borderId="19" xfId="0" applyNumberFormat="1" applyFont="1" applyBorder="1">
      <alignment vertical="center"/>
    </xf>
    <xf numFmtId="0" fontId="3" fillId="0" borderId="20" xfId="0" applyFont="1" applyBorder="1">
      <alignment vertical="center"/>
    </xf>
    <xf numFmtId="177" fontId="3" fillId="0" borderId="1" xfId="0" applyNumberFormat="1" applyFont="1" applyBorder="1">
      <alignment vertical="center"/>
    </xf>
    <xf numFmtId="38" fontId="3" fillId="0" borderId="21" xfId="0" applyNumberFormat="1" applyFont="1" applyBorder="1">
      <alignment vertical="center"/>
    </xf>
    <xf numFmtId="0" fontId="20" fillId="0" borderId="20" xfId="0" applyFont="1" applyBorder="1">
      <alignment vertical="center"/>
    </xf>
    <xf numFmtId="38" fontId="20" fillId="0" borderId="1" xfId="3" applyFont="1" applyBorder="1" applyProtection="1">
      <alignment vertical="center"/>
    </xf>
    <xf numFmtId="177" fontId="20" fillId="0" borderId="1" xfId="0" applyNumberFormat="1" applyFont="1" applyBorder="1">
      <alignment vertical="center"/>
    </xf>
    <xf numFmtId="38" fontId="20" fillId="0" borderId="21" xfId="0" applyNumberFormat="1" applyFont="1" applyBorder="1">
      <alignment vertical="center"/>
    </xf>
    <xf numFmtId="0" fontId="20" fillId="0" borderId="30" xfId="0" applyFont="1" applyBorder="1">
      <alignment vertical="center"/>
    </xf>
    <xf numFmtId="0" fontId="3" fillId="0" borderId="34" xfId="0" applyFont="1" applyBorder="1">
      <alignment vertical="center"/>
    </xf>
    <xf numFmtId="56" fontId="3" fillId="0" borderId="35" xfId="0" applyNumberFormat="1" applyFont="1" applyBorder="1">
      <alignment vertical="center"/>
    </xf>
    <xf numFmtId="0" fontId="3" fillId="0" borderId="35" xfId="0" applyFont="1" applyBorder="1">
      <alignment vertical="center"/>
    </xf>
    <xf numFmtId="0" fontId="3" fillId="0" borderId="36" xfId="0" applyFont="1" applyBorder="1">
      <alignment vertical="center"/>
    </xf>
    <xf numFmtId="38" fontId="3" fillId="0" borderId="37" xfId="3" applyFont="1" applyBorder="1" applyAlignment="1" applyProtection="1">
      <alignment vertical="center"/>
    </xf>
    <xf numFmtId="38" fontId="3" fillId="0" borderId="39" xfId="0" applyNumberFormat="1" applyFont="1" applyBorder="1">
      <alignment vertical="center"/>
    </xf>
    <xf numFmtId="0" fontId="24" fillId="0" borderId="25" xfId="0" applyFont="1" applyBorder="1" applyAlignment="1">
      <alignment vertical="center" wrapText="1"/>
    </xf>
    <xf numFmtId="0" fontId="24" fillId="0" borderId="0" xfId="0" applyFont="1" applyAlignment="1">
      <alignment vertical="center" wrapText="1"/>
    </xf>
    <xf numFmtId="0" fontId="24" fillId="0" borderId="53" xfId="0" applyFont="1" applyBorder="1" applyAlignment="1">
      <alignment vertical="center" wrapText="1"/>
    </xf>
    <xf numFmtId="0" fontId="24" fillId="0" borderId="47" xfId="0" applyFont="1" applyBorder="1" applyAlignment="1">
      <alignment vertical="center" wrapText="1"/>
    </xf>
    <xf numFmtId="0" fontId="24" fillId="0" borderId="58" xfId="0" applyFont="1" applyBorder="1" applyAlignment="1">
      <alignment vertical="center" wrapText="1"/>
    </xf>
    <xf numFmtId="0" fontId="24" fillId="0" borderId="48" xfId="0" applyFont="1" applyBorder="1" applyAlignment="1">
      <alignment horizontal="right" vertical="center"/>
    </xf>
    <xf numFmtId="0" fontId="24" fillId="0" borderId="25" xfId="0" applyFont="1" applyBorder="1" applyAlignment="1">
      <alignment horizontal="right" vertical="center"/>
    </xf>
    <xf numFmtId="0" fontId="24" fillId="0" borderId="47" xfId="0" applyFont="1" applyBorder="1" applyAlignment="1">
      <alignment horizontal="right" vertical="center"/>
    </xf>
    <xf numFmtId="0" fontId="24" fillId="0" borderId="48" xfId="0" applyFont="1" applyBorder="1">
      <alignment vertical="center"/>
    </xf>
    <xf numFmtId="0" fontId="24" fillId="0" borderId="52" xfId="0" applyFont="1" applyBorder="1">
      <alignment vertical="center"/>
    </xf>
    <xf numFmtId="0" fontId="4" fillId="6" borderId="0" xfId="0" applyFont="1" applyFill="1" applyAlignment="1" applyProtection="1">
      <alignment horizontal="center" vertical="center"/>
      <protection locked="0"/>
    </xf>
    <xf numFmtId="14" fontId="25" fillId="0" borderId="0" xfId="0" applyNumberFormat="1" applyFont="1">
      <alignment vertical="center"/>
    </xf>
    <xf numFmtId="0" fontId="25" fillId="0" borderId="66" xfId="0" applyFont="1" applyBorder="1" applyAlignment="1">
      <alignment horizontal="right" vertical="center"/>
    </xf>
    <xf numFmtId="187" fontId="24" fillId="7" borderId="34" xfId="0" applyNumberFormat="1" applyFont="1" applyFill="1" applyBorder="1" applyAlignment="1" applyProtection="1">
      <alignment horizontal="left" vertical="center"/>
      <protection locked="0"/>
    </xf>
    <xf numFmtId="187" fontId="25" fillId="0" borderId="35" xfId="0" applyNumberFormat="1" applyFont="1" applyBorder="1">
      <alignment vertical="center"/>
    </xf>
    <xf numFmtId="187" fontId="25" fillId="0" borderId="59" xfId="0" applyNumberFormat="1" applyFont="1" applyBorder="1">
      <alignment vertical="center"/>
    </xf>
    <xf numFmtId="187" fontId="24" fillId="0" borderId="35" xfId="0" applyNumberFormat="1" applyFont="1" applyBorder="1" applyAlignment="1">
      <alignment horizontal="left" vertical="center"/>
    </xf>
    <xf numFmtId="188" fontId="24" fillId="0" borderId="35" xfId="0" applyNumberFormat="1" applyFont="1" applyBorder="1" applyAlignment="1">
      <alignment horizontal="right" vertical="center"/>
    </xf>
    <xf numFmtId="182" fontId="3" fillId="6" borderId="5" xfId="0" applyNumberFormat="1" applyFont="1" applyFill="1" applyBorder="1" applyProtection="1">
      <alignment vertical="center"/>
      <protection locked="0"/>
    </xf>
    <xf numFmtId="181" fontId="0" fillId="0" borderId="1" xfId="0" applyNumberFormat="1" applyBorder="1">
      <alignment vertical="center"/>
    </xf>
    <xf numFmtId="181" fontId="0" fillId="0" borderId="0" xfId="0" applyNumberFormat="1">
      <alignment vertical="center"/>
    </xf>
    <xf numFmtId="184" fontId="0" fillId="6" borderId="81" xfId="0" applyNumberFormat="1" applyFill="1" applyBorder="1" applyProtection="1">
      <alignment vertical="center"/>
      <protection locked="0"/>
    </xf>
    <xf numFmtId="3" fontId="0" fillId="6" borderId="81" xfId="0" applyNumberFormat="1" applyFill="1" applyBorder="1" applyProtection="1">
      <alignment vertical="center"/>
      <protection locked="0"/>
    </xf>
    <xf numFmtId="0" fontId="0" fillId="6" borderId="84" xfId="0" applyFill="1" applyBorder="1" applyProtection="1">
      <alignment vertical="center"/>
      <protection locked="0"/>
    </xf>
    <xf numFmtId="0" fontId="0" fillId="0" borderId="87" xfId="0" applyBorder="1">
      <alignment vertical="center"/>
    </xf>
    <xf numFmtId="184" fontId="0" fillId="6" borderId="26" xfId="0" applyNumberFormat="1" applyFill="1" applyBorder="1" applyProtection="1">
      <alignment vertical="center"/>
      <protection locked="0"/>
    </xf>
    <xf numFmtId="3" fontId="0" fillId="6" borderId="26" xfId="0" applyNumberFormat="1" applyFill="1" applyBorder="1" applyProtection="1">
      <alignment vertical="center"/>
      <protection locked="0"/>
    </xf>
    <xf numFmtId="0" fontId="33" fillId="0" borderId="0" xfId="0" applyFont="1">
      <alignment vertical="center"/>
    </xf>
    <xf numFmtId="0" fontId="24" fillId="0" borderId="59" xfId="0" applyFont="1" applyBorder="1" applyAlignment="1">
      <alignment horizontal="left" vertical="center"/>
    </xf>
    <xf numFmtId="189" fontId="24" fillId="0" borderId="35" xfId="0" applyNumberFormat="1" applyFont="1" applyBorder="1" applyAlignment="1">
      <alignment horizontal="left" vertical="center"/>
    </xf>
    <xf numFmtId="0" fontId="2" fillId="0" borderId="26" xfId="0" applyFont="1" applyBorder="1">
      <alignment vertical="center"/>
    </xf>
    <xf numFmtId="189" fontId="2" fillId="0" borderId="28" xfId="0" applyNumberFormat="1" applyFont="1" applyBorder="1" applyAlignment="1">
      <alignment horizontal="left" vertical="center"/>
    </xf>
    <xf numFmtId="0" fontId="34" fillId="0" borderId="27" xfId="0" applyFont="1" applyBorder="1">
      <alignment vertical="center"/>
    </xf>
    <xf numFmtId="0" fontId="35" fillId="0" borderId="27" xfId="0" applyFont="1" applyBorder="1">
      <alignment vertical="center"/>
    </xf>
    <xf numFmtId="190" fontId="32" fillId="0" borderId="1" xfId="0" applyNumberFormat="1" applyFont="1" applyBorder="1" applyAlignment="1" applyProtection="1">
      <alignment vertical="center" wrapText="1"/>
      <protection locked="0"/>
    </xf>
    <xf numFmtId="0" fontId="27" fillId="6" borderId="0" xfId="0" applyFont="1" applyFill="1" applyAlignment="1" applyProtection="1">
      <alignment vertical="center" wrapText="1"/>
      <protection locked="0"/>
    </xf>
    <xf numFmtId="0" fontId="3" fillId="0" borderId="77" xfId="4" applyFont="1" applyBorder="1" applyAlignment="1">
      <alignment horizontal="center" vertical="center" wrapText="1"/>
    </xf>
    <xf numFmtId="0" fontId="3" fillId="0" borderId="50" xfId="4" applyFont="1" applyBorder="1" applyAlignment="1">
      <alignment horizontal="center" vertical="center"/>
    </xf>
    <xf numFmtId="0" fontId="3" fillId="0" borderId="2" xfId="4" applyFont="1" applyBorder="1" applyAlignment="1">
      <alignment horizontal="center" vertical="center"/>
    </xf>
    <xf numFmtId="0" fontId="3" fillId="0" borderId="66" xfId="4" applyFont="1" applyBorder="1" applyAlignment="1">
      <alignment horizontal="center" vertical="center" wrapText="1"/>
    </xf>
    <xf numFmtId="0" fontId="27" fillId="0" borderId="57" xfId="0" applyFont="1" applyBorder="1" applyAlignment="1">
      <alignment horizontal="left" vertical="center"/>
    </xf>
    <xf numFmtId="0" fontId="28" fillId="0" borderId="47" xfId="0" applyFont="1" applyBorder="1" applyAlignment="1">
      <alignment horizontal="right" vertical="center" wrapText="1"/>
    </xf>
    <xf numFmtId="0" fontId="27" fillId="0" borderId="0" xfId="0" applyFont="1" applyAlignment="1">
      <alignment vertical="center" wrapText="1"/>
    </xf>
    <xf numFmtId="0" fontId="27" fillId="0" borderId="25" xfId="0" applyFont="1" applyBorder="1" applyAlignment="1">
      <alignment horizontal="right" vertical="top" wrapText="1"/>
    </xf>
    <xf numFmtId="0" fontId="27" fillId="0" borderId="53" xfId="0" applyFont="1" applyBorder="1">
      <alignment vertical="center"/>
    </xf>
    <xf numFmtId="0" fontId="27" fillId="0" borderId="47" xfId="0" applyFont="1" applyBorder="1" applyAlignment="1">
      <alignment horizontal="right" vertical="center" wrapText="1"/>
    </xf>
    <xf numFmtId="0" fontId="27" fillId="0" borderId="58" xfId="0" applyFont="1" applyBorder="1">
      <alignment vertical="center"/>
    </xf>
    <xf numFmtId="184" fontId="0" fillId="0" borderId="1" xfId="0" applyNumberFormat="1" applyBorder="1">
      <alignment vertical="center"/>
    </xf>
    <xf numFmtId="183" fontId="0" fillId="0" borderId="1" xfId="0" applyNumberFormat="1" applyBorder="1" applyAlignment="1">
      <alignment vertical="center" shrinkToFit="1"/>
    </xf>
    <xf numFmtId="184" fontId="0" fillId="0" borderId="1" xfId="0" applyNumberFormat="1" applyBorder="1" applyAlignment="1">
      <alignment vertical="center" shrinkToFit="1"/>
    </xf>
    <xf numFmtId="58" fontId="24" fillId="7" borderId="0" xfId="0" applyNumberFormat="1" applyFont="1" applyFill="1" applyAlignment="1" applyProtection="1">
      <alignment horizontal="right" vertical="center"/>
      <protection locked="0"/>
    </xf>
    <xf numFmtId="0" fontId="38" fillId="0" borderId="0" xfId="0" applyFont="1" applyAlignment="1">
      <alignment horizontal="justify" vertical="center"/>
    </xf>
    <xf numFmtId="0" fontId="39" fillId="0" borderId="0" xfId="0" applyFont="1" applyAlignment="1">
      <alignment horizontal="justify" vertical="center"/>
    </xf>
    <xf numFmtId="0" fontId="40" fillId="0" borderId="0" xfId="0" applyFont="1">
      <alignment vertical="center"/>
    </xf>
    <xf numFmtId="0" fontId="41" fillId="0" borderId="0" xfId="0" applyFont="1">
      <alignment vertical="center"/>
    </xf>
    <xf numFmtId="0" fontId="37" fillId="0" borderId="0" xfId="0" applyFont="1">
      <alignment vertical="center"/>
    </xf>
    <xf numFmtId="0" fontId="38" fillId="0" borderId="0" xfId="0" applyFont="1">
      <alignment vertical="center"/>
    </xf>
    <xf numFmtId="0" fontId="25" fillId="0" borderId="0" xfId="0" applyFont="1" applyAlignment="1">
      <alignment vertical="center" wrapText="1"/>
    </xf>
    <xf numFmtId="0" fontId="42" fillId="0" borderId="0" xfId="0" applyFont="1" applyAlignment="1">
      <alignment vertical="center" wrapText="1"/>
    </xf>
    <xf numFmtId="0" fontId="21" fillId="0" borderId="0" xfId="0" applyFont="1" applyAlignment="1">
      <alignment vertical="center" wrapText="1"/>
    </xf>
    <xf numFmtId="0" fontId="43" fillId="0" borderId="0" xfId="0" applyFont="1">
      <alignment vertical="center"/>
    </xf>
    <xf numFmtId="0" fontId="29" fillId="0" borderId="0" xfId="0" applyFont="1">
      <alignment vertical="center"/>
    </xf>
    <xf numFmtId="0" fontId="45" fillId="0" borderId="0" xfId="0" applyFont="1">
      <alignment vertical="center"/>
    </xf>
    <xf numFmtId="0" fontId="29" fillId="0" borderId="0" xfId="0" applyFont="1" applyAlignment="1">
      <alignment vertical="center" wrapText="1"/>
    </xf>
    <xf numFmtId="0" fontId="45" fillId="0" borderId="0" xfId="0" applyFont="1" applyAlignment="1">
      <alignment vertical="center" wrapText="1"/>
    </xf>
    <xf numFmtId="0" fontId="0" fillId="0" borderId="0" xfId="0" applyAlignment="1">
      <alignment vertical="center" wrapText="1"/>
    </xf>
    <xf numFmtId="0" fontId="48" fillId="0" borderId="0" xfId="0" applyFont="1" applyAlignment="1">
      <alignment horizontal="center" vertical="center"/>
    </xf>
    <xf numFmtId="0" fontId="49" fillId="8" borderId="34" xfId="0" applyFont="1" applyFill="1" applyBorder="1">
      <alignment vertical="center"/>
    </xf>
    <xf numFmtId="0" fontId="50" fillId="8" borderId="35" xfId="0" applyFont="1" applyFill="1" applyBorder="1">
      <alignment vertical="center"/>
    </xf>
    <xf numFmtId="0" fontId="50" fillId="8" borderId="0" xfId="0" applyFont="1" applyFill="1">
      <alignment vertical="center"/>
    </xf>
    <xf numFmtId="0" fontId="51" fillId="0" borderId="0" xfId="0" applyFont="1" applyAlignment="1">
      <alignment horizontal="center" vertical="center"/>
    </xf>
    <xf numFmtId="0" fontId="54" fillId="0" borderId="0" xfId="0" applyFont="1">
      <alignment vertical="center"/>
    </xf>
    <xf numFmtId="0" fontId="50" fillId="0" borderId="0" xfId="0" applyFont="1">
      <alignment vertical="center"/>
    </xf>
    <xf numFmtId="0" fontId="48" fillId="0" borderId="0" xfId="0" applyFont="1">
      <alignment vertical="center"/>
    </xf>
    <xf numFmtId="191" fontId="56" fillId="0" borderId="1" xfId="6" applyNumberFormat="1" applyFont="1" applyBorder="1" applyAlignment="1" applyProtection="1">
      <alignment horizontal="center" vertical="center" wrapText="1"/>
      <protection locked="0"/>
    </xf>
    <xf numFmtId="0" fontId="60" fillId="0" borderId="0" xfId="0" applyFont="1">
      <alignment vertical="center"/>
    </xf>
    <xf numFmtId="0" fontId="52" fillId="0" borderId="0" xfId="0" applyFont="1">
      <alignment vertical="center"/>
    </xf>
    <xf numFmtId="0" fontId="61" fillId="0" borderId="0" xfId="0" applyFont="1" applyAlignment="1">
      <alignment horizontal="left" vertical="center" wrapText="1"/>
    </xf>
    <xf numFmtId="0" fontId="62" fillId="0" borderId="0" xfId="0" applyFont="1" applyAlignment="1">
      <alignment horizontal="left" vertical="center"/>
    </xf>
    <xf numFmtId="0" fontId="20" fillId="0" borderId="0" xfId="0" applyFont="1" applyAlignment="1">
      <alignment vertical="center" wrapText="1"/>
    </xf>
    <xf numFmtId="0" fontId="57" fillId="5" borderId="1" xfId="0" applyFont="1" applyFill="1" applyBorder="1" applyAlignment="1">
      <alignment horizontal="center" vertical="center" wrapText="1"/>
    </xf>
    <xf numFmtId="0" fontId="57" fillId="5" borderId="21" xfId="0" applyFont="1" applyFill="1" applyBorder="1" applyAlignment="1">
      <alignment horizontal="left" vertical="center" wrapText="1"/>
    </xf>
    <xf numFmtId="0" fontId="23" fillId="0" borderId="0" xfId="0" applyFont="1">
      <alignment vertical="center"/>
    </xf>
    <xf numFmtId="0" fontId="21" fillId="0" borderId="0" xfId="0" applyFont="1">
      <alignment vertical="center"/>
    </xf>
    <xf numFmtId="0" fontId="22" fillId="0" borderId="0" xfId="0" applyFont="1">
      <alignment vertical="center"/>
    </xf>
    <xf numFmtId="0" fontId="31" fillId="0" borderId="66" xfId="0" applyFont="1" applyBorder="1">
      <alignment vertical="center"/>
    </xf>
    <xf numFmtId="0" fontId="22" fillId="0" borderId="66" xfId="0" applyFont="1" applyBorder="1">
      <alignment vertical="center"/>
    </xf>
    <xf numFmtId="0" fontId="19" fillId="2" borderId="1" xfId="0" applyFont="1" applyFill="1" applyBorder="1" applyAlignment="1">
      <alignment vertical="center" wrapText="1"/>
    </xf>
    <xf numFmtId="0" fontId="32" fillId="2" borderId="1" xfId="0" applyFont="1" applyFill="1" applyBorder="1">
      <alignment vertical="center"/>
    </xf>
    <xf numFmtId="0" fontId="18" fillId="2" borderId="1" xfId="0" applyFont="1" applyFill="1" applyBorder="1">
      <alignment vertical="center"/>
    </xf>
    <xf numFmtId="0" fontId="19" fillId="2" borderId="1" xfId="0" applyFont="1" applyFill="1" applyBorder="1">
      <alignment vertical="center"/>
    </xf>
    <xf numFmtId="0" fontId="0" fillId="5" borderId="1" xfId="0" applyFill="1" applyBorder="1" applyAlignment="1">
      <alignment vertical="center" wrapText="1"/>
    </xf>
    <xf numFmtId="0" fontId="18" fillId="0" borderId="1" xfId="0" applyFont="1" applyBorder="1" applyAlignment="1">
      <alignment vertical="center" wrapText="1"/>
    </xf>
    <xf numFmtId="0" fontId="12" fillId="5" borderId="1" xfId="0" applyFont="1" applyFill="1" applyBorder="1">
      <alignment vertical="center"/>
    </xf>
    <xf numFmtId="0" fontId="18" fillId="5" borderId="1" xfId="0" applyFont="1" applyFill="1" applyBorder="1" applyAlignment="1">
      <alignment vertical="center" wrapText="1"/>
    </xf>
    <xf numFmtId="0" fontId="19" fillId="4" borderId="1" xfId="0" applyFont="1" applyFill="1" applyBorder="1" applyAlignment="1">
      <alignment vertical="center" wrapText="1"/>
    </xf>
    <xf numFmtId="0" fontId="0" fillId="4" borderId="68" xfId="0" applyFill="1" applyBorder="1" applyAlignment="1">
      <alignment vertical="center" wrapText="1"/>
    </xf>
    <xf numFmtId="0" fontId="18" fillId="4" borderId="68" xfId="0" applyFont="1" applyFill="1" applyBorder="1" applyAlignment="1">
      <alignment vertical="center" wrapText="1"/>
    </xf>
    <xf numFmtId="0" fontId="12" fillId="4" borderId="68" xfId="0" applyFont="1" applyFill="1" applyBorder="1">
      <alignment vertical="center"/>
    </xf>
    <xf numFmtId="0" fontId="55" fillId="5" borderId="1" xfId="0" applyFont="1" applyFill="1" applyBorder="1" applyAlignment="1">
      <alignment vertical="center" wrapText="1"/>
    </xf>
    <xf numFmtId="0" fontId="12" fillId="5" borderId="1" xfId="0" applyFont="1" applyFill="1" applyBorder="1" applyAlignment="1">
      <alignment vertical="center" wrapText="1"/>
    </xf>
    <xf numFmtId="183" fontId="12" fillId="5" borderId="1" xfId="0" applyNumberFormat="1" applyFont="1" applyFill="1" applyBorder="1">
      <alignment vertical="center"/>
    </xf>
    <xf numFmtId="0" fontId="30" fillId="5" borderId="1" xfId="0" applyFont="1" applyFill="1" applyBorder="1" applyAlignment="1">
      <alignment vertical="top" wrapText="1"/>
    </xf>
    <xf numFmtId="0" fontId="0" fillId="5" borderId="1" xfId="0" applyFill="1" applyBorder="1">
      <alignment vertical="center"/>
    </xf>
    <xf numFmtId="0" fontId="47" fillId="0" borderId="0" xfId="0" applyFont="1" applyAlignment="1">
      <alignment horizontal="center" vertical="center"/>
    </xf>
    <xf numFmtId="0" fontId="50" fillId="8" borderId="35" xfId="0" applyFont="1" applyFill="1" applyBorder="1" applyAlignment="1">
      <alignment horizontal="center" vertical="center"/>
    </xf>
    <xf numFmtId="0" fontId="58" fillId="0" borderId="0" xfId="0" applyFont="1" applyAlignment="1">
      <alignment vertical="center" wrapText="1"/>
    </xf>
    <xf numFmtId="0" fontId="32" fillId="4" borderId="68" xfId="0" applyFont="1" applyFill="1" applyBorder="1" applyAlignment="1" applyProtection="1">
      <alignment vertical="center" wrapText="1"/>
      <protection locked="0"/>
    </xf>
    <xf numFmtId="0" fontId="57" fillId="5" borderId="23" xfId="0" applyFont="1" applyFill="1" applyBorder="1" applyAlignment="1">
      <alignment horizontal="center" vertical="center" wrapText="1"/>
    </xf>
    <xf numFmtId="0" fontId="57" fillId="5" borderId="24" xfId="0" applyFont="1" applyFill="1" applyBorder="1" applyAlignment="1">
      <alignment horizontal="left" vertical="center" wrapText="1"/>
    </xf>
    <xf numFmtId="0" fontId="63" fillId="0" borderId="18" xfId="0" applyFont="1" applyBorder="1" applyAlignment="1">
      <alignment horizontal="left" vertical="center" wrapText="1"/>
    </xf>
    <xf numFmtId="0" fontId="63" fillId="0" borderId="1" xfId="0" applyFont="1" applyBorder="1" applyAlignment="1">
      <alignment horizontal="left" vertical="center" wrapText="1"/>
    </xf>
    <xf numFmtId="0" fontId="64" fillId="0" borderId="1" xfId="0" applyFont="1" applyBorder="1" applyAlignment="1">
      <alignment horizontal="left" vertical="center" wrapText="1"/>
    </xf>
    <xf numFmtId="0" fontId="64" fillId="0" borderId="23" xfId="0" applyFont="1" applyBorder="1" applyAlignment="1">
      <alignment horizontal="left" vertical="center" wrapText="1"/>
    </xf>
    <xf numFmtId="183" fontId="63" fillId="0" borderId="1" xfId="0" applyNumberFormat="1" applyFont="1" applyBorder="1" applyAlignment="1">
      <alignment horizontal="left" vertical="center" wrapText="1"/>
    </xf>
    <xf numFmtId="0" fontId="64" fillId="0" borderId="24" xfId="0" applyFont="1" applyBorder="1" applyAlignment="1">
      <alignment horizontal="left" vertical="center" wrapText="1"/>
    </xf>
    <xf numFmtId="0" fontId="64" fillId="0" borderId="21" xfId="0" applyFont="1" applyBorder="1" applyAlignment="1">
      <alignment horizontal="left" vertical="center" wrapText="1"/>
    </xf>
    <xf numFmtId="14" fontId="63" fillId="0" borderId="99" xfId="0" applyNumberFormat="1" applyFont="1" applyBorder="1" applyAlignment="1" applyProtection="1">
      <alignment horizontal="center" vertical="center"/>
      <protection locked="0"/>
    </xf>
    <xf numFmtId="0" fontId="63" fillId="0" borderId="100" xfId="0" applyFont="1" applyBorder="1" applyAlignment="1" applyProtection="1">
      <alignment horizontal="center" vertical="center" wrapText="1"/>
      <protection locked="0"/>
    </xf>
    <xf numFmtId="183" fontId="63" fillId="0" borderId="23" xfId="0" applyNumberFormat="1" applyFont="1" applyBorder="1" applyAlignment="1">
      <alignment horizontal="left" vertical="center" wrapText="1"/>
    </xf>
    <xf numFmtId="14" fontId="69" fillId="0" borderId="28" xfId="6" applyNumberFormat="1" applyFont="1" applyBorder="1" applyAlignment="1" applyProtection="1">
      <alignment horizontal="center" vertical="center" wrapText="1"/>
    </xf>
    <xf numFmtId="0" fontId="71" fillId="5" borderId="54" xfId="0" applyFont="1" applyFill="1" applyBorder="1" applyAlignment="1">
      <alignment vertical="center" wrapText="1"/>
    </xf>
    <xf numFmtId="0" fontId="72" fillId="5" borderId="60" xfId="0" applyFont="1" applyFill="1" applyBorder="1">
      <alignment vertical="center"/>
    </xf>
    <xf numFmtId="49" fontId="76" fillId="5" borderId="88" xfId="0" applyNumberFormat="1" applyFont="1" applyFill="1" applyBorder="1" applyAlignment="1">
      <alignment horizontal="center" vertical="center" wrapText="1"/>
    </xf>
    <xf numFmtId="49" fontId="76" fillId="5" borderId="93" xfId="0" applyNumberFormat="1" applyFont="1" applyFill="1" applyBorder="1" applyAlignment="1">
      <alignment horizontal="center" vertical="center" wrapText="1"/>
    </xf>
    <xf numFmtId="49" fontId="77" fillId="5" borderId="88" xfId="0" applyNumberFormat="1" applyFont="1" applyFill="1" applyBorder="1" applyAlignment="1">
      <alignment horizontal="center" vertical="center" wrapText="1"/>
    </xf>
    <xf numFmtId="0" fontId="53" fillId="0" borderId="0" xfId="0" applyFont="1">
      <alignment vertical="center"/>
    </xf>
    <xf numFmtId="0" fontId="54" fillId="0" borderId="0" xfId="0" applyFont="1" applyAlignment="1">
      <alignment horizontal="left" vertical="center" wrapText="1"/>
    </xf>
    <xf numFmtId="0" fontId="76" fillId="0" borderId="0" xfId="0" applyFont="1" applyAlignment="1">
      <alignment horizontal="right" vertical="center"/>
    </xf>
    <xf numFmtId="0" fontId="54" fillId="0" borderId="0" xfId="0" applyFont="1" applyAlignment="1">
      <alignment horizontal="left" vertical="center"/>
    </xf>
    <xf numFmtId="0" fontId="68" fillId="0" borderId="25" xfId="0" applyFont="1" applyBorder="1" applyAlignment="1">
      <alignment vertical="center" wrapText="1"/>
    </xf>
    <xf numFmtId="0" fontId="68" fillId="0" borderId="0" xfId="0" applyFont="1" applyAlignment="1">
      <alignment vertical="center" wrapText="1"/>
    </xf>
    <xf numFmtId="0" fontId="68" fillId="0" borderId="53" xfId="0" applyFont="1" applyBorder="1" applyAlignment="1">
      <alignment vertical="center" wrapText="1"/>
    </xf>
    <xf numFmtId="0" fontId="68" fillId="0" borderId="98" xfId="0" applyFont="1" applyBorder="1" applyAlignment="1">
      <alignment horizontal="left" vertical="center" wrapText="1"/>
    </xf>
    <xf numFmtId="0" fontId="70" fillId="0" borderId="0" xfId="0" applyFont="1">
      <alignment vertical="center"/>
    </xf>
    <xf numFmtId="0" fontId="71" fillId="5" borderId="17" xfId="0" applyFont="1" applyFill="1" applyBorder="1" applyAlignment="1">
      <alignment vertical="center" wrapText="1"/>
    </xf>
    <xf numFmtId="0" fontId="71" fillId="5" borderId="20" xfId="0" applyFont="1" applyFill="1" applyBorder="1" applyAlignment="1">
      <alignment vertical="center" wrapText="1"/>
    </xf>
    <xf numFmtId="0" fontId="71" fillId="5" borderId="22" xfId="0" applyFont="1" applyFill="1" applyBorder="1" applyAlignment="1">
      <alignment vertical="center" wrapText="1"/>
    </xf>
    <xf numFmtId="0" fontId="71" fillId="5" borderId="1" xfId="0" applyFont="1" applyFill="1" applyBorder="1" applyAlignment="1">
      <alignment horizontal="left" vertical="center" wrapText="1"/>
    </xf>
    <xf numFmtId="0" fontId="71" fillId="5" borderId="23" xfId="0" applyFont="1" applyFill="1" applyBorder="1" applyAlignment="1">
      <alignment horizontal="left" vertical="center" wrapText="1"/>
    </xf>
    <xf numFmtId="0" fontId="80" fillId="0" borderId="55" xfId="0" applyFont="1" applyBorder="1">
      <alignment vertical="center"/>
    </xf>
    <xf numFmtId="0" fontId="74" fillId="5" borderId="26" xfId="0" applyFont="1" applyFill="1" applyBorder="1" applyAlignment="1">
      <alignment vertical="center" wrapText="1"/>
    </xf>
    <xf numFmtId="0" fontId="81" fillId="0" borderId="26" xfId="6" applyFont="1" applyBorder="1" applyAlignment="1" applyProtection="1">
      <alignment vertical="center" wrapText="1"/>
    </xf>
    <xf numFmtId="0" fontId="53" fillId="5" borderId="26" xfId="0" applyFont="1" applyFill="1" applyBorder="1" applyAlignment="1">
      <alignment horizontal="center" vertical="center"/>
    </xf>
    <xf numFmtId="0" fontId="74" fillId="5" borderId="1" xfId="0" applyFont="1" applyFill="1" applyBorder="1" applyAlignment="1">
      <alignment horizontal="right" vertical="center" wrapText="1"/>
    </xf>
    <xf numFmtId="0" fontId="83" fillId="0" borderId="28" xfId="0" applyFont="1" applyBorder="1" applyAlignment="1">
      <alignment horizontal="left" vertical="center" wrapText="1"/>
    </xf>
    <xf numFmtId="49" fontId="73" fillId="5" borderId="54" xfId="0" applyNumberFormat="1" applyFont="1" applyFill="1" applyBorder="1" applyAlignment="1">
      <alignment horizontal="center" vertical="center" wrapText="1"/>
    </xf>
    <xf numFmtId="0" fontId="5" fillId="0" borderId="25" xfId="6" applyFont="1" applyBorder="1" applyAlignment="1" applyProtection="1">
      <alignment vertical="center" wrapText="1"/>
    </xf>
    <xf numFmtId="0" fontId="5" fillId="0" borderId="47" xfId="6" applyFont="1" applyBorder="1" applyAlignment="1" applyProtection="1">
      <alignment vertical="center" wrapText="1"/>
    </xf>
    <xf numFmtId="0" fontId="66" fillId="0" borderId="0" xfId="0" applyFont="1" applyAlignment="1">
      <alignment horizontal="left" vertical="center"/>
    </xf>
    <xf numFmtId="0" fontId="84" fillId="2" borderId="1" xfId="0" applyFont="1" applyFill="1" applyBorder="1" applyAlignment="1">
      <alignment vertical="center" wrapText="1"/>
    </xf>
    <xf numFmtId="0" fontId="85" fillId="2" borderId="1" xfId="0" applyFont="1" applyFill="1" applyBorder="1">
      <alignment vertical="center"/>
    </xf>
    <xf numFmtId="0" fontId="86" fillId="2" borderId="1" xfId="0" applyFont="1" applyFill="1" applyBorder="1">
      <alignment vertical="center"/>
    </xf>
    <xf numFmtId="0" fontId="84" fillId="2" borderId="1" xfId="0" applyFont="1" applyFill="1" applyBorder="1">
      <alignment vertical="center"/>
    </xf>
    <xf numFmtId="0" fontId="70" fillId="5" borderId="1" xfId="0" applyFont="1" applyFill="1" applyBorder="1">
      <alignment vertical="center"/>
    </xf>
    <xf numFmtId="0" fontId="66" fillId="5" borderId="1" xfId="0" applyFont="1" applyFill="1" applyBorder="1" applyAlignment="1">
      <alignment vertical="center" wrapText="1"/>
    </xf>
    <xf numFmtId="0" fontId="72" fillId="0" borderId="1" xfId="6" applyFont="1" applyBorder="1" applyAlignment="1" applyProtection="1">
      <alignment vertical="center" wrapText="1"/>
      <protection locked="0"/>
    </xf>
    <xf numFmtId="0" fontId="66" fillId="0" borderId="1" xfId="0" applyFont="1" applyBorder="1">
      <alignment vertical="center"/>
    </xf>
    <xf numFmtId="0" fontId="87" fillId="0" borderId="25" xfId="0" applyFont="1" applyBorder="1" applyAlignment="1">
      <alignment vertical="center" wrapText="1"/>
    </xf>
    <xf numFmtId="0" fontId="87" fillId="0" borderId="0" xfId="0" applyFont="1" applyAlignment="1">
      <alignment vertical="center" wrapText="1"/>
    </xf>
    <xf numFmtId="0" fontId="89" fillId="0" borderId="25" xfId="6" applyFont="1" applyBorder="1" applyAlignment="1" applyProtection="1">
      <alignment vertical="center" wrapText="1"/>
    </xf>
    <xf numFmtId="0" fontId="89" fillId="0" borderId="47" xfId="6" applyFont="1" applyBorder="1" applyAlignment="1" applyProtection="1">
      <alignment vertical="center" wrapText="1"/>
    </xf>
    <xf numFmtId="0" fontId="87" fillId="0" borderId="0" xfId="0" applyFont="1" applyAlignment="1">
      <alignment horizontal="left" vertical="center" wrapText="1"/>
    </xf>
    <xf numFmtId="0" fontId="71" fillId="5" borderId="60" xfId="0" applyFont="1" applyFill="1" applyBorder="1" applyAlignment="1">
      <alignment horizontal="left" vertical="center"/>
    </xf>
    <xf numFmtId="0" fontId="71" fillId="5" borderId="60" xfId="0" applyFont="1" applyFill="1" applyBorder="1">
      <alignment vertical="center"/>
    </xf>
    <xf numFmtId="0" fontId="19" fillId="0" borderId="5" xfId="0" applyFont="1" applyBorder="1" applyAlignment="1">
      <alignment vertical="center" wrapText="1"/>
    </xf>
    <xf numFmtId="0" fontId="0" fillId="0" borderId="5" xfId="0" applyBorder="1" applyAlignment="1">
      <alignment vertical="center" wrapText="1"/>
    </xf>
    <xf numFmtId="0" fontId="32" fillId="0" borderId="5" xfId="0" applyFont="1" applyBorder="1" applyAlignment="1" applyProtection="1">
      <alignment vertical="center" wrapText="1"/>
      <protection locked="0"/>
    </xf>
    <xf numFmtId="0" fontId="18" fillId="0" borderId="5" xfId="0" applyFont="1" applyBorder="1" applyAlignment="1">
      <alignment vertical="center" wrapText="1"/>
    </xf>
    <xf numFmtId="0" fontId="12" fillId="0" borderId="5" xfId="0" applyFont="1" applyBorder="1">
      <alignment vertical="center"/>
    </xf>
    <xf numFmtId="20" fontId="91" fillId="0" borderId="0" xfId="0" applyNumberFormat="1" applyFont="1">
      <alignment vertical="center"/>
    </xf>
    <xf numFmtId="0" fontId="92" fillId="0" borderId="0" xfId="0" applyFont="1">
      <alignment vertical="center"/>
    </xf>
    <xf numFmtId="0" fontId="86" fillId="0" borderId="0" xfId="0" applyFont="1" applyAlignment="1">
      <alignment horizontal="left" vertical="center"/>
    </xf>
    <xf numFmtId="0" fontId="95" fillId="2" borderId="1" xfId="0" applyFont="1" applyFill="1" applyBorder="1" applyAlignment="1">
      <alignment vertical="center" wrapText="1"/>
    </xf>
    <xf numFmtId="0" fontId="96" fillId="2" borderId="1" xfId="0" applyFont="1" applyFill="1" applyBorder="1" applyAlignment="1">
      <alignment vertical="center" wrapText="1"/>
    </xf>
    <xf numFmtId="0" fontId="96" fillId="2" borderId="1" xfId="0" applyFont="1" applyFill="1" applyBorder="1">
      <alignment vertical="center"/>
    </xf>
    <xf numFmtId="0" fontId="67" fillId="0" borderId="0" xfId="0" applyFont="1" applyAlignment="1">
      <alignment horizontal="left" vertical="center"/>
    </xf>
    <xf numFmtId="0" fontId="62" fillId="0" borderId="0" xfId="0" applyFont="1">
      <alignment vertical="center"/>
    </xf>
    <xf numFmtId="0" fontId="85" fillId="0" borderId="0" xfId="0" applyFont="1" applyAlignment="1">
      <alignment horizontal="left" vertical="center"/>
    </xf>
    <xf numFmtId="0" fontId="0" fillId="5" borderId="26" xfId="0" applyFill="1" applyBorder="1" applyAlignment="1">
      <alignment vertical="center" wrapText="1"/>
    </xf>
    <xf numFmtId="0" fontId="0" fillId="5" borderId="28" xfId="0" applyFill="1" applyBorder="1" applyAlignment="1">
      <alignment vertical="center" wrapText="1"/>
    </xf>
    <xf numFmtId="0" fontId="46" fillId="5" borderId="1" xfId="6" applyFill="1" applyBorder="1">
      <alignment vertical="center"/>
    </xf>
    <xf numFmtId="192" fontId="99" fillId="0" borderId="50" xfId="0" applyNumberFormat="1" applyFont="1" applyBorder="1" applyProtection="1">
      <alignment vertical="center"/>
      <protection locked="0"/>
    </xf>
    <xf numFmtId="192" fontId="99" fillId="0" borderId="2" xfId="0" applyNumberFormat="1" applyFont="1" applyBorder="1" applyProtection="1">
      <alignment vertical="center"/>
      <protection locked="0"/>
    </xf>
    <xf numFmtId="192" fontId="99" fillId="0" borderId="66" xfId="0" applyNumberFormat="1" applyFont="1" applyBorder="1" applyProtection="1">
      <alignment vertical="center"/>
      <protection locked="0"/>
    </xf>
    <xf numFmtId="192" fontId="99" fillId="0" borderId="0" xfId="0" applyNumberFormat="1" applyFont="1" applyProtection="1">
      <alignment vertical="center"/>
      <protection locked="0"/>
    </xf>
    <xf numFmtId="0" fontId="0" fillId="0" borderId="0" xfId="0" applyAlignment="1"/>
    <xf numFmtId="0" fontId="99" fillId="0" borderId="0" xfId="0" applyFont="1" applyAlignment="1"/>
    <xf numFmtId="0" fontId="99" fillId="0" borderId="0" xfId="0" applyFont="1" applyAlignment="1">
      <alignment horizontal="center"/>
    </xf>
    <xf numFmtId="0" fontId="0" fillId="0" borderId="0" xfId="0" applyAlignment="1">
      <alignment horizontal="center"/>
    </xf>
    <xf numFmtId="0" fontId="99" fillId="0" borderId="26" xfId="0" applyFont="1" applyBorder="1" applyAlignment="1">
      <alignment horizontal="distributed"/>
    </xf>
    <xf numFmtId="0" fontId="99" fillId="0" borderId="28" xfId="0" applyFont="1" applyBorder="1" applyAlignment="1">
      <alignment horizontal="distributed" vertical="top"/>
    </xf>
    <xf numFmtId="0" fontId="99" fillId="0" borderId="26" xfId="0" applyFont="1" applyBorder="1" applyAlignment="1"/>
    <xf numFmtId="0" fontId="99" fillId="0" borderId="0" xfId="0" applyFont="1" applyAlignment="1">
      <alignment vertical="top"/>
    </xf>
    <xf numFmtId="0" fontId="99" fillId="0" borderId="27" xfId="0" applyFont="1" applyBorder="1" applyAlignment="1"/>
    <xf numFmtId="0" fontId="99" fillId="0" borderId="28" xfId="0" applyFont="1" applyBorder="1" applyAlignment="1"/>
    <xf numFmtId="0" fontId="74" fillId="0" borderId="0" xfId="0" applyFont="1" applyAlignment="1"/>
    <xf numFmtId="0" fontId="99" fillId="0" borderId="1" xfId="0" applyFont="1" applyBorder="1" applyAlignment="1">
      <alignment horizontal="center" vertical="center"/>
    </xf>
    <xf numFmtId="0" fontId="99" fillId="0" borderId="1" xfId="0" applyFont="1" applyBorder="1" applyAlignment="1">
      <alignment horizontal="distributed" vertical="center"/>
    </xf>
    <xf numFmtId="0" fontId="101" fillId="0" borderId="26" xfId="0" applyFont="1" applyBorder="1">
      <alignment vertical="center"/>
    </xf>
    <xf numFmtId="0" fontId="99" fillId="0" borderId="0" xfId="0" applyFont="1">
      <alignment vertical="center"/>
    </xf>
    <xf numFmtId="193" fontId="99" fillId="0" borderId="76" xfId="0" applyNumberFormat="1" applyFont="1" applyBorder="1" applyAlignment="1">
      <alignment horizontal="left" vertical="center"/>
    </xf>
    <xf numFmtId="193" fontId="99" fillId="0" borderId="76" xfId="0" applyNumberFormat="1" applyFont="1" applyBorder="1">
      <alignment vertical="center"/>
    </xf>
    <xf numFmtId="0" fontId="27" fillId="0" borderId="26" xfId="0" applyFont="1" applyBorder="1">
      <alignment vertical="center"/>
    </xf>
    <xf numFmtId="0" fontId="0" fillId="0" borderId="0" xfId="0" applyAlignment="1">
      <alignment horizontal="center" vertical="center"/>
    </xf>
    <xf numFmtId="56" fontId="3" fillId="0" borderId="1" xfId="4" applyNumberFormat="1" applyFont="1" applyBorder="1" applyProtection="1">
      <alignment vertical="center" wrapText="1"/>
      <protection locked="0"/>
    </xf>
    <xf numFmtId="0" fontId="3" fillId="0" borderId="3" xfId="4" applyFont="1" applyBorder="1" applyProtection="1">
      <alignment vertical="center" wrapText="1"/>
      <protection locked="0"/>
    </xf>
    <xf numFmtId="0" fontId="3" fillId="0" borderId="67" xfId="4" applyFont="1" applyBorder="1" applyProtection="1">
      <alignment vertical="center" wrapText="1"/>
      <protection locked="0"/>
    </xf>
    <xf numFmtId="0" fontId="3" fillId="0" borderId="4" xfId="4" applyFont="1" applyBorder="1" applyProtection="1">
      <alignment vertical="center" wrapText="1"/>
      <protection locked="0"/>
    </xf>
    <xf numFmtId="181" fontId="3" fillId="0" borderId="1" xfId="5" applyNumberFormat="1" applyFont="1" applyBorder="1" applyAlignment="1" applyProtection="1">
      <alignment vertical="center"/>
      <protection locked="0"/>
    </xf>
    <xf numFmtId="181" fontId="3" fillId="0" borderId="1" xfId="4" applyNumberFormat="1" applyFont="1" applyBorder="1" applyProtection="1">
      <alignment vertical="center" wrapText="1"/>
      <protection locked="0"/>
    </xf>
    <xf numFmtId="181" fontId="20" fillId="0" borderId="1" xfId="5" applyNumberFormat="1" applyFont="1" applyBorder="1" applyAlignment="1" applyProtection="1">
      <alignment vertical="center"/>
      <protection locked="0"/>
    </xf>
    <xf numFmtId="181" fontId="20" fillId="0" borderId="1" xfId="5" applyNumberFormat="1" applyFont="1" applyFill="1" applyBorder="1" applyAlignment="1" applyProtection="1">
      <alignment vertical="center"/>
      <protection locked="0"/>
    </xf>
    <xf numFmtId="0" fontId="3" fillId="0" borderId="1" xfId="4" applyFont="1" applyBorder="1" applyProtection="1">
      <alignment vertical="center" wrapText="1"/>
      <protection locked="0"/>
    </xf>
    <xf numFmtId="0" fontId="3" fillId="0" borderId="5" xfId="4" applyFont="1" applyBorder="1" applyProtection="1">
      <alignment vertical="center" wrapText="1"/>
      <protection locked="0"/>
    </xf>
    <xf numFmtId="181" fontId="3" fillId="0" borderId="1" xfId="5" applyNumberFormat="1" applyFont="1" applyFill="1" applyBorder="1" applyAlignment="1" applyProtection="1">
      <alignment vertical="center"/>
      <protection locked="0"/>
    </xf>
    <xf numFmtId="0" fontId="3" fillId="0" borderId="66" xfId="4" applyFont="1" applyBorder="1" applyProtection="1">
      <alignment vertical="center" wrapText="1"/>
      <protection locked="0"/>
    </xf>
    <xf numFmtId="14" fontId="0" fillId="0" borderId="0" xfId="0" applyNumberFormat="1">
      <alignment vertical="center"/>
    </xf>
    <xf numFmtId="14" fontId="0" fillId="0" borderId="0" xfId="0" applyNumberFormat="1" applyAlignment="1">
      <alignment vertical="center" shrinkToFit="1"/>
    </xf>
    <xf numFmtId="0" fontId="0" fillId="0" borderId="0" xfId="0" applyAlignment="1">
      <alignment vertical="center" shrinkToFit="1"/>
    </xf>
    <xf numFmtId="0" fontId="109" fillId="0" borderId="0" xfId="0" applyFont="1">
      <alignment vertical="center"/>
    </xf>
    <xf numFmtId="0" fontId="48" fillId="0" borderId="0" xfId="0" applyFont="1" applyAlignment="1">
      <alignment horizontal="left" vertical="center"/>
    </xf>
    <xf numFmtId="0" fontId="58" fillId="3" borderId="0" xfId="0" applyFont="1" applyFill="1" applyAlignment="1">
      <alignment horizontal="left" vertical="center" wrapText="1"/>
    </xf>
    <xf numFmtId="0" fontId="59" fillId="3" borderId="33" xfId="0" applyFont="1" applyFill="1" applyBorder="1" applyAlignment="1">
      <alignment horizontal="right" vertical="center" wrapText="1"/>
    </xf>
    <xf numFmtId="191" fontId="56" fillId="3" borderId="33" xfId="6" applyNumberFormat="1" applyFont="1" applyFill="1" applyBorder="1" applyAlignment="1" applyProtection="1">
      <alignment horizontal="center" vertical="center" wrapText="1"/>
      <protection locked="0"/>
    </xf>
    <xf numFmtId="0" fontId="18" fillId="3" borderId="33" xfId="0" applyFont="1" applyFill="1" applyBorder="1" applyAlignment="1">
      <alignment horizontal="left" vertical="center"/>
    </xf>
    <xf numFmtId="0" fontId="59" fillId="3" borderId="0" xfId="0" applyFont="1" applyFill="1" applyAlignment="1">
      <alignment horizontal="left" vertical="center" wrapText="1"/>
    </xf>
    <xf numFmtId="0" fontId="0" fillId="3" borderId="0" xfId="0" applyFill="1">
      <alignment vertical="center"/>
    </xf>
    <xf numFmtId="0" fontId="113" fillId="0" borderId="0" xfId="0" applyFont="1" applyAlignment="1">
      <alignment horizontal="left" vertical="center"/>
    </xf>
    <xf numFmtId="0" fontId="116" fillId="0" borderId="0" xfId="0" applyFont="1" applyAlignment="1">
      <alignment horizontal="left" vertical="center"/>
    </xf>
    <xf numFmtId="0" fontId="117" fillId="0" borderId="0" xfId="0" applyFont="1" applyAlignment="1">
      <alignment horizontal="left" vertical="center"/>
    </xf>
    <xf numFmtId="49" fontId="119" fillId="5" borderId="93" xfId="0" applyNumberFormat="1" applyFont="1" applyFill="1" applyBorder="1" applyAlignment="1">
      <alignment horizontal="center" vertical="center" wrapText="1"/>
    </xf>
    <xf numFmtId="0" fontId="99" fillId="0" borderId="27" xfId="0" applyFont="1" applyBorder="1" applyProtection="1">
      <alignment vertical="center"/>
      <protection locked="0"/>
    </xf>
    <xf numFmtId="0" fontId="99" fillId="0" borderId="28" xfId="0" applyFont="1" applyBorder="1" applyProtection="1">
      <alignment vertical="center"/>
      <protection locked="0"/>
    </xf>
    <xf numFmtId="0" fontId="99" fillId="0" borderId="0" xfId="0" applyFont="1" applyAlignment="1">
      <alignment horizontal="left" wrapText="1" indent="2"/>
    </xf>
    <xf numFmtId="0" fontId="71" fillId="0" borderId="25" xfId="0" applyFont="1" applyBorder="1" applyAlignment="1">
      <alignment horizontal="left" vertical="center" wrapText="1"/>
    </xf>
    <xf numFmtId="49" fontId="122" fillId="5" borderId="89" xfId="0" applyNumberFormat="1" applyFont="1" applyFill="1" applyBorder="1" applyAlignment="1">
      <alignment horizontal="center" vertical="center" wrapText="1"/>
    </xf>
    <xf numFmtId="0" fontId="68" fillId="0" borderId="111" xfId="0" applyFont="1" applyBorder="1" applyAlignment="1">
      <alignment vertical="center" wrapText="1"/>
    </xf>
    <xf numFmtId="0" fontId="27" fillId="0" borderId="0" xfId="0" applyFont="1" applyAlignment="1">
      <alignment horizontal="center" vertical="distributed"/>
    </xf>
    <xf numFmtId="0" fontId="25" fillId="0" borderId="0" xfId="0" applyFont="1" applyAlignment="1">
      <alignment horizontal="center" vertical="distributed"/>
    </xf>
    <xf numFmtId="0" fontId="27" fillId="0" borderId="0" xfId="0" applyFont="1" applyAlignment="1">
      <alignment horizontal="center" vertical="center"/>
    </xf>
    <xf numFmtId="0" fontId="28" fillId="0" borderId="0" xfId="0" applyFont="1" applyAlignment="1">
      <alignment vertical="center" wrapText="1"/>
    </xf>
    <xf numFmtId="0" fontId="27" fillId="0" borderId="66" xfId="0" applyFont="1" applyBorder="1" applyAlignment="1">
      <alignment horizontal="left" vertical="top" wrapText="1"/>
    </xf>
    <xf numFmtId="0" fontId="28" fillId="0" borderId="66" xfId="0" applyFont="1" applyBorder="1" applyAlignment="1">
      <alignment horizontal="left" vertical="center" wrapText="1"/>
    </xf>
    <xf numFmtId="0" fontId="27" fillId="0" borderId="0" xfId="0" applyFont="1" applyAlignment="1">
      <alignment vertical="distributed"/>
    </xf>
    <xf numFmtId="0" fontId="25" fillId="0" borderId="0" xfId="0" applyFont="1" applyAlignment="1">
      <alignment vertical="distributed"/>
    </xf>
    <xf numFmtId="0" fontId="54" fillId="0" borderId="0" xfId="0" applyFont="1" applyAlignment="1">
      <alignment wrapText="1"/>
    </xf>
    <xf numFmtId="0" fontId="54" fillId="0" borderId="0" xfId="0" applyFont="1" applyAlignment="1">
      <alignment vertical="center" wrapText="1"/>
    </xf>
    <xf numFmtId="0" fontId="5" fillId="0" borderId="25" xfId="0" applyFont="1" applyBorder="1" applyAlignment="1">
      <alignment horizontal="left" vertical="center" wrapText="1"/>
    </xf>
    <xf numFmtId="49" fontId="73" fillId="5" borderId="89" xfId="0" applyNumberFormat="1" applyFont="1" applyFill="1" applyBorder="1" applyAlignment="1">
      <alignment horizontal="center" vertical="center"/>
    </xf>
    <xf numFmtId="0" fontId="53" fillId="0" borderId="25" xfId="0" applyFont="1" applyBorder="1" applyAlignment="1">
      <alignment vertical="center" wrapText="1"/>
    </xf>
    <xf numFmtId="0" fontId="53" fillId="0" borderId="0" xfId="0" applyFont="1" applyAlignment="1">
      <alignment vertical="center" wrapText="1"/>
    </xf>
    <xf numFmtId="0" fontId="12" fillId="5" borderId="1" xfId="0" applyFont="1" applyFill="1" applyBorder="1" applyAlignment="1">
      <alignment horizontal="left" vertical="center" wrapText="1"/>
    </xf>
    <xf numFmtId="0" fontId="93" fillId="5" borderId="1" xfId="0" applyFont="1" applyFill="1" applyBorder="1" applyAlignment="1">
      <alignment vertical="center" wrapText="1"/>
    </xf>
    <xf numFmtId="0" fontId="70" fillId="5" borderId="1" xfId="0" applyFont="1" applyFill="1" applyBorder="1" applyAlignment="1">
      <alignment vertical="center" wrapText="1"/>
    </xf>
    <xf numFmtId="0" fontId="66" fillId="0" borderId="1" xfId="0" applyFont="1" applyBorder="1" applyAlignment="1">
      <alignment vertical="center" wrapText="1"/>
    </xf>
    <xf numFmtId="0" fontId="72" fillId="5" borderId="60" xfId="0" applyFont="1" applyFill="1" applyBorder="1" applyAlignment="1">
      <alignment horizontal="left" vertical="center" wrapText="1"/>
    </xf>
    <xf numFmtId="0" fontId="72" fillId="5" borderId="60" xfId="0" applyFont="1" applyFill="1" applyBorder="1" applyAlignment="1">
      <alignment vertical="center" wrapText="1"/>
    </xf>
    <xf numFmtId="0" fontId="70" fillId="0" borderId="109" xfId="0" applyFont="1" applyBorder="1" applyAlignment="1" applyProtection="1">
      <alignment horizontal="left" vertical="top" wrapText="1"/>
      <protection locked="0"/>
    </xf>
    <xf numFmtId="0" fontId="70" fillId="0" borderId="112" xfId="0" applyFont="1" applyBorder="1" applyAlignment="1" applyProtection="1">
      <alignment horizontal="left" vertical="top"/>
      <protection locked="0"/>
    </xf>
    <xf numFmtId="0" fontId="70" fillId="0" borderId="54" xfId="0" applyFont="1" applyBorder="1" applyAlignment="1" applyProtection="1">
      <alignment horizontal="left" vertical="top"/>
      <protection locked="0"/>
    </xf>
    <xf numFmtId="0" fontId="70" fillId="0" borderId="60" xfId="0" applyFont="1" applyBorder="1" applyAlignment="1" applyProtection="1">
      <alignment horizontal="left" vertical="top"/>
      <protection locked="0"/>
    </xf>
    <xf numFmtId="0" fontId="70" fillId="0" borderId="104" xfId="0" applyFont="1" applyBorder="1" applyAlignment="1" applyProtection="1">
      <alignment horizontal="left" vertical="top"/>
      <protection locked="0"/>
    </xf>
    <xf numFmtId="0" fontId="58" fillId="5" borderId="26" xfId="0" applyFont="1" applyFill="1" applyBorder="1" applyAlignment="1">
      <alignment vertical="center" wrapText="1"/>
    </xf>
    <xf numFmtId="0" fontId="125" fillId="5" borderId="1" xfId="0" applyFont="1" applyFill="1" applyBorder="1" applyAlignment="1">
      <alignment horizontal="left" vertical="center" wrapText="1"/>
    </xf>
    <xf numFmtId="0" fontId="126" fillId="0" borderId="1" xfId="0" applyFont="1" applyBorder="1" applyAlignment="1">
      <alignment horizontal="left" vertical="center" wrapText="1"/>
    </xf>
    <xf numFmtId="0" fontId="128" fillId="0" borderId="0" xfId="0" applyFont="1">
      <alignment vertical="center"/>
    </xf>
    <xf numFmtId="0" fontId="134" fillId="0" borderId="0" xfId="0" applyFont="1">
      <alignment vertical="center"/>
    </xf>
    <xf numFmtId="0" fontId="141" fillId="0" borderId="53" xfId="0" applyFont="1" applyBorder="1">
      <alignment vertical="center"/>
    </xf>
    <xf numFmtId="0" fontId="142" fillId="0" borderId="0" xfId="0" applyFont="1">
      <alignment vertical="center"/>
    </xf>
    <xf numFmtId="0" fontId="142" fillId="0" borderId="57" xfId="0" applyFont="1" applyBorder="1" applyAlignment="1">
      <alignment horizontal="left" vertical="center"/>
    </xf>
    <xf numFmtId="0" fontId="143" fillId="0" borderId="57" xfId="0" applyFont="1" applyBorder="1" applyAlignment="1">
      <alignment horizontal="left" vertical="center"/>
    </xf>
    <xf numFmtId="0" fontId="142" fillId="0" borderId="58" xfId="0" applyFont="1" applyBorder="1" applyAlignment="1">
      <alignment horizontal="left" vertical="center" wrapText="1"/>
    </xf>
    <xf numFmtId="0" fontId="145" fillId="0" borderId="47" xfId="0" applyFont="1" applyBorder="1" applyAlignment="1">
      <alignment horizontal="right" vertical="center" wrapText="1"/>
    </xf>
    <xf numFmtId="0" fontId="128" fillId="0" borderId="58" xfId="0" applyFont="1" applyBorder="1">
      <alignment vertical="center"/>
    </xf>
    <xf numFmtId="0" fontId="142" fillId="0" borderId="53" xfId="0" applyFont="1" applyBorder="1" applyAlignment="1">
      <alignment vertical="center" wrapText="1"/>
    </xf>
    <xf numFmtId="0" fontId="145" fillId="0" borderId="48" xfId="0" applyFont="1" applyBorder="1" applyAlignment="1">
      <alignment vertical="top" wrapText="1"/>
    </xf>
    <xf numFmtId="0" fontId="145" fillId="0" borderId="56" xfId="0" applyFont="1" applyBorder="1" applyAlignment="1">
      <alignment vertical="center" wrapText="1"/>
    </xf>
    <xf numFmtId="0" fontId="142" fillId="0" borderId="0" xfId="0" applyFont="1" applyAlignment="1">
      <alignment vertical="top" wrapText="1"/>
    </xf>
    <xf numFmtId="0" fontId="27" fillId="0" borderId="0" xfId="0" applyFont="1" applyAlignment="1">
      <alignment horizontal="center" vertical="center" wrapText="1"/>
    </xf>
    <xf numFmtId="0" fontId="0" fillId="5" borderId="0" xfId="0" applyFill="1">
      <alignment vertical="center"/>
    </xf>
    <xf numFmtId="0" fontId="146" fillId="0" borderId="0" xfId="4" applyFont="1" applyAlignment="1">
      <alignment vertical="center"/>
    </xf>
    <xf numFmtId="0" fontId="148" fillId="0" borderId="0" xfId="4" applyFont="1" applyAlignment="1">
      <alignment vertical="center"/>
    </xf>
    <xf numFmtId="0" fontId="128" fillId="0" borderId="0" xfId="4" applyFont="1" applyAlignment="1">
      <alignment vertical="top"/>
    </xf>
    <xf numFmtId="0" fontId="128" fillId="0" borderId="28" xfId="4" applyFont="1" applyBorder="1" applyAlignment="1">
      <alignment horizontal="center" vertical="center" wrapText="1"/>
    </xf>
    <xf numFmtId="0" fontId="128" fillId="0" borderId="2" xfId="4" applyFont="1" applyBorder="1" applyAlignment="1">
      <alignment horizontal="center" vertical="center" wrapText="1"/>
    </xf>
    <xf numFmtId="0" fontId="128" fillId="0" borderId="67" xfId="4" applyFont="1" applyBorder="1" applyAlignment="1">
      <alignment horizontal="center" vertical="center" wrapText="1"/>
    </xf>
    <xf numFmtId="0" fontId="128" fillId="0" borderId="77" xfId="4" applyFont="1" applyBorder="1" applyAlignment="1">
      <alignment horizontal="center" vertical="center" wrapText="1"/>
    </xf>
    <xf numFmtId="0" fontId="128" fillId="0" borderId="4" xfId="4" applyFont="1" applyBorder="1" applyAlignment="1">
      <alignment horizontal="center" vertical="center" wrapText="1"/>
    </xf>
    <xf numFmtId="0" fontId="128" fillId="0" borderId="1" xfId="4" applyFont="1" applyBorder="1" applyAlignment="1">
      <alignment horizontal="center" vertical="center" wrapText="1"/>
    </xf>
    <xf numFmtId="0" fontId="128" fillId="0" borderId="1" xfId="4" applyFont="1" applyBorder="1">
      <alignment vertical="center" wrapText="1"/>
    </xf>
    <xf numFmtId="0" fontId="128" fillId="0" borderId="66" xfId="4" applyFont="1" applyBorder="1">
      <alignment vertical="center" wrapText="1"/>
    </xf>
    <xf numFmtId="0" fontId="142" fillId="0" borderId="0" xfId="0" applyFont="1" applyProtection="1">
      <alignment vertical="center"/>
      <protection locked="0"/>
    </xf>
    <xf numFmtId="194" fontId="142" fillId="0" borderId="0" xfId="0" applyNumberFormat="1" applyFont="1" applyProtection="1">
      <alignment vertical="center"/>
      <protection locked="0"/>
    </xf>
    <xf numFmtId="0" fontId="151" fillId="0" borderId="1" xfId="6" applyFont="1" applyBorder="1" applyAlignment="1" applyProtection="1">
      <alignment vertical="center" wrapText="1"/>
      <protection locked="0"/>
    </xf>
    <xf numFmtId="0" fontId="152" fillId="0" borderId="1" xfId="6" applyFont="1" applyBorder="1" applyAlignment="1" applyProtection="1">
      <alignment vertical="center" wrapText="1"/>
      <protection locked="0"/>
    </xf>
    <xf numFmtId="14" fontId="152" fillId="0" borderId="26" xfId="0" applyNumberFormat="1" applyFont="1" applyBorder="1" applyAlignment="1" applyProtection="1">
      <alignment vertical="top" wrapText="1"/>
      <protection locked="0"/>
    </xf>
    <xf numFmtId="0" fontId="152" fillId="0" borderId="26" xfId="0" applyFont="1" applyBorder="1" applyAlignment="1" applyProtection="1">
      <alignment vertical="top" wrapText="1"/>
      <protection locked="0"/>
    </xf>
    <xf numFmtId="0" fontId="152" fillId="0" borderId="26" xfId="6" applyFont="1" applyFill="1" applyBorder="1" applyAlignment="1" applyProtection="1">
      <alignment vertical="top" wrapText="1"/>
      <protection locked="0"/>
    </xf>
    <xf numFmtId="0" fontId="154" fillId="0" borderId="62" xfId="0" applyFont="1" applyBorder="1" applyAlignment="1" applyProtection="1">
      <alignment horizontal="left" vertical="top" wrapText="1"/>
      <protection locked="0"/>
    </xf>
    <xf numFmtId="0" fontId="154" fillId="3" borderId="88" xfId="0" applyFont="1" applyFill="1" applyBorder="1" applyAlignment="1" applyProtection="1">
      <alignment horizontal="left" vertical="top" wrapText="1"/>
      <protection locked="0"/>
    </xf>
    <xf numFmtId="0" fontId="31" fillId="0" borderId="88" xfId="0" applyFont="1" applyBorder="1" applyAlignment="1" applyProtection="1">
      <alignment horizontal="left" vertical="top" wrapText="1"/>
      <protection locked="0"/>
    </xf>
    <xf numFmtId="0" fontId="65" fillId="0" borderId="62" xfId="0" applyFont="1" applyBorder="1" applyAlignment="1">
      <alignment horizontal="left" vertical="top" wrapText="1"/>
    </xf>
    <xf numFmtId="0" fontId="65" fillId="0" borderId="91" xfId="0" applyFont="1" applyBorder="1" applyAlignment="1" applyProtection="1">
      <alignment horizontal="left" vertical="top" wrapText="1"/>
      <protection locked="0"/>
    </xf>
    <xf numFmtId="0" fontId="65" fillId="0" borderId="105" xfId="0" applyFont="1" applyBorder="1" applyAlignment="1" applyProtection="1">
      <alignment horizontal="left" vertical="top" wrapText="1"/>
      <protection locked="0"/>
    </xf>
    <xf numFmtId="0" fontId="65" fillId="3" borderId="88" xfId="0" applyFont="1" applyFill="1" applyBorder="1" applyAlignment="1">
      <alignment horizontal="left" vertical="top" wrapText="1"/>
    </xf>
    <xf numFmtId="0" fontId="66" fillId="0" borderId="101" xfId="0" applyFont="1" applyBorder="1" applyAlignment="1">
      <alignment horizontal="left" vertical="top" wrapText="1"/>
    </xf>
    <xf numFmtId="0" fontId="64" fillId="0" borderId="91" xfId="0" applyFont="1" applyBorder="1" applyAlignment="1">
      <alignment horizontal="left" vertical="top"/>
    </xf>
    <xf numFmtId="0" fontId="64" fillId="0" borderId="92" xfId="0" applyFont="1" applyBorder="1" applyAlignment="1">
      <alignment horizontal="left" vertical="top"/>
    </xf>
    <xf numFmtId="0" fontId="64" fillId="0" borderId="54" xfId="0" applyFont="1" applyBorder="1" applyAlignment="1">
      <alignment horizontal="left" vertical="top" wrapText="1"/>
    </xf>
    <xf numFmtId="0" fontId="64" fillId="0" borderId="60" xfId="0" applyFont="1" applyBorder="1" applyAlignment="1">
      <alignment horizontal="left" vertical="top" wrapText="1"/>
    </xf>
    <xf numFmtId="0" fontId="70" fillId="0" borderId="26" xfId="0" applyFont="1" applyBorder="1" applyAlignment="1">
      <alignment horizontal="left" vertical="top" wrapText="1"/>
    </xf>
    <xf numFmtId="14" fontId="70" fillId="0" borderId="26" xfId="0" applyNumberFormat="1" applyFont="1" applyBorder="1" applyAlignment="1">
      <alignment horizontal="left" vertical="top" wrapText="1"/>
    </xf>
    <xf numFmtId="0" fontId="154" fillId="0" borderId="105" xfId="0" applyFont="1" applyBorder="1" applyAlignment="1" applyProtection="1">
      <alignment horizontal="left" vertical="top" wrapText="1"/>
      <protection locked="0"/>
    </xf>
    <xf numFmtId="0" fontId="19" fillId="0" borderId="0" xfId="0" applyFont="1">
      <alignment vertical="center"/>
    </xf>
    <xf numFmtId="176" fontId="2" fillId="3" borderId="4" xfId="0" applyNumberFormat="1" applyFont="1" applyFill="1" applyBorder="1" applyAlignment="1">
      <alignment horizontal="right" vertical="center"/>
    </xf>
    <xf numFmtId="176" fontId="2" fillId="3" borderId="3" xfId="0" applyNumberFormat="1" applyFont="1" applyFill="1" applyBorder="1" applyAlignment="1">
      <alignment horizontal="right" vertical="center"/>
    </xf>
    <xf numFmtId="176" fontId="2" fillId="6" borderId="1" xfId="0" applyNumberFormat="1" applyFont="1" applyFill="1" applyBorder="1" applyAlignment="1" applyProtection="1">
      <alignment horizontal="right" vertical="center"/>
      <protection locked="0"/>
    </xf>
    <xf numFmtId="0" fontId="2" fillId="3" borderId="50" xfId="0" applyFont="1" applyFill="1" applyBorder="1" applyAlignment="1">
      <alignment horizontal="right" vertical="center"/>
    </xf>
    <xf numFmtId="0" fontId="0" fillId="0" borderId="0" xfId="0" applyAlignment="1">
      <alignment horizontal="right" vertical="center"/>
    </xf>
    <xf numFmtId="181" fontId="2" fillId="3" borderId="0" xfId="0" applyNumberFormat="1" applyFont="1" applyFill="1" applyAlignment="1">
      <alignment vertical="center" wrapText="1"/>
    </xf>
    <xf numFmtId="0" fontId="0" fillId="0" borderId="30" xfId="0" applyBorder="1">
      <alignment vertical="center"/>
    </xf>
    <xf numFmtId="0" fontId="0" fillId="0" borderId="28" xfId="0" applyBorder="1" applyAlignment="1">
      <alignment vertical="center" shrinkToFit="1"/>
    </xf>
    <xf numFmtId="0" fontId="3" fillId="0" borderId="1" xfId="0" applyFont="1" applyBorder="1" applyAlignment="1">
      <alignment vertical="center" shrinkToFit="1"/>
    </xf>
    <xf numFmtId="38" fontId="20" fillId="6" borderId="3" xfId="3" applyFont="1" applyFill="1" applyBorder="1" applyProtection="1">
      <alignment vertical="center"/>
      <protection locked="0"/>
    </xf>
    <xf numFmtId="38" fontId="3" fillId="0" borderId="38" xfId="3" applyFont="1" applyBorder="1" applyAlignment="1" applyProtection="1">
      <alignment vertical="center"/>
    </xf>
    <xf numFmtId="38" fontId="3" fillId="0" borderId="0" xfId="0" applyNumberFormat="1" applyFont="1">
      <alignment vertical="center"/>
    </xf>
    <xf numFmtId="3" fontId="3" fillId="0" borderId="0" xfId="0" applyNumberFormat="1" applyFont="1" applyAlignment="1" applyProtection="1">
      <alignment vertical="center" shrinkToFit="1"/>
      <protection locked="0"/>
    </xf>
    <xf numFmtId="3" fontId="3" fillId="0" borderId="0" xfId="0" applyNumberFormat="1" applyFont="1" applyProtection="1">
      <alignment vertical="center"/>
      <protection locked="0"/>
    </xf>
    <xf numFmtId="3" fontId="3" fillId="0" borderId="0" xfId="0" applyNumberFormat="1" applyFont="1" applyAlignment="1" applyProtection="1">
      <alignment horizontal="center" vertical="center"/>
      <protection locked="0"/>
    </xf>
    <xf numFmtId="3" fontId="0" fillId="6" borderId="1" xfId="0" applyNumberFormat="1" applyFill="1" applyBorder="1" applyAlignment="1" applyProtection="1">
      <alignment horizontal="right" vertical="center"/>
      <protection locked="0"/>
    </xf>
    <xf numFmtId="3" fontId="0" fillId="6" borderId="28" xfId="0" applyNumberFormat="1" applyFill="1" applyBorder="1" applyAlignment="1" applyProtection="1">
      <alignment horizontal="right" vertical="center"/>
      <protection locked="0"/>
    </xf>
    <xf numFmtId="3" fontId="3" fillId="0" borderId="1" xfId="0" applyNumberFormat="1" applyFont="1" applyBorder="1" applyAlignment="1">
      <alignment horizontal="center" vertical="center" shrinkToFit="1"/>
    </xf>
    <xf numFmtId="0" fontId="9" fillId="0" borderId="66" xfId="4" applyFont="1" applyBorder="1" applyAlignment="1">
      <alignment horizontal="left" vertical="center" wrapText="1"/>
    </xf>
    <xf numFmtId="0" fontId="3" fillId="0" borderId="57" xfId="0" applyFont="1" applyBorder="1">
      <alignment vertical="center"/>
    </xf>
    <xf numFmtId="0" fontId="3" fillId="0" borderId="1" xfId="0" applyFont="1" applyBorder="1" applyAlignment="1">
      <alignment horizontal="centerContinuous" vertical="center"/>
    </xf>
    <xf numFmtId="0" fontId="155" fillId="0" borderId="1" xfId="0" applyFont="1" applyBorder="1" applyAlignment="1" applyProtection="1">
      <alignment vertical="center" wrapText="1"/>
      <protection locked="0"/>
    </xf>
    <xf numFmtId="183" fontId="85" fillId="0" borderId="1" xfId="0" applyNumberFormat="1" applyFont="1" applyBorder="1" applyAlignment="1" applyProtection="1">
      <alignment vertical="center" wrapText="1"/>
      <protection locked="0"/>
    </xf>
    <xf numFmtId="0" fontId="42" fillId="0" borderId="0" xfId="0" applyFont="1" applyAlignment="1">
      <alignment vertical="center" wrapText="1"/>
    </xf>
    <xf numFmtId="0" fontId="21" fillId="0" borderId="0" xfId="0" applyFont="1" applyAlignment="1">
      <alignment vertical="center" wrapText="1"/>
    </xf>
    <xf numFmtId="0" fontId="142" fillId="0" borderId="60" xfId="0" applyFont="1" applyBorder="1" applyAlignment="1">
      <alignment horizontal="left" vertical="center" wrapText="1"/>
    </xf>
    <xf numFmtId="0" fontId="142" fillId="0" borderId="62" xfId="0" applyFont="1" applyBorder="1" applyAlignment="1">
      <alignment horizontal="left" vertical="center" wrapText="1"/>
    </xf>
    <xf numFmtId="0" fontId="142" fillId="0" borderId="61" xfId="0" applyFont="1" applyBorder="1" applyAlignment="1">
      <alignment horizontal="left" vertical="center" wrapText="1"/>
    </xf>
    <xf numFmtId="0" fontId="142" fillId="6" borderId="35" xfId="0" applyFont="1" applyFill="1" applyBorder="1" applyAlignment="1" applyProtection="1">
      <alignment horizontal="left" vertical="center"/>
      <protection locked="0"/>
    </xf>
    <xf numFmtId="0" fontId="145" fillId="0" borderId="56" xfId="0" applyFont="1" applyBorder="1" applyAlignment="1">
      <alignment horizontal="left" vertical="top" wrapText="1"/>
    </xf>
    <xf numFmtId="0" fontId="145" fillId="0" borderId="52" xfId="0" applyFont="1" applyBorder="1" applyAlignment="1">
      <alignment horizontal="left" vertical="top" wrapText="1"/>
    </xf>
    <xf numFmtId="0" fontId="142" fillId="0" borderId="56" xfId="0" applyFont="1" applyBorder="1" applyAlignment="1">
      <alignment horizontal="left" vertical="center"/>
    </xf>
    <xf numFmtId="0" fontId="142" fillId="0" borderId="0" xfId="0" applyFont="1" applyAlignment="1">
      <alignment horizontal="left" vertical="top" wrapText="1"/>
    </xf>
    <xf numFmtId="0" fontId="142" fillId="0" borderId="63" xfId="0" applyFont="1" applyBorder="1" applyAlignment="1">
      <alignment horizontal="left" vertical="center" wrapText="1"/>
    </xf>
    <xf numFmtId="0" fontId="27" fillId="0" borderId="64" xfId="0" applyFont="1" applyBorder="1" applyAlignment="1">
      <alignment horizontal="left" vertical="center" wrapText="1"/>
    </xf>
    <xf numFmtId="0" fontId="27" fillId="0" borderId="65" xfId="0" applyFont="1" applyBorder="1" applyAlignment="1">
      <alignment horizontal="left" vertical="center" wrapText="1"/>
    </xf>
    <xf numFmtId="0" fontId="142" fillId="0" borderId="0" xfId="0" applyFont="1" applyAlignment="1">
      <alignment horizontal="left" vertical="center"/>
    </xf>
    <xf numFmtId="0" fontId="142" fillId="0" borderId="48" xfId="0" applyFont="1" applyBorder="1" applyAlignment="1">
      <alignment horizontal="justify" vertical="center" wrapText="1"/>
    </xf>
    <xf numFmtId="0" fontId="142" fillId="0" borderId="52" xfId="0" applyFont="1" applyBorder="1" applyAlignment="1">
      <alignment horizontal="justify" vertical="center" wrapText="1"/>
    </xf>
    <xf numFmtId="0" fontId="142" fillId="0" borderId="47" xfId="0" applyFont="1" applyBorder="1" applyAlignment="1">
      <alignment horizontal="justify" vertical="center" wrapText="1"/>
    </xf>
    <xf numFmtId="0" fontId="142" fillId="0" borderId="58" xfId="0" applyFont="1" applyBorder="1" applyAlignment="1">
      <alignment horizontal="justify" vertical="center" wrapText="1"/>
    </xf>
    <xf numFmtId="0" fontId="142" fillId="0" borderId="48" xfId="0" applyFont="1" applyBorder="1" applyAlignment="1">
      <alignment horizontal="left" vertical="center" wrapText="1"/>
    </xf>
    <xf numFmtId="0" fontId="142" fillId="0" borderId="56" xfId="0" applyFont="1" applyBorder="1" applyAlignment="1">
      <alignment horizontal="left" vertical="center" wrapText="1"/>
    </xf>
    <xf numFmtId="0" fontId="142" fillId="0" borderId="52" xfId="0" applyFont="1" applyBorder="1" applyAlignment="1">
      <alignment horizontal="left" vertical="center" wrapText="1"/>
    </xf>
    <xf numFmtId="0" fontId="145" fillId="0" borderId="47" xfId="0" applyFont="1" applyBorder="1" applyAlignment="1">
      <alignment horizontal="left" vertical="center" wrapText="1"/>
    </xf>
    <xf numFmtId="0" fontId="145" fillId="0" borderId="57" xfId="0" applyFont="1" applyBorder="1" applyAlignment="1">
      <alignment horizontal="left" vertical="center" wrapText="1"/>
    </xf>
    <xf numFmtId="0" fontId="145" fillId="0" borderId="58" xfId="0" applyFont="1" applyBorder="1" applyAlignment="1">
      <alignment horizontal="left" vertical="center" wrapText="1"/>
    </xf>
    <xf numFmtId="0" fontId="142" fillId="0" borderId="48" xfId="0" applyFont="1" applyBorder="1" applyAlignment="1">
      <alignment vertical="center" wrapText="1"/>
    </xf>
    <xf numFmtId="0" fontId="142" fillId="0" borderId="52" xfId="0" applyFont="1" applyBorder="1" applyAlignment="1">
      <alignment vertical="center" wrapText="1"/>
    </xf>
    <xf numFmtId="0" fontId="142" fillId="0" borderId="25" xfId="0" applyFont="1" applyBorder="1" applyAlignment="1">
      <alignment vertical="center" wrapText="1"/>
    </xf>
    <xf numFmtId="0" fontId="142" fillId="0" borderId="53" xfId="0" applyFont="1" applyBorder="1" applyAlignment="1">
      <alignment vertical="center" wrapText="1"/>
    </xf>
    <xf numFmtId="0" fontId="142" fillId="0" borderId="47" xfId="0" applyFont="1" applyBorder="1" applyAlignment="1">
      <alignment vertical="center" wrapText="1"/>
    </xf>
    <xf numFmtId="0" fontId="142" fillId="0" borderId="58" xfId="0" applyFont="1" applyBorder="1" applyAlignment="1">
      <alignment vertical="center" wrapText="1"/>
    </xf>
    <xf numFmtId="0" fontId="145" fillId="6" borderId="25" xfId="0" applyFont="1" applyFill="1" applyBorder="1" applyAlignment="1" applyProtection="1">
      <alignment vertical="center" wrapText="1"/>
      <protection locked="0"/>
    </xf>
    <xf numFmtId="0" fontId="128" fillId="0" borderId="0" xfId="0" applyFont="1" applyAlignment="1" applyProtection="1">
      <alignment vertical="center" wrapText="1"/>
      <protection locked="0"/>
    </xf>
    <xf numFmtId="0" fontId="128" fillId="0" borderId="53" xfId="0" applyFont="1" applyBorder="1" applyAlignment="1" applyProtection="1">
      <alignment vertical="center" wrapText="1"/>
      <protection locked="0"/>
    </xf>
    <xf numFmtId="0" fontId="128" fillId="0" borderId="25" xfId="0" applyFont="1" applyBorder="1" applyAlignment="1" applyProtection="1">
      <alignment vertical="center" wrapText="1"/>
      <protection locked="0"/>
    </xf>
    <xf numFmtId="0" fontId="128" fillId="0" borderId="47" xfId="0" applyFont="1" applyBorder="1" applyAlignment="1" applyProtection="1">
      <alignment vertical="center" wrapText="1"/>
      <protection locked="0"/>
    </xf>
    <xf numFmtId="0" fontId="128" fillId="0" borderId="57" xfId="0" applyFont="1" applyBorder="1" applyAlignment="1" applyProtection="1">
      <alignment vertical="center" wrapText="1"/>
      <protection locked="0"/>
    </xf>
    <xf numFmtId="0" fontId="128" fillId="0" borderId="58" xfId="0" applyFont="1" applyBorder="1" applyAlignment="1" applyProtection="1">
      <alignment vertical="center" wrapText="1"/>
      <protection locked="0"/>
    </xf>
    <xf numFmtId="0" fontId="142" fillId="0" borderId="25" xfId="0" applyFont="1" applyBorder="1" applyAlignment="1">
      <alignment horizontal="left" vertical="center" wrapText="1"/>
    </xf>
    <xf numFmtId="0" fontId="142" fillId="0" borderId="0" xfId="0" applyFont="1" applyAlignment="1">
      <alignment horizontal="left" vertical="center" wrapText="1"/>
    </xf>
    <xf numFmtId="0" fontId="142" fillId="0" borderId="53" xfId="0" applyFont="1" applyBorder="1" applyAlignment="1">
      <alignment horizontal="left" vertical="center" wrapText="1"/>
    </xf>
    <xf numFmtId="0" fontId="145" fillId="0" borderId="60" xfId="0" applyFont="1" applyBorder="1" applyAlignment="1">
      <alignment horizontal="center" vertical="center" textRotation="255" wrapText="1"/>
    </xf>
    <xf numFmtId="0" fontId="145" fillId="0" borderId="62" xfId="0" applyFont="1" applyBorder="1" applyAlignment="1">
      <alignment horizontal="center" vertical="center" textRotation="255" wrapText="1"/>
    </xf>
    <xf numFmtId="0" fontId="145" fillId="0" borderId="61" xfId="0" applyFont="1" applyBorder="1" applyAlignment="1">
      <alignment horizontal="center" vertical="center" textRotation="255" wrapText="1"/>
    </xf>
    <xf numFmtId="0" fontId="144" fillId="0" borderId="25" xfId="0" applyFont="1" applyBorder="1" applyAlignment="1">
      <alignment horizontal="left" vertical="center" wrapText="1"/>
    </xf>
    <xf numFmtId="0" fontId="142" fillId="0" borderId="47" xfId="0" applyFont="1" applyBorder="1" applyAlignment="1">
      <alignment horizontal="left" vertical="center" wrapText="1"/>
    </xf>
    <xf numFmtId="0" fontId="142" fillId="0" borderId="57" xfId="0" applyFont="1" applyBorder="1" applyAlignment="1">
      <alignment horizontal="left" vertical="center" wrapText="1"/>
    </xf>
    <xf numFmtId="0" fontId="142" fillId="0" borderId="58" xfId="0" applyFont="1" applyBorder="1" applyAlignment="1">
      <alignment horizontal="left" vertical="center" wrapText="1"/>
    </xf>
    <xf numFmtId="0" fontId="145" fillId="0" borderId="0" xfId="0" applyFont="1" applyAlignment="1">
      <alignment horizontal="left" vertical="center" wrapText="1"/>
    </xf>
    <xf numFmtId="0" fontId="145" fillId="0" borderId="53" xfId="0" applyFont="1" applyBorder="1" applyAlignment="1">
      <alignment horizontal="left" vertical="center" wrapText="1"/>
    </xf>
    <xf numFmtId="0" fontId="142" fillId="6" borderId="0" xfId="0" applyFont="1" applyFill="1" applyAlignment="1" applyProtection="1">
      <alignment horizontal="center" vertical="center" wrapText="1"/>
      <protection locked="0"/>
    </xf>
    <xf numFmtId="0" fontId="142" fillId="0" borderId="25" xfId="0" applyFont="1" applyBorder="1" applyAlignment="1">
      <alignment horizontal="left" vertical="center"/>
    </xf>
    <xf numFmtId="0" fontId="142" fillId="0" borderId="53" xfId="0" applyFont="1" applyBorder="1" applyAlignment="1">
      <alignment horizontal="left" vertical="center"/>
    </xf>
    <xf numFmtId="0" fontId="143" fillId="0" borderId="25" xfId="0" applyFont="1" applyBorder="1" applyAlignment="1">
      <alignment horizontal="left" vertical="top" wrapText="1"/>
    </xf>
    <xf numFmtId="0" fontId="143" fillId="0" borderId="53" xfId="0" applyFont="1" applyBorder="1" applyAlignment="1">
      <alignment horizontal="left" vertical="top" wrapText="1"/>
    </xf>
    <xf numFmtId="0" fontId="143" fillId="0" borderId="47" xfId="0" applyFont="1" applyBorder="1" applyAlignment="1">
      <alignment horizontal="left" vertical="top" wrapText="1"/>
    </xf>
    <xf numFmtId="0" fontId="143" fillId="0" borderId="58" xfId="0" applyFont="1" applyBorder="1" applyAlignment="1">
      <alignment horizontal="left" vertical="top" wrapText="1"/>
    </xf>
    <xf numFmtId="0" fontId="142" fillId="6" borderId="0" xfId="0" applyFont="1" applyFill="1" applyProtection="1">
      <alignment vertical="center"/>
      <protection locked="0"/>
    </xf>
    <xf numFmtId="0" fontId="142" fillId="0" borderId="0" xfId="0" applyFont="1" applyProtection="1">
      <alignment vertical="center"/>
      <protection locked="0"/>
    </xf>
    <xf numFmtId="0" fontId="142" fillId="6" borderId="57" xfId="0" applyFont="1" applyFill="1" applyBorder="1" applyAlignment="1" applyProtection="1">
      <alignment horizontal="left" vertical="center"/>
      <protection locked="0"/>
    </xf>
    <xf numFmtId="0" fontId="142" fillId="0" borderId="57" xfId="0" applyFont="1" applyBorder="1" applyAlignment="1" applyProtection="1">
      <alignment horizontal="left" vertical="center"/>
      <protection locked="0"/>
    </xf>
    <xf numFmtId="0" fontId="142" fillId="0" borderId="34" xfId="0" applyFont="1" applyBorder="1" applyAlignment="1">
      <alignment horizontal="justify" vertical="center" wrapText="1"/>
    </xf>
    <xf numFmtId="0" fontId="142" fillId="0" borderId="59" xfId="0" applyFont="1" applyBorder="1" applyAlignment="1">
      <alignment horizontal="justify" vertical="center" wrapText="1"/>
    </xf>
    <xf numFmtId="0" fontId="27" fillId="0" borderId="34" xfId="0" applyFont="1" applyBorder="1" applyAlignment="1">
      <alignment horizontal="left" vertical="center" wrapText="1"/>
    </xf>
    <xf numFmtId="0" fontId="27" fillId="0" borderId="35" xfId="0" applyFont="1" applyBorder="1" applyAlignment="1">
      <alignment horizontal="left" vertical="center" wrapText="1"/>
    </xf>
    <xf numFmtId="0" fontId="27" fillId="0" borderId="59" xfId="0" applyFont="1" applyBorder="1" applyAlignment="1">
      <alignment horizontal="left" vertical="center" wrapText="1"/>
    </xf>
    <xf numFmtId="0" fontId="128" fillId="0" borderId="52" xfId="0" applyFont="1" applyBorder="1" applyAlignment="1">
      <alignment horizontal="justify" vertical="center" wrapText="1"/>
    </xf>
    <xf numFmtId="0" fontId="142" fillId="0" borderId="25" xfId="0" applyFont="1" applyBorder="1" applyAlignment="1">
      <alignment horizontal="justify" vertical="center" wrapText="1"/>
    </xf>
    <xf numFmtId="0" fontId="128" fillId="0" borderId="53" xfId="0" applyFont="1" applyBorder="1" applyAlignment="1">
      <alignment horizontal="justify" vertical="center" wrapText="1"/>
    </xf>
    <xf numFmtId="0" fontId="128" fillId="0" borderId="25" xfId="0" applyFont="1" applyBorder="1" applyAlignment="1">
      <alignment horizontal="justify" vertical="center" wrapText="1"/>
    </xf>
    <xf numFmtId="0" fontId="128" fillId="0" borderId="47" xfId="0" applyFont="1" applyBorder="1" applyAlignment="1">
      <alignment horizontal="justify" vertical="center" wrapText="1"/>
    </xf>
    <xf numFmtId="0" fontId="128" fillId="0" borderId="58" xfId="0" applyFont="1" applyBorder="1" applyAlignment="1">
      <alignment horizontal="justify" vertical="center" wrapText="1"/>
    </xf>
    <xf numFmtId="0" fontId="27" fillId="6" borderId="48" xfId="0" applyFont="1" applyFill="1" applyBorder="1" applyAlignment="1" applyProtection="1">
      <alignment horizontal="left" vertical="center" wrapText="1"/>
      <protection locked="0"/>
    </xf>
    <xf numFmtId="0" fontId="25" fillId="6" borderId="56" xfId="0" applyFont="1" applyFill="1" applyBorder="1" applyAlignment="1" applyProtection="1">
      <alignment horizontal="left" vertical="center" wrapText="1"/>
      <protection locked="0"/>
    </xf>
    <xf numFmtId="0" fontId="25" fillId="6" borderId="52" xfId="0" applyFont="1" applyFill="1" applyBorder="1" applyAlignment="1" applyProtection="1">
      <alignment horizontal="left" vertical="center" wrapText="1"/>
      <protection locked="0"/>
    </xf>
    <xf numFmtId="0" fontId="27" fillId="6" borderId="25" xfId="0" applyFont="1" applyFill="1" applyBorder="1" applyAlignment="1" applyProtection="1">
      <alignment horizontal="left" vertical="center" wrapText="1"/>
      <protection locked="0"/>
    </xf>
    <xf numFmtId="0" fontId="25" fillId="6" borderId="0" xfId="0" applyFont="1" applyFill="1" applyAlignment="1" applyProtection="1">
      <alignment horizontal="left" vertical="center" wrapText="1"/>
      <protection locked="0"/>
    </xf>
    <xf numFmtId="0" fontId="25" fillId="6" borderId="53" xfId="0" applyFont="1" applyFill="1" applyBorder="1" applyAlignment="1" applyProtection="1">
      <alignment horizontal="left" vertical="center" wrapText="1"/>
      <protection locked="0"/>
    </xf>
    <xf numFmtId="0" fontId="25" fillId="6" borderId="25" xfId="0" applyFont="1" applyFill="1" applyBorder="1" applyAlignment="1" applyProtection="1">
      <alignment horizontal="left" vertical="center" wrapText="1"/>
      <protection locked="0"/>
    </xf>
    <xf numFmtId="0" fontId="25" fillId="6" borderId="47" xfId="0" applyFont="1" applyFill="1" applyBorder="1" applyAlignment="1" applyProtection="1">
      <alignment horizontal="left" vertical="center" wrapText="1"/>
      <protection locked="0"/>
    </xf>
    <xf numFmtId="0" fontId="25" fillId="6" borderId="57" xfId="0" applyFont="1" applyFill="1" applyBorder="1" applyAlignment="1" applyProtection="1">
      <alignment horizontal="left" vertical="center" wrapText="1"/>
      <protection locked="0"/>
    </xf>
    <xf numFmtId="0" fontId="25" fillId="6" borderId="58" xfId="0" applyFont="1" applyFill="1" applyBorder="1" applyAlignment="1" applyProtection="1">
      <alignment horizontal="left" vertical="center" wrapText="1"/>
      <protection locked="0"/>
    </xf>
    <xf numFmtId="0" fontId="27" fillId="6" borderId="57" xfId="0" applyFont="1" applyFill="1" applyBorder="1" applyAlignment="1" applyProtection="1">
      <alignment horizontal="left" vertical="center"/>
      <protection locked="0"/>
    </xf>
    <xf numFmtId="0" fontId="0" fillId="0" borderId="57" xfId="0" applyBorder="1" applyAlignment="1" applyProtection="1">
      <alignment horizontal="left" vertical="center"/>
      <protection locked="0"/>
    </xf>
    <xf numFmtId="194" fontId="142" fillId="6" borderId="0" xfId="0" applyNumberFormat="1" applyFont="1" applyFill="1" applyAlignment="1" applyProtection="1">
      <alignment horizontal="center" vertical="center" wrapText="1"/>
      <protection locked="0"/>
    </xf>
    <xf numFmtId="194" fontId="142" fillId="6" borderId="0" xfId="0" applyNumberFormat="1" applyFont="1" applyFill="1" applyAlignment="1">
      <alignment horizontal="center" vertical="center" wrapText="1"/>
    </xf>
    <xf numFmtId="0" fontId="27" fillId="0" borderId="25" xfId="0" applyFont="1" applyBorder="1" applyAlignment="1">
      <alignment horizontal="left" vertical="center" wrapText="1"/>
    </xf>
    <xf numFmtId="0" fontId="27" fillId="0" borderId="0" xfId="0" applyFont="1" applyAlignment="1">
      <alignment horizontal="left" vertical="center" wrapText="1"/>
    </xf>
    <xf numFmtId="0" fontId="27" fillId="0" borderId="53" xfId="0" applyFont="1" applyBorder="1" applyAlignment="1">
      <alignment horizontal="left" vertical="center" wrapText="1"/>
    </xf>
    <xf numFmtId="183" fontId="27" fillId="0" borderId="34" xfId="0" applyNumberFormat="1" applyFont="1" applyBorder="1" applyAlignment="1">
      <alignment horizontal="right" vertical="center"/>
    </xf>
    <xf numFmtId="183" fontId="25" fillId="0" borderId="35" xfId="0" applyNumberFormat="1" applyFont="1" applyBorder="1" applyAlignment="1">
      <alignment horizontal="right" vertical="center"/>
    </xf>
    <xf numFmtId="180" fontId="27" fillId="0" borderId="35" xfId="0" applyNumberFormat="1" applyFont="1" applyBorder="1" applyAlignment="1">
      <alignment horizontal="center" vertical="center"/>
    </xf>
    <xf numFmtId="183" fontId="27" fillId="0" borderId="35" xfId="0" applyNumberFormat="1" applyFont="1" applyBorder="1" applyAlignment="1">
      <alignment horizontal="left" vertical="center"/>
    </xf>
    <xf numFmtId="183" fontId="25" fillId="0" borderId="35" xfId="0" applyNumberFormat="1" applyFont="1" applyBorder="1" applyAlignment="1">
      <alignment horizontal="left" vertical="center"/>
    </xf>
    <xf numFmtId="183" fontId="25" fillId="0" borderId="59" xfId="0" applyNumberFormat="1" applyFont="1" applyBorder="1" applyAlignment="1">
      <alignment horizontal="left" vertical="center"/>
    </xf>
    <xf numFmtId="0" fontId="25" fillId="0" borderId="66" xfId="0" applyFont="1" applyBorder="1" applyAlignment="1">
      <alignment horizontal="right" vertical="center"/>
    </xf>
    <xf numFmtId="0" fontId="0" fillId="0" borderId="66" xfId="0" applyBorder="1" applyAlignment="1">
      <alignment horizontal="right" vertical="center"/>
    </xf>
    <xf numFmtId="0" fontId="146" fillId="0" borderId="57" xfId="0" applyFont="1" applyBorder="1" applyAlignment="1">
      <alignment horizontal="center" vertical="center"/>
    </xf>
    <xf numFmtId="0" fontId="27" fillId="0" borderId="34" xfId="0" applyFont="1" applyBorder="1" applyAlignment="1">
      <alignment horizontal="left" vertical="center" shrinkToFit="1"/>
    </xf>
    <xf numFmtId="0" fontId="0" fillId="0" borderId="35" xfId="0" applyBorder="1" applyAlignment="1">
      <alignment horizontal="left" vertical="center" shrinkToFit="1"/>
    </xf>
    <xf numFmtId="189" fontId="3" fillId="0" borderId="35" xfId="0" applyNumberFormat="1" applyFont="1" applyBorder="1" applyAlignment="1">
      <alignment horizontal="left" vertical="center" shrinkToFit="1"/>
    </xf>
    <xf numFmtId="0" fontId="3" fillId="0" borderId="35" xfId="0" applyFont="1" applyBorder="1" applyAlignment="1">
      <alignment horizontal="left" vertical="center" shrinkToFit="1"/>
    </xf>
    <xf numFmtId="0" fontId="3" fillId="0" borderId="59" xfId="0" applyFont="1" applyBorder="1" applyAlignment="1">
      <alignment horizontal="left" vertical="center" shrinkToFit="1"/>
    </xf>
    <xf numFmtId="0" fontId="28" fillId="6" borderId="25" xfId="0" applyFont="1" applyFill="1" applyBorder="1" applyAlignment="1" applyProtection="1">
      <alignment vertical="center" wrapText="1"/>
      <protection locked="0"/>
    </xf>
    <xf numFmtId="0" fontId="25" fillId="0" borderId="0" xfId="0" applyFont="1" applyAlignment="1" applyProtection="1">
      <alignment vertical="center" wrapText="1"/>
      <protection locked="0"/>
    </xf>
    <xf numFmtId="0" fontId="25" fillId="0" borderId="53" xfId="0" applyFont="1" applyBorder="1" applyAlignment="1" applyProtection="1">
      <alignment vertical="center" wrapText="1"/>
      <protection locked="0"/>
    </xf>
    <xf numFmtId="0" fontId="25" fillId="0" borderId="25" xfId="0" applyFont="1" applyBorder="1" applyAlignment="1" applyProtection="1">
      <alignment vertical="center" wrapText="1"/>
      <protection locked="0"/>
    </xf>
    <xf numFmtId="0" fontId="25" fillId="0" borderId="47" xfId="0" applyFont="1" applyBorder="1" applyAlignment="1" applyProtection="1">
      <alignment vertical="center" wrapText="1"/>
      <protection locked="0"/>
    </xf>
    <xf numFmtId="0" fontId="25" fillId="0" borderId="57" xfId="0" applyFont="1" applyBorder="1" applyAlignment="1" applyProtection="1">
      <alignment vertical="center" wrapText="1"/>
      <protection locked="0"/>
    </xf>
    <xf numFmtId="0" fontId="25" fillId="0" borderId="58" xfId="0" applyFont="1" applyBorder="1" applyAlignment="1" applyProtection="1">
      <alignment vertical="center" wrapText="1"/>
      <protection locked="0"/>
    </xf>
    <xf numFmtId="0" fontId="29" fillId="0" borderId="57" xfId="0" applyFont="1" applyBorder="1" applyAlignment="1">
      <alignment horizontal="center" vertical="center"/>
    </xf>
    <xf numFmtId="0" fontId="27" fillId="0" borderId="34" xfId="0" applyFont="1" applyBorder="1" applyAlignment="1">
      <alignment horizontal="justify" vertical="center" wrapText="1"/>
    </xf>
    <xf numFmtId="0" fontId="27" fillId="0" borderId="59" xfId="0" applyFont="1" applyBorder="1" applyAlignment="1">
      <alignment horizontal="justify" vertical="center" wrapText="1"/>
    </xf>
    <xf numFmtId="0" fontId="27" fillId="0" borderId="48" xfId="0" applyFont="1" applyBorder="1" applyAlignment="1">
      <alignment horizontal="justify" vertical="center" wrapText="1"/>
    </xf>
    <xf numFmtId="0" fontId="27" fillId="0" borderId="52" xfId="0" applyFont="1" applyBorder="1" applyAlignment="1">
      <alignment horizontal="justify" vertical="center" wrapText="1"/>
    </xf>
    <xf numFmtId="0" fontId="27" fillId="0" borderId="25" xfId="0" applyFont="1" applyBorder="1" applyAlignment="1">
      <alignment horizontal="justify" vertical="center" wrapText="1"/>
    </xf>
    <xf numFmtId="0" fontId="27" fillId="0" borderId="53" xfId="0" applyFont="1" applyBorder="1" applyAlignment="1">
      <alignment horizontal="justify" vertical="center" wrapText="1"/>
    </xf>
    <xf numFmtId="0" fontId="27" fillId="0" borderId="47" xfId="0" applyFont="1" applyBorder="1" applyAlignment="1">
      <alignment horizontal="justify" vertical="center" wrapText="1"/>
    </xf>
    <xf numFmtId="0" fontId="27" fillId="0" borderId="58" xfId="0" applyFont="1" applyBorder="1" applyAlignment="1">
      <alignment horizontal="justify" vertical="center" wrapText="1"/>
    </xf>
    <xf numFmtId="0" fontId="28" fillId="0" borderId="25" xfId="0" applyFont="1" applyBorder="1" applyAlignment="1">
      <alignment horizontal="justify" vertical="top" wrapText="1"/>
    </xf>
    <xf numFmtId="0" fontId="28" fillId="0" borderId="53" xfId="0" applyFont="1" applyBorder="1" applyAlignment="1">
      <alignment horizontal="justify" vertical="top" wrapText="1"/>
    </xf>
    <xf numFmtId="0" fontId="28" fillId="0" borderId="25" xfId="0" applyFont="1" applyBorder="1" applyAlignment="1">
      <alignment vertical="top" wrapText="1"/>
    </xf>
    <xf numFmtId="0" fontId="28" fillId="0" borderId="53" xfId="0" applyFont="1" applyBorder="1" applyAlignment="1">
      <alignment vertical="top" wrapText="1"/>
    </xf>
    <xf numFmtId="0" fontId="28" fillId="0" borderId="47" xfId="0" applyFont="1" applyBorder="1" applyAlignment="1">
      <alignment vertical="top" wrapText="1"/>
    </xf>
    <xf numFmtId="0" fontId="28" fillId="0" borderId="58" xfId="0" applyFont="1" applyBorder="1" applyAlignment="1">
      <alignment vertical="top" wrapText="1"/>
    </xf>
    <xf numFmtId="0" fontId="27" fillId="0" borderId="0" xfId="0" applyFont="1" applyAlignment="1">
      <alignment horizontal="left" vertical="center"/>
    </xf>
    <xf numFmtId="0" fontId="25" fillId="0" borderId="52" xfId="0" applyFont="1" applyBorder="1" applyAlignment="1">
      <alignment horizontal="justify" vertical="center" wrapText="1"/>
    </xf>
    <xf numFmtId="0" fontId="25" fillId="0" borderId="53" xfId="0" applyFont="1" applyBorder="1" applyAlignment="1">
      <alignment horizontal="justify" vertical="center" wrapText="1"/>
    </xf>
    <xf numFmtId="0" fontId="25" fillId="0" borderId="25" xfId="0" applyFont="1" applyBorder="1" applyAlignment="1">
      <alignment horizontal="justify" vertical="center" wrapText="1"/>
    </xf>
    <xf numFmtId="0" fontId="25" fillId="0" borderId="47" xfId="0" applyFont="1" applyBorder="1" applyAlignment="1">
      <alignment horizontal="justify" vertical="center" wrapText="1"/>
    </xf>
    <xf numFmtId="0" fontId="25" fillId="0" borderId="58" xfId="0" applyFont="1" applyBorder="1" applyAlignment="1">
      <alignment horizontal="justify" vertical="center" wrapText="1"/>
    </xf>
    <xf numFmtId="0" fontId="28" fillId="0" borderId="47" xfId="0" applyFont="1" applyBorder="1" applyAlignment="1">
      <alignment horizontal="left" vertical="center" wrapText="1"/>
    </xf>
    <xf numFmtId="0" fontId="28" fillId="0" borderId="57" xfId="0" applyFont="1" applyBorder="1" applyAlignment="1">
      <alignment horizontal="left" vertical="center" wrapText="1"/>
    </xf>
    <xf numFmtId="0" fontId="28" fillId="0" borderId="58" xfId="0" applyFont="1" applyBorder="1" applyAlignment="1">
      <alignment horizontal="left" vertical="center" wrapText="1"/>
    </xf>
    <xf numFmtId="0" fontId="27" fillId="0" borderId="48" xfId="0" applyFont="1" applyBorder="1" applyAlignment="1">
      <alignment vertical="center" wrapText="1"/>
    </xf>
    <xf numFmtId="0" fontId="27" fillId="0" borderId="52" xfId="0" applyFont="1" applyBorder="1" applyAlignment="1">
      <alignment vertical="center" wrapText="1"/>
    </xf>
    <xf numFmtId="0" fontId="27" fillId="0" borderId="25" xfId="0" applyFont="1" applyBorder="1" applyAlignment="1">
      <alignment vertical="center" wrapText="1"/>
    </xf>
    <xf numFmtId="0" fontId="27" fillId="0" borderId="53" xfId="0" applyFont="1" applyBorder="1" applyAlignment="1">
      <alignment vertical="center" wrapText="1"/>
    </xf>
    <xf numFmtId="0" fontId="27" fillId="0" borderId="47" xfId="0" applyFont="1" applyBorder="1" applyAlignment="1">
      <alignment vertical="center" wrapText="1"/>
    </xf>
    <xf numFmtId="0" fontId="27" fillId="0" borderId="58" xfId="0" applyFont="1" applyBorder="1" applyAlignment="1">
      <alignment vertical="center" wrapText="1"/>
    </xf>
    <xf numFmtId="0" fontId="27" fillId="0" borderId="48" xfId="0" applyFont="1" applyBorder="1" applyAlignment="1">
      <alignment horizontal="left" vertical="center" wrapText="1"/>
    </xf>
    <xf numFmtId="0" fontId="27" fillId="0" borderId="56" xfId="0" applyFont="1" applyBorder="1" applyAlignment="1">
      <alignment horizontal="left" vertical="center" wrapText="1"/>
    </xf>
    <xf numFmtId="0" fontId="27" fillId="0" borderId="52" xfId="0" applyFont="1" applyBorder="1" applyAlignment="1">
      <alignment horizontal="left" vertical="center" wrapText="1"/>
    </xf>
    <xf numFmtId="0" fontId="27" fillId="6" borderId="0" xfId="0" applyFont="1" applyFill="1" applyAlignment="1" applyProtection="1">
      <alignment horizontal="left" vertical="center" wrapText="1"/>
      <protection locked="0"/>
    </xf>
    <xf numFmtId="0" fontId="27" fillId="0" borderId="60" xfId="0" applyFont="1" applyBorder="1" applyAlignment="1">
      <alignment horizontal="center" vertical="center" textRotation="255" wrapText="1"/>
    </xf>
    <xf numFmtId="0" fontId="27" fillId="0" borderId="62" xfId="0" applyFont="1" applyBorder="1" applyAlignment="1">
      <alignment horizontal="center" vertical="center" textRotation="255" wrapText="1"/>
    </xf>
    <xf numFmtId="0" fontId="27" fillId="0" borderId="61" xfId="0" applyFont="1" applyBorder="1" applyAlignment="1">
      <alignment horizontal="center" vertical="center" textRotation="255" wrapText="1"/>
    </xf>
    <xf numFmtId="0" fontId="27" fillId="0" borderId="47" xfId="0" applyFont="1" applyBorder="1" applyAlignment="1">
      <alignment horizontal="left" vertical="center" wrapText="1"/>
    </xf>
    <xf numFmtId="0" fontId="27" fillId="0" borderId="57" xfId="0" applyFont="1" applyBorder="1" applyAlignment="1">
      <alignment horizontal="left" vertical="center" wrapText="1"/>
    </xf>
    <xf numFmtId="0" fontId="27" fillId="0" borderId="58" xfId="0" applyFont="1" applyBorder="1" applyAlignment="1">
      <alignment horizontal="left" vertical="center" wrapText="1"/>
    </xf>
    <xf numFmtId="0" fontId="27" fillId="0" borderId="60" xfId="0" applyFont="1" applyBorder="1" applyAlignment="1">
      <alignment horizontal="justify" vertical="center" wrapText="1"/>
    </xf>
    <xf numFmtId="0" fontId="27" fillId="0" borderId="61" xfId="0" applyFont="1" applyBorder="1" applyAlignment="1">
      <alignment horizontal="justify" vertical="center" wrapText="1"/>
    </xf>
    <xf numFmtId="0" fontId="28" fillId="0" borderId="25" xfId="0" applyFont="1" applyBorder="1" applyAlignment="1">
      <alignment horizontal="left" vertical="center" wrapText="1"/>
    </xf>
    <xf numFmtId="0" fontId="28" fillId="0" borderId="0" xfId="0" applyFont="1" applyAlignment="1">
      <alignment horizontal="left" vertical="center" wrapText="1"/>
    </xf>
    <xf numFmtId="0" fontId="28" fillId="0" borderId="53" xfId="0" applyFont="1" applyBorder="1" applyAlignment="1">
      <alignment horizontal="left" vertical="center" wrapText="1"/>
    </xf>
    <xf numFmtId="0" fontId="27" fillId="6" borderId="0" xfId="0" applyFont="1" applyFill="1" applyAlignment="1" applyProtection="1">
      <alignment horizontal="center" vertical="center" wrapText="1"/>
      <protection locked="0"/>
    </xf>
    <xf numFmtId="194" fontId="142" fillId="6" borderId="0" xfId="0" applyNumberFormat="1" applyFont="1" applyFill="1" applyAlignment="1" applyProtection="1">
      <alignment horizontal="left" vertical="center"/>
      <protection locked="0"/>
    </xf>
    <xf numFmtId="0" fontId="145" fillId="6" borderId="66" xfId="0" applyFont="1" applyFill="1" applyBorder="1" applyAlignment="1" applyProtection="1">
      <alignment horizontal="left" vertical="center" wrapText="1"/>
      <protection locked="0"/>
    </xf>
    <xf numFmtId="0" fontId="147" fillId="0" borderId="25" xfId="0" applyFont="1" applyBorder="1" applyAlignment="1">
      <alignment horizontal="left" vertical="center" wrapText="1"/>
    </xf>
    <xf numFmtId="0" fontId="147" fillId="0" borderId="0" xfId="0" applyFont="1" applyAlignment="1">
      <alignment horizontal="left" vertical="center" wrapText="1"/>
    </xf>
    <xf numFmtId="0" fontId="27" fillId="0" borderId="0" xfId="0" applyFont="1" applyAlignment="1" applyProtection="1">
      <alignment horizontal="center" vertical="center"/>
      <protection locked="0"/>
    </xf>
    <xf numFmtId="0" fontId="27" fillId="6" borderId="35" xfId="0" applyFont="1" applyFill="1" applyBorder="1" applyAlignment="1" applyProtection="1">
      <alignment horizontal="left" vertical="center"/>
      <protection locked="0"/>
    </xf>
    <xf numFmtId="0" fontId="0" fillId="0" borderId="35" xfId="0" applyBorder="1" applyAlignment="1">
      <alignment horizontal="left" vertical="center"/>
    </xf>
    <xf numFmtId="0" fontId="0" fillId="0" borderId="57" xfId="0" applyBorder="1" applyAlignment="1">
      <alignment horizontal="left" vertical="center"/>
    </xf>
    <xf numFmtId="0" fontId="27" fillId="0" borderId="25" xfId="0" applyFont="1" applyBorder="1" applyAlignment="1">
      <alignment horizontal="center" vertical="center" wrapText="1"/>
    </xf>
    <xf numFmtId="0" fontId="27" fillId="0" borderId="0" xfId="0" applyFont="1" applyAlignment="1">
      <alignment horizontal="center" vertical="center" wrapText="1"/>
    </xf>
    <xf numFmtId="0" fontId="27" fillId="0" borderId="25" xfId="0" applyFont="1" applyBorder="1" applyAlignment="1">
      <alignment horizontal="left" vertical="center"/>
    </xf>
    <xf numFmtId="0" fontId="27" fillId="0" borderId="53" xfId="0" applyFont="1" applyBorder="1" applyAlignment="1">
      <alignment horizontal="left" vertical="center"/>
    </xf>
    <xf numFmtId="0" fontId="27" fillId="6" borderId="0" xfId="0" applyFont="1" applyFill="1" applyProtection="1">
      <alignment vertical="center"/>
      <protection locked="0"/>
    </xf>
    <xf numFmtId="0" fontId="36" fillId="0" borderId="0" xfId="0" applyFont="1">
      <alignment vertical="center"/>
    </xf>
    <xf numFmtId="0" fontId="36" fillId="0" borderId="57" xfId="0" applyFont="1" applyBorder="1" applyAlignment="1">
      <alignment horizontal="left" vertical="center"/>
    </xf>
    <xf numFmtId="0" fontId="27" fillId="0" borderId="56" xfId="0" applyFont="1" applyBorder="1" applyAlignment="1">
      <alignment horizontal="left" vertical="center"/>
    </xf>
    <xf numFmtId="0" fontId="27" fillId="0" borderId="0" xfId="0" applyFont="1" applyAlignment="1">
      <alignment horizontal="left" vertical="top" wrapText="1"/>
    </xf>
    <xf numFmtId="0" fontId="27" fillId="0" borderId="63" xfId="0" applyFont="1" applyBorder="1" applyAlignment="1">
      <alignment horizontal="left" vertical="center" wrapText="1"/>
    </xf>
    <xf numFmtId="0" fontId="58" fillId="5" borderId="26" xfId="0" applyFont="1" applyFill="1" applyBorder="1" applyAlignment="1">
      <alignment horizontal="left" vertical="center" wrapText="1"/>
    </xf>
    <xf numFmtId="0" fontId="58" fillId="5" borderId="28" xfId="0" applyFont="1" applyFill="1" applyBorder="1" applyAlignment="1">
      <alignment horizontal="left" vertical="center" wrapText="1"/>
    </xf>
    <xf numFmtId="0" fontId="112" fillId="3" borderId="51" xfId="6" applyFont="1" applyFill="1" applyBorder="1" applyAlignment="1" applyProtection="1">
      <alignment horizontal="left" vertical="center" wrapText="1"/>
    </xf>
    <xf numFmtId="0" fontId="112" fillId="3" borderId="73" xfId="6" applyFont="1" applyFill="1" applyBorder="1" applyAlignment="1" applyProtection="1">
      <alignment horizontal="left" vertical="center" wrapText="1"/>
    </xf>
    <xf numFmtId="0" fontId="115" fillId="0" borderId="0" xfId="6" applyFont="1" applyAlignment="1">
      <alignment horizontal="left" vertical="center" wrapText="1"/>
    </xf>
    <xf numFmtId="0" fontId="115" fillId="0" borderId="0" xfId="6" applyFont="1" applyAlignment="1">
      <alignment horizontal="left" vertical="center"/>
    </xf>
    <xf numFmtId="49" fontId="73" fillId="5" borderId="60" xfId="0" applyNumberFormat="1" applyFont="1" applyFill="1" applyBorder="1" applyAlignment="1">
      <alignment horizontal="center" vertical="center"/>
    </xf>
    <xf numFmtId="49" fontId="73" fillId="5" borderId="62" xfId="0" applyNumberFormat="1" applyFont="1" applyFill="1" applyBorder="1" applyAlignment="1">
      <alignment horizontal="center" vertical="center"/>
    </xf>
    <xf numFmtId="0" fontId="70" fillId="0" borderId="60" xfId="0" applyFont="1" applyBorder="1" applyAlignment="1" applyProtection="1">
      <alignment horizontal="left" vertical="top" wrapText="1"/>
      <protection locked="0"/>
    </xf>
    <xf numFmtId="0" fontId="70" fillId="0" borderId="88" xfId="0" applyFont="1" applyBorder="1" applyAlignment="1" applyProtection="1">
      <alignment horizontal="left" vertical="top" wrapText="1"/>
      <protection locked="0"/>
    </xf>
    <xf numFmtId="0" fontId="78" fillId="0" borderId="57" xfId="6" applyFont="1" applyBorder="1" applyAlignment="1" applyProtection="1">
      <alignment horizontal="left" vertical="center" wrapText="1"/>
    </xf>
    <xf numFmtId="0" fontId="78" fillId="0" borderId="58" xfId="6" applyFont="1" applyBorder="1" applyAlignment="1" applyProtection="1">
      <alignment horizontal="left" vertical="center" wrapText="1"/>
    </xf>
    <xf numFmtId="49" fontId="73" fillId="5" borderId="89" xfId="0" applyNumberFormat="1" applyFont="1" applyFill="1" applyBorder="1" applyAlignment="1">
      <alignment horizontal="center" vertical="center"/>
    </xf>
    <xf numFmtId="0" fontId="53" fillId="0" borderId="48" xfId="0" applyFont="1" applyBorder="1" applyAlignment="1">
      <alignment vertical="center" wrapText="1"/>
    </xf>
    <xf numFmtId="0" fontId="53" fillId="0" borderId="56" xfId="0" applyFont="1" applyBorder="1" applyAlignment="1">
      <alignment vertical="center" wrapText="1"/>
    </xf>
    <xf numFmtId="0" fontId="53" fillId="0" borderId="52" xfId="0" applyFont="1" applyBorder="1" applyAlignment="1">
      <alignment vertical="center" wrapText="1"/>
    </xf>
    <xf numFmtId="0" fontId="70" fillId="0" borderId="89" xfId="0" applyFont="1" applyBorder="1" applyAlignment="1" applyProtection="1">
      <alignment horizontal="left" vertical="top" wrapText="1"/>
      <protection locked="0"/>
    </xf>
    <xf numFmtId="0" fontId="70" fillId="0" borderId="62" xfId="0" applyFont="1" applyBorder="1" applyAlignment="1" applyProtection="1">
      <alignment horizontal="left" vertical="top" wrapText="1"/>
      <protection locked="0"/>
    </xf>
    <xf numFmtId="0" fontId="78" fillId="0" borderId="0" xfId="6" applyFont="1" applyBorder="1" applyAlignment="1" applyProtection="1">
      <alignment horizontal="left" vertical="center" wrapText="1"/>
    </xf>
    <xf numFmtId="0" fontId="78" fillId="0" borderId="53" xfId="6" applyFont="1" applyBorder="1" applyAlignment="1" applyProtection="1">
      <alignment horizontal="left" vertical="center" wrapText="1"/>
    </xf>
    <xf numFmtId="0" fontId="125" fillId="5" borderId="26" xfId="0" applyFont="1" applyFill="1" applyBorder="1" applyAlignment="1">
      <alignment horizontal="left" vertical="center" wrapText="1"/>
    </xf>
    <xf numFmtId="0" fontId="125" fillId="5" borderId="28" xfId="0" applyFont="1" applyFill="1" applyBorder="1" applyAlignment="1">
      <alignment horizontal="left" vertical="center" wrapText="1"/>
    </xf>
    <xf numFmtId="0" fontId="53" fillId="0" borderId="109" xfId="0" applyFont="1" applyBorder="1" applyAlignment="1">
      <alignment vertical="center" wrapText="1"/>
    </xf>
    <xf numFmtId="0" fontId="94" fillId="2" borderId="0" xfId="0" applyFont="1" applyFill="1" applyAlignment="1">
      <alignment horizontal="left" vertical="center" wrapText="1"/>
    </xf>
    <xf numFmtId="0" fontId="114" fillId="0" borderId="57" xfId="0" applyFont="1" applyBorder="1" applyAlignment="1">
      <alignment horizontal="left" vertical="center" wrapText="1"/>
    </xf>
    <xf numFmtId="0" fontId="53" fillId="0" borderId="48" xfId="0" applyFont="1" applyBorder="1" applyAlignment="1">
      <alignment horizontal="left" vertical="center" wrapText="1"/>
    </xf>
    <xf numFmtId="0" fontId="53" fillId="0" borderId="56" xfId="0" applyFont="1" applyBorder="1" applyAlignment="1">
      <alignment horizontal="left" vertical="center" wrapText="1"/>
    </xf>
    <xf numFmtId="0" fontId="53" fillId="0" borderId="52" xfId="0" applyFont="1" applyBorder="1" applyAlignment="1">
      <alignment horizontal="left" vertical="center" wrapText="1"/>
    </xf>
    <xf numFmtId="0" fontId="53" fillId="0" borderId="94" xfId="0" applyFont="1" applyBorder="1" applyAlignment="1">
      <alignment horizontal="left" vertical="center" wrapText="1"/>
    </xf>
    <xf numFmtId="0" fontId="53" fillId="0" borderId="71" xfId="0" applyFont="1" applyBorder="1" applyAlignment="1">
      <alignment horizontal="left" vertical="center" wrapText="1"/>
    </xf>
    <xf numFmtId="0" fontId="53" fillId="0" borderId="95" xfId="0" applyFont="1" applyBorder="1" applyAlignment="1">
      <alignment horizontal="left" vertical="center" wrapText="1"/>
    </xf>
    <xf numFmtId="0" fontId="53" fillId="0" borderId="96" xfId="0" applyFont="1" applyBorder="1" applyAlignment="1">
      <alignment horizontal="left" vertical="center" wrapText="1"/>
    </xf>
    <xf numFmtId="0" fontId="53" fillId="0" borderId="97" xfId="0" applyFont="1" applyBorder="1" applyAlignment="1">
      <alignment horizontal="left" vertical="center" wrapText="1"/>
    </xf>
    <xf numFmtId="0" fontId="53" fillId="0" borderId="98" xfId="0" applyFont="1" applyBorder="1" applyAlignment="1">
      <alignment horizontal="left" vertical="center" wrapText="1"/>
    </xf>
    <xf numFmtId="0" fontId="74" fillId="0" borderId="34" xfId="0" applyFont="1" applyBorder="1" applyAlignment="1">
      <alignment vertical="center" wrapText="1"/>
    </xf>
    <xf numFmtId="0" fontId="74" fillId="0" borderId="35" xfId="0" applyFont="1" applyBorder="1" applyAlignment="1">
      <alignment vertical="center" wrapText="1"/>
    </xf>
    <xf numFmtId="0" fontId="53" fillId="0" borderId="25" xfId="0" applyFont="1" applyBorder="1" applyAlignment="1">
      <alignment horizontal="left" vertical="center" wrapText="1"/>
    </xf>
    <xf numFmtId="0" fontId="53" fillId="0" borderId="0" xfId="0" applyFont="1" applyAlignment="1">
      <alignment horizontal="left" vertical="center" wrapText="1"/>
    </xf>
    <xf numFmtId="0" fontId="53" fillId="0" borderId="53" xfId="0" applyFont="1" applyBorder="1" applyAlignment="1">
      <alignment horizontal="left" vertical="center" wrapText="1"/>
    </xf>
    <xf numFmtId="0" fontId="154" fillId="0" borderId="89" xfId="0" applyFont="1" applyBorder="1" applyAlignment="1" applyProtection="1">
      <alignment horizontal="left" vertical="top" wrapText="1"/>
      <protection locked="0"/>
    </xf>
    <xf numFmtId="0" fontId="154" fillId="0" borderId="62" xfId="0" applyFont="1" applyBorder="1" applyAlignment="1" applyProtection="1">
      <alignment horizontal="left" vertical="top" wrapText="1"/>
      <protection locked="0"/>
    </xf>
    <xf numFmtId="0" fontId="154" fillId="0" borderId="88" xfId="0" applyFont="1" applyBorder="1" applyAlignment="1" applyProtection="1">
      <alignment horizontal="left" vertical="top" wrapText="1"/>
      <protection locked="0"/>
    </xf>
    <xf numFmtId="0" fontId="78" fillId="0" borderId="47" xfId="6" applyFont="1" applyBorder="1" applyAlignment="1" applyProtection="1">
      <alignment horizontal="left" vertical="center" wrapText="1"/>
    </xf>
    <xf numFmtId="0" fontId="53" fillId="0" borderId="57" xfId="0" applyFont="1" applyBorder="1" applyAlignment="1">
      <alignment horizontal="left" vertical="center" wrapText="1"/>
    </xf>
    <xf numFmtId="0" fontId="154" fillId="3" borderId="89" xfId="0" applyFont="1" applyFill="1" applyBorder="1" applyAlignment="1" applyProtection="1">
      <alignment horizontal="left" vertical="top" wrapText="1"/>
      <protection locked="0"/>
    </xf>
    <xf numFmtId="0" fontId="154" fillId="3" borderId="62" xfId="0" applyFont="1" applyFill="1" applyBorder="1" applyAlignment="1" applyProtection="1">
      <alignment horizontal="left" vertical="top" wrapText="1"/>
      <protection locked="0"/>
    </xf>
    <xf numFmtId="0" fontId="154" fillId="3" borderId="88" xfId="0" applyFont="1" applyFill="1" applyBorder="1" applyAlignment="1" applyProtection="1">
      <alignment horizontal="left" vertical="top" wrapText="1"/>
      <protection locked="0"/>
    </xf>
    <xf numFmtId="0" fontId="154" fillId="3" borderId="61" xfId="0" applyFont="1" applyFill="1" applyBorder="1" applyAlignment="1" applyProtection="1">
      <alignment horizontal="left" vertical="top" wrapText="1"/>
      <protection locked="0"/>
    </xf>
    <xf numFmtId="0" fontId="53" fillId="0" borderId="25" xfId="0" applyFont="1" applyBorder="1" applyAlignment="1">
      <alignment vertical="center" wrapText="1"/>
    </xf>
    <xf numFmtId="0" fontId="53" fillId="0" borderId="0" xfId="0" applyFont="1" applyAlignment="1">
      <alignment vertical="center" wrapText="1"/>
    </xf>
    <xf numFmtId="0" fontId="78" fillId="0" borderId="25" xfId="6" applyFont="1" applyBorder="1" applyAlignment="1" applyProtection="1">
      <alignment vertical="center" wrapText="1"/>
    </xf>
    <xf numFmtId="0" fontId="78" fillId="0" borderId="0" xfId="6" applyFont="1" applyBorder="1" applyAlignment="1" applyProtection="1">
      <alignment vertical="center" wrapText="1"/>
    </xf>
    <xf numFmtId="0" fontId="78" fillId="0" borderId="47" xfId="6" applyFont="1" applyBorder="1" applyAlignment="1" applyProtection="1">
      <alignment vertical="center" wrapText="1"/>
    </xf>
    <xf numFmtId="0" fontId="78" fillId="0" borderId="57" xfId="6" applyFont="1" applyBorder="1" applyAlignment="1" applyProtection="1">
      <alignment vertical="center" wrapText="1"/>
    </xf>
    <xf numFmtId="0" fontId="53" fillId="0" borderId="34" xfId="0" applyFont="1" applyBorder="1" applyAlignment="1">
      <alignment horizontal="left" vertical="center" wrapText="1"/>
    </xf>
    <xf numFmtId="0" fontId="53" fillId="0" borderId="35" xfId="0" applyFont="1" applyBorder="1" applyAlignment="1">
      <alignment horizontal="left" vertical="center" wrapText="1"/>
    </xf>
    <xf numFmtId="0" fontId="154" fillId="0" borderId="60" xfId="0" applyFont="1" applyBorder="1" applyAlignment="1" applyProtection="1">
      <alignment horizontal="left" vertical="top" wrapText="1"/>
      <protection locked="0"/>
    </xf>
    <xf numFmtId="0" fontId="0" fillId="0" borderId="0" xfId="0" applyAlignment="1">
      <alignment vertical="center" wrapText="1"/>
    </xf>
    <xf numFmtId="0" fontId="5" fillId="0" borderId="25" xfId="0" applyFont="1" applyBorder="1" applyAlignment="1">
      <alignment vertical="center" wrapText="1"/>
    </xf>
    <xf numFmtId="0" fontId="5" fillId="0" borderId="0" xfId="0" applyFont="1" applyAlignment="1">
      <alignment vertical="center" wrapText="1"/>
    </xf>
    <xf numFmtId="0" fontId="5" fillId="0" borderId="96" xfId="0" applyFont="1" applyBorder="1" applyAlignment="1">
      <alignment vertical="center" wrapText="1"/>
    </xf>
    <xf numFmtId="0" fontId="5" fillId="0" borderId="97" xfId="0" applyFont="1" applyBorder="1" applyAlignment="1">
      <alignment vertical="center" wrapText="1"/>
    </xf>
    <xf numFmtId="0" fontId="5" fillId="0" borderId="98" xfId="0" applyFont="1" applyBorder="1" applyAlignment="1">
      <alignment vertical="center" wrapText="1"/>
    </xf>
    <xf numFmtId="0" fontId="5" fillId="0" borderId="96" xfId="0" applyFont="1" applyBorder="1" applyAlignment="1">
      <alignment vertical="top" wrapText="1"/>
    </xf>
    <xf numFmtId="0" fontId="5" fillId="0" borderId="97" xfId="0" applyFont="1" applyBorder="1" applyAlignment="1">
      <alignment vertical="top" wrapText="1"/>
    </xf>
    <xf numFmtId="0" fontId="5" fillId="0" borderId="98" xfId="0" applyFont="1" applyBorder="1" applyAlignment="1">
      <alignment vertical="top" wrapText="1"/>
    </xf>
    <xf numFmtId="49" fontId="73" fillId="5" borderId="54" xfId="0" applyNumberFormat="1" applyFont="1" applyFill="1" applyBorder="1" applyAlignment="1">
      <alignment horizontal="center" vertical="center"/>
    </xf>
    <xf numFmtId="0" fontId="53" fillId="0" borderId="47" xfId="0" applyFont="1" applyBorder="1" applyAlignment="1">
      <alignment horizontal="left" vertical="center" wrapText="1"/>
    </xf>
    <xf numFmtId="49" fontId="73" fillId="5" borderId="61" xfId="0" applyNumberFormat="1" applyFont="1" applyFill="1" applyBorder="1" applyAlignment="1">
      <alignment horizontal="center" vertical="center"/>
    </xf>
    <xf numFmtId="0" fontId="5" fillId="0" borderId="48" xfId="0" applyFont="1" applyBorder="1" applyAlignment="1">
      <alignment vertical="center" wrapText="1"/>
    </xf>
    <xf numFmtId="0" fontId="5" fillId="0" borderId="56" xfId="0" applyFont="1" applyBorder="1" applyAlignment="1">
      <alignment vertical="center" wrapText="1"/>
    </xf>
    <xf numFmtId="0" fontId="107" fillId="0" borderId="25" xfId="0" applyFont="1" applyBorder="1" applyAlignment="1">
      <alignment vertical="center" wrapText="1"/>
    </xf>
    <xf numFmtId="0" fontId="107" fillId="0" borderId="0" xfId="0" applyFont="1" applyAlignment="1">
      <alignment vertical="center" wrapText="1"/>
    </xf>
    <xf numFmtId="0" fontId="153" fillId="0" borderId="34" xfId="0" applyFont="1" applyBorder="1" applyAlignment="1" applyProtection="1">
      <alignment horizontal="left" vertical="center"/>
      <protection locked="0"/>
    </xf>
    <xf numFmtId="0" fontId="153" fillId="0" borderId="35" xfId="0" applyFont="1" applyBorder="1" applyAlignment="1" applyProtection="1">
      <alignment horizontal="left" vertical="center"/>
      <protection locked="0"/>
    </xf>
    <xf numFmtId="0" fontId="153" fillId="0" borderId="59" xfId="0" applyFont="1" applyBorder="1" applyAlignment="1" applyProtection="1">
      <alignment horizontal="left" vertical="center"/>
      <protection locked="0"/>
    </xf>
    <xf numFmtId="0" fontId="72" fillId="5" borderId="34" xfId="0" applyFont="1" applyFill="1" applyBorder="1" applyAlignment="1">
      <alignment horizontal="left" vertical="center" wrapText="1"/>
    </xf>
    <xf numFmtId="0" fontId="72" fillId="5" borderId="59" xfId="0" applyFont="1" applyFill="1" applyBorder="1" applyAlignment="1">
      <alignment horizontal="left" vertical="center" wrapText="1"/>
    </xf>
    <xf numFmtId="0" fontId="72" fillId="5" borderId="34" xfId="0" applyFont="1" applyFill="1" applyBorder="1" applyAlignment="1">
      <alignment horizontal="left" vertical="center"/>
    </xf>
    <xf numFmtId="0" fontId="72" fillId="5" borderId="59" xfId="0" applyFont="1" applyFill="1" applyBorder="1" applyAlignment="1">
      <alignment horizontal="left" vertical="center"/>
    </xf>
    <xf numFmtId="0" fontId="71" fillId="5" borderId="60" xfId="0" applyFont="1" applyFill="1" applyBorder="1" applyAlignment="1">
      <alignment horizontal="left" vertical="center" wrapText="1"/>
    </xf>
    <xf numFmtId="0" fontId="71" fillId="5" borderId="62" xfId="0" applyFont="1" applyFill="1" applyBorder="1" applyAlignment="1">
      <alignment horizontal="left" vertical="center" wrapText="1"/>
    </xf>
    <xf numFmtId="0" fontId="71" fillId="5" borderId="61" xfId="0" applyFont="1" applyFill="1" applyBorder="1" applyAlignment="1">
      <alignment horizontal="left" vertical="center" wrapText="1"/>
    </xf>
    <xf numFmtId="0" fontId="153" fillId="0" borderId="54" xfId="0" applyFont="1" applyBorder="1" applyAlignment="1" applyProtection="1">
      <alignment horizontal="left" vertical="center"/>
      <protection locked="0"/>
    </xf>
    <xf numFmtId="0" fontId="22" fillId="0" borderId="0" xfId="0" applyFont="1" applyAlignment="1">
      <alignment horizontal="left" vertical="center" wrapText="1"/>
    </xf>
    <xf numFmtId="0" fontId="31" fillId="0" borderId="0" xfId="0" applyFont="1" applyAlignment="1">
      <alignment horizontal="left" vertical="center" wrapText="1"/>
    </xf>
    <xf numFmtId="0" fontId="94" fillId="2" borderId="0" xfId="0" applyFont="1" applyFill="1" applyAlignment="1">
      <alignment horizontal="left" vertical="top" wrapText="1"/>
    </xf>
    <xf numFmtId="0" fontId="62" fillId="0" borderId="57" xfId="0" applyFont="1" applyBorder="1" applyAlignment="1">
      <alignment horizontal="left" vertical="top" wrapText="1"/>
    </xf>
    <xf numFmtId="0" fontId="118" fillId="0" borderId="0" xfId="6" applyFont="1" applyBorder="1" applyAlignment="1">
      <alignment horizontal="left" vertical="center" wrapText="1"/>
    </xf>
    <xf numFmtId="0" fontId="118" fillId="0" borderId="0" xfId="6" applyFont="1" applyBorder="1" applyAlignment="1">
      <alignment horizontal="left" vertical="center"/>
    </xf>
    <xf numFmtId="0" fontId="118" fillId="0" borderId="0" xfId="6" applyFont="1" applyAlignment="1">
      <alignment horizontal="left" vertical="center" wrapText="1"/>
    </xf>
    <xf numFmtId="0" fontId="118" fillId="0" borderId="0" xfId="6" applyFont="1" applyAlignment="1">
      <alignment horizontal="left" vertical="center"/>
    </xf>
    <xf numFmtId="0" fontId="97" fillId="9" borderId="3" xfId="0" applyFont="1" applyFill="1" applyBorder="1" applyAlignment="1">
      <alignment horizontal="left" vertical="center"/>
    </xf>
    <xf numFmtId="0" fontId="97" fillId="9" borderId="5" xfId="0" applyFont="1" applyFill="1" applyBorder="1" applyAlignment="1">
      <alignment horizontal="left" vertical="center"/>
    </xf>
    <xf numFmtId="0" fontId="97" fillId="9" borderId="4" xfId="0" applyFont="1" applyFill="1" applyBorder="1" applyAlignment="1">
      <alignment horizontal="left" vertical="center"/>
    </xf>
    <xf numFmtId="0" fontId="111" fillId="2" borderId="0" xfId="0" applyFont="1" applyFill="1" applyAlignment="1">
      <alignment horizontal="left" vertical="top" wrapText="1"/>
    </xf>
    <xf numFmtId="0" fontId="49" fillId="8" borderId="34" xfId="0" applyFont="1" applyFill="1" applyBorder="1" applyAlignment="1">
      <alignment horizontal="left" vertical="center" wrapText="1"/>
    </xf>
    <xf numFmtId="0" fontId="49" fillId="8" borderId="35" xfId="0" applyFont="1" applyFill="1" applyBorder="1" applyAlignment="1">
      <alignment horizontal="left" vertical="center"/>
    </xf>
    <xf numFmtId="0" fontId="94" fillId="2" borderId="0" xfId="0" applyFont="1" applyFill="1" applyAlignment="1">
      <alignment horizontal="left" vertical="center"/>
    </xf>
    <xf numFmtId="0" fontId="49" fillId="8" borderId="35" xfId="0" applyFont="1" applyFill="1" applyBorder="1" applyAlignment="1">
      <alignment horizontal="left" vertical="center" wrapText="1"/>
    </xf>
    <xf numFmtId="0" fontId="53" fillId="0" borderId="113" xfId="0" applyFont="1" applyBorder="1" applyAlignment="1">
      <alignment horizontal="left" vertical="center" wrapText="1"/>
    </xf>
    <xf numFmtId="0" fontId="53" fillId="0" borderId="115" xfId="0" applyFont="1" applyBorder="1" applyAlignment="1">
      <alignment horizontal="left" vertical="center" wrapText="1"/>
    </xf>
    <xf numFmtId="0" fontId="53" fillId="0" borderId="114" xfId="0" applyFont="1" applyBorder="1" applyAlignment="1">
      <alignment horizontal="left" vertical="center" wrapText="1"/>
    </xf>
    <xf numFmtId="49" fontId="73" fillId="5" borderId="60" xfId="0" applyNumberFormat="1" applyFont="1" applyFill="1" applyBorder="1" applyAlignment="1">
      <alignment horizontal="center" vertical="center" wrapText="1"/>
    </xf>
    <xf numFmtId="49" fontId="73" fillId="5" borderId="88" xfId="0" applyNumberFormat="1" applyFont="1" applyFill="1" applyBorder="1" applyAlignment="1">
      <alignment horizontal="center" vertical="center" wrapText="1"/>
    </xf>
    <xf numFmtId="49" fontId="73" fillId="5" borderId="88" xfId="0" applyNumberFormat="1" applyFont="1" applyFill="1" applyBorder="1" applyAlignment="1">
      <alignment horizontal="center" vertical="center"/>
    </xf>
    <xf numFmtId="0" fontId="70" fillId="0" borderId="60" xfId="0" applyFont="1" applyBorder="1" applyAlignment="1" applyProtection="1">
      <alignment horizontal="left" vertical="top"/>
      <protection locked="0"/>
    </xf>
    <xf numFmtId="0" fontId="70" fillId="0" borderId="62" xfId="0" applyFont="1" applyBorder="1" applyAlignment="1" applyProtection="1">
      <alignment horizontal="left" vertical="top"/>
      <protection locked="0"/>
    </xf>
    <xf numFmtId="0" fontId="70" fillId="0" borderId="61" xfId="0" applyFont="1" applyBorder="1" applyAlignment="1" applyProtection="1">
      <alignment horizontal="left" vertical="top"/>
      <protection locked="0"/>
    </xf>
    <xf numFmtId="0" fontId="5" fillId="0" borderId="0" xfId="0" applyFont="1" applyAlignment="1">
      <alignment horizontal="left" vertical="center" wrapText="1"/>
    </xf>
    <xf numFmtId="0" fontId="5" fillId="0" borderId="53" xfId="0" applyFont="1" applyBorder="1" applyAlignment="1">
      <alignment horizontal="left" vertical="center" wrapText="1"/>
    </xf>
    <xf numFmtId="0" fontId="5" fillId="0" borderId="57" xfId="0" applyFont="1" applyBorder="1" applyAlignment="1">
      <alignment horizontal="left" vertical="center" wrapText="1"/>
    </xf>
    <xf numFmtId="0" fontId="5" fillId="0" borderId="58" xfId="0" applyFont="1" applyBorder="1" applyAlignment="1">
      <alignment horizontal="left" vertical="center" wrapText="1"/>
    </xf>
    <xf numFmtId="0" fontId="130" fillId="0" borderId="0" xfId="0" applyFont="1" applyAlignment="1">
      <alignment horizontal="left" vertical="center" wrapText="1"/>
    </xf>
    <xf numFmtId="0" fontId="127" fillId="0" borderId="0" xfId="0" applyFont="1" applyAlignment="1">
      <alignment horizontal="left" vertical="center" wrapText="1"/>
    </xf>
    <xf numFmtId="0" fontId="133" fillId="0" borderId="0" xfId="0" applyFont="1" applyAlignment="1">
      <alignment horizontal="left" vertical="center"/>
    </xf>
    <xf numFmtId="0" fontId="110" fillId="0" borderId="0" xfId="6" applyFont="1" applyAlignment="1">
      <alignment horizontal="left" vertical="top" wrapText="1"/>
    </xf>
    <xf numFmtId="0" fontId="132" fillId="0" borderId="0" xfId="0" applyFont="1" applyAlignment="1">
      <alignment horizontal="left" vertical="center" wrapText="1"/>
    </xf>
    <xf numFmtId="0" fontId="129" fillId="0" borderId="0" xfId="0" applyFont="1" applyAlignment="1">
      <alignment horizontal="left" vertical="center"/>
    </xf>
    <xf numFmtId="0" fontId="24" fillId="0" borderId="60" xfId="0" applyFont="1" applyBorder="1" applyAlignment="1">
      <alignment horizontal="left" vertical="center"/>
    </xf>
    <xf numFmtId="0" fontId="24" fillId="0" borderId="62" xfId="0" applyFont="1" applyBorder="1" applyAlignment="1">
      <alignment horizontal="left" vertical="center"/>
    </xf>
    <xf numFmtId="0" fontId="24" fillId="0" borderId="61" xfId="0" applyFont="1" applyBorder="1" applyAlignment="1">
      <alignment horizontal="left" vertical="center"/>
    </xf>
    <xf numFmtId="0" fontId="27" fillId="0" borderId="47" xfId="0" quotePrefix="1" applyFont="1" applyBorder="1" applyAlignment="1">
      <alignment horizontal="left" vertical="top" wrapText="1"/>
    </xf>
    <xf numFmtId="0" fontId="27" fillId="0" borderId="57" xfId="0" applyFont="1" applyBorder="1" applyAlignment="1">
      <alignment vertical="center" wrapText="1"/>
    </xf>
    <xf numFmtId="0" fontId="24" fillId="0" borderId="48" xfId="0" applyFont="1" applyBorder="1" applyAlignment="1">
      <alignment horizontal="left" vertical="center"/>
    </xf>
    <xf numFmtId="0" fontId="24" fillId="0" borderId="25" xfId="0" applyFont="1" applyBorder="1" applyAlignment="1">
      <alignment horizontal="left" vertical="center"/>
    </xf>
    <xf numFmtId="0" fontId="24" fillId="0" borderId="47" xfId="0" applyFont="1" applyBorder="1" applyAlignment="1">
      <alignment horizontal="left" vertical="center"/>
    </xf>
    <xf numFmtId="0" fontId="24" fillId="0" borderId="34" xfId="0" applyFont="1" applyBorder="1" applyAlignment="1">
      <alignment horizontal="left" vertical="center"/>
    </xf>
    <xf numFmtId="0" fontId="24" fillId="0" borderId="59" xfId="0" applyFont="1" applyBorder="1" applyAlignment="1">
      <alignment horizontal="left" vertical="center"/>
    </xf>
    <xf numFmtId="0" fontId="25" fillId="0" borderId="25" xfId="0" applyFont="1" applyBorder="1" applyAlignment="1">
      <alignment horizontal="left" vertical="center"/>
    </xf>
    <xf numFmtId="0" fontId="25" fillId="0" borderId="47" xfId="0" applyFont="1" applyBorder="1" applyAlignment="1">
      <alignment horizontal="left" vertical="center"/>
    </xf>
    <xf numFmtId="0" fontId="24" fillId="0" borderId="60" xfId="0" applyFont="1" applyBorder="1" applyAlignment="1">
      <alignment horizontal="left" vertical="center" wrapText="1"/>
    </xf>
    <xf numFmtId="0" fontId="24" fillId="0" borderId="61" xfId="0" applyFont="1" applyBorder="1" applyAlignment="1">
      <alignment horizontal="left" vertical="center" wrapText="1"/>
    </xf>
    <xf numFmtId="0" fontId="24" fillId="0" borderId="48" xfId="0" quotePrefix="1" applyFont="1" applyBorder="1" applyAlignment="1">
      <alignment horizontal="left" vertical="center"/>
    </xf>
    <xf numFmtId="0" fontId="24" fillId="0" borderId="56" xfId="0" quotePrefix="1" applyFont="1" applyBorder="1" applyAlignment="1">
      <alignment horizontal="left" vertical="center"/>
    </xf>
    <xf numFmtId="0" fontId="24" fillId="0" borderId="52" xfId="0" quotePrefix="1" applyFont="1" applyBorder="1" applyAlignment="1">
      <alignment horizontal="left" vertical="center"/>
    </xf>
    <xf numFmtId="0" fontId="24" fillId="0" borderId="35" xfId="0" applyFont="1" applyBorder="1" applyAlignment="1">
      <alignment horizontal="left" vertical="center"/>
    </xf>
    <xf numFmtId="0" fontId="25" fillId="0" borderId="34" xfId="0" applyFont="1" applyBorder="1" applyAlignment="1">
      <alignment horizontal="left" vertical="center"/>
    </xf>
    <xf numFmtId="0" fontId="25" fillId="0" borderId="35" xfId="0" applyFont="1" applyBorder="1" applyAlignment="1">
      <alignment horizontal="left" vertical="center"/>
    </xf>
    <xf numFmtId="0" fontId="25" fillId="0" borderId="59" xfId="0" applyFont="1" applyBorder="1" applyAlignment="1">
      <alignment horizontal="left" vertical="center"/>
    </xf>
    <xf numFmtId="0" fontId="26" fillId="0" borderId="0" xfId="0" applyFont="1" applyAlignment="1">
      <alignment horizontal="center" vertical="center"/>
    </xf>
    <xf numFmtId="0" fontId="24" fillId="0" borderId="0" xfId="0" applyFont="1" applyAlignment="1">
      <alignment horizontal="center" vertical="center"/>
    </xf>
    <xf numFmtId="0" fontId="24" fillId="0" borderId="48" xfId="0" applyFont="1" applyBorder="1">
      <alignment vertical="center"/>
    </xf>
    <xf numFmtId="0" fontId="24" fillId="0" borderId="47" xfId="0" applyFont="1" applyBorder="1">
      <alignment vertical="center"/>
    </xf>
    <xf numFmtId="0" fontId="24" fillId="7" borderId="47" xfId="0" applyFont="1" applyFill="1" applyBorder="1" applyAlignment="1" applyProtection="1">
      <alignment horizontal="left" vertical="top"/>
      <protection locked="0"/>
    </xf>
    <xf numFmtId="0" fontId="24" fillId="7" borderId="57" xfId="0" applyFont="1" applyFill="1" applyBorder="1" applyAlignment="1" applyProtection="1">
      <alignment horizontal="left" vertical="top"/>
      <protection locked="0"/>
    </xf>
    <xf numFmtId="0" fontId="25" fillId="0" borderId="57" xfId="0" applyFont="1" applyBorder="1">
      <alignment vertical="center"/>
    </xf>
    <xf numFmtId="0" fontId="25" fillId="0" borderId="58" xfId="0" applyFont="1" applyBorder="1">
      <alignment vertical="center"/>
    </xf>
    <xf numFmtId="0" fontId="24" fillId="0" borderId="48" xfId="0" applyFont="1" applyBorder="1" applyAlignment="1">
      <alignment horizontal="left" vertical="top"/>
    </xf>
    <xf numFmtId="0" fontId="24" fillId="0" borderId="56" xfId="0" applyFont="1" applyBorder="1" applyAlignment="1">
      <alignment horizontal="left" vertical="top"/>
    </xf>
    <xf numFmtId="0" fontId="25" fillId="0" borderId="56" xfId="0" applyFont="1" applyBorder="1">
      <alignment vertical="center"/>
    </xf>
    <xf numFmtId="0" fontId="25" fillId="0" borderId="52" xfId="0" applyFont="1" applyBorder="1">
      <alignment vertical="center"/>
    </xf>
    <xf numFmtId="0" fontId="24" fillId="0" borderId="47" xfId="0" quotePrefix="1" applyFont="1" applyBorder="1" applyAlignment="1">
      <alignment horizontal="left" vertical="center"/>
    </xf>
    <xf numFmtId="0" fontId="24" fillId="0" borderId="57" xfId="0" quotePrefix="1" applyFont="1" applyBorder="1" applyAlignment="1">
      <alignment horizontal="left" vertical="center"/>
    </xf>
    <xf numFmtId="183" fontId="24" fillId="0" borderId="48" xfId="0" applyNumberFormat="1" applyFont="1" applyBorder="1" applyAlignment="1">
      <alignment horizontal="left" vertical="center"/>
    </xf>
    <xf numFmtId="183" fontId="24" fillId="0" borderId="56" xfId="0" applyNumberFormat="1" applyFont="1" applyBorder="1" applyAlignment="1">
      <alignment horizontal="left" vertical="center"/>
    </xf>
    <xf numFmtId="183" fontId="25" fillId="0" borderId="56" xfId="0" applyNumberFormat="1" applyFont="1" applyBorder="1">
      <alignment vertical="center"/>
    </xf>
    <xf numFmtId="183" fontId="25" fillId="0" borderId="52" xfId="0" applyNumberFormat="1" applyFont="1" applyBorder="1">
      <alignment vertical="center"/>
    </xf>
    <xf numFmtId="183" fontId="24" fillId="0" borderId="25" xfId="0" applyNumberFormat="1" applyFont="1" applyBorder="1" applyAlignment="1">
      <alignment horizontal="left" vertical="center"/>
    </xf>
    <xf numFmtId="183" fontId="24" fillId="0" borderId="0" xfId="0" applyNumberFormat="1" applyFont="1" applyAlignment="1">
      <alignment horizontal="left" vertical="center"/>
    </xf>
    <xf numFmtId="183" fontId="25" fillId="0" borderId="0" xfId="0" applyNumberFormat="1" applyFont="1">
      <alignment vertical="center"/>
    </xf>
    <xf numFmtId="183" fontId="25" fillId="0" borderId="53" xfId="0" applyNumberFormat="1" applyFont="1" applyBorder="1">
      <alignment vertical="center"/>
    </xf>
    <xf numFmtId="185" fontId="24" fillId="0" borderId="47" xfId="0" applyNumberFormat="1" applyFont="1" applyBorder="1" applyAlignment="1">
      <alignment horizontal="left" vertical="center"/>
    </xf>
    <xf numFmtId="185" fontId="24" fillId="0" borderId="57" xfId="0" applyNumberFormat="1" applyFont="1" applyBorder="1" applyAlignment="1">
      <alignment horizontal="left" vertical="center"/>
    </xf>
    <xf numFmtId="0" fontId="24" fillId="0" borderId="34" xfId="0" applyFont="1" applyBorder="1" applyAlignment="1">
      <alignment vertical="center" wrapText="1"/>
    </xf>
    <xf numFmtId="0" fontId="24" fillId="0" borderId="35" xfId="0" applyFont="1" applyBorder="1" applyAlignment="1">
      <alignment vertical="center" wrapText="1"/>
    </xf>
    <xf numFmtId="0" fontId="24" fillId="0" borderId="59" xfId="0" applyFont="1" applyBorder="1" applyAlignment="1">
      <alignment vertical="center" wrapText="1"/>
    </xf>
    <xf numFmtId="0" fontId="24" fillId="0" borderId="48" xfId="0" applyFont="1" applyBorder="1" applyAlignment="1">
      <alignment vertical="center" wrapText="1"/>
    </xf>
    <xf numFmtId="0" fontId="25" fillId="0" borderId="56" xfId="0" applyFont="1" applyBorder="1" applyAlignment="1">
      <alignment vertical="center" wrapText="1"/>
    </xf>
    <xf numFmtId="0" fontId="25" fillId="0" borderId="52" xfId="0" applyFont="1" applyBorder="1" applyAlignment="1">
      <alignment vertical="center" wrapText="1"/>
    </xf>
    <xf numFmtId="0" fontId="24" fillId="0" borderId="25" xfId="0" applyFont="1" applyBorder="1" applyAlignment="1">
      <alignment vertical="center" wrapText="1"/>
    </xf>
    <xf numFmtId="0" fontId="25" fillId="0" borderId="0" xfId="0" applyFont="1" applyAlignment="1">
      <alignment vertical="center" wrapText="1"/>
    </xf>
    <xf numFmtId="0" fontId="25" fillId="0" borderId="53" xfId="0" applyFont="1" applyBorder="1" applyAlignment="1">
      <alignment vertical="center" wrapText="1"/>
    </xf>
    <xf numFmtId="0" fontId="24" fillId="0" borderId="47" xfId="0" applyFont="1" applyBorder="1" applyAlignment="1">
      <alignment vertical="center" wrapText="1"/>
    </xf>
    <xf numFmtId="0" fontId="25" fillId="0" borderId="57" xfId="0" applyFont="1" applyBorder="1" applyAlignment="1">
      <alignment vertical="center" wrapText="1"/>
    </xf>
    <xf numFmtId="0" fontId="25" fillId="0" borderId="58" xfId="0" applyFont="1" applyBorder="1" applyAlignment="1">
      <alignment vertical="center" wrapText="1"/>
    </xf>
    <xf numFmtId="0" fontId="24" fillId="0" borderId="48" xfId="0" applyFont="1" applyBorder="1" applyAlignment="1">
      <alignment horizontal="left" vertical="center" wrapText="1"/>
    </xf>
    <xf numFmtId="0" fontId="24" fillId="0" borderId="47" xfId="0" applyFont="1" applyBorder="1" applyAlignment="1">
      <alignment horizontal="left" vertical="center" wrapText="1"/>
    </xf>
    <xf numFmtId="49" fontId="76" fillId="5" borderId="89" xfId="0" applyNumberFormat="1" applyFont="1" applyFill="1" applyBorder="1" applyAlignment="1">
      <alignment horizontal="center" vertical="center"/>
    </xf>
    <xf numFmtId="49" fontId="76" fillId="5" borderId="62" xfId="0" applyNumberFormat="1" applyFont="1" applyFill="1" applyBorder="1" applyAlignment="1">
      <alignment horizontal="center" vertical="center"/>
    </xf>
    <xf numFmtId="49" fontId="76" fillId="5" borderId="88" xfId="0" applyNumberFormat="1" applyFont="1" applyFill="1" applyBorder="1" applyAlignment="1">
      <alignment horizontal="center" vertical="center"/>
    </xf>
    <xf numFmtId="0" fontId="87" fillId="0" borderId="48" xfId="0" applyFont="1" applyBorder="1" applyAlignment="1">
      <alignment vertical="center" wrapText="1"/>
    </xf>
    <xf numFmtId="0" fontId="87" fillId="0" borderId="56" xfId="0" applyFont="1" applyBorder="1" applyAlignment="1">
      <alignment vertical="center" wrapText="1"/>
    </xf>
    <xf numFmtId="0" fontId="87" fillId="0" borderId="52" xfId="0" applyFont="1" applyBorder="1" applyAlignment="1">
      <alignment vertical="center" wrapText="1"/>
    </xf>
    <xf numFmtId="0" fontId="3" fillId="5" borderId="41" xfId="0" applyFont="1" applyFill="1" applyBorder="1" applyAlignment="1">
      <alignment horizontal="left" vertical="center"/>
    </xf>
    <xf numFmtId="0" fontId="3" fillId="5" borderId="28" xfId="0" applyFont="1" applyFill="1" applyBorder="1" applyAlignment="1">
      <alignment horizontal="left" vertical="center"/>
    </xf>
    <xf numFmtId="0" fontId="61" fillId="0" borderId="51" xfId="0" applyFont="1" applyBorder="1" applyAlignment="1">
      <alignment horizontal="left" vertical="center" wrapText="1"/>
    </xf>
    <xf numFmtId="0" fontId="61" fillId="0" borderId="52" xfId="0" applyFont="1" applyBorder="1" applyAlignment="1">
      <alignment horizontal="left" vertical="center" wrapText="1"/>
    </xf>
    <xf numFmtId="0" fontId="61" fillId="0" borderId="2" xfId="0" applyFont="1" applyBorder="1" applyAlignment="1">
      <alignment horizontal="left" vertical="center" wrapText="1"/>
    </xf>
    <xf numFmtId="0" fontId="61" fillId="0" borderId="90" xfId="0" applyFont="1" applyBorder="1" applyAlignment="1">
      <alignment horizontal="left" vertical="center" wrapText="1"/>
    </xf>
    <xf numFmtId="0" fontId="71" fillId="5" borderId="31" xfId="0" applyFont="1" applyFill="1" applyBorder="1" applyAlignment="1">
      <alignment horizontal="left" vertical="center" wrapText="1"/>
    </xf>
    <xf numFmtId="0" fontId="71" fillId="5" borderId="30" xfId="0" applyFont="1" applyFill="1" applyBorder="1" applyAlignment="1">
      <alignment horizontal="left" vertical="center" wrapText="1"/>
    </xf>
    <xf numFmtId="0" fontId="63" fillId="0" borderId="34" xfId="0" applyFont="1" applyBorder="1" applyAlignment="1">
      <alignment horizontal="left" vertical="center"/>
    </xf>
    <xf numFmtId="0" fontId="63" fillId="0" borderId="35" xfId="0" applyFont="1" applyBorder="1" applyAlignment="1">
      <alignment horizontal="left" vertical="center"/>
    </xf>
    <xf numFmtId="0" fontId="63" fillId="0" borderId="59" xfId="0" applyFont="1" applyBorder="1" applyAlignment="1">
      <alignment horizontal="left" vertical="center"/>
    </xf>
    <xf numFmtId="0" fontId="63" fillId="0" borderId="54" xfId="0" applyFont="1" applyBorder="1" applyAlignment="1" applyProtection="1">
      <alignment horizontal="left" vertical="center"/>
      <protection locked="0"/>
    </xf>
    <xf numFmtId="0" fontId="63" fillId="0" borderId="34" xfId="0" applyFont="1" applyBorder="1" applyAlignment="1" applyProtection="1">
      <alignment horizontal="left" vertical="center"/>
      <protection locked="0"/>
    </xf>
    <xf numFmtId="0" fontId="63" fillId="0" borderId="59" xfId="0" applyFont="1" applyBorder="1" applyAlignment="1" applyProtection="1">
      <alignment horizontal="left" vertical="center"/>
      <protection locked="0"/>
    </xf>
    <xf numFmtId="0" fontId="71" fillId="5" borderId="34" xfId="0" applyFont="1" applyFill="1" applyBorder="1" applyAlignment="1">
      <alignment horizontal="left" vertical="center"/>
    </xf>
    <xf numFmtId="0" fontId="71" fillId="5" borderId="59" xfId="0" applyFont="1" applyFill="1" applyBorder="1" applyAlignment="1">
      <alignment horizontal="left" vertical="center"/>
    </xf>
    <xf numFmtId="49" fontId="76" fillId="5" borderId="60" xfId="0" applyNumberFormat="1" applyFont="1" applyFill="1" applyBorder="1" applyAlignment="1">
      <alignment horizontal="center" vertical="center"/>
    </xf>
    <xf numFmtId="0" fontId="87" fillId="0" borderId="48" xfId="0" applyFont="1" applyBorder="1" applyAlignment="1">
      <alignment horizontal="left" vertical="center" wrapText="1"/>
    </xf>
    <xf numFmtId="0" fontId="87" fillId="0" borderId="56" xfId="0" applyFont="1" applyBorder="1" applyAlignment="1">
      <alignment horizontal="left" vertical="center" wrapText="1"/>
    </xf>
    <xf numFmtId="0" fontId="87" fillId="0" borderId="52" xfId="0" applyFont="1" applyBorder="1" applyAlignment="1">
      <alignment horizontal="left" vertical="center" wrapText="1"/>
    </xf>
    <xf numFmtId="0" fontId="65" fillId="0" borderId="60" xfId="0" applyFont="1" applyBorder="1" applyAlignment="1">
      <alignment horizontal="left" vertical="top" wrapText="1"/>
    </xf>
    <xf numFmtId="0" fontId="65" fillId="0" borderId="62" xfId="0" applyFont="1" applyBorder="1" applyAlignment="1">
      <alignment horizontal="left" vertical="top" wrapText="1"/>
    </xf>
    <xf numFmtId="0" fontId="65" fillId="0" borderId="88" xfId="0" applyFont="1" applyBorder="1" applyAlignment="1">
      <alignment horizontal="left" vertical="top" wrapText="1"/>
    </xf>
    <xf numFmtId="0" fontId="87" fillId="0" borderId="25" xfId="0" applyFont="1" applyBorder="1" applyAlignment="1">
      <alignment horizontal="left" vertical="center" wrapText="1"/>
    </xf>
    <xf numFmtId="0" fontId="87" fillId="0" borderId="0" xfId="0" applyFont="1" applyAlignment="1">
      <alignment horizontal="left" vertical="center" wrapText="1"/>
    </xf>
    <xf numFmtId="0" fontId="87" fillId="0" borderId="53" xfId="0" applyFont="1" applyBorder="1" applyAlignment="1">
      <alignment horizontal="left" vertical="center" wrapText="1"/>
    </xf>
    <xf numFmtId="0" fontId="87" fillId="0" borderId="25" xfId="0" applyFont="1" applyBorder="1" applyAlignment="1">
      <alignment vertical="center" wrapText="1"/>
    </xf>
    <xf numFmtId="0" fontId="87" fillId="0" borderId="0" xfId="0" applyFont="1" applyAlignment="1">
      <alignment vertical="center" wrapText="1"/>
    </xf>
    <xf numFmtId="0" fontId="87" fillId="0" borderId="53" xfId="0" applyFont="1" applyBorder="1" applyAlignment="1">
      <alignment vertical="center" wrapText="1"/>
    </xf>
    <xf numFmtId="0" fontId="90" fillId="0" borderId="25" xfId="6" applyFont="1" applyBorder="1" applyAlignment="1" applyProtection="1">
      <alignment vertical="center" wrapText="1"/>
    </xf>
    <xf numFmtId="0" fontId="90" fillId="0" borderId="0" xfId="6" applyFont="1" applyBorder="1" applyAlignment="1" applyProtection="1">
      <alignment vertical="center" wrapText="1"/>
    </xf>
    <xf numFmtId="0" fontId="90" fillId="0" borderId="53" xfId="6" applyFont="1" applyBorder="1" applyAlignment="1" applyProtection="1">
      <alignment vertical="center" wrapText="1"/>
    </xf>
    <xf numFmtId="0" fontId="87" fillId="0" borderId="47" xfId="0" applyFont="1" applyBorder="1" applyAlignment="1">
      <alignment vertical="center" wrapText="1"/>
    </xf>
    <xf numFmtId="0" fontId="87" fillId="0" borderId="57" xfId="0" applyFont="1" applyBorder="1" applyAlignment="1">
      <alignment vertical="center" wrapText="1"/>
    </xf>
    <xf numFmtId="0" fontId="87" fillId="0" borderId="58" xfId="0" applyFont="1" applyBorder="1" applyAlignment="1">
      <alignment vertical="center" wrapText="1"/>
    </xf>
    <xf numFmtId="0" fontId="65" fillId="0" borderId="102" xfId="0" applyFont="1" applyBorder="1" applyAlignment="1">
      <alignment horizontal="left" vertical="top" wrapText="1"/>
    </xf>
    <xf numFmtId="0" fontId="65" fillId="0" borderId="103" xfId="0" applyFont="1" applyBorder="1" applyAlignment="1">
      <alignment horizontal="left" vertical="top" wrapText="1"/>
    </xf>
    <xf numFmtId="0" fontId="65" fillId="0" borderId="117" xfId="0" applyFont="1" applyBorder="1" applyAlignment="1">
      <alignment horizontal="left" vertical="top" wrapText="1"/>
    </xf>
    <xf numFmtId="0" fontId="89" fillId="0" borderId="25" xfId="0" applyFont="1" applyBorder="1" applyAlignment="1">
      <alignment vertical="center" wrapText="1"/>
    </xf>
    <xf numFmtId="0" fontId="89" fillId="0" borderId="0" xfId="0" applyFont="1" applyAlignment="1">
      <alignment vertical="center" wrapText="1"/>
    </xf>
    <xf numFmtId="0" fontId="108" fillId="0" borderId="25" xfId="0" applyFont="1" applyBorder="1" applyAlignment="1">
      <alignment vertical="center" wrapText="1"/>
    </xf>
    <xf numFmtId="0" fontId="108" fillId="0" borderId="0" xfId="0" applyFont="1" applyAlignment="1">
      <alignment vertical="center" wrapText="1"/>
    </xf>
    <xf numFmtId="0" fontId="65" fillId="3" borderId="89" xfId="0" applyFont="1" applyFill="1" applyBorder="1" applyAlignment="1">
      <alignment horizontal="left" vertical="top" wrapText="1"/>
    </xf>
    <xf numFmtId="0" fontId="65" fillId="3" borderId="62" xfId="0" applyFont="1" applyFill="1" applyBorder="1" applyAlignment="1">
      <alignment horizontal="left" vertical="top" wrapText="1"/>
    </xf>
    <xf numFmtId="0" fontId="65" fillId="3" borderId="88" xfId="0" applyFont="1" applyFill="1" applyBorder="1" applyAlignment="1">
      <alignment horizontal="left" vertical="top" wrapText="1"/>
    </xf>
    <xf numFmtId="0" fontId="67" fillId="0" borderId="8" xfId="0" applyFont="1" applyBorder="1" applyAlignment="1" applyProtection="1">
      <alignment horizontal="center" vertical="center" wrapText="1"/>
      <protection locked="0"/>
    </xf>
    <xf numFmtId="0" fontId="67" fillId="0" borderId="13" xfId="0" applyFont="1" applyBorder="1" applyAlignment="1" applyProtection="1">
      <alignment horizontal="center" vertical="center" wrapText="1"/>
      <protection locked="0"/>
    </xf>
    <xf numFmtId="0" fontId="90" fillId="0" borderId="47" xfId="6" applyFont="1" applyBorder="1" applyAlignment="1" applyProtection="1">
      <alignment vertical="center" wrapText="1"/>
    </xf>
    <xf numFmtId="0" fontId="90" fillId="0" borderId="57" xfId="6" applyFont="1" applyBorder="1" applyAlignment="1" applyProtection="1">
      <alignment vertical="center" wrapText="1"/>
    </xf>
    <xf numFmtId="0" fontId="90" fillId="0" borderId="58" xfId="6" applyFont="1" applyBorder="1" applyAlignment="1" applyProtection="1">
      <alignment vertical="center" wrapText="1"/>
    </xf>
    <xf numFmtId="0" fontId="87" fillId="0" borderId="34" xfId="0" applyFont="1" applyBorder="1" applyAlignment="1">
      <alignment horizontal="left" vertical="center" wrapText="1"/>
    </xf>
    <xf numFmtId="0" fontId="87" fillId="0" borderId="35" xfId="0" applyFont="1" applyBorder="1" applyAlignment="1">
      <alignment horizontal="left" vertical="center" wrapText="1"/>
    </xf>
    <xf numFmtId="0" fontId="87" fillId="0" borderId="59" xfId="0" applyFont="1" applyBorder="1" applyAlignment="1">
      <alignment horizontal="left" vertical="center" wrapText="1"/>
    </xf>
    <xf numFmtId="0" fontId="68" fillId="0" borderId="0" xfId="0" applyFont="1" applyAlignment="1">
      <alignment horizontal="right" vertical="center" wrapText="1"/>
    </xf>
    <xf numFmtId="0" fontId="98" fillId="0" borderId="0" xfId="0" applyFont="1" applyAlignment="1">
      <alignment horizontal="right" vertical="center" wrapText="1"/>
    </xf>
    <xf numFmtId="0" fontId="70" fillId="0" borderId="0" xfId="0" applyFont="1" applyAlignment="1">
      <alignment horizontal="left" vertical="center" wrapText="1"/>
    </xf>
    <xf numFmtId="0" fontId="88" fillId="0" borderId="34" xfId="0" applyFont="1" applyBorder="1" applyAlignment="1">
      <alignment vertical="center" wrapText="1"/>
    </xf>
    <xf numFmtId="0" fontId="88" fillId="0" borderId="35" xfId="0" applyFont="1" applyBorder="1" applyAlignment="1">
      <alignment vertical="center" wrapText="1"/>
    </xf>
    <xf numFmtId="0" fontId="90" fillId="0" borderId="0" xfId="6" applyFont="1" applyBorder="1" applyAlignment="1" applyProtection="1">
      <alignment horizontal="left" vertical="center" wrapText="1"/>
    </xf>
    <xf numFmtId="0" fontId="90" fillId="0" borderId="53" xfId="6" applyFont="1" applyBorder="1" applyAlignment="1" applyProtection="1">
      <alignment horizontal="left" vertical="center" wrapText="1"/>
    </xf>
    <xf numFmtId="0" fontId="90" fillId="0" borderId="57" xfId="6" applyFont="1" applyBorder="1" applyAlignment="1" applyProtection="1">
      <alignment horizontal="left" vertical="center" wrapText="1"/>
    </xf>
    <xf numFmtId="0" fontId="90" fillId="0" borderId="58" xfId="6" applyFont="1" applyBorder="1" applyAlignment="1" applyProtection="1">
      <alignment horizontal="left" vertical="center" wrapText="1"/>
    </xf>
    <xf numFmtId="0" fontId="65" fillId="0" borderId="89" xfId="0" applyFont="1" applyBorder="1" applyAlignment="1">
      <alignment horizontal="left" vertical="top" wrapText="1"/>
    </xf>
    <xf numFmtId="0" fontId="90" fillId="0" borderId="47" xfId="6" applyFont="1" applyBorder="1" applyAlignment="1" applyProtection="1">
      <alignment horizontal="left" vertical="center" wrapText="1"/>
    </xf>
    <xf numFmtId="0" fontId="65" fillId="3" borderId="61" xfId="0" applyFont="1" applyFill="1" applyBorder="1" applyAlignment="1">
      <alignment horizontal="left" vertical="top" wrapText="1"/>
    </xf>
    <xf numFmtId="0" fontId="87" fillId="0" borderId="47" xfId="0" applyFont="1" applyBorder="1" applyAlignment="1">
      <alignment horizontal="left" vertical="center" wrapText="1"/>
    </xf>
    <xf numFmtId="0" fontId="87" fillId="0" borderId="57" xfId="0" applyFont="1" applyBorder="1" applyAlignment="1">
      <alignment horizontal="left" vertical="center" wrapText="1"/>
    </xf>
    <xf numFmtId="0" fontId="87" fillId="0" borderId="58" xfId="0" applyFont="1" applyBorder="1" applyAlignment="1">
      <alignment horizontal="left" vertical="center" wrapText="1"/>
    </xf>
    <xf numFmtId="0" fontId="65" fillId="0" borderId="116" xfId="0" applyFont="1" applyBorder="1" applyAlignment="1">
      <alignment horizontal="left" vertical="top" wrapText="1"/>
    </xf>
    <xf numFmtId="0" fontId="89" fillId="0" borderId="96" xfId="0" applyFont="1" applyBorder="1" applyAlignment="1">
      <alignment vertical="center" wrapText="1"/>
    </xf>
    <xf numFmtId="0" fontId="89" fillId="0" borderId="97" xfId="0" applyFont="1" applyBorder="1" applyAlignment="1">
      <alignment vertical="center" wrapText="1"/>
    </xf>
    <xf numFmtId="0" fontId="89" fillId="0" borderId="98" xfId="0" applyFont="1" applyBorder="1" applyAlignment="1">
      <alignment vertical="center" wrapText="1"/>
    </xf>
    <xf numFmtId="0" fontId="89" fillId="0" borderId="48" xfId="0" applyFont="1" applyBorder="1" applyAlignment="1">
      <alignment vertical="center" wrapText="1"/>
    </xf>
    <xf numFmtId="0" fontId="89" fillId="0" borderId="56" xfId="0" applyFont="1" applyBorder="1" applyAlignment="1">
      <alignment vertical="center" wrapText="1"/>
    </xf>
    <xf numFmtId="0" fontId="89" fillId="0" borderId="52" xfId="0" applyFont="1" applyBorder="1" applyAlignment="1">
      <alignment vertical="center" wrapText="1"/>
    </xf>
    <xf numFmtId="0" fontId="71" fillId="5" borderId="32" xfId="0" applyFont="1" applyFill="1" applyBorder="1" applyAlignment="1">
      <alignment horizontal="left" vertical="center" wrapText="1"/>
    </xf>
    <xf numFmtId="0" fontId="68" fillId="0" borderId="48" xfId="0" applyFont="1" applyBorder="1" applyAlignment="1">
      <alignment horizontal="left" vertical="center" wrapText="1"/>
    </xf>
    <xf numFmtId="0" fontId="68" fillId="0" borderId="56" xfId="0" applyFont="1" applyBorder="1" applyAlignment="1">
      <alignment horizontal="left" vertical="center" wrapText="1"/>
    </xf>
    <xf numFmtId="0" fontId="68" fillId="0" borderId="52" xfId="0" applyFont="1" applyBorder="1" applyAlignment="1">
      <alignment horizontal="left" vertical="center" wrapText="1"/>
    </xf>
    <xf numFmtId="0" fontId="64" fillId="0" borderId="60" xfId="0" applyFont="1" applyBorder="1" applyAlignment="1">
      <alignment horizontal="left" vertical="top" wrapText="1"/>
    </xf>
    <xf numFmtId="0" fontId="64" fillId="0" borderId="88" xfId="0" applyFont="1" applyBorder="1" applyAlignment="1">
      <alignment horizontal="left" vertical="top" wrapText="1"/>
    </xf>
    <xf numFmtId="49" fontId="122" fillId="5" borderId="60" xfId="0" applyNumberFormat="1" applyFont="1" applyFill="1" applyBorder="1" applyAlignment="1">
      <alignment horizontal="center" vertical="center" wrapText="1"/>
    </xf>
    <xf numFmtId="49" fontId="122" fillId="5" borderId="88" xfId="0" applyNumberFormat="1" applyFont="1" applyFill="1" applyBorder="1" applyAlignment="1">
      <alignment horizontal="center" vertical="center" wrapText="1"/>
    </xf>
    <xf numFmtId="0" fontId="68" fillId="0" borderId="94" xfId="0" applyFont="1" applyBorder="1" applyAlignment="1">
      <alignment horizontal="left" vertical="center" wrapText="1"/>
    </xf>
    <xf numFmtId="0" fontId="68" fillId="0" borderId="71" xfId="0" applyFont="1" applyBorder="1" applyAlignment="1">
      <alignment horizontal="left" vertical="center" wrapText="1"/>
    </xf>
    <xf numFmtId="0" fontId="68" fillId="0" borderId="95" xfId="0" applyFont="1" applyBorder="1" applyAlignment="1">
      <alignment horizontal="left" vertical="center" wrapText="1"/>
    </xf>
    <xf numFmtId="0" fontId="68" fillId="0" borderId="96" xfId="0" applyFont="1" applyBorder="1" applyAlignment="1">
      <alignment horizontal="left" vertical="center" wrapText="1"/>
    </xf>
    <xf numFmtId="0" fontId="68" fillId="0" borderId="97" xfId="0" applyFont="1" applyBorder="1" applyAlignment="1">
      <alignment horizontal="left" vertical="center" wrapText="1"/>
    </xf>
    <xf numFmtId="0" fontId="75" fillId="5" borderId="26" xfId="0" applyFont="1" applyFill="1" applyBorder="1" applyAlignment="1">
      <alignment horizontal="left" vertical="center" wrapText="1"/>
    </xf>
    <xf numFmtId="0" fontId="75" fillId="5" borderId="28" xfId="0" applyFont="1" applyFill="1" applyBorder="1" applyAlignment="1">
      <alignment horizontal="left" vertical="center" wrapText="1"/>
    </xf>
    <xf numFmtId="0" fontId="82" fillId="5" borderId="26" xfId="0" applyFont="1" applyFill="1" applyBorder="1" applyAlignment="1">
      <alignment horizontal="left" vertical="center" wrapText="1"/>
    </xf>
    <xf numFmtId="0" fontId="82" fillId="5" borderId="28" xfId="0" applyFont="1" applyFill="1" applyBorder="1" applyAlignment="1">
      <alignment horizontal="left" vertical="center" wrapText="1"/>
    </xf>
    <xf numFmtId="0" fontId="71" fillId="0" borderId="48" xfId="0" applyFont="1" applyBorder="1" applyAlignment="1">
      <alignment horizontal="left" vertical="center" wrapText="1"/>
    </xf>
    <xf numFmtId="0" fontId="71" fillId="0" borderId="56" xfId="0" applyFont="1" applyBorder="1" applyAlignment="1">
      <alignment horizontal="left" vertical="center" wrapText="1"/>
    </xf>
    <xf numFmtId="0" fontId="71" fillId="0" borderId="52" xfId="0" applyFont="1" applyBorder="1" applyAlignment="1">
      <alignment horizontal="left" vertical="center" wrapText="1"/>
    </xf>
    <xf numFmtId="0" fontId="68" fillId="0" borderId="48" xfId="0" applyFont="1" applyBorder="1" applyAlignment="1">
      <alignment vertical="center" wrapText="1"/>
    </xf>
    <xf numFmtId="0" fontId="68" fillId="0" borderId="56" xfId="0" applyFont="1" applyBorder="1" applyAlignment="1">
      <alignment vertical="center" wrapText="1"/>
    </xf>
    <xf numFmtId="0" fontId="68" fillId="0" borderId="52" xfId="0" applyFont="1" applyBorder="1" applyAlignment="1">
      <alignment vertical="center" wrapText="1"/>
    </xf>
    <xf numFmtId="0" fontId="64" fillId="0" borderId="89" xfId="0" applyFont="1" applyBorder="1" applyAlignment="1">
      <alignment horizontal="left" vertical="top" wrapText="1"/>
    </xf>
    <xf numFmtId="0" fontId="64" fillId="0" borderId="62" xfId="0" applyFont="1" applyBorder="1" applyAlignment="1">
      <alignment horizontal="left" vertical="top" wrapText="1"/>
    </xf>
    <xf numFmtId="0" fontId="79" fillId="0" borderId="0" xfId="6" applyFont="1" applyBorder="1" applyAlignment="1" applyProtection="1">
      <alignment horizontal="left" vertical="center" wrapText="1"/>
    </xf>
    <xf numFmtId="0" fontId="79" fillId="0" borderId="53" xfId="6" applyFont="1" applyBorder="1" applyAlignment="1" applyProtection="1">
      <alignment horizontal="left" vertical="center" wrapText="1"/>
    </xf>
    <xf numFmtId="0" fontId="79" fillId="0" borderId="66" xfId="6" applyFont="1" applyBorder="1" applyAlignment="1" applyProtection="1">
      <alignment horizontal="left" vertical="center" wrapText="1"/>
    </xf>
    <xf numFmtId="0" fontId="79" fillId="0" borderId="90" xfId="6" applyFont="1" applyBorder="1" applyAlignment="1" applyProtection="1">
      <alignment horizontal="left" vertical="center" wrapText="1"/>
    </xf>
    <xf numFmtId="0" fontId="68" fillId="0" borderId="91" xfId="0" applyFont="1" applyBorder="1" applyAlignment="1">
      <alignment vertical="center" wrapText="1"/>
    </xf>
    <xf numFmtId="0" fontId="68" fillId="0" borderId="109" xfId="0" applyFont="1" applyBorder="1" applyAlignment="1">
      <alignment vertical="center" wrapText="1"/>
    </xf>
    <xf numFmtId="0" fontId="68" fillId="0" borderId="110" xfId="0" applyFont="1" applyBorder="1" applyAlignment="1">
      <alignment vertical="center" wrapText="1"/>
    </xf>
    <xf numFmtId="0" fontId="71" fillId="0" borderId="0" xfId="0" applyFont="1" applyAlignment="1">
      <alignment horizontal="left" vertical="center" wrapText="1"/>
    </xf>
    <xf numFmtId="0" fontId="71" fillId="0" borderId="53" xfId="0" applyFont="1" applyBorder="1" applyAlignment="1">
      <alignment horizontal="left" vertical="center" wrapText="1"/>
    </xf>
    <xf numFmtId="0" fontId="71" fillId="0" borderId="57" xfId="0" applyFont="1" applyBorder="1" applyAlignment="1">
      <alignment horizontal="left" vertical="center" wrapText="1"/>
    </xf>
    <xf numFmtId="0" fontId="71" fillId="0" borderId="58" xfId="0" applyFont="1" applyBorder="1" applyAlignment="1">
      <alignment horizontal="left" vertical="center" wrapText="1"/>
    </xf>
    <xf numFmtId="0" fontId="64" fillId="0" borderId="61" xfId="0" applyFont="1" applyBorder="1" applyAlignment="1">
      <alignment horizontal="left" vertical="top" wrapText="1"/>
    </xf>
    <xf numFmtId="0" fontId="128" fillId="0" borderId="3" xfId="4" applyFont="1" applyBorder="1" applyAlignment="1">
      <alignment vertical="center"/>
    </xf>
    <xf numFmtId="0" fontId="128" fillId="0" borderId="5" xfId="4" applyFont="1" applyBorder="1" applyAlignment="1">
      <alignment vertical="center"/>
    </xf>
    <xf numFmtId="0" fontId="128" fillId="0" borderId="4" xfId="4" applyFont="1" applyBorder="1" applyAlignment="1">
      <alignment vertical="center"/>
    </xf>
    <xf numFmtId="0" fontId="128" fillId="0" borderId="3" xfId="4" applyFont="1" applyBorder="1">
      <alignment vertical="center" wrapText="1"/>
    </xf>
    <xf numFmtId="0" fontId="128" fillId="0" borderId="63" xfId="4" applyFont="1" applyBorder="1">
      <alignment vertical="center" wrapText="1"/>
    </xf>
    <xf numFmtId="0" fontId="128" fillId="0" borderId="64" xfId="4" applyFont="1" applyBorder="1">
      <alignment vertical="center" wrapText="1"/>
    </xf>
    <xf numFmtId="0" fontId="128" fillId="0" borderId="65" xfId="4" applyFont="1" applyBorder="1">
      <alignment vertical="center" wrapText="1"/>
    </xf>
    <xf numFmtId="0" fontId="149" fillId="0" borderId="66" xfId="4" applyFont="1" applyBorder="1" applyAlignment="1">
      <alignment horizontal="left" vertical="center" wrapText="1"/>
    </xf>
    <xf numFmtId="0" fontId="128" fillId="0" borderId="0" xfId="4" applyFont="1" applyAlignment="1">
      <alignment vertical="top" wrapText="1"/>
    </xf>
    <xf numFmtId="0" fontId="128" fillId="0" borderId="0" xfId="4" applyFont="1" applyAlignment="1">
      <alignment vertical="top"/>
    </xf>
    <xf numFmtId="0" fontId="3" fillId="0" borderId="63" xfId="4" applyFont="1" applyBorder="1">
      <alignment vertical="center" wrapText="1"/>
    </xf>
    <xf numFmtId="0" fontId="3" fillId="0" borderId="64" xfId="4" applyFont="1" applyBorder="1">
      <alignment vertical="center" wrapText="1"/>
    </xf>
    <xf numFmtId="0" fontId="3" fillId="0" borderId="65" xfId="4" applyFont="1" applyBorder="1">
      <alignment vertical="center" wrapText="1"/>
    </xf>
    <xf numFmtId="0" fontId="3" fillId="0" borderId="3" xfId="4" applyFont="1" applyBorder="1" applyAlignment="1">
      <alignment vertical="center"/>
    </xf>
    <xf numFmtId="0" fontId="3" fillId="0" borderId="5" xfId="4" applyFont="1" applyBorder="1" applyAlignment="1">
      <alignment vertical="center"/>
    </xf>
    <xf numFmtId="0" fontId="3" fillId="0" borderId="4" xfId="4" applyFont="1" applyBorder="1" applyAlignment="1">
      <alignment vertical="center"/>
    </xf>
    <xf numFmtId="0" fontId="3" fillId="0" borderId="3" xfId="4" applyFont="1" applyBorder="1">
      <alignment vertical="center" wrapText="1"/>
    </xf>
    <xf numFmtId="0" fontId="3" fillId="0" borderId="0" xfId="4" applyFont="1" applyAlignment="1">
      <alignment vertical="top" wrapText="1"/>
    </xf>
    <xf numFmtId="0" fontId="3" fillId="0" borderId="0" xfId="4" applyFont="1" applyAlignment="1">
      <alignment vertical="top"/>
    </xf>
    <xf numFmtId="0" fontId="29" fillId="0" borderId="0" xfId="0" applyFont="1" applyAlignment="1">
      <alignment vertical="center" wrapText="1"/>
    </xf>
    <xf numFmtId="0" fontId="45" fillId="0" borderId="0" xfId="0" applyFont="1" applyAlignment="1">
      <alignment vertical="center" wrapText="1"/>
    </xf>
    <xf numFmtId="0" fontId="139" fillId="0" borderId="0" xfId="0" applyFont="1" applyAlignment="1">
      <alignment vertical="center" wrapText="1"/>
    </xf>
    <xf numFmtId="0" fontId="43" fillId="0" borderId="0" xfId="0" applyFont="1" applyAlignment="1">
      <alignment vertical="center" wrapText="1"/>
    </xf>
    <xf numFmtId="0" fontId="44" fillId="0" borderId="0" xfId="0" applyFont="1" applyAlignment="1">
      <alignment vertical="center" wrapText="1"/>
    </xf>
    <xf numFmtId="0" fontId="136" fillId="0" borderId="0" xfId="0" applyFont="1" applyAlignment="1">
      <alignment vertical="center" wrapText="1"/>
    </xf>
    <xf numFmtId="0" fontId="99" fillId="0" borderId="33" xfId="0" applyFont="1" applyBorder="1" applyAlignment="1">
      <alignment horizontal="center" vertical="center"/>
    </xf>
    <xf numFmtId="0" fontId="99" fillId="0" borderId="66" xfId="0" applyFont="1" applyBorder="1" applyAlignment="1">
      <alignment horizontal="center" vertical="center"/>
    </xf>
    <xf numFmtId="192" fontId="99" fillId="0" borderId="75" xfId="0" applyNumberFormat="1" applyFont="1" applyBorder="1" applyAlignment="1" applyProtection="1">
      <alignment horizontal="center" vertical="center"/>
      <protection locked="0"/>
    </xf>
    <xf numFmtId="192" fontId="99" fillId="0" borderId="77" xfId="0" applyNumberFormat="1" applyFont="1" applyBorder="1" applyAlignment="1" applyProtection="1">
      <alignment horizontal="center" vertical="center"/>
      <protection locked="0"/>
    </xf>
    <xf numFmtId="184" fontId="99" fillId="0" borderId="74" xfId="0" applyNumberFormat="1" applyFont="1" applyBorder="1" applyAlignment="1" applyProtection="1">
      <alignment horizontal="center" vertical="center"/>
      <protection locked="0"/>
    </xf>
    <xf numFmtId="184" fontId="99" fillId="0" borderId="33" xfId="0" applyNumberFormat="1" applyFont="1" applyBorder="1" applyAlignment="1" applyProtection="1">
      <alignment horizontal="center" vertical="center"/>
      <protection locked="0"/>
    </xf>
    <xf numFmtId="184" fontId="99" fillId="0" borderId="75" xfId="0" applyNumberFormat="1" applyFont="1" applyBorder="1" applyAlignment="1" applyProtection="1">
      <alignment horizontal="center" vertical="center"/>
      <protection locked="0"/>
    </xf>
    <xf numFmtId="192" fontId="99" fillId="0" borderId="74" xfId="0" applyNumberFormat="1" applyFont="1" applyBorder="1" applyAlignment="1" applyProtection="1">
      <alignment horizontal="center" vertical="center"/>
      <protection locked="0"/>
    </xf>
    <xf numFmtId="192" fontId="99" fillId="0" borderId="2" xfId="0" applyNumberFormat="1" applyFont="1" applyBorder="1" applyAlignment="1" applyProtection="1">
      <alignment horizontal="center" vertical="center"/>
      <protection locked="0"/>
    </xf>
    <xf numFmtId="0" fontId="99" fillId="0" borderId="26" xfId="0" applyFont="1" applyBorder="1" applyAlignment="1" applyProtection="1">
      <alignment horizontal="distributed" vertical="center" indent="1"/>
      <protection locked="0"/>
    </xf>
    <xf numFmtId="0" fontId="99" fillId="0" borderId="28" xfId="0" applyFont="1" applyBorder="1" applyAlignment="1" applyProtection="1">
      <alignment horizontal="distributed" vertical="center" indent="1"/>
      <protection locked="0"/>
    </xf>
    <xf numFmtId="0" fontId="99" fillId="0" borderId="74" xfId="0" applyFont="1" applyBorder="1" applyAlignment="1" applyProtection="1">
      <alignment horizontal="left" vertical="center" wrapText="1" indent="1"/>
      <protection locked="0"/>
    </xf>
    <xf numFmtId="0" fontId="99" fillId="0" borderId="33" xfId="0" applyFont="1" applyBorder="1" applyAlignment="1" applyProtection="1">
      <alignment horizontal="left" vertical="center" wrapText="1" indent="1"/>
      <protection locked="0"/>
    </xf>
    <xf numFmtId="0" fontId="99" fillId="0" borderId="75" xfId="0" applyFont="1" applyBorder="1" applyAlignment="1" applyProtection="1">
      <alignment horizontal="left" vertical="center" wrapText="1" indent="1"/>
      <protection locked="0"/>
    </xf>
    <xf numFmtId="0" fontId="99" fillId="0" borderId="2" xfId="0" applyFont="1" applyBorder="1" applyAlignment="1" applyProtection="1">
      <alignment horizontal="left" vertical="center" wrapText="1" indent="1"/>
      <protection locked="0"/>
    </xf>
    <xf numFmtId="0" fontId="99" fillId="0" borderId="66" xfId="0" applyFont="1" applyBorder="1" applyAlignment="1" applyProtection="1">
      <alignment horizontal="left" vertical="center" wrapText="1" indent="1"/>
      <protection locked="0"/>
    </xf>
    <xf numFmtId="0" fontId="99" fillId="0" borderId="77" xfId="0" applyFont="1" applyBorder="1" applyAlignment="1" applyProtection="1">
      <alignment horizontal="left" vertical="center" wrapText="1" indent="1"/>
      <protection locked="0"/>
    </xf>
    <xf numFmtId="0" fontId="100" fillId="0" borderId="26" xfId="0" applyFont="1" applyBorder="1" applyAlignment="1" applyProtection="1">
      <alignment horizontal="distributed" vertical="center" indent="1"/>
      <protection locked="0"/>
    </xf>
    <xf numFmtId="0" fontId="100" fillId="0" borderId="28" xfId="0" applyFont="1" applyBorder="1" applyAlignment="1" applyProtection="1">
      <alignment horizontal="distributed" vertical="center" indent="1"/>
      <protection locked="0"/>
    </xf>
    <xf numFmtId="0" fontId="99" fillId="0" borderId="3" xfId="0" applyFont="1" applyBorder="1" applyAlignment="1">
      <alignment horizontal="center" vertical="center"/>
    </xf>
    <xf numFmtId="0" fontId="99" fillId="0" borderId="5" xfId="0" applyFont="1" applyBorder="1" applyAlignment="1">
      <alignment horizontal="center" vertical="center"/>
    </xf>
    <xf numFmtId="0" fontId="99" fillId="0" borderId="4" xfId="0" applyFont="1" applyBorder="1" applyAlignment="1">
      <alignment horizontal="center" vertical="center"/>
    </xf>
    <xf numFmtId="0" fontId="99" fillId="0" borderId="26" xfId="0" applyFont="1" applyBorder="1" applyAlignment="1">
      <alignment horizontal="distributed" vertical="center" indent="1"/>
    </xf>
    <xf numFmtId="0" fontId="99" fillId="0" borderId="28" xfId="0" applyFont="1" applyBorder="1" applyAlignment="1">
      <alignment horizontal="distributed" vertical="center" indent="1"/>
    </xf>
    <xf numFmtId="0" fontId="99" fillId="0" borderId="33" xfId="0" applyFont="1" applyBorder="1" applyAlignment="1">
      <alignment horizontal="left" wrapText="1" indent="2"/>
    </xf>
    <xf numFmtId="0" fontId="0" fillId="0" borderId="33" xfId="0" applyBorder="1" applyAlignment="1">
      <alignment horizontal="left" wrapText="1" indent="2"/>
    </xf>
    <xf numFmtId="0" fontId="99" fillId="0" borderId="1" xfId="0" applyFont="1" applyBorder="1" applyAlignment="1">
      <alignment horizontal="center" vertical="center" wrapText="1"/>
    </xf>
    <xf numFmtId="0" fontId="99" fillId="0" borderId="1" xfId="0" applyFont="1" applyBorder="1" applyAlignment="1">
      <alignment horizontal="center" vertical="center"/>
    </xf>
    <xf numFmtId="0" fontId="99" fillId="0" borderId="3" xfId="0" applyFont="1" applyBorder="1" applyAlignment="1">
      <alignment horizontal="center" vertical="center" shrinkToFit="1"/>
    </xf>
    <xf numFmtId="0" fontId="99" fillId="0" borderId="5" xfId="0" applyFont="1" applyBorder="1" applyAlignment="1">
      <alignment horizontal="center" vertical="center" shrinkToFit="1"/>
    </xf>
    <xf numFmtId="0" fontId="99" fillId="0" borderId="4" xfId="0" applyFont="1" applyBorder="1" applyAlignment="1">
      <alignment horizontal="center" vertical="center" shrinkToFit="1"/>
    </xf>
    <xf numFmtId="0" fontId="104" fillId="0" borderId="0" xfId="0" applyFont="1" applyAlignment="1">
      <alignment horizontal="center" vertical="center"/>
    </xf>
    <xf numFmtId="0" fontId="0" fillId="0" borderId="66" xfId="0" applyBorder="1" applyAlignment="1">
      <alignment horizontal="center" vertical="center"/>
    </xf>
    <xf numFmtId="0" fontId="99" fillId="0" borderId="74" xfId="0" applyFont="1" applyBorder="1" applyAlignment="1">
      <alignment horizontal="left" vertical="center" wrapText="1"/>
    </xf>
    <xf numFmtId="0" fontId="99" fillId="0" borderId="75" xfId="0" applyFont="1" applyBorder="1" applyAlignment="1">
      <alignment horizontal="left" vertical="center" wrapText="1"/>
    </xf>
    <xf numFmtId="0" fontId="99" fillId="0" borderId="50" xfId="0" applyFont="1" applyBorder="1" applyAlignment="1">
      <alignment horizontal="left" vertical="center" wrapText="1"/>
    </xf>
    <xf numFmtId="0" fontId="99" fillId="0" borderId="76" xfId="0" applyFont="1" applyBorder="1" applyAlignment="1">
      <alignment horizontal="left" vertical="center" wrapText="1"/>
    </xf>
    <xf numFmtId="0" fontId="99" fillId="0" borderId="2" xfId="0" applyFont="1" applyBorder="1" applyAlignment="1">
      <alignment horizontal="left" vertical="center" wrapText="1"/>
    </xf>
    <xf numFmtId="0" fontId="99" fillId="0" borderId="77" xfId="0" applyFont="1" applyBorder="1" applyAlignment="1">
      <alignment horizontal="left" vertical="center" wrapText="1"/>
    </xf>
    <xf numFmtId="0" fontId="99" fillId="0" borderId="74" xfId="0" applyFont="1" applyBorder="1" applyAlignment="1">
      <alignment horizontal="center" vertical="center"/>
    </xf>
    <xf numFmtId="0" fontId="99" fillId="0" borderId="75" xfId="0" applyFont="1" applyBorder="1" applyAlignment="1">
      <alignment horizontal="center" vertical="center"/>
    </xf>
    <xf numFmtId="0" fontId="99" fillId="0" borderId="50" xfId="0" applyFont="1" applyBorder="1" applyAlignment="1">
      <alignment horizontal="center" vertical="center"/>
    </xf>
    <xf numFmtId="0" fontId="99" fillId="0" borderId="76" xfId="0" applyFont="1" applyBorder="1" applyAlignment="1">
      <alignment horizontal="center" vertical="center"/>
    </xf>
    <xf numFmtId="0" fontId="99" fillId="0" borderId="2" xfId="0" applyFont="1" applyBorder="1" applyAlignment="1">
      <alignment horizontal="center" vertical="center"/>
    </xf>
    <xf numFmtId="0" fontId="99" fillId="0" borderId="77" xfId="0" applyFont="1" applyBorder="1" applyAlignment="1">
      <alignment horizontal="center" vertical="center"/>
    </xf>
    <xf numFmtId="0" fontId="99" fillId="0" borderId="0" xfId="0" applyFont="1" applyAlignment="1">
      <alignment horizontal="center" vertical="center"/>
    </xf>
    <xf numFmtId="0" fontId="99" fillId="0" borderId="108" xfId="0" applyFont="1" applyBorder="1" applyAlignment="1">
      <alignment horizontal="center"/>
    </xf>
    <xf numFmtId="0" fontId="99" fillId="0" borderId="107" xfId="0" applyFont="1" applyBorder="1" applyAlignment="1">
      <alignment horizontal="center"/>
    </xf>
    <xf numFmtId="0" fontId="99" fillId="0" borderId="106" xfId="0" applyFont="1" applyBorder="1" applyAlignment="1">
      <alignment horizontal="center"/>
    </xf>
    <xf numFmtId="0" fontId="103" fillId="0" borderId="74" xfId="0" applyFont="1" applyBorder="1" applyAlignment="1">
      <alignment horizontal="center" vertical="center"/>
    </xf>
    <xf numFmtId="0" fontId="103" fillId="0" borderId="75" xfId="0" applyFont="1" applyBorder="1" applyAlignment="1">
      <alignment horizontal="center" vertical="center"/>
    </xf>
    <xf numFmtId="0" fontId="103" fillId="0" borderId="2" xfId="0" applyFont="1" applyBorder="1" applyAlignment="1">
      <alignment horizontal="center" vertical="center"/>
    </xf>
    <xf numFmtId="0" fontId="103" fillId="0" borderId="77" xfId="0" applyFont="1" applyBorder="1" applyAlignment="1">
      <alignment horizontal="center" vertical="center"/>
    </xf>
    <xf numFmtId="49" fontId="99" fillId="0" borderId="74" xfId="0" applyNumberFormat="1" applyFont="1" applyBorder="1" applyAlignment="1">
      <alignment horizontal="right" vertical="center"/>
    </xf>
    <xf numFmtId="49" fontId="99" fillId="0" borderId="75" xfId="0" applyNumberFormat="1" applyFont="1" applyBorder="1" applyAlignment="1">
      <alignment horizontal="right" vertical="center"/>
    </xf>
    <xf numFmtId="49" fontId="99" fillId="0" borderId="2" xfId="0" applyNumberFormat="1" applyFont="1" applyBorder="1" applyAlignment="1">
      <alignment horizontal="right" vertical="center"/>
    </xf>
    <xf numFmtId="49" fontId="99" fillId="0" borderId="77" xfId="0" applyNumberFormat="1" applyFont="1" applyBorder="1" applyAlignment="1">
      <alignment horizontal="right" vertical="center"/>
    </xf>
    <xf numFmtId="49" fontId="99" fillId="0" borderId="33" xfId="0" applyNumberFormat="1" applyFont="1" applyBorder="1" applyAlignment="1">
      <alignment horizontal="right" vertical="center"/>
    </xf>
    <xf numFmtId="49" fontId="99" fillId="0" borderId="66" xfId="0" applyNumberFormat="1" applyFont="1" applyBorder="1" applyAlignment="1">
      <alignment horizontal="right" vertical="center"/>
    </xf>
    <xf numFmtId="0" fontId="99" fillId="0" borderId="74" xfId="0" applyFont="1" applyBorder="1" applyAlignment="1">
      <alignment horizontal="center" vertical="center" wrapText="1"/>
    </xf>
    <xf numFmtId="0" fontId="99" fillId="0" borderId="75" xfId="0" applyFont="1" applyBorder="1" applyAlignment="1">
      <alignment horizontal="center" vertical="center" wrapText="1"/>
    </xf>
    <xf numFmtId="0" fontId="99" fillId="0" borderId="2" xfId="0" applyFont="1" applyBorder="1" applyAlignment="1">
      <alignment horizontal="center" vertical="center" wrapText="1"/>
    </xf>
    <xf numFmtId="0" fontId="99" fillId="0" borderId="77" xfId="0" applyFont="1" applyBorder="1" applyAlignment="1">
      <alignment horizontal="center" vertical="center" wrapText="1"/>
    </xf>
    <xf numFmtId="0" fontId="99" fillId="0" borderId="74" xfId="0" applyFont="1" applyBorder="1" applyAlignment="1">
      <alignment horizontal="center"/>
    </xf>
    <xf numFmtId="0" fontId="99" fillId="0" borderId="75" xfId="0" applyFont="1" applyBorder="1" applyAlignment="1">
      <alignment horizontal="center"/>
    </xf>
    <xf numFmtId="0" fontId="99" fillId="0" borderId="50" xfId="0" applyFont="1" applyBorder="1" applyAlignment="1">
      <alignment horizontal="center"/>
    </xf>
    <xf numFmtId="0" fontId="99" fillId="0" borderId="76" xfId="0" applyFont="1" applyBorder="1" applyAlignment="1">
      <alignment horizontal="center"/>
    </xf>
    <xf numFmtId="0" fontId="99" fillId="0" borderId="2" xfId="0" applyFont="1" applyBorder="1" applyAlignment="1">
      <alignment horizontal="center"/>
    </xf>
    <xf numFmtId="0" fontId="99" fillId="0" borderId="77" xfId="0" applyFont="1" applyBorder="1" applyAlignment="1">
      <alignment horizontal="center"/>
    </xf>
    <xf numFmtId="3" fontId="0" fillId="6" borderId="3" xfId="0" applyNumberFormat="1" applyFill="1" applyBorder="1" applyAlignment="1" applyProtection="1">
      <alignment horizontal="right" vertical="center"/>
      <protection locked="0"/>
    </xf>
    <xf numFmtId="3" fontId="0" fillId="6" borderId="4" xfId="0" applyNumberFormat="1" applyFill="1" applyBorder="1" applyAlignment="1" applyProtection="1">
      <alignment horizontal="right" vertical="center"/>
      <protection locked="0"/>
    </xf>
    <xf numFmtId="3" fontId="0" fillId="0" borderId="3" xfId="0" applyNumberFormat="1" applyBorder="1" applyAlignment="1">
      <alignment horizontal="right" vertical="center"/>
    </xf>
    <xf numFmtId="3" fontId="0" fillId="0" borderId="4" xfId="0" applyNumberFormat="1" applyBorder="1" applyAlignment="1">
      <alignment horizontal="right" vertical="center"/>
    </xf>
    <xf numFmtId="3" fontId="0" fillId="0" borderId="46" xfId="0" applyNumberFormat="1" applyBorder="1" applyAlignment="1">
      <alignment horizontal="right" vertical="center"/>
    </xf>
    <xf numFmtId="3" fontId="0" fillId="0" borderId="122" xfId="0" applyNumberFormat="1" applyBorder="1" applyAlignment="1">
      <alignment horizontal="right" vertical="center"/>
    </xf>
    <xf numFmtId="3" fontId="0" fillId="6" borderId="120" xfId="0" applyNumberFormat="1" applyFill="1" applyBorder="1" applyAlignment="1" applyProtection="1">
      <alignment horizontal="right" vertical="center"/>
      <protection locked="0"/>
    </xf>
    <xf numFmtId="3" fontId="0" fillId="6" borderId="121" xfId="0" applyNumberFormat="1" applyFill="1" applyBorder="1" applyAlignment="1" applyProtection="1">
      <alignment horizontal="right" vertical="center"/>
      <protection locked="0"/>
    </xf>
    <xf numFmtId="3" fontId="0" fillId="6" borderId="118" xfId="0" applyNumberFormat="1" applyFill="1" applyBorder="1" applyAlignment="1" applyProtection="1">
      <alignment horizontal="right" vertical="center"/>
      <protection locked="0"/>
    </xf>
    <xf numFmtId="3" fontId="0" fillId="6" borderId="119" xfId="0" applyNumberFormat="1" applyFill="1" applyBorder="1" applyAlignment="1" applyProtection="1">
      <alignment horizontal="right" vertical="center"/>
      <protection locked="0"/>
    </xf>
    <xf numFmtId="3" fontId="0" fillId="0" borderId="3" xfId="0" applyNumberFormat="1" applyBorder="1" applyAlignment="1" applyProtection="1">
      <alignment vertical="center" shrinkToFit="1"/>
      <protection locked="0"/>
    </xf>
    <xf numFmtId="3" fontId="0" fillId="0" borderId="5" xfId="0" applyNumberFormat="1" applyBorder="1" applyAlignment="1" applyProtection="1">
      <alignment vertical="center" shrinkToFit="1"/>
      <protection locked="0"/>
    </xf>
    <xf numFmtId="0" fontId="0" fillId="0" borderId="5" xfId="0" applyBorder="1" applyAlignment="1" applyProtection="1">
      <alignment vertical="center" shrinkToFit="1"/>
      <protection locked="0"/>
    </xf>
    <xf numFmtId="0" fontId="0" fillId="0" borderId="4" xfId="0" applyBorder="1" applyAlignment="1" applyProtection="1">
      <alignment vertical="center" shrinkToFit="1"/>
      <protection locked="0"/>
    </xf>
    <xf numFmtId="3" fontId="0" fillId="6" borderId="3" xfId="0" applyNumberFormat="1" applyFill="1" applyBorder="1" applyAlignment="1" applyProtection="1">
      <alignment vertical="center" shrinkToFit="1"/>
      <protection locked="0"/>
    </xf>
    <xf numFmtId="3" fontId="0" fillId="6" borderId="5" xfId="0" applyNumberFormat="1" applyFill="1" applyBorder="1" applyAlignment="1" applyProtection="1">
      <alignment vertical="center" shrinkToFit="1"/>
      <protection locked="0"/>
    </xf>
    <xf numFmtId="3" fontId="0" fillId="6" borderId="4" xfId="0" applyNumberFormat="1" applyFill="1" applyBorder="1" applyAlignment="1" applyProtection="1">
      <alignment vertical="center" shrinkToFit="1"/>
      <protection locked="0"/>
    </xf>
    <xf numFmtId="0" fontId="3" fillId="0" borderId="66" xfId="0" applyFont="1" applyBorder="1">
      <alignment vertical="center"/>
    </xf>
    <xf numFmtId="0" fontId="0" fillId="6" borderId="51" xfId="0" applyFill="1" applyBorder="1" applyAlignment="1" applyProtection="1">
      <alignment vertical="top" wrapText="1"/>
      <protection locked="0"/>
    </xf>
    <xf numFmtId="0" fontId="0" fillId="6" borderId="56" xfId="0" applyFill="1" applyBorder="1" applyAlignment="1" applyProtection="1">
      <alignment vertical="top" wrapText="1"/>
      <protection locked="0"/>
    </xf>
    <xf numFmtId="0" fontId="0" fillId="6" borderId="52" xfId="0" applyFill="1" applyBorder="1" applyAlignment="1" applyProtection="1">
      <alignment vertical="top" wrapText="1"/>
      <protection locked="0"/>
    </xf>
    <xf numFmtId="0" fontId="0" fillId="6" borderId="50" xfId="0" applyFill="1" applyBorder="1" applyAlignment="1" applyProtection="1">
      <alignment vertical="top" wrapText="1"/>
      <protection locked="0"/>
    </xf>
    <xf numFmtId="0" fontId="0" fillId="6" borderId="0" xfId="0" applyFill="1" applyAlignment="1" applyProtection="1">
      <alignment vertical="top" wrapText="1"/>
      <protection locked="0"/>
    </xf>
    <xf numFmtId="0" fontId="0" fillId="6" borderId="53" xfId="0" applyFill="1" applyBorder="1" applyAlignment="1" applyProtection="1">
      <alignment vertical="top" wrapText="1"/>
      <protection locked="0"/>
    </xf>
    <xf numFmtId="0" fontId="0" fillId="6" borderId="70" xfId="0" applyFill="1" applyBorder="1" applyAlignment="1" applyProtection="1">
      <alignment vertical="top" wrapText="1"/>
      <protection locked="0"/>
    </xf>
    <xf numFmtId="0" fontId="0" fillId="6" borderId="57" xfId="0" applyFill="1" applyBorder="1" applyAlignment="1" applyProtection="1">
      <alignment vertical="top" wrapText="1"/>
      <protection locked="0"/>
    </xf>
    <xf numFmtId="0" fontId="0" fillId="6" borderId="58" xfId="0" applyFill="1" applyBorder="1" applyAlignment="1" applyProtection="1">
      <alignment vertical="top" wrapText="1"/>
      <protection locked="0"/>
    </xf>
    <xf numFmtId="181" fontId="2" fillId="3" borderId="3" xfId="0" applyNumberFormat="1" applyFont="1" applyFill="1" applyBorder="1" applyAlignment="1">
      <alignment vertical="center" wrapText="1"/>
    </xf>
    <xf numFmtId="181" fontId="2" fillId="3" borderId="5" xfId="0" applyNumberFormat="1" applyFont="1" applyFill="1" applyBorder="1" applyAlignment="1">
      <alignment vertical="center" wrapText="1"/>
    </xf>
    <xf numFmtId="181" fontId="2" fillId="3" borderId="77" xfId="0" applyNumberFormat="1" applyFont="1" applyFill="1" applyBorder="1" applyAlignment="1">
      <alignment vertical="center" wrapText="1"/>
    </xf>
    <xf numFmtId="0" fontId="2" fillId="0" borderId="74" xfId="0" applyFont="1" applyBorder="1" applyAlignment="1">
      <alignment vertical="center" wrapText="1" shrinkToFit="1"/>
    </xf>
    <xf numFmtId="0" fontId="0" fillId="0" borderId="75" xfId="0" applyBorder="1" applyAlignment="1">
      <alignment vertical="center" wrapText="1" shrinkToFit="1"/>
    </xf>
    <xf numFmtId="0" fontId="0" fillId="0" borderId="2" xfId="0" applyBorder="1" applyAlignment="1">
      <alignment vertical="center" wrapText="1" shrinkToFit="1"/>
    </xf>
    <xf numFmtId="0" fontId="0" fillId="0" borderId="77" xfId="0" applyBorder="1" applyAlignment="1">
      <alignment vertical="center" wrapText="1" shrinkToFit="1"/>
    </xf>
    <xf numFmtId="0" fontId="2" fillId="3" borderId="1" xfId="0" applyFont="1" applyFill="1" applyBorder="1" applyAlignment="1">
      <alignment horizontal="left" vertical="center"/>
    </xf>
    <xf numFmtId="0" fontId="2" fillId="0" borderId="1" xfId="0" applyFont="1" applyBorder="1" applyAlignment="1">
      <alignment horizontal="left" vertical="center" wrapText="1"/>
    </xf>
    <xf numFmtId="176" fontId="2" fillId="3" borderId="1" xfId="0" applyNumberFormat="1" applyFont="1" applyFill="1" applyBorder="1" applyAlignment="1">
      <alignment horizontal="right" vertical="center"/>
    </xf>
    <xf numFmtId="184" fontId="0" fillId="0" borderId="57" xfId="0" applyNumberFormat="1" applyBorder="1" applyAlignment="1">
      <alignment horizontal="center" vertical="center"/>
    </xf>
    <xf numFmtId="0" fontId="0" fillId="0" borderId="45" xfId="0" applyBorder="1" applyAlignment="1">
      <alignment horizontal="center" vertical="center"/>
    </xf>
    <xf numFmtId="0" fontId="0" fillId="0" borderId="72" xfId="0" applyBorder="1" applyAlignment="1">
      <alignment horizontal="center" vertical="center"/>
    </xf>
    <xf numFmtId="0" fontId="3" fillId="0" borderId="26" xfId="0" applyFont="1" applyBorder="1" applyAlignment="1">
      <alignment horizontal="left" vertical="center"/>
    </xf>
    <xf numFmtId="0" fontId="3" fillId="0" borderId="28" xfId="0" applyFont="1" applyBorder="1" applyAlignment="1">
      <alignment horizontal="left" vertical="center"/>
    </xf>
    <xf numFmtId="0" fontId="0" fillId="0" borderId="26" xfId="0" applyBorder="1" applyAlignment="1">
      <alignment horizontal="left" vertical="center"/>
    </xf>
    <xf numFmtId="0" fontId="0" fillId="0" borderId="28" xfId="0" applyBorder="1" applyAlignment="1">
      <alignment horizontal="left" vertical="center"/>
    </xf>
    <xf numFmtId="3" fontId="0" fillId="0" borderId="118" xfId="0" applyNumberFormat="1" applyBorder="1" applyAlignment="1">
      <alignment horizontal="center" vertical="center" shrinkToFit="1"/>
    </xf>
    <xf numFmtId="3" fontId="0" fillId="0" borderId="119" xfId="0" applyNumberFormat="1" applyBorder="1" applyAlignment="1">
      <alignment horizontal="center" vertical="center" shrinkToFit="1"/>
    </xf>
    <xf numFmtId="0" fontId="0" fillId="0" borderId="41" xfId="0" applyBorder="1" applyAlignment="1">
      <alignment horizontal="left" vertical="center"/>
    </xf>
    <xf numFmtId="0" fontId="0" fillId="0" borderId="42" xfId="0" applyBorder="1" applyAlignment="1">
      <alignment horizontal="left" vertical="center"/>
    </xf>
    <xf numFmtId="0" fontId="0" fillId="0" borderId="49" xfId="0"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38" fontId="3" fillId="0" borderId="28" xfId="3" applyFont="1" applyBorder="1" applyAlignment="1" applyProtection="1">
      <alignment horizontal="center" vertical="center" wrapText="1"/>
    </xf>
    <xf numFmtId="3" fontId="3" fillId="0" borderId="3" xfId="0" applyNumberFormat="1" applyFont="1" applyBorder="1" applyAlignment="1">
      <alignment horizontal="center" vertical="center" shrinkToFit="1"/>
    </xf>
    <xf numFmtId="3" fontId="3" fillId="0" borderId="5" xfId="0" applyNumberFormat="1" applyFont="1" applyBorder="1" applyAlignment="1">
      <alignment horizontal="center" vertical="center" shrinkToFit="1"/>
    </xf>
    <xf numFmtId="3" fontId="3" fillId="0" borderId="4" xfId="0" applyNumberFormat="1" applyFont="1" applyBorder="1" applyAlignment="1">
      <alignment horizontal="center" vertical="center" shrinkToFit="1"/>
    </xf>
    <xf numFmtId="3" fontId="3" fillId="6" borderId="3" xfId="0" applyNumberFormat="1" applyFont="1" applyFill="1" applyBorder="1" applyAlignment="1" applyProtection="1">
      <alignment horizontal="left" vertical="center"/>
      <protection locked="0"/>
    </xf>
    <xf numFmtId="3" fontId="3" fillId="6" borderId="5" xfId="0" applyNumberFormat="1" applyFont="1" applyFill="1" applyBorder="1" applyAlignment="1" applyProtection="1">
      <alignment horizontal="left" vertical="center"/>
      <protection locked="0"/>
    </xf>
    <xf numFmtId="3" fontId="3" fillId="6" borderId="4" xfId="0" applyNumberFormat="1" applyFont="1" applyFill="1" applyBorder="1" applyAlignment="1" applyProtection="1">
      <alignment horizontal="left" vertical="center"/>
      <protection locked="0"/>
    </xf>
    <xf numFmtId="3" fontId="3" fillId="0" borderId="1" xfId="0" applyNumberFormat="1" applyFont="1" applyBorder="1" applyAlignment="1">
      <alignment horizontal="center" vertical="center"/>
    </xf>
    <xf numFmtId="3" fontId="3" fillId="6" borderId="1" xfId="0" applyNumberFormat="1" applyFont="1" applyFill="1" applyBorder="1" applyAlignment="1" applyProtection="1">
      <alignment horizontal="center" vertical="center" shrinkToFit="1"/>
      <protection locked="0"/>
    </xf>
    <xf numFmtId="0" fontId="3" fillId="0" borderId="0" xfId="0" applyFont="1">
      <alignment vertical="center"/>
    </xf>
    <xf numFmtId="3" fontId="3" fillId="0" borderId="1" xfId="0" applyNumberFormat="1" applyFont="1" applyBorder="1" applyProtection="1">
      <alignment vertical="center"/>
      <protection locked="0"/>
    </xf>
    <xf numFmtId="0" fontId="3" fillId="6" borderId="1" xfId="0" applyFont="1" applyFill="1" applyBorder="1" applyAlignment="1" applyProtection="1">
      <alignment vertical="center" shrinkToFit="1"/>
      <protection locked="0"/>
    </xf>
    <xf numFmtId="0" fontId="3" fillId="6" borderId="21" xfId="0" applyFont="1" applyFill="1" applyBorder="1" applyAlignment="1" applyProtection="1">
      <alignment vertical="center" shrinkToFit="1"/>
      <protection locked="0"/>
    </xf>
    <xf numFmtId="0" fontId="3" fillId="3" borderId="1" xfId="0" applyFont="1" applyFill="1" applyBorder="1">
      <alignment vertical="center"/>
    </xf>
    <xf numFmtId="0" fontId="3" fillId="0" borderId="0" xfId="0" applyFont="1" applyAlignment="1">
      <alignment horizontal="right" vertical="center"/>
    </xf>
    <xf numFmtId="0" fontId="3" fillId="6" borderId="23" xfId="0" applyFont="1" applyFill="1" applyBorder="1" applyAlignment="1" applyProtection="1">
      <alignment vertical="center" shrinkToFit="1"/>
      <protection locked="0"/>
    </xf>
    <xf numFmtId="0" fontId="3" fillId="6" borderId="24" xfId="0" applyFont="1" applyFill="1" applyBorder="1" applyAlignment="1" applyProtection="1">
      <alignment vertical="center" shrinkToFit="1"/>
      <protection locked="0"/>
    </xf>
    <xf numFmtId="0" fontId="3" fillId="0" borderId="74" xfId="0" applyFont="1" applyBorder="1">
      <alignment vertical="center"/>
    </xf>
    <xf numFmtId="0" fontId="3" fillId="0" borderId="75" xfId="0" applyFont="1" applyBorder="1">
      <alignment vertical="center"/>
    </xf>
    <xf numFmtId="0" fontId="3" fillId="0" borderId="3" xfId="0" applyFont="1" applyBorder="1" applyAlignment="1">
      <alignment vertical="center" shrinkToFit="1"/>
    </xf>
    <xf numFmtId="0" fontId="3" fillId="0" borderId="4" xfId="0" applyFont="1" applyBorder="1" applyAlignment="1">
      <alignment vertical="center" shrinkToFit="1"/>
    </xf>
    <xf numFmtId="189" fontId="3" fillId="0" borderId="2" xfId="0" applyNumberFormat="1" applyFont="1" applyBorder="1" applyAlignment="1">
      <alignment horizontal="left" vertical="center"/>
    </xf>
    <xf numFmtId="189" fontId="3" fillId="0" borderId="77" xfId="0" applyNumberFormat="1" applyFont="1" applyBorder="1" applyAlignment="1">
      <alignment horizontal="left" vertical="center"/>
    </xf>
    <xf numFmtId="0" fontId="3" fillId="0" borderId="3" xfId="0" applyFont="1" applyBorder="1">
      <alignment vertical="center"/>
    </xf>
    <xf numFmtId="0" fontId="3" fillId="0" borderId="4" xfId="0" applyFont="1" applyBorder="1">
      <alignment vertical="center"/>
    </xf>
    <xf numFmtId="0" fontId="3" fillId="0" borderId="40" xfId="0" applyFont="1" applyBorder="1" applyAlignment="1">
      <alignment horizontal="center" vertical="center"/>
    </xf>
    <xf numFmtId="0" fontId="3" fillId="0" borderId="29" xfId="0" applyFont="1" applyBorder="1" applyAlignment="1">
      <alignment horizontal="center" vertical="center"/>
    </xf>
    <xf numFmtId="0" fontId="3" fillId="0" borderId="41" xfId="0" applyFont="1" applyBorder="1" applyAlignment="1">
      <alignment horizontal="center" vertical="center"/>
    </xf>
    <xf numFmtId="0" fontId="3" fillId="0" borderId="27" xfId="0" applyFont="1" applyBorder="1" applyAlignment="1">
      <alignment horizontal="center" vertical="center"/>
    </xf>
    <xf numFmtId="0" fontId="3" fillId="0" borderId="18" xfId="0" applyFont="1" applyBorder="1" applyAlignment="1">
      <alignment horizontal="center" vertical="center"/>
    </xf>
    <xf numFmtId="0" fontId="3" fillId="0" borderId="40" xfId="0" applyFont="1" applyBorder="1" applyAlignment="1">
      <alignment vertical="center" wrapText="1"/>
    </xf>
    <xf numFmtId="0" fontId="3" fillId="0" borderId="29" xfId="0" applyFont="1" applyBorder="1" applyAlignment="1">
      <alignment vertical="center" wrapText="1"/>
    </xf>
    <xf numFmtId="0" fontId="3" fillId="6" borderId="18" xfId="0" applyFont="1" applyFill="1" applyBorder="1" applyAlignment="1" applyProtection="1">
      <alignment vertical="center" shrinkToFit="1"/>
      <protection locked="0"/>
    </xf>
    <xf numFmtId="0" fontId="3" fillId="6" borderId="19" xfId="0" applyFont="1" applyFill="1" applyBorder="1" applyAlignment="1" applyProtection="1">
      <alignment vertical="center" shrinkToFit="1"/>
      <protection locked="0"/>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3" fillId="0" borderId="50" xfId="0" applyFont="1" applyBorder="1" applyAlignment="1">
      <alignment horizontal="center" vertical="center"/>
    </xf>
    <xf numFmtId="0" fontId="3" fillId="0" borderId="53" xfId="0" applyFont="1" applyBorder="1" applyAlignment="1">
      <alignment horizontal="center" vertical="center"/>
    </xf>
    <xf numFmtId="0" fontId="3" fillId="3" borderId="3" xfId="0" applyFont="1" applyFill="1" applyBorder="1">
      <alignment vertical="center"/>
    </xf>
    <xf numFmtId="0" fontId="3" fillId="3" borderId="4" xfId="0" applyFont="1" applyFill="1" applyBorder="1">
      <alignment vertical="center"/>
    </xf>
    <xf numFmtId="0" fontId="9" fillId="0" borderId="0" xfId="0" applyFont="1" applyAlignment="1">
      <alignment horizontal="right" vertical="center" indent="1"/>
    </xf>
    <xf numFmtId="0" fontId="9" fillId="0" borderId="0" xfId="0" applyFont="1" applyAlignment="1">
      <alignment horizontal="left" vertical="center" indent="1"/>
    </xf>
    <xf numFmtId="182" fontId="3" fillId="0" borderId="0" xfId="0" applyNumberFormat="1" applyFont="1" applyAlignment="1" applyProtection="1">
      <alignment horizontal="center" vertical="center"/>
      <protection locked="0"/>
    </xf>
    <xf numFmtId="0" fontId="3" fillId="0" borderId="0" xfId="0" applyFont="1" applyAlignment="1">
      <alignment vertical="center" wrapText="1"/>
    </xf>
    <xf numFmtId="0" fontId="9" fillId="6" borderId="0" xfId="0" applyFont="1" applyFill="1" applyAlignment="1" applyProtection="1">
      <alignment horizontal="center" vertical="center"/>
      <protection locked="0"/>
    </xf>
    <xf numFmtId="0" fontId="0" fillId="0" borderId="4" xfId="0" applyBorder="1">
      <alignment vertical="center"/>
    </xf>
    <xf numFmtId="182" fontId="3" fillId="6" borderId="5" xfId="0" applyNumberFormat="1" applyFont="1" applyFill="1" applyBorder="1" applyAlignment="1" applyProtection="1">
      <alignment horizontal="center" vertical="center"/>
      <protection locked="0"/>
    </xf>
    <xf numFmtId="0" fontId="3" fillId="0" borderId="41" xfId="0" applyFont="1" applyBorder="1" applyAlignment="1">
      <alignment vertical="center" wrapText="1"/>
    </xf>
    <xf numFmtId="0" fontId="3" fillId="0" borderId="43" xfId="0" applyFont="1" applyBorder="1">
      <alignment vertical="center"/>
    </xf>
    <xf numFmtId="0" fontId="3" fillId="6" borderId="74" xfId="0" applyFont="1" applyFill="1" applyBorder="1" applyAlignment="1" applyProtection="1">
      <alignment vertical="center" wrapText="1"/>
      <protection locked="0"/>
    </xf>
    <xf numFmtId="0" fontId="0" fillId="6" borderId="33" xfId="0" applyFill="1" applyBorder="1" applyAlignment="1" applyProtection="1">
      <alignment vertical="center" wrapText="1"/>
      <protection locked="0"/>
    </xf>
    <xf numFmtId="0" fontId="0" fillId="6" borderId="75" xfId="0" applyFill="1" applyBorder="1" applyAlignment="1" applyProtection="1">
      <alignment vertical="center" wrapText="1"/>
      <protection locked="0"/>
    </xf>
    <xf numFmtId="0" fontId="0" fillId="6" borderId="50" xfId="0" applyFill="1" applyBorder="1" applyAlignment="1" applyProtection="1">
      <alignment vertical="center" wrapText="1"/>
      <protection locked="0"/>
    </xf>
    <xf numFmtId="0" fontId="0" fillId="6" borderId="0" xfId="0" applyFill="1" applyAlignment="1" applyProtection="1">
      <alignment vertical="center" wrapText="1"/>
      <protection locked="0"/>
    </xf>
    <xf numFmtId="0" fontId="0" fillId="6" borderId="76" xfId="0" applyFill="1" applyBorder="1" applyAlignment="1" applyProtection="1">
      <alignment vertical="center" wrapText="1"/>
      <protection locked="0"/>
    </xf>
    <xf numFmtId="0" fontId="0" fillId="6" borderId="2" xfId="0" applyFill="1" applyBorder="1" applyAlignment="1" applyProtection="1">
      <alignment vertical="center" wrapText="1"/>
      <protection locked="0"/>
    </xf>
    <xf numFmtId="0" fontId="0" fillId="6" borderId="66" xfId="0" applyFill="1" applyBorder="1" applyAlignment="1" applyProtection="1">
      <alignment vertical="center" wrapText="1"/>
      <protection locked="0"/>
    </xf>
    <xf numFmtId="0" fontId="0" fillId="6" borderId="77" xfId="0" applyFill="1" applyBorder="1" applyAlignment="1" applyProtection="1">
      <alignment vertical="center" wrapText="1"/>
      <protection locked="0"/>
    </xf>
    <xf numFmtId="0" fontId="3" fillId="0" borderId="42" xfId="0" applyFont="1" applyBorder="1" applyAlignment="1">
      <alignment vertical="center" wrapText="1"/>
    </xf>
    <xf numFmtId="0" fontId="3" fillId="0" borderId="44" xfId="0" applyFont="1" applyBorder="1">
      <alignment vertical="center"/>
    </xf>
    <xf numFmtId="0" fontId="3" fillId="0" borderId="1" xfId="0" applyFont="1" applyBorder="1" applyAlignment="1">
      <alignment horizontal="center" vertical="center"/>
    </xf>
    <xf numFmtId="3" fontId="3" fillId="6" borderId="1" xfId="0" applyNumberFormat="1" applyFont="1" applyFill="1" applyBorder="1" applyProtection="1">
      <alignment vertical="center"/>
      <protection locked="0"/>
    </xf>
    <xf numFmtId="3" fontId="3" fillId="0" borderId="1" xfId="0" applyNumberFormat="1" applyFont="1" applyBorder="1">
      <alignment vertical="center"/>
    </xf>
    <xf numFmtId="0" fontId="3" fillId="0" borderId="40" xfId="0" applyFont="1" applyBorder="1">
      <alignment vertical="center"/>
    </xf>
    <xf numFmtId="0" fontId="3" fillId="0" borderId="32" xfId="0" applyFont="1" applyBorder="1">
      <alignment vertical="center"/>
    </xf>
    <xf numFmtId="0" fontId="3" fillId="0" borderId="41" xfId="0" applyFont="1" applyBorder="1">
      <alignment vertical="center"/>
    </xf>
    <xf numFmtId="0" fontId="3" fillId="0" borderId="29" xfId="0" applyFont="1" applyBorder="1">
      <alignment vertical="center"/>
    </xf>
    <xf numFmtId="0" fontId="3" fillId="6" borderId="28" xfId="0" applyFont="1" applyFill="1" applyBorder="1" applyAlignment="1" applyProtection="1">
      <alignment vertical="center" shrinkToFit="1"/>
      <protection locked="0"/>
    </xf>
    <xf numFmtId="0" fontId="3" fillId="6" borderId="49" xfId="0" applyFont="1" applyFill="1" applyBorder="1" applyAlignment="1" applyProtection="1">
      <alignment vertical="center" shrinkToFit="1"/>
      <protection locked="0"/>
    </xf>
    <xf numFmtId="0" fontId="3" fillId="0" borderId="37"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3" fillId="6" borderId="1" xfId="0" applyFont="1" applyFill="1" applyBorder="1" applyProtection="1">
      <alignment vertical="center"/>
      <protection locked="0"/>
    </xf>
    <xf numFmtId="0" fontId="3" fillId="0" borderId="1" xfId="0" applyFont="1" applyBorder="1">
      <alignment vertical="center"/>
    </xf>
    <xf numFmtId="3" fontId="3" fillId="6" borderId="1" xfId="0" applyNumberFormat="1" applyFont="1" applyFill="1" applyBorder="1" applyAlignment="1" applyProtection="1">
      <alignment vertical="center" shrinkToFit="1"/>
      <protection locked="0"/>
    </xf>
    <xf numFmtId="3" fontId="3" fillId="0" borderId="1" xfId="0" applyNumberFormat="1" applyFont="1" applyBorder="1" applyAlignment="1" applyProtection="1">
      <alignment horizontal="center" vertical="center" shrinkToFit="1"/>
      <protection locked="0"/>
    </xf>
    <xf numFmtId="3" fontId="3" fillId="0" borderId="3" xfId="0" applyNumberFormat="1" applyFont="1" applyBorder="1" applyAlignment="1" applyProtection="1">
      <alignment horizontal="left" vertical="center"/>
      <protection locked="0"/>
    </xf>
    <xf numFmtId="3" fontId="3" fillId="0" borderId="5" xfId="0" applyNumberFormat="1" applyFont="1" applyBorder="1" applyAlignment="1" applyProtection="1">
      <alignment horizontal="left" vertical="center"/>
      <protection locked="0"/>
    </xf>
    <xf numFmtId="0" fontId="3" fillId="6" borderId="3" xfId="0" applyFont="1" applyFill="1" applyBorder="1" applyAlignment="1" applyProtection="1">
      <alignment vertical="center" shrinkToFit="1"/>
      <protection locked="0"/>
    </xf>
    <xf numFmtId="0" fontId="3" fillId="6" borderId="4" xfId="0" applyFont="1" applyFill="1" applyBorder="1" applyAlignment="1" applyProtection="1">
      <alignment vertical="center" shrinkToFit="1"/>
      <protection locked="0"/>
    </xf>
    <xf numFmtId="3" fontId="3" fillId="6" borderId="1" xfId="0" applyNumberFormat="1" applyFont="1" applyFill="1" applyBorder="1" applyAlignment="1" applyProtection="1">
      <alignment horizontal="center" vertical="center"/>
      <protection locked="0"/>
    </xf>
    <xf numFmtId="3" fontId="3" fillId="0" borderId="1" xfId="0" applyNumberFormat="1" applyFont="1" applyBorder="1" applyAlignment="1" applyProtection="1">
      <alignment horizontal="center" vertical="center"/>
      <protection locked="0"/>
    </xf>
    <xf numFmtId="0" fontId="27" fillId="6" borderId="34" xfId="0" applyFont="1" applyFill="1" applyBorder="1" applyAlignment="1">
      <alignment horizontal="left" vertical="center" wrapText="1" shrinkToFit="1"/>
    </xf>
    <xf numFmtId="0" fontId="27" fillId="6" borderId="35" xfId="0" applyFont="1" applyFill="1" applyBorder="1" applyAlignment="1">
      <alignment horizontal="left" vertical="center" wrapText="1" shrinkToFit="1"/>
    </xf>
    <xf numFmtId="0" fontId="27" fillId="6" borderId="34" xfId="0" applyFont="1" applyFill="1" applyBorder="1" applyAlignment="1">
      <alignment horizontal="left" vertical="center" wrapText="1"/>
    </xf>
    <xf numFmtId="0" fontId="27" fillId="6" borderId="35" xfId="0" applyFont="1" applyFill="1" applyBorder="1" applyAlignment="1">
      <alignment horizontal="left" vertical="center" wrapText="1"/>
    </xf>
    <xf numFmtId="0" fontId="27" fillId="6" borderId="59" xfId="0" applyFont="1" applyFill="1" applyBorder="1" applyAlignment="1">
      <alignment horizontal="left" vertical="center" wrapText="1"/>
    </xf>
    <xf numFmtId="183" fontId="27" fillId="6" borderId="34" xfId="0" applyNumberFormat="1" applyFont="1" applyFill="1" applyBorder="1" applyAlignment="1">
      <alignment horizontal="right" vertical="center"/>
    </xf>
    <xf numFmtId="183" fontId="25" fillId="6" borderId="35" xfId="0" applyNumberFormat="1" applyFont="1" applyFill="1" applyBorder="1" applyAlignment="1">
      <alignment horizontal="right" vertical="center"/>
    </xf>
    <xf numFmtId="183" fontId="27" fillId="6" borderId="35" xfId="0" applyNumberFormat="1" applyFont="1" applyFill="1" applyBorder="1" applyAlignment="1">
      <alignment horizontal="left" vertical="center"/>
    </xf>
    <xf numFmtId="183" fontId="25" fillId="6" borderId="35" xfId="0" applyNumberFormat="1" applyFont="1" applyFill="1" applyBorder="1" applyAlignment="1">
      <alignment horizontal="left" vertical="center"/>
    </xf>
    <xf numFmtId="183" fontId="25" fillId="6" borderId="59" xfId="0" applyNumberFormat="1" applyFont="1" applyFill="1" applyBorder="1" applyAlignment="1">
      <alignment horizontal="left" vertical="center"/>
    </xf>
  </cellXfs>
  <cellStyles count="7">
    <cellStyle name="ハイパーリンク" xfId="6" builtinId="8"/>
    <cellStyle name="桁区切り" xfId="3" builtinId="6"/>
    <cellStyle name="桁区切り 2" xfId="2" xr:uid="{00000000-0005-0000-0000-000002000000}"/>
    <cellStyle name="桁区切り 2 2" xfId="5" xr:uid="{00000000-0005-0000-0000-000003000000}"/>
    <cellStyle name="標準" xfId="0" builtinId="0"/>
    <cellStyle name="標準 2" xfId="1" xr:uid="{00000000-0005-0000-0000-000005000000}"/>
    <cellStyle name="標準 2 2" xfId="4" xr:uid="{00000000-0005-0000-0000-000006000000}"/>
  </cellStyles>
  <dxfs count="35">
    <dxf>
      <fill>
        <patternFill>
          <bgColor theme="4" tint="0.39994506668294322"/>
        </patternFill>
      </fill>
    </dxf>
    <dxf>
      <fill>
        <patternFill>
          <bgColor theme="7" tint="0.79998168889431442"/>
        </patternFill>
      </fill>
    </dxf>
    <dxf>
      <fill>
        <patternFill>
          <bgColor theme="7" tint="0.79998168889431442"/>
        </patternFill>
      </fill>
    </dxf>
    <dxf>
      <fill>
        <patternFill>
          <bgColor theme="5" tint="0.59996337778862885"/>
        </patternFill>
      </fill>
    </dxf>
    <dxf>
      <font>
        <color auto="1"/>
      </font>
      <fill>
        <patternFill>
          <bgColor theme="5" tint="0.59996337778862885"/>
        </patternFill>
      </fill>
    </dxf>
    <dxf>
      <fill>
        <patternFill>
          <bgColor theme="5" tint="0.59996337778862885"/>
        </patternFill>
      </fill>
    </dxf>
    <dxf>
      <fill>
        <patternFill>
          <bgColor theme="7" tint="0.79998168889431442"/>
        </patternFill>
      </fill>
    </dxf>
    <dxf>
      <fill>
        <patternFill>
          <bgColor theme="5" tint="0.59996337778862885"/>
        </patternFill>
      </fill>
    </dxf>
    <dxf>
      <fill>
        <patternFill>
          <bgColor theme="7" tint="0.79998168889431442"/>
        </patternFill>
      </fill>
    </dxf>
    <dxf>
      <fill>
        <patternFill>
          <bgColor theme="7" tint="0.79998168889431442"/>
        </patternFill>
      </fill>
    </dxf>
    <dxf>
      <fill>
        <patternFill>
          <bgColor theme="5" tint="0.59996337778862885"/>
        </patternFill>
      </fill>
    </dxf>
    <dxf>
      <fill>
        <patternFill>
          <bgColor theme="7" tint="0.79998168889431442"/>
        </patternFill>
      </fill>
    </dxf>
    <dxf>
      <fill>
        <patternFill>
          <bgColor theme="5" tint="0.59996337778862885"/>
        </patternFill>
      </fill>
    </dxf>
    <dxf>
      <fill>
        <patternFill>
          <bgColor theme="7" tint="0.59996337778862885"/>
        </patternFill>
      </fill>
    </dxf>
    <dxf>
      <fill>
        <patternFill>
          <bgColor theme="5" tint="0.59996337778862885"/>
        </patternFill>
      </fill>
    </dxf>
    <dxf>
      <fill>
        <patternFill>
          <bgColor theme="7" tint="0.79998168889431442"/>
        </patternFill>
      </fill>
    </dxf>
    <dxf>
      <fill>
        <patternFill>
          <bgColor theme="7" tint="0.79998168889431442"/>
        </patternFill>
      </fill>
    </dxf>
    <dxf>
      <fill>
        <patternFill>
          <bgColor theme="5" tint="0.59996337778862885"/>
        </patternFill>
      </fill>
    </dxf>
    <dxf>
      <fill>
        <patternFill>
          <bgColor theme="5" tint="0.59996337778862885"/>
        </patternFill>
      </fill>
    </dxf>
    <dxf>
      <fill>
        <patternFill>
          <bgColor theme="7" tint="0.79998168889431442"/>
        </patternFill>
      </fill>
    </dxf>
    <dxf>
      <fill>
        <patternFill>
          <bgColor theme="5" tint="0.59996337778862885"/>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s>
  <tableStyles count="0" defaultTableStyle="TableStyleMedium2" defaultPivotStyle="PivotStyleLight16"/>
  <colors>
    <mruColors>
      <color rgb="FFFFFF99"/>
      <color rgb="FF0000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checked="Checked" lockText="1" noThreeD="1"/>
</file>

<file path=xl/ctrlProps/ctrlProp113.xml><?xml version="1.0" encoding="utf-8"?>
<formControlPr xmlns="http://schemas.microsoft.com/office/spreadsheetml/2009/9/main" objectType="CheckBox" checked="Checked"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checked="Checked"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3</xdr:col>
      <xdr:colOff>224117</xdr:colOff>
      <xdr:row>28</xdr:row>
      <xdr:rowOff>347383</xdr:rowOff>
    </xdr:from>
    <xdr:ext cx="6376147" cy="1277470"/>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8135470" y="12685059"/>
          <a:ext cx="6376147" cy="1277470"/>
        </a:xfrm>
        <a:prstGeom prst="rect">
          <a:avLst/>
        </a:prstGeom>
        <a:solidFill>
          <a:srgbClr val="FFFF00"/>
        </a:solidFill>
        <a:ln w="381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en-US" altLang="ja-JP" sz="1800" b="1">
              <a:solidFill>
                <a:srgbClr val="FF0000"/>
              </a:solidFill>
            </a:rPr>
            <a:t>※</a:t>
          </a:r>
          <a:r>
            <a:rPr kumimoji="1" lang="ja-JP" altLang="en-US" sz="1800" b="1">
              <a:solidFill>
                <a:srgbClr val="FF0000"/>
              </a:solidFill>
            </a:rPr>
            <a:t>複数の用務がある場合は，入力欄下部の「用務２」</a:t>
          </a:r>
          <a:endParaRPr kumimoji="1" lang="en-US" altLang="ja-JP" sz="1800" b="1">
            <a:solidFill>
              <a:srgbClr val="FF0000"/>
            </a:solidFill>
          </a:endParaRPr>
        </a:p>
        <a:p>
          <a:r>
            <a:rPr kumimoji="1" lang="ja-JP" altLang="en-US" sz="1800" b="1">
              <a:solidFill>
                <a:srgbClr val="FF0000"/>
              </a:solidFill>
            </a:rPr>
            <a:t>「用務３」・・・時系列順で入力してください。</a:t>
          </a:r>
        </a:p>
      </xdr:txBody>
    </xdr:sp>
    <xdr:clientData/>
  </xdr:oneCellAnchor>
  <xdr:oneCellAnchor>
    <xdr:from>
      <xdr:col>0</xdr:col>
      <xdr:colOff>443754</xdr:colOff>
      <xdr:row>28</xdr:row>
      <xdr:rowOff>342900</xdr:rowOff>
    </xdr:from>
    <xdr:ext cx="7198657" cy="1281954"/>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43754" y="12680576"/>
          <a:ext cx="7198657" cy="1281954"/>
        </a:xfrm>
        <a:prstGeom prst="rect">
          <a:avLst/>
        </a:prstGeom>
        <a:solidFill>
          <a:srgbClr val="FFFF00"/>
        </a:solidFill>
        <a:ln w="28575">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2000" b="1">
              <a:solidFill>
                <a:srgbClr val="FF0000"/>
              </a:solidFill>
            </a:rPr>
            <a:t>※</a:t>
          </a:r>
          <a:r>
            <a:rPr kumimoji="1" lang="ja-JP" altLang="en-US" sz="2000" b="1">
              <a:solidFill>
                <a:srgbClr val="FF0000"/>
              </a:solidFill>
            </a:rPr>
            <a:t>外国旅行の際は，</a:t>
          </a:r>
          <a:r>
            <a:rPr kumimoji="1" lang="en-US" altLang="ja-JP" sz="2000" b="1">
              <a:solidFill>
                <a:srgbClr val="FF0000"/>
              </a:solidFill>
            </a:rPr>
            <a:t>53</a:t>
          </a:r>
          <a:r>
            <a:rPr kumimoji="1" lang="ja-JP" altLang="en-US" sz="2000" b="1">
              <a:solidFill>
                <a:srgbClr val="FF0000"/>
              </a:solidFill>
              <a:effectLst/>
              <a:latin typeface="+mn-lt"/>
              <a:ea typeface="+mn-ea"/>
              <a:cs typeface="+mn-cs"/>
            </a:rPr>
            <a:t>行目に</a:t>
          </a:r>
          <a:r>
            <a:rPr kumimoji="1" lang="ja-JP" altLang="ja-JP" sz="2000" b="1">
              <a:solidFill>
                <a:srgbClr val="FF0000"/>
              </a:solidFill>
              <a:effectLst/>
              <a:latin typeface="+mn-lt"/>
              <a:ea typeface="+mn-ea"/>
              <a:cs typeface="+mn-cs"/>
            </a:rPr>
            <a:t>スクロールしてください</a:t>
          </a:r>
          <a:r>
            <a:rPr kumimoji="1" lang="ja-JP" altLang="en-US" sz="2000" b="1">
              <a:solidFill>
                <a:srgbClr val="FF0000"/>
              </a:solidFill>
              <a:effectLst/>
              <a:latin typeface="+mn-lt"/>
              <a:ea typeface="+mn-ea"/>
              <a:cs typeface="+mn-cs"/>
            </a:rPr>
            <a:t>↓</a:t>
          </a:r>
          <a:endParaRPr lang="ja-JP" altLang="ja-JP" sz="2000">
            <a:solidFill>
              <a:srgbClr val="FF0000"/>
            </a:solidFill>
            <a:effectLst/>
          </a:endParaRPr>
        </a:p>
      </xdr:txBody>
    </xdr:sp>
    <xdr:clientData/>
  </xdr:oneCellAnchor>
  <xdr:oneCellAnchor>
    <xdr:from>
      <xdr:col>7</xdr:col>
      <xdr:colOff>340177</xdr:colOff>
      <xdr:row>58</xdr:row>
      <xdr:rowOff>272142</xdr:rowOff>
    </xdr:from>
    <xdr:ext cx="7198657" cy="4789715"/>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5308034" y="23662821"/>
          <a:ext cx="7198657" cy="4789715"/>
        </a:xfrm>
        <a:prstGeom prst="rect">
          <a:avLst/>
        </a:prstGeom>
        <a:solidFill>
          <a:srgbClr val="FFFF00"/>
        </a:solidFill>
        <a:ln w="28575">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2000" b="1">
              <a:solidFill>
                <a:srgbClr val="FF0000"/>
              </a:solidFill>
              <a:effectLst/>
            </a:rPr>
            <a:t>※</a:t>
          </a:r>
          <a:r>
            <a:rPr kumimoji="1" lang="ja-JP" altLang="en-US" sz="2000" b="1">
              <a:solidFill>
                <a:srgbClr val="FF0000"/>
              </a:solidFill>
              <a:effectLst/>
            </a:rPr>
            <a:t>滞在日程表　記入例</a:t>
          </a:r>
          <a:endParaRPr kumimoji="1" lang="en-US" altLang="ja-JP" sz="2000" b="1">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1">
              <a:solidFill>
                <a:srgbClr val="FF0000"/>
              </a:solidFill>
              <a:effectLst/>
            </a:rPr>
            <a:t>「</a:t>
          </a:r>
          <a:r>
            <a:rPr kumimoji="1" lang="en-US" altLang="ja-JP" sz="2000" b="1">
              <a:solidFill>
                <a:srgbClr val="FF0000"/>
              </a:solidFill>
              <a:effectLst/>
            </a:rPr>
            <a:t>Alt</a:t>
          </a:r>
          <a:r>
            <a:rPr kumimoji="1" lang="ja-JP" altLang="en-US" sz="2000" b="1">
              <a:solidFill>
                <a:srgbClr val="FF0000"/>
              </a:solidFill>
              <a:effectLst/>
            </a:rPr>
            <a:t>＋</a:t>
          </a:r>
          <a:r>
            <a:rPr kumimoji="1" lang="en-US" altLang="ja-JP" sz="2000" b="1">
              <a:solidFill>
                <a:srgbClr val="FF0000"/>
              </a:solidFill>
              <a:effectLst/>
            </a:rPr>
            <a:t>Enter</a:t>
          </a:r>
          <a:r>
            <a:rPr kumimoji="1" lang="ja-JP" altLang="en-US" sz="2000" b="1">
              <a:solidFill>
                <a:srgbClr val="FF0000"/>
              </a:solidFill>
              <a:effectLst/>
            </a:rPr>
            <a:t>」にて改行の上、入力をお願いします。</a:t>
          </a:r>
          <a:endParaRPr kumimoji="1" lang="en-US" altLang="ja-JP" sz="2000" b="1">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2000">
            <a:solidFill>
              <a:srgbClr val="FF0000"/>
            </a:solidFill>
            <a:effectLst/>
          </a:endParaRPr>
        </a:p>
      </xdr:txBody>
    </xdr:sp>
    <xdr:clientData/>
  </xdr:oneCellAnchor>
  <xdr:oneCellAnchor>
    <xdr:from>
      <xdr:col>7</xdr:col>
      <xdr:colOff>0</xdr:colOff>
      <xdr:row>17</xdr:row>
      <xdr:rowOff>27214</xdr:rowOff>
    </xdr:from>
    <xdr:ext cx="4626428" cy="680357"/>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4967857" y="4980214"/>
          <a:ext cx="4626428" cy="680357"/>
        </a:xfrm>
        <a:prstGeom prst="rect">
          <a:avLst/>
        </a:prstGeom>
        <a:solidFill>
          <a:sysClr val="window" lastClr="FFFFFF"/>
        </a:solidFill>
        <a:ln w="28575">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a:t>
          </a:r>
          <a:r>
            <a:rPr kumimoji="1" lang="ja-JP" altLang="en-US" sz="1200" b="1"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予算科目　入力不足例</a:t>
          </a:r>
          <a:endParaRPr kumimoji="1" lang="en-US" altLang="ja-JP" sz="1200" b="1"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　</a:t>
          </a:r>
          <a:r>
            <a:rPr kumimoji="0" lang="en-US" altLang="ja-JP" sz="12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a:t>
          </a:r>
          <a:r>
            <a:rPr kumimoji="0" lang="ja-JP" altLang="en-US" sz="12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　学内経費，科研費，助成金，寄附金，☆☆☆産業　等</a:t>
          </a:r>
        </a:p>
      </xdr:txBody>
    </xdr:sp>
    <xdr:clientData/>
  </xdr:oneCellAnchor>
  <xdr:oneCellAnchor>
    <xdr:from>
      <xdr:col>3</xdr:col>
      <xdr:colOff>235323</xdr:colOff>
      <xdr:row>28</xdr:row>
      <xdr:rowOff>168088</xdr:rowOff>
    </xdr:from>
    <xdr:ext cx="6376147" cy="2084294"/>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150598" y="21418363"/>
          <a:ext cx="6376147" cy="2084294"/>
        </a:xfrm>
        <a:prstGeom prst="rect">
          <a:avLst/>
        </a:prstGeom>
        <a:solidFill>
          <a:srgbClr val="FFFF00"/>
        </a:solidFill>
        <a:ln w="381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en-US" altLang="ja-JP" sz="1800" b="1">
              <a:solidFill>
                <a:srgbClr val="FF0000"/>
              </a:solidFill>
            </a:rPr>
            <a:t>※</a:t>
          </a:r>
          <a:r>
            <a:rPr kumimoji="1" lang="ja-JP" altLang="en-US" sz="1800" b="1">
              <a:solidFill>
                <a:srgbClr val="FF0000"/>
              </a:solidFill>
            </a:rPr>
            <a:t>複数の用務がある場合は，入力欄下部の「用務２」</a:t>
          </a:r>
          <a:endParaRPr kumimoji="1" lang="en-US" altLang="ja-JP" sz="1800" b="1">
            <a:solidFill>
              <a:srgbClr val="FF0000"/>
            </a:solidFill>
          </a:endParaRPr>
        </a:p>
        <a:p>
          <a:r>
            <a:rPr kumimoji="1" lang="ja-JP" altLang="en-US" sz="1800" b="1">
              <a:solidFill>
                <a:srgbClr val="FF0000"/>
              </a:solidFill>
            </a:rPr>
            <a:t>「用務３」・・・時系列順で入力してください。</a:t>
          </a:r>
          <a:endParaRPr kumimoji="1" lang="en-US" altLang="ja-JP" sz="1800" b="1">
            <a:solidFill>
              <a:srgbClr val="FF0000"/>
            </a:solidFill>
          </a:endParaRPr>
        </a:p>
        <a:p>
          <a:r>
            <a:rPr kumimoji="1" lang="en-US" altLang="ja-JP" sz="1800" b="1">
              <a:solidFill>
                <a:srgbClr val="FF0000"/>
              </a:solidFill>
              <a:latin typeface="Calibri" panose="020F0502020204030204" pitchFamily="34" charset="0"/>
              <a:ea typeface="Calibri" panose="020F0502020204030204" pitchFamily="34" charset="0"/>
              <a:cs typeface="Calibri" panose="020F0502020204030204" pitchFamily="34" charset="0"/>
            </a:rPr>
            <a:t>(※In the case of multiple duties, please use the fields labeled 'Duty 2', 'Duty 3', and so on, located below the input section, and enter each in chronological order.</a:t>
          </a:r>
          <a:r>
            <a:rPr kumimoji="1" lang="ja-JP" altLang="en-US" sz="1800" b="1">
              <a:solidFill>
                <a:srgbClr val="FF0000"/>
              </a:solidFill>
              <a:latin typeface="Calibri" panose="020F0502020204030204" pitchFamily="34" charset="0"/>
              <a:cs typeface="Calibri" panose="020F0502020204030204" pitchFamily="34" charset="0"/>
            </a:rPr>
            <a:t>）</a:t>
          </a:r>
        </a:p>
      </xdr:txBody>
    </xdr:sp>
    <xdr:clientData/>
  </xdr:oneCellAnchor>
  <xdr:oneCellAnchor>
    <xdr:from>
      <xdr:col>0</xdr:col>
      <xdr:colOff>443754</xdr:colOff>
      <xdr:row>28</xdr:row>
      <xdr:rowOff>342900</xdr:rowOff>
    </xdr:from>
    <xdr:ext cx="7198657" cy="1281954"/>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43754" y="21593175"/>
          <a:ext cx="7198657" cy="1281954"/>
        </a:xfrm>
        <a:prstGeom prst="rect">
          <a:avLst/>
        </a:prstGeom>
        <a:solidFill>
          <a:srgbClr val="FFFF00"/>
        </a:solidFill>
        <a:ln w="28575">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800" b="1">
              <a:solidFill>
                <a:srgbClr val="FF0000"/>
              </a:solidFill>
            </a:rPr>
            <a:t>※</a:t>
          </a:r>
          <a:r>
            <a:rPr kumimoji="1" lang="ja-JP" altLang="en-US" sz="1800" b="1">
              <a:solidFill>
                <a:srgbClr val="FF0000"/>
              </a:solidFill>
            </a:rPr>
            <a:t>外国旅行の際は，</a:t>
          </a:r>
          <a:r>
            <a:rPr kumimoji="1" lang="en-US" altLang="ja-JP" sz="1800" b="1">
              <a:solidFill>
                <a:srgbClr val="FF0000"/>
              </a:solidFill>
            </a:rPr>
            <a:t>54</a:t>
          </a:r>
          <a:r>
            <a:rPr kumimoji="1" lang="ja-JP" altLang="en-US" sz="1800" b="1">
              <a:solidFill>
                <a:srgbClr val="FF0000"/>
              </a:solidFill>
              <a:effectLst/>
              <a:latin typeface="+mn-lt"/>
              <a:ea typeface="+mn-ea"/>
              <a:cs typeface="+mn-cs"/>
            </a:rPr>
            <a:t>行目に</a:t>
          </a:r>
          <a:r>
            <a:rPr kumimoji="1" lang="ja-JP" altLang="ja-JP" sz="1800" b="1">
              <a:solidFill>
                <a:srgbClr val="FF0000"/>
              </a:solidFill>
              <a:effectLst/>
              <a:latin typeface="+mn-lt"/>
              <a:ea typeface="+mn-ea"/>
              <a:cs typeface="+mn-cs"/>
            </a:rPr>
            <a:t>スクロールしてください</a:t>
          </a:r>
          <a:r>
            <a:rPr kumimoji="1" lang="ja-JP" altLang="en-US" sz="1800" b="1">
              <a:solidFill>
                <a:srgbClr val="FF0000"/>
              </a:solidFill>
              <a:effectLst/>
              <a:latin typeface="+mn-lt"/>
              <a:ea typeface="+mn-ea"/>
              <a:cs typeface="+mn-cs"/>
            </a:rPr>
            <a:t>↓</a:t>
          </a:r>
          <a:endParaRPr kumimoji="1" lang="en-US" altLang="ja-JP" sz="180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800" b="1">
              <a:solidFill>
                <a:srgbClr val="FF0000"/>
              </a:solidFill>
              <a:effectLst/>
            </a:rPr>
            <a:t>(※When traveling abroad, please scroll to line 54.)</a:t>
          </a:r>
          <a:endParaRPr lang="ja-JP" altLang="ja-JP" sz="1800" b="1">
            <a:solidFill>
              <a:srgbClr val="FF0000"/>
            </a:solidFill>
            <a:effectLst/>
          </a:endParaRPr>
        </a:p>
      </xdr:txBody>
    </xdr:sp>
    <xdr:clientData/>
  </xdr:oneCellAnchor>
  <xdr:oneCellAnchor>
    <xdr:from>
      <xdr:col>7</xdr:col>
      <xdr:colOff>0</xdr:colOff>
      <xdr:row>17</xdr:row>
      <xdr:rowOff>27214</xdr:rowOff>
    </xdr:from>
    <xdr:ext cx="4626428" cy="2113109"/>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14935200" y="8675914"/>
          <a:ext cx="4626428" cy="2113109"/>
        </a:xfrm>
        <a:prstGeom prst="rect">
          <a:avLst/>
        </a:prstGeom>
        <a:solidFill>
          <a:sysClr val="window" lastClr="FFFFFF"/>
        </a:solidFill>
        <a:ln w="28575">
          <a:solidFill>
            <a:srgbClr val="FFC000"/>
          </a:solid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a:t>
          </a:r>
          <a:r>
            <a:rPr kumimoji="1" lang="ja-JP" altLang="en-US" sz="1200" b="1"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予算科目　入力不足例</a:t>
          </a:r>
          <a:endParaRPr kumimoji="1" lang="en-US" altLang="ja-JP" sz="1200" b="1"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　</a:t>
          </a:r>
          <a:r>
            <a:rPr kumimoji="0" lang="en-US" altLang="ja-JP" sz="12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a:t>
          </a:r>
          <a:r>
            <a:rPr kumimoji="0" lang="ja-JP" altLang="en-US" sz="12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　学内経費，科研費，助成金，寄附金，☆☆☆産業　等</a:t>
          </a:r>
          <a:endParaRPr kumimoji="0" lang="en-US" altLang="ja-JP" sz="12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100" b="1" i="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200" b="0" i="0">
              <a:solidFill>
                <a:srgbClr val="FF0000"/>
              </a:solidFill>
              <a:effectLst/>
              <a:latin typeface="+mn-lt"/>
              <a:ea typeface="+mn-ea"/>
              <a:cs typeface="+mn-cs"/>
            </a:rPr>
            <a:t>※</a:t>
          </a:r>
          <a:r>
            <a:rPr lang="en-US" altLang="ja-JP" sz="1400" b="0" i="0">
              <a:solidFill>
                <a:srgbClr val="FF0000"/>
              </a:solidFill>
              <a:effectLst/>
              <a:latin typeface="+mn-lt"/>
              <a:ea typeface="+mn-ea"/>
              <a:cs typeface="+mn-cs"/>
            </a:rPr>
            <a:t>The following are examples of insufficient budget item entries:</a:t>
          </a:r>
          <a:br>
            <a:rPr lang="en-US" altLang="ja-JP" sz="1400" b="0">
              <a:solidFill>
                <a:srgbClr val="FF0000"/>
              </a:solidFill>
            </a:rPr>
          </a:br>
          <a:r>
            <a:rPr lang="ja-JP" altLang="en-US" sz="1100" b="0" i="0">
              <a:effectLst/>
              <a:latin typeface="+mn-lt"/>
              <a:ea typeface="+mn-ea"/>
              <a:cs typeface="+mn-cs"/>
            </a:rPr>
            <a:t>❌ </a:t>
          </a:r>
          <a:r>
            <a:rPr lang="en-US" altLang="ja-JP" sz="1100" b="0" i="0">
              <a:effectLst/>
              <a:latin typeface="+mn-lt"/>
              <a:ea typeface="+mn-ea"/>
              <a:cs typeface="+mn-cs"/>
            </a:rPr>
            <a:t>Internal university funds, JSPS Grants-in-Aid (KAKENHI), subsidies, donations, ☆☆☆ Corporation, etc.</a:t>
          </a:r>
          <a:endParaRPr kumimoji="0" lang="ja-JP" altLang="en-US" sz="12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endParaRPr>
        </a:p>
      </xdr:txBody>
    </xdr:sp>
    <xdr:clientData/>
  </xdr:oneCellAnchor>
  <xdr:oneCellAnchor>
    <xdr:from>
      <xdr:col>9</xdr:col>
      <xdr:colOff>246529</xdr:colOff>
      <xdr:row>62</xdr:row>
      <xdr:rowOff>33617</xdr:rowOff>
    </xdr:from>
    <xdr:ext cx="4751294" cy="1355911"/>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16553329" y="49068317"/>
          <a:ext cx="4751294" cy="13559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100"/>
        </a:p>
      </xdr:txBody>
    </xdr:sp>
    <xdr:clientData/>
  </xdr:oneCellAnchor>
  <xdr:twoCellAnchor editAs="oneCell">
    <xdr:from>
      <xdr:col>7</xdr:col>
      <xdr:colOff>437029</xdr:colOff>
      <xdr:row>60</xdr:row>
      <xdr:rowOff>22412</xdr:rowOff>
    </xdr:from>
    <xdr:to>
      <xdr:col>18</xdr:col>
      <xdr:colOff>77642</xdr:colOff>
      <xdr:row>60</xdr:row>
      <xdr:rowOff>3289487</xdr:rowOff>
    </xdr:to>
    <xdr:pic>
      <xdr:nvPicPr>
        <xdr:cNvPr id="13" name="図 12">
          <a:extLst>
            <a:ext uri="{FF2B5EF4-FFF2-40B4-BE49-F238E27FC236}">
              <a16:creationId xmlns:a16="http://schemas.microsoft.com/office/drawing/2014/main" id="{00000000-0008-0000-00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63264" y="44117559"/>
          <a:ext cx="7159760" cy="3267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19050</xdr:colOff>
      <xdr:row>2</xdr:row>
      <xdr:rowOff>20934</xdr:rowOff>
    </xdr:from>
    <xdr:to>
      <xdr:col>3</xdr:col>
      <xdr:colOff>20935</xdr:colOff>
      <xdr:row>70</xdr:row>
      <xdr:rowOff>66675</xdr:rowOff>
    </xdr:to>
    <xdr:cxnSp macro="">
      <xdr:nvCxnSpPr>
        <xdr:cNvPr id="17" name="直線コネクタ 16">
          <a:extLst>
            <a:ext uri="{FF2B5EF4-FFF2-40B4-BE49-F238E27FC236}">
              <a16:creationId xmlns:a16="http://schemas.microsoft.com/office/drawing/2014/main" id="{00000000-0008-0000-0100-000011000000}"/>
            </a:ext>
          </a:extLst>
        </xdr:cNvPr>
        <xdr:cNvCxnSpPr/>
      </xdr:nvCxnSpPr>
      <xdr:spPr>
        <a:xfrm flipH="1">
          <a:off x="4133850" y="1383009"/>
          <a:ext cx="1885" cy="11980566"/>
        </a:xfrm>
        <a:prstGeom prst="line">
          <a:avLst/>
        </a:prstGeom>
        <a:ln w="25400"/>
      </xdr:spPr>
      <xdr:style>
        <a:lnRef idx="1">
          <a:schemeClr val="accent5"/>
        </a:lnRef>
        <a:fillRef idx="0">
          <a:schemeClr val="accent5"/>
        </a:fillRef>
        <a:effectRef idx="0">
          <a:schemeClr val="accent5"/>
        </a:effectRef>
        <a:fontRef idx="minor">
          <a:schemeClr val="tx1"/>
        </a:fontRef>
      </xdr:style>
    </xdr:cxnSp>
    <xdr:clientData/>
  </xdr:twoCellAnchor>
  <xdr:twoCellAnchor>
    <xdr:from>
      <xdr:col>0</xdr:col>
      <xdr:colOff>104670</xdr:colOff>
      <xdr:row>5</xdr:row>
      <xdr:rowOff>52229</xdr:rowOff>
    </xdr:from>
    <xdr:to>
      <xdr:col>6</xdr:col>
      <xdr:colOff>678368</xdr:colOff>
      <xdr:row>67</xdr:row>
      <xdr:rowOff>114299</xdr:rowOff>
    </xdr:to>
    <xdr:grpSp>
      <xdr:nvGrpSpPr>
        <xdr:cNvPr id="14" name="グループ化 13">
          <a:extLst>
            <a:ext uri="{FF2B5EF4-FFF2-40B4-BE49-F238E27FC236}">
              <a16:creationId xmlns:a16="http://schemas.microsoft.com/office/drawing/2014/main" id="{00000000-0008-0000-0100-00000E000000}"/>
            </a:ext>
          </a:extLst>
        </xdr:cNvPr>
        <xdr:cNvGrpSpPr/>
      </xdr:nvGrpSpPr>
      <xdr:grpSpPr>
        <a:xfrm>
          <a:off x="104670" y="2119154"/>
          <a:ext cx="8117498" cy="10777695"/>
          <a:chOff x="-96524" y="11468100"/>
          <a:chExt cx="6725924" cy="8211780"/>
        </a:xfrm>
      </xdr:grpSpPr>
      <xdr:grpSp>
        <xdr:nvGrpSpPr>
          <xdr:cNvPr id="18" name="グループ化 17">
            <a:extLst>
              <a:ext uri="{FF2B5EF4-FFF2-40B4-BE49-F238E27FC236}">
                <a16:creationId xmlns:a16="http://schemas.microsoft.com/office/drawing/2014/main" id="{00000000-0008-0000-0100-000012000000}"/>
              </a:ext>
            </a:extLst>
          </xdr:cNvPr>
          <xdr:cNvGrpSpPr/>
        </xdr:nvGrpSpPr>
        <xdr:grpSpPr>
          <a:xfrm>
            <a:off x="-96524" y="11468100"/>
            <a:ext cx="6725924" cy="8211780"/>
            <a:chOff x="-96524" y="0"/>
            <a:chExt cx="6725924" cy="8211780"/>
          </a:xfrm>
        </xdr:grpSpPr>
        <xdr:sp macro="" textlink="">
          <xdr:nvSpPr>
            <xdr:cNvPr id="19" name="角丸四角形 18">
              <a:extLst>
                <a:ext uri="{FF2B5EF4-FFF2-40B4-BE49-F238E27FC236}">
                  <a16:creationId xmlns:a16="http://schemas.microsoft.com/office/drawing/2014/main" id="{00000000-0008-0000-0100-000013000000}"/>
                </a:ext>
              </a:extLst>
            </xdr:cNvPr>
            <xdr:cNvSpPr/>
          </xdr:nvSpPr>
          <xdr:spPr>
            <a:xfrm>
              <a:off x="-78922" y="0"/>
              <a:ext cx="3180534" cy="2000250"/>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FF"/>
                  </a:solidFill>
                  <a:effectLst/>
                  <a:ea typeface="ＭＳ ゴシック" panose="020B0609070205080204" pitchFamily="49" charset="-128"/>
                  <a:cs typeface="Times New Roman" panose="02020603050405020304" pitchFamily="18" charset="0"/>
                </a:rPr>
                <a:t>①</a:t>
              </a:r>
              <a:r>
                <a:rPr lang="ja-JP" altLang="en-US" sz="1200" b="1" kern="100">
                  <a:solidFill>
                    <a:srgbClr val="0000FF"/>
                  </a:solidFill>
                  <a:effectLst/>
                  <a:ea typeface="ＭＳ ゴシック" panose="020B0609070205080204" pitchFamily="49" charset="-128"/>
                  <a:cs typeface="Times New Roman" panose="02020603050405020304" pitchFamily="18" charset="0"/>
                </a:rPr>
                <a:t>旅行</a:t>
              </a:r>
              <a:r>
                <a:rPr lang="ja-JP" sz="1200" b="1" kern="100">
                  <a:solidFill>
                    <a:srgbClr val="0000FF"/>
                  </a:solidFill>
                  <a:effectLst/>
                  <a:ea typeface="ＭＳ ゴシック" panose="020B0609070205080204" pitchFamily="49" charset="-128"/>
                  <a:cs typeface="Times New Roman" panose="02020603050405020304" pitchFamily="18" charset="0"/>
                </a:rPr>
                <a:t>申請</a:t>
              </a: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「入力シート」の</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指示に沿って各事項を</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入力し，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添付書類と併せて</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事務部門の庶務（旅行命令事務）担当あて</a:t>
              </a:r>
              <a:r>
                <a:rPr lang="ja-JP"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電子メールに添付して送信</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してください。</a:t>
              </a:r>
              <a:endPar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eaLnBrk="1" fontAlgn="auto" latinLnBrk="0" hangingPunct="1"/>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必須の添付書類</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050" b="1">
                  <a:solidFill>
                    <a:srgbClr val="FF0000"/>
                  </a:solidFill>
                  <a:effectLst/>
                  <a:latin typeface="ＭＳ ゴシック" panose="020B0609070205080204" pitchFamily="49" charset="-128"/>
                  <a:ea typeface="ＭＳ ゴシック" panose="020B0609070205080204" pitchFamily="49" charset="-128"/>
                  <a:cs typeface="+mn-cs"/>
                </a:rPr>
                <a:t>用務の日程，開始・終了時刻のわかる資料</a:t>
              </a:r>
              <a:endParaRPr lang="ja-JP" altLang="ja-JP" sz="1050">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任意の添付書類</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050" b="1">
                  <a:solidFill>
                    <a:srgbClr val="FF0000"/>
                  </a:solidFill>
                  <a:effectLst/>
                  <a:latin typeface="ＭＳ ゴシック" panose="020B0609070205080204" pitchFamily="49" charset="-128"/>
                  <a:ea typeface="ＭＳ ゴシック" panose="020B0609070205080204" pitchFamily="49" charset="-128"/>
                  <a:cs typeface="+mn-cs"/>
                </a:rPr>
                <a:t>相手方の費用負担がわかる資料</a:t>
              </a:r>
              <a:endParaRPr lang="ja-JP" altLang="ja-JP" sz="1050">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050" b="1">
                  <a:solidFill>
                    <a:srgbClr val="FF0000"/>
                  </a:solidFill>
                  <a:effectLst/>
                  <a:latin typeface="ＭＳ ゴシック" panose="020B0609070205080204" pitchFamily="49" charset="-128"/>
                  <a:ea typeface="ＭＳ ゴシック" panose="020B0609070205080204" pitchFamily="49" charset="-128"/>
                  <a:cs typeface="+mn-cs"/>
                </a:rPr>
                <a:t>休日の振替・代休日指定簿</a:t>
              </a:r>
              <a:endParaRPr lang="ja-JP" altLang="ja-JP" sz="1050">
                <a:solidFill>
                  <a:srgbClr val="FF0000"/>
                </a:solidFill>
                <a:effectLst/>
                <a:latin typeface="ＭＳ ゴシック" panose="020B0609070205080204" pitchFamily="49" charset="-128"/>
                <a:ea typeface="ＭＳ ゴシック" panose="020B0609070205080204" pitchFamily="49" charset="-128"/>
              </a:endParaRPr>
            </a:p>
          </xdr:txBody>
        </xdr:sp>
        <xdr:sp macro="" textlink="">
          <xdr:nvSpPr>
            <xdr:cNvPr id="20" name="角丸四角形 19">
              <a:extLst>
                <a:ext uri="{FF2B5EF4-FFF2-40B4-BE49-F238E27FC236}">
                  <a16:creationId xmlns:a16="http://schemas.microsoft.com/office/drawing/2014/main" id="{00000000-0008-0000-0100-000014000000}"/>
                </a:ext>
              </a:extLst>
            </xdr:cNvPr>
            <xdr:cNvSpPr/>
          </xdr:nvSpPr>
          <xdr:spPr>
            <a:xfrm>
              <a:off x="3657600" y="1114424"/>
              <a:ext cx="2971800" cy="1752601"/>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FF"/>
                  </a:solidFill>
                  <a:effectLst/>
                  <a:latin typeface="ＭＳ ゴシック" panose="020B0609070205080204" pitchFamily="49" charset="-128"/>
                  <a:ea typeface="ＭＳ ゴシック" panose="020B0609070205080204" pitchFamily="49" charset="-128"/>
                  <a:cs typeface="Times New Roman" panose="02020603050405020304" pitchFamily="18" charset="0"/>
                </a:rPr>
                <a:t>②旅行命令</a:t>
              </a: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旅行者から「</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①</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旅行申請」</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の電子メールを受け，「旅行命令（依頼）伺」に必要事項加筆のうえ</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，紙または電子により、旅行命令権者による決裁を受けます。</a:t>
              </a: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sp macro="" textlink="">
          <xdr:nvSpPr>
            <xdr:cNvPr id="21" name="角丸四角形 20">
              <a:extLst>
                <a:ext uri="{FF2B5EF4-FFF2-40B4-BE49-F238E27FC236}">
                  <a16:creationId xmlns:a16="http://schemas.microsoft.com/office/drawing/2014/main" id="{00000000-0008-0000-0100-000015000000}"/>
                </a:ext>
              </a:extLst>
            </xdr:cNvPr>
            <xdr:cNvSpPr/>
          </xdr:nvSpPr>
          <xdr:spPr>
            <a:xfrm>
              <a:off x="-96524" y="2201665"/>
              <a:ext cx="3196319" cy="6010115"/>
            </a:xfrm>
            <a:prstGeom prst="roundRect">
              <a:avLst/>
            </a:prstGeom>
            <a:ln>
              <a:solidFill>
                <a:srgbClr val="00B0F0"/>
              </a:solidFill>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1200" b="1" kern="100">
                  <a:solidFill>
                    <a:srgbClr val="0000FF"/>
                  </a:solidFill>
                  <a:effectLst/>
                  <a:ea typeface="ＭＳ ゴシック" panose="020B0609070205080204" pitchFamily="49" charset="-128"/>
                  <a:cs typeface="Times New Roman" panose="02020603050405020304" pitchFamily="18" charset="0"/>
                </a:rPr>
                <a:t>③旅行報告</a:t>
              </a: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エクセルファイルの「旅行報告書」シートの各事項を記載，チェック等して</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altLang="en-US" sz="1050" b="1" u="sng"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自署のうえ，</a:t>
              </a:r>
              <a:r>
                <a:rPr lang="ja-JP" sz="1050" b="1" u="sng"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添付書類とともに</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事務部門の庶務（旅行命令事務）担当に</a:t>
              </a:r>
              <a:r>
                <a:rPr lang="ja-JP" sz="105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提出</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してください。</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旅行者本人が新潟大学から付与されたメールアドレスから提出する場合は，旅行報告書の自署省略が可能です。</a:t>
              </a: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endParaRPr lang="en-US"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提出に必要な書類</a:t>
              </a:r>
              <a:r>
                <a:rPr lang="en-US" altLang="ja-JP" sz="1100">
                  <a:solidFill>
                    <a:schemeClr val="dk1"/>
                  </a:solidFill>
                  <a:effectLst/>
                  <a:latin typeface="+mn-lt"/>
                  <a:ea typeface="+mn-ea"/>
                  <a:cs typeface="+mn-cs"/>
                </a:rPr>
                <a:t>】</a:t>
              </a:r>
              <a:endParaRPr lang="ja-JP" altLang="ja-JP">
                <a:effectLst/>
              </a:endParaRPr>
            </a:p>
            <a:p>
              <a:r>
                <a:rPr lang="ja-JP" altLang="ja-JP" sz="1100" b="0">
                  <a:solidFill>
                    <a:srgbClr val="FF0000"/>
                  </a:solidFill>
                  <a:effectLst/>
                  <a:latin typeface="ＭＳ ゴシック" panose="020B0609070205080204" pitchFamily="49" charset="-128"/>
                  <a:ea typeface="ＭＳ ゴシック" panose="020B0609070205080204" pitchFamily="49" charset="-128"/>
                  <a:cs typeface="+mn-cs"/>
                </a:rPr>
                <a:t>領収証書</a:t>
              </a:r>
              <a:r>
                <a:rPr lang="ja-JP" altLang="en-US" sz="1100" b="0">
                  <a:solidFill>
                    <a:srgbClr val="FF0000"/>
                  </a:solidFill>
                  <a:effectLst/>
                  <a:latin typeface="ＭＳ ゴシック" panose="020B0609070205080204" pitchFamily="49" charset="-128"/>
                  <a:ea typeface="ＭＳ ゴシック" panose="020B0609070205080204" pitchFamily="49" charset="-128"/>
                  <a:cs typeface="+mn-cs"/>
                </a:rPr>
                <a:t>（</a:t>
              </a:r>
              <a:r>
                <a:rPr lang="ja-JP" altLang="ja-JP" sz="1100" b="0">
                  <a:solidFill>
                    <a:srgbClr val="FF0000"/>
                  </a:solidFill>
                  <a:effectLst/>
                  <a:latin typeface="ＭＳ ゴシック" panose="020B0609070205080204" pitchFamily="49" charset="-128"/>
                  <a:ea typeface="ＭＳ ゴシック" panose="020B0609070205080204" pitchFamily="49" charset="-128"/>
                  <a:cs typeface="+mn-cs"/>
                </a:rPr>
                <a:t>航空券</a:t>
              </a:r>
              <a:r>
                <a:rPr lang="ja-JP" altLang="en-US" sz="1100" b="0">
                  <a:solidFill>
                    <a:srgbClr val="FF0000"/>
                  </a:solidFill>
                  <a:effectLst/>
                  <a:latin typeface="ＭＳ ゴシック" panose="020B0609070205080204" pitchFamily="49" charset="-128"/>
                  <a:ea typeface="ＭＳ ゴシック" panose="020B0609070205080204" pitchFamily="49" charset="-128"/>
                  <a:cs typeface="+mn-cs"/>
                </a:rPr>
                <a:t>，</a:t>
              </a:r>
              <a:r>
                <a:rPr lang="ja-JP" altLang="ja-JP" sz="1100" b="0">
                  <a:solidFill>
                    <a:srgbClr val="FF0000"/>
                  </a:solidFill>
                  <a:effectLst/>
                  <a:latin typeface="ＭＳ ゴシック" panose="020B0609070205080204" pitchFamily="49" charset="-128"/>
                  <a:ea typeface="ＭＳ ゴシック" panose="020B0609070205080204" pitchFamily="49" charset="-128"/>
                  <a:cs typeface="+mn-cs"/>
                </a:rPr>
                <a:t>高速バス</a:t>
              </a:r>
              <a:r>
                <a:rPr lang="ja-JP" altLang="en-US" sz="1100" b="0">
                  <a:solidFill>
                    <a:srgbClr val="FF0000"/>
                  </a:solidFill>
                  <a:effectLst/>
                  <a:latin typeface="ＭＳ ゴシック" panose="020B0609070205080204" pitchFamily="49" charset="-128"/>
                  <a:ea typeface="ＭＳ ゴシック" panose="020B0609070205080204" pitchFamily="49" charset="-128"/>
                  <a:cs typeface="+mn-cs"/>
                </a:rPr>
                <a:t>等）</a:t>
              </a:r>
              <a:r>
                <a:rPr lang="ja-JP" altLang="ja-JP" sz="1100" b="0">
                  <a:solidFill>
                    <a:srgbClr val="FF0000"/>
                  </a:solidFill>
                  <a:effectLst/>
                  <a:latin typeface="ＭＳ ゴシック" panose="020B0609070205080204" pitchFamily="49" charset="-128"/>
                  <a:ea typeface="ＭＳ ゴシック" panose="020B0609070205080204" pitchFamily="49" charset="-128"/>
                  <a:cs typeface="+mn-cs"/>
                </a:rPr>
                <a:t>，</a:t>
              </a:r>
              <a:r>
                <a:rPr lang="ja-JP"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航空券の半券</a:t>
              </a:r>
              <a:r>
                <a:rPr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（任意）</a:t>
              </a:r>
              <a:r>
                <a:rPr lang="en-US"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宿泊施設の領収書（同一施設に</a:t>
              </a:r>
              <a:r>
                <a:rPr lang="en-US"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泊以上の場合及び定額を超える支給を希望する場合）</a:t>
              </a:r>
              <a:r>
                <a:rPr lang="en-US"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旅行経費明細</a:t>
              </a:r>
              <a:r>
                <a:rPr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（任意）</a:t>
              </a:r>
              <a:endParaRPr lang="ja-JP" altLang="ja-JP" b="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endParaRPr lang="ja-JP" altLang="ja-JP" sz="1050">
                <a:solidFill>
                  <a:srgbClr val="FF0000"/>
                </a:solidFill>
                <a:effectLst/>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en-US"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rPr>
                <a:t> </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22" name="角丸四角形 21">
              <a:extLst>
                <a:ext uri="{FF2B5EF4-FFF2-40B4-BE49-F238E27FC236}">
                  <a16:creationId xmlns:a16="http://schemas.microsoft.com/office/drawing/2014/main" id="{00000000-0008-0000-0100-000016000000}"/>
                </a:ext>
              </a:extLst>
            </xdr:cNvPr>
            <xdr:cNvSpPr/>
          </xdr:nvSpPr>
          <xdr:spPr>
            <a:xfrm>
              <a:off x="3657600" y="4724400"/>
              <a:ext cx="2971800" cy="1343025"/>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FF"/>
                  </a:solidFill>
                  <a:effectLst/>
                  <a:ea typeface="ＭＳ ゴシック" panose="020B0609070205080204" pitchFamily="49" charset="-128"/>
                  <a:cs typeface="Times New Roman" panose="02020603050405020304" pitchFamily="18" charset="0"/>
                </a:rPr>
                <a:t>④旅費の計算および支給</a:t>
              </a: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ja-JP" sz="1050" kern="100">
                  <a:solidFill>
                    <a:srgbClr val="000000"/>
                  </a:solidFill>
                  <a:effectLst/>
                  <a:ea typeface="ＭＳ ゴシック" panose="020B0609070205080204" pitchFamily="49" charset="-128"/>
                  <a:cs typeface="Times New Roman" panose="02020603050405020304" pitchFamily="18" charset="0"/>
                </a:rPr>
                <a:t>旅行報告書の</a:t>
              </a:r>
              <a:r>
                <a:rPr lang="ja-JP" altLang="en-US" sz="1050" kern="100">
                  <a:solidFill>
                    <a:srgbClr val="000000"/>
                  </a:solidFill>
                  <a:effectLst/>
                  <a:ea typeface="ＭＳ ゴシック" panose="020B0609070205080204" pitchFamily="49" charset="-128"/>
                  <a:cs typeface="Times New Roman" panose="02020603050405020304" pitchFamily="18" charset="0"/>
                </a:rPr>
                <a:t>決裁</a:t>
              </a:r>
              <a:r>
                <a:rPr lang="ja-JP" sz="1050" kern="100">
                  <a:solidFill>
                    <a:srgbClr val="000000"/>
                  </a:solidFill>
                  <a:effectLst/>
                  <a:ea typeface="ＭＳ ゴシック" panose="020B0609070205080204" pitchFamily="49" charset="-128"/>
                  <a:cs typeface="Times New Roman" panose="02020603050405020304" pitchFamily="18" charset="0"/>
                </a:rPr>
                <a:t>が完了したのち，旅費の計算を行い，経費の精算（旅費の支給）が行われます。</a:t>
              </a:r>
              <a:endParaRPr lang="ja-JP" sz="1050" kern="100">
                <a:effectLst/>
                <a:ea typeface="ＭＳ 明朝" panose="02020609040205080304" pitchFamily="17" charset="-128"/>
                <a:cs typeface="Times New Roman" panose="02020603050405020304" pitchFamily="18" charset="0"/>
              </a:endParaRPr>
            </a:p>
          </xdr:txBody>
        </xdr:sp>
        <xdr:cxnSp macro="">
          <xdr:nvCxnSpPr>
            <xdr:cNvPr id="23" name="直線矢印コネクタ 22">
              <a:extLst>
                <a:ext uri="{FF2B5EF4-FFF2-40B4-BE49-F238E27FC236}">
                  <a16:creationId xmlns:a16="http://schemas.microsoft.com/office/drawing/2014/main" id="{00000000-0008-0000-0100-000017000000}"/>
                </a:ext>
              </a:extLst>
            </xdr:cNvPr>
            <xdr:cNvCxnSpPr/>
          </xdr:nvCxnSpPr>
          <xdr:spPr>
            <a:xfrm>
              <a:off x="3115275" y="1441284"/>
              <a:ext cx="543160" cy="0"/>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cxnSp macro="">
          <xdr:nvCxnSpPr>
            <xdr:cNvPr id="24" name="直線矢印コネクタ 23">
              <a:extLst>
                <a:ext uri="{FF2B5EF4-FFF2-40B4-BE49-F238E27FC236}">
                  <a16:creationId xmlns:a16="http://schemas.microsoft.com/office/drawing/2014/main" id="{00000000-0008-0000-0100-000018000000}"/>
                </a:ext>
              </a:extLst>
            </xdr:cNvPr>
            <xdr:cNvCxnSpPr/>
          </xdr:nvCxnSpPr>
          <xdr:spPr>
            <a:xfrm>
              <a:off x="3068077" y="4979621"/>
              <a:ext cx="597478" cy="0"/>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grpSp>
      <xdr:sp macro="" textlink="">
        <xdr:nvSpPr>
          <xdr:cNvPr id="26" name="角丸四角形 25">
            <a:extLst>
              <a:ext uri="{FF2B5EF4-FFF2-40B4-BE49-F238E27FC236}">
                <a16:creationId xmlns:a16="http://schemas.microsoft.com/office/drawing/2014/main" id="{00000000-0008-0000-0100-00001A000000}"/>
              </a:ext>
            </a:extLst>
          </xdr:cNvPr>
          <xdr:cNvSpPr/>
        </xdr:nvSpPr>
        <xdr:spPr>
          <a:xfrm>
            <a:off x="100062" y="16072991"/>
            <a:ext cx="2838450" cy="3489311"/>
          </a:xfrm>
          <a:prstGeom prst="roundRect">
            <a:avLst/>
          </a:prstGeom>
          <a:no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r>
              <a:rPr lang="ja-JP" altLang="ja-JP" sz="1100">
                <a:solidFill>
                  <a:schemeClr val="tx1"/>
                </a:solidFill>
                <a:effectLst/>
                <a:latin typeface="+mn-lt"/>
                <a:ea typeface="+mn-ea"/>
                <a:cs typeface="+mn-cs"/>
              </a:rPr>
              <a:t>【補足】</a:t>
            </a:r>
            <a:endParaRPr lang="ja-JP" altLang="ja-JP">
              <a:solidFill>
                <a:schemeClr val="tx1"/>
              </a:solidFill>
              <a:effectLst/>
            </a:endParaRPr>
          </a:p>
          <a:p>
            <a:r>
              <a:rPr lang="ja-JP" altLang="ja-JP" sz="1100">
                <a:solidFill>
                  <a:schemeClr val="tx1"/>
                </a:solidFill>
                <a:effectLst/>
                <a:latin typeface="+mn-lt"/>
                <a:ea typeface="+mn-ea"/>
                <a:cs typeface="+mn-cs"/>
              </a:rPr>
              <a:t>自ら実際に利用した経路と交通手段を申告して旅費を請求したい場合は，「旅行報告書」の「実際の経路及び方法の申告を省略する」にチェックを入れずに，「旅行経費明細」シートを作成して，旅行報告書に添付してご提出ください。</a:t>
            </a:r>
            <a:endParaRPr lang="ja-JP" altLang="ja-JP">
              <a:solidFill>
                <a:schemeClr val="tx1"/>
              </a:solidFill>
              <a:effectLst/>
            </a:endParaRPr>
          </a:p>
          <a:p>
            <a:r>
              <a:rPr lang="ja-JP" altLang="ja-JP" sz="1100">
                <a:solidFill>
                  <a:schemeClr val="tx1"/>
                </a:solidFill>
                <a:effectLst/>
                <a:latin typeface="+mn-lt"/>
                <a:ea typeface="+mn-ea"/>
                <a:cs typeface="+mn-cs"/>
              </a:rPr>
              <a:t>※領収書の提出，旅行報告書の備考や別紙に記載する等の方法により，一部区間のみ実際の経路と交通手段を申告することも可能であり，この場合，「実際の経路及び方法の申告の省略」のふたつのチェック欄の両方にチェックを入れてください。</a:t>
            </a:r>
            <a:endParaRPr lang="en-US" altLang="ja-JP" sz="1100">
              <a:solidFill>
                <a:schemeClr val="tx1"/>
              </a:solidFill>
              <a:effectLst/>
              <a:latin typeface="+mn-lt"/>
              <a:ea typeface="+mn-ea"/>
              <a:cs typeface="+mn-cs"/>
            </a:endParaRPr>
          </a:p>
          <a:p>
            <a:endParaRPr lang="ja-JP" altLang="ja-JP">
              <a:solidFill>
                <a:sysClr val="windowText" lastClr="000000"/>
              </a:solidFill>
              <a:effectLst/>
            </a:endParaRPr>
          </a:p>
          <a:p>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航空券の半券は，領収証書等から搭乗した空港が不明な場合は必要となります。</a:t>
            </a:r>
            <a:endParaRPr lang="ja-JP" altLang="ja-JP">
              <a:solidFill>
                <a:sysClr val="windowText" lastClr="000000"/>
              </a:solidFill>
              <a:effectLst/>
            </a:endParaRPr>
          </a:p>
          <a:p>
            <a:endParaRPr lang="ja-JP" altLang="ja-JP">
              <a:solidFill>
                <a:schemeClr val="tx1"/>
              </a:solidFill>
              <a:effectLst/>
            </a:endParaRPr>
          </a:p>
          <a:p>
            <a:endParaRPr lang="ja-JP" altLang="en-US"/>
          </a:p>
        </xdr:txBody>
      </xdr:sp>
    </xdr:grpSp>
    <xdr:clientData/>
  </xdr:twoCellAnchor>
  <xdr:twoCellAnchor>
    <xdr:from>
      <xdr:col>10</xdr:col>
      <xdr:colOff>1362075</xdr:colOff>
      <xdr:row>1</xdr:row>
      <xdr:rowOff>862064</xdr:rowOff>
    </xdr:from>
    <xdr:to>
      <xdr:col>10</xdr:col>
      <xdr:colOff>1369402</xdr:colOff>
      <xdr:row>70</xdr:row>
      <xdr:rowOff>57150</xdr:rowOff>
    </xdr:to>
    <xdr:cxnSp macro="">
      <xdr:nvCxnSpPr>
        <xdr:cNvPr id="12" name="直線コネクタ 11">
          <a:extLst>
            <a:ext uri="{FF2B5EF4-FFF2-40B4-BE49-F238E27FC236}">
              <a16:creationId xmlns:a16="http://schemas.microsoft.com/office/drawing/2014/main" id="{00000000-0008-0000-0100-00000C000000}"/>
            </a:ext>
          </a:extLst>
        </xdr:cNvPr>
        <xdr:cNvCxnSpPr/>
      </xdr:nvCxnSpPr>
      <xdr:spPr>
        <a:xfrm flipH="1">
          <a:off x="13496925" y="1328789"/>
          <a:ext cx="7327" cy="12025261"/>
        </a:xfrm>
        <a:prstGeom prst="line">
          <a:avLst/>
        </a:prstGeom>
        <a:ln w="25400"/>
      </xdr:spPr>
      <xdr:style>
        <a:lnRef idx="1">
          <a:schemeClr val="accent5"/>
        </a:lnRef>
        <a:fillRef idx="0">
          <a:schemeClr val="accent5"/>
        </a:fillRef>
        <a:effectRef idx="0">
          <a:schemeClr val="accent5"/>
        </a:effectRef>
        <a:fontRef idx="minor">
          <a:schemeClr val="tx1"/>
        </a:fontRef>
      </xdr:style>
    </xdr:cxnSp>
    <xdr:clientData/>
  </xdr:twoCellAnchor>
  <xdr:twoCellAnchor>
    <xdr:from>
      <xdr:col>8</xdr:col>
      <xdr:colOff>182121</xdr:colOff>
      <xdr:row>6</xdr:row>
      <xdr:rowOff>29522</xdr:rowOff>
    </xdr:from>
    <xdr:to>
      <xdr:col>14</xdr:col>
      <xdr:colOff>783771</xdr:colOff>
      <xdr:row>70</xdr:row>
      <xdr:rowOff>28575</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9316596" y="2267897"/>
          <a:ext cx="8316900" cy="11057578"/>
          <a:chOff x="-121533" y="11331785"/>
          <a:chExt cx="6750933" cy="8301075"/>
        </a:xfrm>
      </xdr:grpSpPr>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121533" y="11331785"/>
            <a:ext cx="6750933" cy="8301075"/>
            <a:chOff x="-121533" y="-136315"/>
            <a:chExt cx="6750933" cy="8301075"/>
          </a:xfrm>
        </xdr:grpSpPr>
        <xdr:sp macro="" textlink="">
          <xdr:nvSpPr>
            <xdr:cNvPr id="25" name="角丸四角形 18">
              <a:extLst>
                <a:ext uri="{FF2B5EF4-FFF2-40B4-BE49-F238E27FC236}">
                  <a16:creationId xmlns:a16="http://schemas.microsoft.com/office/drawing/2014/main" id="{00000000-0008-0000-0100-000019000000}"/>
                </a:ext>
              </a:extLst>
            </xdr:cNvPr>
            <xdr:cNvSpPr/>
          </xdr:nvSpPr>
          <xdr:spPr>
            <a:xfrm>
              <a:off x="-121533" y="-136315"/>
              <a:ext cx="3180534" cy="2415817"/>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FF"/>
                  </a:solidFill>
                  <a:effectLst/>
                  <a:latin typeface="+mn-lt"/>
                  <a:ea typeface="ＭＳ ゴシック" panose="020B0609070205080204" pitchFamily="49" charset="-128"/>
                  <a:cs typeface="Times New Roman" panose="02020603050405020304" pitchFamily="18" charset="0"/>
                </a:rPr>
                <a:t>①</a:t>
              </a:r>
              <a:r>
                <a:rPr lang="en-US" altLang="ja-JP" sz="1400" b="1" kern="100">
                  <a:solidFill>
                    <a:srgbClr val="0000FF"/>
                  </a:solidFill>
                  <a:effectLst/>
                  <a:latin typeface="+mn-lt"/>
                  <a:ea typeface="ＭＳ ゴシック" panose="020B0609070205080204" pitchFamily="49" charset="-128"/>
                  <a:cs typeface="Times New Roman" panose="02020603050405020304" pitchFamily="18" charset="0"/>
                </a:rPr>
                <a:t>Business trip application</a:t>
              </a:r>
            </a:p>
            <a:p>
              <a:pPr eaLnBrk="1" fontAlgn="auto" latinLnBrk="0" hangingPunct="1"/>
              <a:r>
                <a:rPr lang="en-US" altLang="ja-JP" sz="1100">
                  <a:solidFill>
                    <a:schemeClr val="dk1"/>
                  </a:solidFill>
                  <a:effectLst/>
                  <a:latin typeface="+mn-lt"/>
                  <a:ea typeface="ＭＳ ゴシック" panose="020B0609070205080204" pitchFamily="49" charset="-128"/>
                  <a:cs typeface="+mn-cs"/>
                </a:rPr>
                <a:t>Please fill in the required information according to the instructions on the "Input Sheet," and send it via email to the General Affairs (Travel Authorization) staff of the administrative department, along with the necessary supporting documents as attachments.</a:t>
              </a:r>
            </a:p>
            <a:p>
              <a:pPr eaLnBrk="1" fontAlgn="auto" latinLnBrk="0" hangingPunct="1"/>
              <a:endParaRPr lang="en-US" altLang="ja-JP" sz="1100">
                <a:solidFill>
                  <a:schemeClr val="dk1"/>
                </a:solidFill>
                <a:effectLst/>
                <a:latin typeface="+mn-lt"/>
                <a:ea typeface="ＭＳ ゴシック" panose="020B0609070205080204" pitchFamily="49" charset="-128"/>
                <a:cs typeface="+mn-cs"/>
              </a:endParaRPr>
            </a:p>
            <a:p>
              <a:pPr eaLnBrk="1" fontAlgn="auto" latinLnBrk="0" hangingPunct="1"/>
              <a:r>
                <a:rPr lang="en-US" altLang="ja-JP" sz="1100">
                  <a:solidFill>
                    <a:schemeClr val="dk1"/>
                  </a:solidFill>
                  <a:effectLst/>
                  <a:latin typeface="+mn-lt"/>
                  <a:ea typeface="ＭＳ ゴシック" panose="020B0609070205080204" pitchFamily="49" charset="-128"/>
                  <a:cs typeface="+mn-cs"/>
                </a:rPr>
                <a:t>【Required attachments】</a:t>
              </a:r>
              <a:endParaRPr lang="ja-JP" altLang="ja-JP" sz="1050">
                <a:effectLst/>
                <a:latin typeface="+mn-lt"/>
                <a:ea typeface="ＭＳ ゴシック" panose="020B0609070205080204" pitchFamily="49" charset="-128"/>
              </a:endParaRPr>
            </a:p>
            <a:p>
              <a:pPr eaLnBrk="1" fontAlgn="auto" latinLnBrk="0" hangingPunct="1"/>
              <a:r>
                <a:rPr lang="ja-JP" altLang="en-US" sz="1050" b="1">
                  <a:solidFill>
                    <a:srgbClr val="FF0000"/>
                  </a:solidFill>
                  <a:effectLst/>
                  <a:latin typeface="+mn-lt"/>
                  <a:ea typeface="ＭＳ ゴシック" panose="020B0609070205080204" pitchFamily="49" charset="-128"/>
                  <a:cs typeface="+mn-cs"/>
                </a:rPr>
                <a:t>・</a:t>
              </a:r>
              <a:r>
                <a:rPr lang="en-US" altLang="ja-JP" sz="1050" b="1">
                  <a:solidFill>
                    <a:srgbClr val="FF0000"/>
                  </a:solidFill>
                  <a:effectLst/>
                  <a:latin typeface="+mn-lt"/>
                  <a:ea typeface="ＭＳ ゴシック" panose="020B0609070205080204" pitchFamily="49" charset="-128"/>
                  <a:cs typeface="+mn-cs"/>
                </a:rPr>
                <a:t>Supporting documents showing the dates and times of the official duties</a:t>
              </a:r>
            </a:p>
            <a:p>
              <a:pPr eaLnBrk="1" fontAlgn="auto" latinLnBrk="0" hangingPunct="1"/>
              <a:r>
                <a:rPr lang="en-US" altLang="ja-JP" sz="1100">
                  <a:solidFill>
                    <a:schemeClr val="dk1"/>
                  </a:solidFill>
                  <a:effectLst/>
                  <a:latin typeface="+mn-lt"/>
                  <a:ea typeface="ＭＳ ゴシック" panose="020B0609070205080204" pitchFamily="49" charset="-128"/>
                  <a:cs typeface="+mn-cs"/>
                </a:rPr>
                <a:t>【Optional attachments】</a:t>
              </a:r>
              <a:endParaRPr lang="ja-JP" altLang="ja-JP">
                <a:effectLst/>
                <a:latin typeface="+mn-lt"/>
                <a:ea typeface="ＭＳ ゴシック" panose="020B0609070205080204" pitchFamily="49" charset="-128"/>
              </a:endParaRPr>
            </a:p>
            <a:p>
              <a:pPr eaLnBrk="1" fontAlgn="auto" latinLnBrk="0" hangingPunct="1"/>
              <a:r>
                <a:rPr lang="ja-JP" altLang="en-US" sz="1050" b="1">
                  <a:solidFill>
                    <a:srgbClr val="FF0000"/>
                  </a:solidFill>
                  <a:effectLst/>
                  <a:latin typeface="+mn-lt"/>
                  <a:ea typeface="ＭＳ ゴシック" panose="020B0609070205080204" pitchFamily="49" charset="-128"/>
                  <a:cs typeface="+mn-cs"/>
                </a:rPr>
                <a:t>・</a:t>
              </a:r>
              <a:r>
                <a:rPr lang="en-US" altLang="ja-JP" sz="1050" b="1">
                  <a:solidFill>
                    <a:srgbClr val="FF0000"/>
                  </a:solidFill>
                  <a:effectLst/>
                  <a:latin typeface="+mn-lt"/>
                  <a:ea typeface="ＭＳ ゴシック" panose="020B0609070205080204" pitchFamily="49" charset="-128"/>
                  <a:cs typeface="+mn-cs"/>
                </a:rPr>
                <a:t>Documents indicating the cost coverage by the other party</a:t>
              </a:r>
            </a:p>
            <a:p>
              <a:pPr eaLnBrk="1" fontAlgn="auto" latinLnBrk="0" hangingPunct="1"/>
              <a:r>
                <a:rPr lang="ja-JP" altLang="en-US" sz="1050" b="1">
                  <a:solidFill>
                    <a:srgbClr val="FF0000"/>
                  </a:solidFill>
                  <a:effectLst/>
                  <a:latin typeface="+mn-lt"/>
                  <a:ea typeface="ＭＳ ゴシック" panose="020B0609070205080204" pitchFamily="49" charset="-128"/>
                  <a:cs typeface="+mn-cs"/>
                </a:rPr>
                <a:t>・</a:t>
              </a:r>
              <a:r>
                <a:rPr lang="en-US" altLang="ja-JP" sz="1050" b="1">
                  <a:solidFill>
                    <a:srgbClr val="FF0000"/>
                  </a:solidFill>
                  <a:effectLst/>
                  <a:latin typeface="+mn-lt"/>
                  <a:ea typeface="ＭＳ ゴシック" panose="020B0609070205080204" pitchFamily="49" charset="-128"/>
                  <a:cs typeface="+mn-cs"/>
                </a:rPr>
                <a:t>Substitute Holiday Request Form</a:t>
              </a:r>
              <a:endParaRPr lang="ja-JP" altLang="ja-JP" sz="1050">
                <a:solidFill>
                  <a:srgbClr val="FF0000"/>
                </a:solidFill>
                <a:effectLst/>
                <a:latin typeface="ＭＳ ゴシック" panose="020B0609070205080204" pitchFamily="49" charset="-128"/>
                <a:ea typeface="ＭＳ ゴシック" panose="020B0609070205080204" pitchFamily="49" charset="-128"/>
              </a:endParaRPr>
            </a:p>
          </xdr:txBody>
        </xdr:sp>
        <xdr:sp macro="" textlink="">
          <xdr:nvSpPr>
            <xdr:cNvPr id="27" name="角丸四角形 19">
              <a:extLst>
                <a:ext uri="{FF2B5EF4-FFF2-40B4-BE49-F238E27FC236}">
                  <a16:creationId xmlns:a16="http://schemas.microsoft.com/office/drawing/2014/main" id="{00000000-0008-0000-0100-00001B000000}"/>
                </a:ext>
              </a:extLst>
            </xdr:cNvPr>
            <xdr:cNvSpPr/>
          </xdr:nvSpPr>
          <xdr:spPr>
            <a:xfrm>
              <a:off x="3657600" y="1038693"/>
              <a:ext cx="2971800" cy="1752601"/>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FF"/>
                  </a:solidFill>
                  <a:effectLst/>
                  <a:latin typeface="+mn-lt"/>
                  <a:ea typeface="ＭＳ ゴシック" panose="020B0609070205080204" pitchFamily="49" charset="-128"/>
                  <a:cs typeface="Times New Roman" panose="02020603050405020304" pitchFamily="18" charset="0"/>
                </a:rPr>
                <a:t>②</a:t>
              </a:r>
              <a:r>
                <a:rPr lang="en-US" altLang="ja-JP" sz="1400" b="1" kern="100">
                  <a:solidFill>
                    <a:srgbClr val="0000FF"/>
                  </a:solidFill>
                  <a:effectLst/>
                  <a:latin typeface="+mn-lt"/>
                  <a:ea typeface="ＭＳ ゴシック" panose="020B0609070205080204" pitchFamily="49" charset="-128"/>
                  <a:cs typeface="Times New Roman" panose="02020603050405020304" pitchFamily="18" charset="0"/>
                </a:rPr>
                <a:t>Travel Authorization</a:t>
              </a:r>
            </a:p>
            <a:p>
              <a:pPr marL="0" marR="0" lvl="0" indent="0" algn="just" defTabSz="914400" eaLnBrk="1" fontAlgn="auto" latinLnBrk="0" hangingPunct="1">
                <a:lnSpc>
                  <a:spcPct val="100000"/>
                </a:lnSpc>
                <a:spcBef>
                  <a:spcPts val="0"/>
                </a:spcBef>
                <a:spcAft>
                  <a:spcPts val="0"/>
                </a:spcAft>
                <a:buClrTx/>
                <a:buSzTx/>
                <a:buFontTx/>
                <a:buNone/>
                <a:tabLst/>
                <a:defRPr/>
              </a:pPr>
              <a:r>
                <a:rPr lang="en-US" altLang="ja-JP" sz="1050" kern="100">
                  <a:solidFill>
                    <a:srgbClr val="000000"/>
                  </a:solidFill>
                  <a:effectLst/>
                  <a:latin typeface="+mn-lt"/>
                  <a:ea typeface="ＭＳ ゴシック" panose="020B0609070205080204" pitchFamily="49" charset="-128"/>
                  <a:cs typeface="Times New Roman" panose="02020603050405020304" pitchFamily="18" charset="0"/>
                </a:rPr>
                <a:t>When a travel application file is submitted by a traveler, the travel expense administrator shall complete the required fields in the “Travel Order (Request) Form” and submit it—either in paper or electronic format—for approval by the authorized travel order approver.</a:t>
              </a:r>
              <a:endParaRPr lang="ja-JP" sz="1050" kern="100">
                <a:effectLst/>
                <a:latin typeface="+mn-lt"/>
                <a:ea typeface="ＭＳ ゴシック" panose="020B0609070205080204" pitchFamily="49" charset="-128"/>
                <a:cs typeface="Times New Roman" panose="02020603050405020304" pitchFamily="18" charset="0"/>
              </a:endParaRPr>
            </a:p>
          </xdr:txBody>
        </xdr:sp>
        <xdr:sp macro="" textlink="">
          <xdr:nvSpPr>
            <xdr:cNvPr id="28" name="角丸四角形 20">
              <a:extLst>
                <a:ext uri="{FF2B5EF4-FFF2-40B4-BE49-F238E27FC236}">
                  <a16:creationId xmlns:a16="http://schemas.microsoft.com/office/drawing/2014/main" id="{00000000-0008-0000-0100-00001C000000}"/>
                </a:ext>
              </a:extLst>
            </xdr:cNvPr>
            <xdr:cNvSpPr/>
          </xdr:nvSpPr>
          <xdr:spPr>
            <a:xfrm>
              <a:off x="-45117" y="2461949"/>
              <a:ext cx="3196319" cy="5702811"/>
            </a:xfrm>
            <a:prstGeom prst="roundRect">
              <a:avLst/>
            </a:prstGeom>
            <a:ln>
              <a:solidFill>
                <a:srgbClr val="00B0F0"/>
              </a:solidFill>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1200" b="1" kern="100">
                  <a:solidFill>
                    <a:srgbClr val="0000FF"/>
                  </a:solidFill>
                  <a:effectLst/>
                  <a:latin typeface="+mn-lt"/>
                  <a:ea typeface="ＭＳ ゴシック" panose="020B0609070205080204" pitchFamily="49" charset="-128"/>
                  <a:cs typeface="Times New Roman" panose="02020603050405020304" pitchFamily="18" charset="0"/>
                </a:rPr>
                <a:t>③</a:t>
              </a:r>
              <a:r>
                <a:rPr lang="en-US" altLang="ja-JP" sz="1400" b="1" kern="100">
                  <a:solidFill>
                    <a:srgbClr val="0000FF"/>
                  </a:solidFill>
                  <a:effectLst/>
                  <a:latin typeface="+mn-lt"/>
                  <a:ea typeface="ＭＳ ゴシック" panose="020B0609070205080204" pitchFamily="49" charset="-128"/>
                  <a:cs typeface="Times New Roman" panose="02020603050405020304" pitchFamily="18" charset="0"/>
                </a:rPr>
                <a:t>Travel Report</a:t>
              </a:r>
              <a:endParaRPr lang="ja-JP" sz="1400" kern="100">
                <a:effectLst/>
                <a:latin typeface="+mn-lt"/>
                <a:ea typeface="ＭＳ ゴシック" panose="020B0609070205080204" pitchFamily="49" charset="-128"/>
                <a:cs typeface="Times New Roman" panose="02020603050405020304" pitchFamily="18" charset="0"/>
              </a:endParaRPr>
            </a:p>
            <a:p>
              <a:pPr algn="just">
                <a:spcAft>
                  <a:spcPts val="0"/>
                </a:spcAft>
              </a:pPr>
              <a:r>
                <a:rPr lang="en-US" altLang="ja-JP" sz="1050" kern="100">
                  <a:solidFill>
                    <a:srgbClr val="000000"/>
                  </a:solidFill>
                  <a:effectLst/>
                  <a:latin typeface="+mn-lt"/>
                  <a:ea typeface="ＭＳ ゴシック" panose="020B0609070205080204" pitchFamily="49" charset="-128"/>
                  <a:cs typeface="Times New Roman" panose="02020603050405020304" pitchFamily="18" charset="0"/>
                </a:rPr>
                <a:t>Please complete all required fields and checkboxes on the "Travel Report" sheet of the Excel file, sign it by hand, and submit it along with the necessary supporting documents to the General Affairs (Travel Authorization) staff of the administrative department. If the traveler submits the report using the email address provided by Niigata University, the handwritten signature on the travel report may be omitted.</a:t>
              </a:r>
            </a:p>
            <a:p>
              <a:pPr algn="just">
                <a:spcAft>
                  <a:spcPts val="0"/>
                </a:spcAft>
              </a:pPr>
              <a:endParaRPr lang="en-US"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a:t>
              </a:r>
              <a:r>
                <a:rPr lang="en-US" altLang="ja-JP" sz="1100">
                  <a:solidFill>
                    <a:schemeClr val="dk1"/>
                  </a:solidFill>
                  <a:effectLst/>
                  <a:latin typeface="+mn-lt"/>
                  <a:ea typeface="ＭＳ ゴシック" panose="020B0609070205080204" pitchFamily="49" charset="-128"/>
                  <a:cs typeface="+mn-cs"/>
                </a:rPr>
                <a:t>Required documents for submission</a:t>
              </a:r>
              <a:r>
                <a:rPr lang="en-US" altLang="ja-JP" sz="1100">
                  <a:solidFill>
                    <a:schemeClr val="dk1"/>
                  </a:solidFill>
                  <a:effectLst/>
                  <a:latin typeface="+mn-lt"/>
                  <a:ea typeface="+mn-ea"/>
                  <a:cs typeface="+mn-cs"/>
                </a:rPr>
                <a:t>】</a:t>
              </a:r>
              <a:endParaRPr lang="ja-JP" altLang="ja-JP">
                <a:effectLst/>
                <a:latin typeface="+mn-lt"/>
              </a:endParaRPr>
            </a:p>
            <a:p>
              <a:r>
                <a:rPr lang="en-US" altLang="ja-JP" sz="1100" b="0">
                  <a:solidFill>
                    <a:srgbClr val="FF0000"/>
                  </a:solidFill>
                  <a:effectLst/>
                  <a:latin typeface="+mn-lt"/>
                  <a:ea typeface="ＭＳ ゴシック" panose="020B0609070205080204" pitchFamily="49" charset="-128"/>
                  <a:cs typeface="+mn-cs"/>
                </a:rPr>
                <a:t>Receipts (e.g., for airline tickets, highway buses, etc.)</a:t>
              </a:r>
              <a:r>
                <a:rPr lang="ja-JP" altLang="ja-JP" sz="1100" b="0">
                  <a:solidFill>
                    <a:srgbClr val="FF0000"/>
                  </a:solidFill>
                  <a:effectLst/>
                  <a:latin typeface="+mn-lt"/>
                  <a:ea typeface="ＭＳ ゴシック" panose="020B0609070205080204" pitchFamily="49" charset="-128"/>
                  <a:cs typeface="+mn-cs"/>
                </a:rPr>
                <a:t>，</a:t>
              </a:r>
              <a:r>
                <a:rPr lang="en-US" altLang="ja-JP" sz="1100" b="0">
                  <a:solidFill>
                    <a:sysClr val="windowText" lastClr="000000"/>
                  </a:solidFill>
                  <a:effectLst/>
                  <a:latin typeface="+mn-lt"/>
                  <a:ea typeface="ＭＳ ゴシック" panose="020B0609070205080204" pitchFamily="49" charset="-128"/>
                  <a:cs typeface="+mn-cs"/>
                </a:rPr>
                <a:t>Airline ticket stubs (optional)</a:t>
              </a:r>
              <a:r>
                <a:rPr lang="ja-JP" altLang="ja-JP" sz="1100" b="0">
                  <a:solidFill>
                    <a:sysClr val="windowText" lastClr="000000"/>
                  </a:solidFill>
                  <a:effectLst/>
                  <a:latin typeface="+mn-lt"/>
                  <a:ea typeface="ＭＳ ゴシック" panose="020B0609070205080204" pitchFamily="49" charset="-128"/>
                  <a:cs typeface="+mn-cs"/>
                </a:rPr>
                <a:t>，</a:t>
              </a:r>
              <a:r>
                <a:rPr lang="en-US" altLang="ja-JP" sz="1100" b="0">
                  <a:solidFill>
                    <a:sysClr val="windowText" lastClr="000000"/>
                  </a:solidFill>
                  <a:effectLst/>
                  <a:latin typeface="+mn-lt"/>
                  <a:ea typeface="ＭＳ ゴシック" panose="020B0609070205080204" pitchFamily="49" charset="-128"/>
                  <a:cs typeface="+mn-cs"/>
                </a:rPr>
                <a:t>Receipt from the accommodation (required when staying at the same facility for 7 nights or more, or when requesting reimbursement exceeding the fixed amount)</a:t>
              </a:r>
              <a:r>
                <a:rPr lang="ja-JP" altLang="en-US" sz="1100" b="0">
                  <a:solidFill>
                    <a:sysClr val="windowText" lastClr="000000"/>
                  </a:solidFill>
                  <a:effectLst/>
                  <a:latin typeface="+mn-lt"/>
                  <a:ea typeface="ＭＳ ゴシック" panose="020B0609070205080204" pitchFamily="49" charset="-128"/>
                  <a:cs typeface="+mn-cs"/>
                </a:rPr>
                <a:t>，</a:t>
              </a:r>
              <a:r>
                <a:rPr lang="en-US" altLang="ja-JP" sz="1100" b="0">
                  <a:solidFill>
                    <a:sysClr val="windowText" lastClr="000000"/>
                  </a:solidFill>
                  <a:effectLst/>
                  <a:latin typeface="+mn-lt"/>
                  <a:ea typeface="ＭＳ ゴシック" panose="020B0609070205080204" pitchFamily="49" charset="-128"/>
                  <a:cs typeface="+mn-cs"/>
                </a:rPr>
                <a:t>Travel expense breakdown (optional)</a:t>
              </a:r>
              <a:endParaRPr lang="ja-JP" altLang="ja-JP" sz="1050" b="0">
                <a:solidFill>
                  <a:srgbClr val="FF0000"/>
                </a:solidFill>
                <a:effectLst/>
                <a:latin typeface="+mn-lt"/>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en-US"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rPr>
                <a:t> </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29" name="角丸四角形 21">
              <a:extLst>
                <a:ext uri="{FF2B5EF4-FFF2-40B4-BE49-F238E27FC236}">
                  <a16:creationId xmlns:a16="http://schemas.microsoft.com/office/drawing/2014/main" id="{00000000-0008-0000-0100-00001D000000}"/>
                </a:ext>
              </a:extLst>
            </xdr:cNvPr>
            <xdr:cNvSpPr/>
          </xdr:nvSpPr>
          <xdr:spPr>
            <a:xfrm>
              <a:off x="3657600" y="4724400"/>
              <a:ext cx="2971800" cy="1343025"/>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r>
                <a:rPr lang="ja-JP" altLang="en-US" sz="1400" b="1">
                  <a:solidFill>
                    <a:srgbClr val="0000FF"/>
                  </a:solidFill>
                  <a:effectLst/>
                  <a:latin typeface="+mn-lt"/>
                  <a:ea typeface="ＭＳ ゴシック" panose="020B0609070205080204" pitchFamily="49" charset="-128"/>
                  <a:cs typeface="+mn-cs"/>
                </a:rPr>
                <a:t>④</a:t>
              </a:r>
              <a:r>
                <a:rPr lang="en-US" altLang="ja-JP" sz="1400" b="1">
                  <a:solidFill>
                    <a:srgbClr val="0000FF"/>
                  </a:solidFill>
                  <a:effectLst/>
                  <a:latin typeface="+mn-lt"/>
                  <a:ea typeface="ＭＳ ゴシック" panose="020B0609070205080204" pitchFamily="49" charset="-128"/>
                  <a:cs typeface="+mn-cs"/>
                </a:rPr>
                <a:t> Travel Expense Calculation and Reimbursement</a:t>
              </a:r>
              <a:endParaRPr lang="ja-JP" altLang="ja-JP" sz="1400">
                <a:solidFill>
                  <a:srgbClr val="0000FF"/>
                </a:solidFill>
                <a:effectLst/>
                <a:latin typeface="+mn-lt"/>
                <a:ea typeface="ＭＳ ゴシック" panose="020B0609070205080204" pitchFamily="49" charset="-128"/>
              </a:endParaRPr>
            </a:p>
            <a:p>
              <a:pPr algn="just">
                <a:spcAft>
                  <a:spcPts val="0"/>
                </a:spcAft>
              </a:pPr>
              <a:r>
                <a:rPr lang="en-US" altLang="ja-JP" sz="1050" kern="100">
                  <a:solidFill>
                    <a:srgbClr val="000000"/>
                  </a:solidFill>
                  <a:effectLst/>
                  <a:ea typeface="ＭＳ ゴシック" panose="020B0609070205080204" pitchFamily="49" charset="-128"/>
                  <a:cs typeface="Times New Roman" panose="02020603050405020304" pitchFamily="18" charset="0"/>
                </a:rPr>
                <a:t>Once the travel report has been approved, the travel expenses will be calculated, and the reimbursement process will be carried out accordingly.</a:t>
              </a:r>
              <a:endParaRPr lang="ja-JP" sz="1050" kern="100">
                <a:effectLst/>
                <a:ea typeface="ＭＳ 明朝" panose="02020609040205080304" pitchFamily="17" charset="-128"/>
                <a:cs typeface="Times New Roman" panose="02020603050405020304" pitchFamily="18" charset="0"/>
              </a:endParaRPr>
            </a:p>
          </xdr:txBody>
        </xdr:sp>
        <xdr:cxnSp macro="">
          <xdr:nvCxnSpPr>
            <xdr:cNvPr id="30" name="直線矢印コネクタ 29">
              <a:extLst>
                <a:ext uri="{FF2B5EF4-FFF2-40B4-BE49-F238E27FC236}">
                  <a16:creationId xmlns:a16="http://schemas.microsoft.com/office/drawing/2014/main" id="{00000000-0008-0000-0100-00001E000000}"/>
                </a:ext>
              </a:extLst>
            </xdr:cNvPr>
            <xdr:cNvCxnSpPr/>
          </xdr:nvCxnSpPr>
          <xdr:spPr>
            <a:xfrm>
              <a:off x="3115275" y="1441284"/>
              <a:ext cx="543160" cy="0"/>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cxnSp macro="">
          <xdr:nvCxnSpPr>
            <xdr:cNvPr id="31" name="直線矢印コネクタ 30">
              <a:extLst>
                <a:ext uri="{FF2B5EF4-FFF2-40B4-BE49-F238E27FC236}">
                  <a16:creationId xmlns:a16="http://schemas.microsoft.com/office/drawing/2014/main" id="{00000000-0008-0000-0100-00001F000000}"/>
                </a:ext>
              </a:extLst>
            </xdr:cNvPr>
            <xdr:cNvCxnSpPr/>
          </xdr:nvCxnSpPr>
          <xdr:spPr>
            <a:xfrm>
              <a:off x="3068077" y="4979621"/>
              <a:ext cx="597478" cy="0"/>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grpSp>
      <xdr:sp macro="" textlink="">
        <xdr:nvSpPr>
          <xdr:cNvPr id="16" name="角丸四角形 25">
            <a:extLst>
              <a:ext uri="{FF2B5EF4-FFF2-40B4-BE49-F238E27FC236}">
                <a16:creationId xmlns:a16="http://schemas.microsoft.com/office/drawing/2014/main" id="{00000000-0008-0000-0100-000010000000}"/>
              </a:ext>
            </a:extLst>
          </xdr:cNvPr>
          <xdr:cNvSpPr/>
        </xdr:nvSpPr>
        <xdr:spPr>
          <a:xfrm>
            <a:off x="97646" y="16643931"/>
            <a:ext cx="2838450" cy="2915724"/>
          </a:xfrm>
          <a:prstGeom prst="roundRect">
            <a:avLst/>
          </a:prstGeom>
          <a:no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endParaRPr lang="en-US" altLang="ja-JP" sz="1100">
              <a:solidFill>
                <a:schemeClr val="tx1"/>
              </a:solidFill>
              <a:effectLst/>
              <a:latin typeface="Calibri" panose="020F0502020204030204" pitchFamily="34" charset="0"/>
              <a:ea typeface="+mn-ea"/>
              <a:cs typeface="Calibri" panose="020F0502020204030204" pitchFamily="34" charset="0"/>
            </a:endParaRPr>
          </a:p>
          <a:p>
            <a:pPr algn="l"/>
            <a:endParaRPr lang="en-US" altLang="ja-JP" sz="1100">
              <a:solidFill>
                <a:schemeClr val="tx1"/>
              </a:solidFill>
              <a:effectLst/>
              <a:latin typeface="Calibri" panose="020F0502020204030204" pitchFamily="34" charset="0"/>
              <a:ea typeface="+mn-ea"/>
              <a:cs typeface="Calibri" panose="020F0502020204030204" pitchFamily="34" charset="0"/>
            </a:endParaRPr>
          </a:p>
          <a:p>
            <a:pPr algn="l"/>
            <a:r>
              <a:rPr lang="ja-JP" altLang="ja-JP" sz="1100">
                <a:solidFill>
                  <a:schemeClr val="tx1"/>
                </a:solidFill>
                <a:effectLst/>
                <a:latin typeface="Calibri" panose="020F0502020204030204" pitchFamily="34" charset="0"/>
                <a:ea typeface="+mn-ea"/>
                <a:cs typeface="Calibri" panose="020F0502020204030204" pitchFamily="34" charset="0"/>
              </a:rPr>
              <a:t>【</a:t>
            </a:r>
            <a:r>
              <a:rPr lang="en-US" altLang="ja-JP" sz="1100">
                <a:solidFill>
                  <a:schemeClr val="tx1"/>
                </a:solidFill>
                <a:effectLst/>
                <a:latin typeface="Calibri" panose="020F0502020204030204" pitchFamily="34" charset="0"/>
                <a:ea typeface="Calibri" panose="020F0502020204030204" pitchFamily="34" charset="0"/>
                <a:cs typeface="Calibri" panose="020F0502020204030204" pitchFamily="34" charset="0"/>
              </a:rPr>
              <a:t>Clarification</a:t>
            </a:r>
            <a:r>
              <a:rPr lang="ja-JP" altLang="ja-JP" sz="1100">
                <a:solidFill>
                  <a:schemeClr val="tx1"/>
                </a:solidFill>
                <a:effectLst/>
                <a:latin typeface="Calibri" panose="020F0502020204030204" pitchFamily="34" charset="0"/>
                <a:ea typeface="+mn-ea"/>
                <a:cs typeface="Calibri" panose="020F0502020204030204" pitchFamily="34" charset="0"/>
              </a:rPr>
              <a:t>】</a:t>
            </a:r>
            <a:endParaRPr lang="ja-JP" altLang="ja-JP">
              <a:solidFill>
                <a:schemeClr val="tx1"/>
              </a:solidFill>
              <a:effectLst/>
              <a:latin typeface="Calibri" panose="020F0502020204030204" pitchFamily="34" charset="0"/>
              <a:cs typeface="Calibri" panose="020F0502020204030204" pitchFamily="34" charset="0"/>
            </a:endParaRPr>
          </a:p>
          <a:p>
            <a:pPr algn="l"/>
            <a:r>
              <a:rPr lang="en-US" altLang="ja-JP" sz="1100">
                <a:solidFill>
                  <a:schemeClr val="tx1"/>
                </a:solidFill>
                <a:effectLst/>
                <a:latin typeface="+mn-lt"/>
                <a:ea typeface="+mn-ea"/>
                <a:cs typeface="+mn-cs"/>
              </a:rPr>
              <a:t>If you wish to claim travel expenses based on the actual route and means of transportation you used, please do not check the box labeled "Omission of actual route and method declaration" on the Travel Report sheet. Instead, create the Travel Expense Breakdown sheet and attach it to your travel report when submitting.</a:t>
            </a:r>
          </a:p>
          <a:p>
            <a:pPr algn="l"/>
            <a:r>
              <a:rPr lang="en-US" altLang="ja-JP" sz="1100">
                <a:solidFill>
                  <a:schemeClr val="tx1"/>
                </a:solidFill>
                <a:effectLst/>
                <a:latin typeface="+mn-lt"/>
                <a:ea typeface="+mn-ea"/>
                <a:cs typeface="+mn-cs"/>
              </a:rPr>
              <a:t>※ It is also acceptable to declare only part of the actual route and transportation used, for example by submitting receipts or providing details in the remarks section of the travel report or on a separate sheet. In such cases, please check both boxes under "Omission of actual route and method declaration."</a:t>
            </a:r>
          </a:p>
          <a:p>
            <a:pPr algn="l"/>
            <a:r>
              <a:rPr lang="en-US" altLang="ja-JP" sz="1100">
                <a:solidFill>
                  <a:schemeClr val="tx1"/>
                </a:solidFill>
                <a:effectLst/>
                <a:latin typeface="+mn-lt"/>
                <a:ea typeface="+mn-ea"/>
                <a:cs typeface="+mn-cs"/>
              </a:rPr>
              <a:t>※ If the airport of departure or arrival cannot be identified from the receipt or other documents, the airline ticket stub will be required.</a:t>
            </a:r>
          </a:p>
          <a:p>
            <a:pPr algn="l"/>
            <a:endParaRPr lang="ja-JP" altLang="ja-JP">
              <a:solidFill>
                <a:schemeClr val="tx1"/>
              </a:solidFill>
              <a:effectLst/>
            </a:endParaRPr>
          </a:p>
          <a:p>
            <a:pPr algn="l"/>
            <a:endParaRPr lang="ja-JP" altLang="en-US"/>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1362075</xdr:colOff>
      <xdr:row>2</xdr:row>
      <xdr:rowOff>9525</xdr:rowOff>
    </xdr:from>
    <xdr:to>
      <xdr:col>3</xdr:col>
      <xdr:colOff>9526</xdr:colOff>
      <xdr:row>71</xdr:row>
      <xdr:rowOff>9525</xdr:rowOff>
    </xdr:to>
    <xdr:cxnSp macro="">
      <xdr:nvCxnSpPr>
        <xdr:cNvPr id="2" name="直線コネクタ 1">
          <a:extLst>
            <a:ext uri="{FF2B5EF4-FFF2-40B4-BE49-F238E27FC236}">
              <a16:creationId xmlns:a16="http://schemas.microsoft.com/office/drawing/2014/main" id="{00000000-0008-0000-0200-000002000000}"/>
            </a:ext>
          </a:extLst>
        </xdr:cNvPr>
        <xdr:cNvCxnSpPr/>
      </xdr:nvCxnSpPr>
      <xdr:spPr>
        <a:xfrm flipH="1">
          <a:off x="4105275" y="819150"/>
          <a:ext cx="19051" cy="12239625"/>
        </a:xfrm>
        <a:prstGeom prst="line">
          <a:avLst/>
        </a:prstGeom>
        <a:ln w="25400"/>
      </xdr:spPr>
      <xdr:style>
        <a:lnRef idx="1">
          <a:schemeClr val="accent5"/>
        </a:lnRef>
        <a:fillRef idx="0">
          <a:schemeClr val="accent5"/>
        </a:fillRef>
        <a:effectRef idx="0">
          <a:schemeClr val="accent5"/>
        </a:effectRef>
        <a:fontRef idx="minor">
          <a:schemeClr val="tx1"/>
        </a:fontRef>
      </xdr:style>
    </xdr:cxnSp>
    <xdr:clientData/>
  </xdr:twoCellAnchor>
  <xdr:twoCellAnchor>
    <xdr:from>
      <xdr:col>0</xdr:col>
      <xdr:colOff>85310</xdr:colOff>
      <xdr:row>5</xdr:row>
      <xdr:rowOff>127966</xdr:rowOff>
    </xdr:from>
    <xdr:to>
      <xdr:col>6</xdr:col>
      <xdr:colOff>641486</xdr:colOff>
      <xdr:row>71</xdr:row>
      <xdr:rowOff>47625</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85310" y="1613866"/>
          <a:ext cx="8099976" cy="11483009"/>
          <a:chOff x="-102670" y="10979398"/>
          <a:chExt cx="6711527" cy="8780576"/>
        </a:xfrm>
      </xdr:grpSpPr>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02670" y="10979398"/>
            <a:ext cx="6711527" cy="8780576"/>
            <a:chOff x="-102670" y="-488702"/>
            <a:chExt cx="6711527" cy="8780576"/>
          </a:xfrm>
        </xdr:grpSpPr>
        <xdr:sp macro="" textlink="">
          <xdr:nvSpPr>
            <xdr:cNvPr id="7" name="角丸四角形 19">
              <a:extLst>
                <a:ext uri="{FF2B5EF4-FFF2-40B4-BE49-F238E27FC236}">
                  <a16:creationId xmlns:a16="http://schemas.microsoft.com/office/drawing/2014/main" id="{00000000-0008-0000-0200-000007000000}"/>
                </a:ext>
              </a:extLst>
            </xdr:cNvPr>
            <xdr:cNvSpPr/>
          </xdr:nvSpPr>
          <xdr:spPr>
            <a:xfrm>
              <a:off x="3637057" y="950143"/>
              <a:ext cx="2971800" cy="1195801"/>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1200" b="1" kern="100">
                  <a:solidFill>
                    <a:srgbClr val="0000FF"/>
                  </a:solidFill>
                  <a:effectLst/>
                  <a:latin typeface="ＭＳ ゴシック" panose="020B0609070205080204" pitchFamily="49" charset="-128"/>
                  <a:ea typeface="ＭＳ ゴシック" panose="020B0609070205080204" pitchFamily="49" charset="-128"/>
                  <a:cs typeface="Times New Roman" panose="02020603050405020304" pitchFamily="18" charset="0"/>
                </a:rPr>
                <a:t>②旅行命令</a:t>
              </a: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旅行者</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から「</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①</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旅行申請」</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の電子メールを受け</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たら</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endPar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「海外渡航情報」シート内の</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「安全輸出に関する確認事項」</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部局輸出管理担当者</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から確認を受け，</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「旅行命令（依頼）伺」</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とともに</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紙または電子により，</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旅行命令権者による決裁を受けます。</a:t>
              </a:r>
              <a:endPar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sp macro="" textlink="">
          <xdr:nvSpPr>
            <xdr:cNvPr id="8" name="角丸四角形 20">
              <a:extLst>
                <a:ext uri="{FF2B5EF4-FFF2-40B4-BE49-F238E27FC236}">
                  <a16:creationId xmlns:a16="http://schemas.microsoft.com/office/drawing/2014/main" id="{00000000-0008-0000-0200-000008000000}"/>
                </a:ext>
              </a:extLst>
            </xdr:cNvPr>
            <xdr:cNvSpPr/>
          </xdr:nvSpPr>
          <xdr:spPr>
            <a:xfrm>
              <a:off x="-101626" y="2516195"/>
              <a:ext cx="3212137" cy="5775679"/>
            </a:xfrm>
            <a:prstGeom prst="roundRect">
              <a:avLst/>
            </a:prstGeom>
            <a:ln>
              <a:solidFill>
                <a:srgbClr val="00B0F0"/>
              </a:solidFill>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1200" b="1" kern="100">
                  <a:solidFill>
                    <a:srgbClr val="0000FF"/>
                  </a:solidFill>
                  <a:effectLst/>
                  <a:latin typeface="ＭＳ ゴシック" panose="020B0609070205080204" pitchFamily="49" charset="-128"/>
                  <a:ea typeface="ＭＳ ゴシック" panose="020B0609070205080204" pitchFamily="49" charset="-128"/>
                  <a:cs typeface="Times New Roman" panose="02020603050405020304" pitchFamily="18" charset="0"/>
                </a:rPr>
                <a:t>③旅行報告</a:t>
              </a:r>
              <a:r>
                <a:rPr lang="ja-JP" altLang="en-US" sz="1200" b="1" kern="100">
                  <a:solidFill>
                    <a:srgbClr val="0000FF"/>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（海外研修の際は、不要です）</a:t>
              </a:r>
            </a:p>
            <a:p>
              <a:pPr algn="just">
                <a:spcAft>
                  <a:spcPts val="0"/>
                </a:spcAft>
              </a:pP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エクセルファイルの「旅行報告書」シートの各事項を記載，チェック等して</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altLang="en-US" sz="1050" b="1" u="sng"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自署のうえ，添付書類とともに</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事務部門の庶務（旅行命令事務）担当に</a:t>
              </a:r>
              <a:r>
                <a:rPr lang="ja-JP" sz="105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提出</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してください。</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旅行者本人が新潟大学から付与されたメールアドレスから提出する場合は，旅行報告書の自署省略が可能です。</a:t>
              </a:r>
              <a:endPar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l">
                <a:spcAft>
                  <a:spcPts val="0"/>
                </a:spcAft>
              </a:pPr>
              <a:r>
                <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提出に必要な書類</a:t>
              </a:r>
              <a:r>
                <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p>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b="0">
                  <a:solidFill>
                    <a:srgbClr val="FF0000"/>
                  </a:solidFill>
                  <a:effectLst/>
                  <a:latin typeface="ＭＳ ゴシック" panose="020B0609070205080204" pitchFamily="49" charset="-128"/>
                  <a:ea typeface="ＭＳ ゴシック" panose="020B0609070205080204" pitchFamily="49" charset="-128"/>
                  <a:cs typeface="+mn-cs"/>
                </a:rPr>
                <a:t>領収証書</a:t>
              </a:r>
              <a:r>
                <a:rPr lang="ja-JP" altLang="en-US" sz="1100" b="0">
                  <a:solidFill>
                    <a:srgbClr val="FF0000"/>
                  </a:solidFill>
                  <a:effectLst/>
                  <a:latin typeface="ＭＳ ゴシック" panose="020B0609070205080204" pitchFamily="49" charset="-128"/>
                  <a:ea typeface="ＭＳ ゴシック" panose="020B0609070205080204" pitchFamily="49" charset="-128"/>
                  <a:cs typeface="+mn-cs"/>
                </a:rPr>
                <a:t>（</a:t>
              </a:r>
              <a:r>
                <a:rPr lang="ja-JP" altLang="ja-JP" sz="1100" b="0">
                  <a:solidFill>
                    <a:srgbClr val="FF0000"/>
                  </a:solidFill>
                  <a:effectLst/>
                  <a:latin typeface="ＭＳ ゴシック" panose="020B0609070205080204" pitchFamily="49" charset="-128"/>
                  <a:ea typeface="ＭＳ ゴシック" panose="020B0609070205080204" pitchFamily="49" charset="-128"/>
                  <a:cs typeface="+mn-cs"/>
                </a:rPr>
                <a:t>航空券，高速バス</a:t>
              </a:r>
              <a:r>
                <a:rPr lang="ja-JP" altLang="en-US" sz="1100" b="0">
                  <a:solidFill>
                    <a:srgbClr val="FF0000"/>
                  </a:solidFill>
                  <a:effectLst/>
                  <a:latin typeface="ＭＳ ゴシック" panose="020B0609070205080204" pitchFamily="49" charset="-128"/>
                  <a:ea typeface="ＭＳ ゴシック" panose="020B0609070205080204" pitchFamily="49" charset="-128"/>
                  <a:cs typeface="+mn-cs"/>
                </a:rPr>
                <a:t>等）</a:t>
              </a:r>
              <a:r>
                <a:rPr lang="ja-JP" altLang="ja-JP" sz="1100" b="0">
                  <a:solidFill>
                    <a:srgbClr val="FF0000"/>
                  </a:solidFill>
                  <a:effectLst/>
                  <a:latin typeface="ＭＳ ゴシック" panose="020B0609070205080204" pitchFamily="49" charset="-128"/>
                  <a:ea typeface="ＭＳ ゴシック" panose="020B0609070205080204" pitchFamily="49" charset="-128"/>
                  <a:cs typeface="+mn-cs"/>
                </a:rPr>
                <a:t>，</a:t>
              </a:r>
              <a:r>
                <a:rPr lang="ja-JP" altLang="en-US" sz="1100" b="0">
                  <a:solidFill>
                    <a:srgbClr val="FF0000"/>
                  </a:solidFill>
                  <a:effectLst/>
                  <a:latin typeface="ＭＳ ゴシック" panose="020B0609070205080204" pitchFamily="49" charset="-128"/>
                  <a:ea typeface="ＭＳ ゴシック" panose="020B0609070205080204" pitchFamily="49" charset="-128"/>
                  <a:cs typeface="+mn-cs"/>
                </a:rPr>
                <a:t>航空賃の内訳がわかる書類（見積書，Ｅチケット等）</a:t>
              </a:r>
              <a:r>
                <a:rPr lang="ja-JP" altLang="ja-JP" sz="1100" b="0">
                  <a:solidFill>
                    <a:schemeClr val="dk1"/>
                  </a:solidFill>
                  <a:effectLst/>
                  <a:latin typeface="+mn-lt"/>
                  <a:ea typeface="+mn-ea"/>
                  <a:cs typeface="+mn-cs"/>
                </a:rPr>
                <a:t>，</a:t>
              </a:r>
              <a:r>
                <a:rPr lang="ja-JP" altLang="ja-JP" sz="1100" b="0">
                  <a:solidFill>
                    <a:schemeClr val="dk1"/>
                  </a:solidFill>
                  <a:effectLst/>
                  <a:latin typeface="ＭＳ ゴシック" panose="020B0609070205080204" pitchFamily="49" charset="-128"/>
                  <a:ea typeface="ＭＳ ゴシック" panose="020B0609070205080204" pitchFamily="49" charset="-128"/>
                  <a:cs typeface="+mn-cs"/>
                </a:rPr>
                <a:t>航空券の半券</a:t>
              </a:r>
              <a:r>
                <a:rPr lang="ja-JP" altLang="en-US" sz="1100" b="0">
                  <a:solidFill>
                    <a:schemeClr val="dk1"/>
                  </a:solidFill>
                  <a:effectLst/>
                  <a:latin typeface="ＭＳ ゴシック" panose="020B0609070205080204" pitchFamily="49" charset="-128"/>
                  <a:ea typeface="ＭＳ ゴシック" panose="020B0609070205080204" pitchFamily="49" charset="-128"/>
                  <a:cs typeface="+mn-cs"/>
                </a:rPr>
                <a:t>（任意）</a:t>
              </a:r>
              <a:r>
                <a:rPr lang="ja-JP" altLang="en-US" sz="105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，宿泊施設の領収書（同一施設に</a:t>
              </a:r>
              <a:r>
                <a:rPr lang="en-US" altLang="ja-JP" sz="105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7</a:t>
              </a:r>
              <a:r>
                <a:rPr lang="ja-JP" altLang="en-US" sz="105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泊以上の場合及び定額を超える支給を希望する場合），海外旅行保険料領収書（任意），</a:t>
              </a:r>
              <a:r>
                <a:rPr lang="ja-JP"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旅行経費明細</a:t>
              </a:r>
              <a:r>
                <a:rPr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（任意）</a:t>
              </a:r>
              <a:endParaRPr lang="ja-JP"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spcAft>
                  <a:spcPts val="0"/>
                </a:spcAft>
              </a:pP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r>
                <a:rPr 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 </a:t>
              </a:r>
            </a:p>
            <a:p>
              <a:pPr algn="just">
                <a:spcAft>
                  <a:spcPts val="0"/>
                </a:spcAft>
              </a:pPr>
              <a:endPar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sp macro="" textlink="">
          <xdr:nvSpPr>
            <xdr:cNvPr id="9" name="角丸四角形 21">
              <a:extLst>
                <a:ext uri="{FF2B5EF4-FFF2-40B4-BE49-F238E27FC236}">
                  <a16:creationId xmlns:a16="http://schemas.microsoft.com/office/drawing/2014/main" id="{00000000-0008-0000-0200-000009000000}"/>
                </a:ext>
              </a:extLst>
            </xdr:cNvPr>
            <xdr:cNvSpPr/>
          </xdr:nvSpPr>
          <xdr:spPr>
            <a:xfrm>
              <a:off x="3574426" y="4054997"/>
              <a:ext cx="2971800" cy="1343025"/>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1200" b="1" kern="100">
                  <a:solidFill>
                    <a:srgbClr val="0000FF"/>
                  </a:solidFill>
                  <a:effectLst/>
                  <a:latin typeface="ＭＳ ゴシック" panose="020B0609070205080204" pitchFamily="49" charset="-128"/>
                  <a:ea typeface="ＭＳ ゴシック" panose="020B0609070205080204" pitchFamily="49" charset="-128"/>
                  <a:cs typeface="Times New Roman" panose="02020603050405020304" pitchFamily="18" charset="0"/>
                </a:rPr>
                <a:t>④旅費の計算および支給</a:t>
              </a: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旅行報告書の</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決裁</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が完了したのち，旅費の計算を行い，経費の精算（旅費の支給）が行われます。</a:t>
              </a: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cxnSp macro="">
          <xdr:nvCxnSpPr>
            <xdr:cNvPr id="10" name="直線矢印コネクタ 9">
              <a:extLst>
                <a:ext uri="{FF2B5EF4-FFF2-40B4-BE49-F238E27FC236}">
                  <a16:creationId xmlns:a16="http://schemas.microsoft.com/office/drawing/2014/main" id="{00000000-0008-0000-0200-00000A000000}"/>
                </a:ext>
              </a:extLst>
            </xdr:cNvPr>
            <xdr:cNvCxnSpPr/>
          </xdr:nvCxnSpPr>
          <xdr:spPr>
            <a:xfrm>
              <a:off x="3148949" y="1170261"/>
              <a:ext cx="487089" cy="1683"/>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cxnSp macro="">
          <xdr:nvCxnSpPr>
            <xdr:cNvPr id="11" name="直線矢印コネクタ 10">
              <a:extLst>
                <a:ext uri="{FF2B5EF4-FFF2-40B4-BE49-F238E27FC236}">
                  <a16:creationId xmlns:a16="http://schemas.microsoft.com/office/drawing/2014/main" id="{00000000-0008-0000-0200-00000B000000}"/>
                </a:ext>
              </a:extLst>
            </xdr:cNvPr>
            <xdr:cNvCxnSpPr/>
          </xdr:nvCxnSpPr>
          <xdr:spPr>
            <a:xfrm>
              <a:off x="3107629" y="4416384"/>
              <a:ext cx="448892" cy="0"/>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sp macro="" textlink="">
          <xdr:nvSpPr>
            <xdr:cNvPr id="6" name="角丸四角形 18">
              <a:extLst>
                <a:ext uri="{FF2B5EF4-FFF2-40B4-BE49-F238E27FC236}">
                  <a16:creationId xmlns:a16="http://schemas.microsoft.com/office/drawing/2014/main" id="{00000000-0008-0000-0200-000006000000}"/>
                </a:ext>
              </a:extLst>
            </xdr:cNvPr>
            <xdr:cNvSpPr/>
          </xdr:nvSpPr>
          <xdr:spPr>
            <a:xfrm>
              <a:off x="-102670" y="-488702"/>
              <a:ext cx="3283167" cy="2920624"/>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1200" b="1" kern="100">
                  <a:solidFill>
                    <a:srgbClr val="0000FF"/>
                  </a:solidFill>
                  <a:effectLst/>
                  <a:latin typeface="ＭＳ ゴシック" panose="020B0609070205080204" pitchFamily="49" charset="-128"/>
                  <a:ea typeface="ＭＳ ゴシック" panose="020B0609070205080204" pitchFamily="49" charset="-128"/>
                  <a:cs typeface="Times New Roman" panose="02020603050405020304" pitchFamily="18" charset="0"/>
                </a:rPr>
                <a:t>①</a:t>
              </a:r>
              <a:r>
                <a:rPr lang="ja-JP" altLang="en-US" sz="1200" b="1" kern="100">
                  <a:solidFill>
                    <a:srgbClr val="0000FF"/>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旅行申請（海外研修の際も同様です）</a:t>
              </a: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「入力シート」の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指示に沿って</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各事項を入力し，</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添付書類と併せて</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事務部門の庶務（旅行命令事務）担当あて</a:t>
              </a:r>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電子メール</a:t>
              </a:r>
              <a:r>
                <a:rPr lang="ja-JP" altLang="en-US" sz="1100" b="1">
                  <a:solidFill>
                    <a:srgbClr val="FF0000"/>
                  </a:solidFill>
                  <a:effectLst/>
                  <a:latin typeface="ＭＳ ゴシック" panose="020B0609070205080204" pitchFamily="49" charset="-128"/>
                  <a:ea typeface="ＭＳ ゴシック" panose="020B0609070205080204" pitchFamily="49" charset="-128"/>
                  <a:cs typeface="+mn-cs"/>
                </a:rPr>
                <a:t>に添付して</a:t>
              </a:r>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送信</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してください。</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xdr:txBody>
        </xdr:sp>
      </xdr:grpSp>
      <xdr:sp macro="" textlink="">
        <xdr:nvSpPr>
          <xdr:cNvPr id="5" name="角丸四角形 25">
            <a:extLst>
              <a:ext uri="{FF2B5EF4-FFF2-40B4-BE49-F238E27FC236}">
                <a16:creationId xmlns:a16="http://schemas.microsoft.com/office/drawing/2014/main" id="{00000000-0008-0000-0200-000005000000}"/>
              </a:ext>
            </a:extLst>
          </xdr:cNvPr>
          <xdr:cNvSpPr/>
        </xdr:nvSpPr>
        <xdr:spPr>
          <a:xfrm>
            <a:off x="14268" y="16600043"/>
            <a:ext cx="2838450" cy="3025467"/>
          </a:xfrm>
          <a:prstGeom prst="roundRect">
            <a:avLst/>
          </a:prstGeom>
          <a:no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r>
              <a:rPr lang="ja-JP" altLang="ja-JP" sz="1050">
                <a:solidFill>
                  <a:schemeClr val="tx1"/>
                </a:solidFill>
                <a:effectLst/>
                <a:latin typeface="+mn-lt"/>
                <a:ea typeface="+mn-ea"/>
                <a:cs typeface="+mn-cs"/>
              </a:rPr>
              <a:t>【補足】</a:t>
            </a:r>
            <a:endParaRPr lang="ja-JP" altLang="ja-JP" sz="1050">
              <a:solidFill>
                <a:schemeClr val="tx1"/>
              </a:solidFill>
              <a:effectLst/>
            </a:endParaRPr>
          </a:p>
          <a:p>
            <a:r>
              <a:rPr lang="ja-JP" altLang="ja-JP" sz="1050">
                <a:solidFill>
                  <a:schemeClr val="tx1"/>
                </a:solidFill>
                <a:effectLst/>
                <a:latin typeface="+mn-lt"/>
                <a:ea typeface="+mn-ea"/>
                <a:cs typeface="+mn-cs"/>
              </a:rPr>
              <a:t>自ら実際に利用した経路と交通手段を申告して旅費を請求したい場合は，「旅行報告書」の「実際の経路及び方法の申告を省略する」にチェックを入れずに，「旅行経費明細」シートを作成して，旅行報告書に添付してご提出ください。</a:t>
            </a:r>
            <a:endParaRPr lang="ja-JP" altLang="ja-JP" sz="1050">
              <a:solidFill>
                <a:schemeClr val="tx1"/>
              </a:solidFill>
              <a:effectLst/>
            </a:endParaRPr>
          </a:p>
          <a:p>
            <a:r>
              <a:rPr lang="ja-JP" altLang="ja-JP" sz="1050">
                <a:solidFill>
                  <a:schemeClr val="tx1"/>
                </a:solidFill>
                <a:effectLst/>
                <a:latin typeface="+mn-lt"/>
                <a:ea typeface="+mn-ea"/>
                <a:cs typeface="+mn-cs"/>
              </a:rPr>
              <a:t>※領収書の提出，旅行報告書の備考や別紙に記載する等の方法により，一部区間のみ実際の経路と交通手段を申告することも可能であり，この場合，「実際の経路及び方法の申告の省略」のふたつのチェック欄の両方にチェックを入れてください</a:t>
            </a:r>
            <a:endParaRPr lang="en-US" altLang="ja-JP" sz="1050">
              <a:solidFill>
                <a:schemeClr val="tx1"/>
              </a:solidFill>
              <a:effectLst/>
              <a:latin typeface="+mn-lt"/>
              <a:ea typeface="+mn-ea"/>
              <a:cs typeface="+mn-cs"/>
            </a:endParaRPr>
          </a:p>
        </xdr:txBody>
      </xdr:sp>
    </xdr:grpSp>
    <xdr:clientData/>
  </xdr:twoCellAnchor>
  <xdr:twoCellAnchor>
    <xdr:from>
      <xdr:col>3</xdr:col>
      <xdr:colOff>370516</xdr:colOff>
      <xdr:row>61</xdr:row>
      <xdr:rowOff>147275</xdr:rowOff>
    </xdr:from>
    <xdr:to>
      <xdr:col>6</xdr:col>
      <xdr:colOff>528304</xdr:colOff>
      <xdr:row>65</xdr:row>
      <xdr:rowOff>115956</xdr:rowOff>
    </xdr:to>
    <xdr:sp macro="" textlink="">
      <xdr:nvSpPr>
        <xdr:cNvPr id="14" name="角丸四角形 21">
          <a:extLst>
            <a:ext uri="{FF2B5EF4-FFF2-40B4-BE49-F238E27FC236}">
              <a16:creationId xmlns:a16="http://schemas.microsoft.com/office/drawing/2014/main" id="{00000000-0008-0000-0200-00000E000000}"/>
            </a:ext>
          </a:extLst>
        </xdr:cNvPr>
        <xdr:cNvSpPr/>
      </xdr:nvSpPr>
      <xdr:spPr>
        <a:xfrm>
          <a:off x="4495255" y="11693232"/>
          <a:ext cx="3595071" cy="780376"/>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en-US" altLang="ja-JP" sz="120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altLang="en-US" sz="120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海外渡航調書の</a:t>
          </a:r>
          <a:r>
            <a:rPr lang="en-US" altLang="ja-JP" sz="120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Web</a:t>
          </a:r>
          <a:r>
            <a:rPr lang="ja-JP" altLang="en-US" sz="120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化により、各部局事務よりグローバルキャンパス推進課への調書の提出は不要となります。</a:t>
          </a:r>
          <a:endParaRPr lang="ja-JP" sz="1050"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clientData/>
  </xdr:twoCellAnchor>
  <xdr:twoCellAnchor>
    <xdr:from>
      <xdr:col>0</xdr:col>
      <xdr:colOff>298176</xdr:colOff>
      <xdr:row>13</xdr:row>
      <xdr:rowOff>33131</xdr:rowOff>
    </xdr:from>
    <xdr:to>
      <xdr:col>2</xdr:col>
      <xdr:colOff>1101589</xdr:colOff>
      <xdr:row>23</xdr:row>
      <xdr:rowOff>41412</xdr:rowOff>
    </xdr:to>
    <xdr:sp macro="" textlink="">
      <xdr:nvSpPr>
        <xdr:cNvPr id="23" name="テキスト ボックス 22">
          <a:extLst>
            <a:ext uri="{FF2B5EF4-FFF2-40B4-BE49-F238E27FC236}">
              <a16:creationId xmlns:a16="http://schemas.microsoft.com/office/drawing/2014/main" id="{00000000-0008-0000-0200-000017000000}"/>
            </a:ext>
          </a:extLst>
        </xdr:cNvPr>
        <xdr:cNvSpPr txBox="1"/>
      </xdr:nvSpPr>
      <xdr:spPr>
        <a:xfrm>
          <a:off x="298176" y="3230218"/>
          <a:ext cx="3553239" cy="1747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必須の添付書類</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用務の日程，開始・終了時刻のわかる資料</a:t>
          </a:r>
          <a:r>
            <a:rPr lang="en-US" altLang="ja-JP" sz="1100" b="1">
              <a:solidFill>
                <a:srgbClr val="FF0000"/>
              </a:solidFill>
              <a:effectLst/>
              <a:latin typeface="ＭＳ ゴシック" panose="020B0609070205080204" pitchFamily="49" charset="-128"/>
              <a:ea typeface="ＭＳ ゴシック" panose="020B0609070205080204" pitchFamily="49" charset="-128"/>
              <a:cs typeface="+mn-cs"/>
            </a:rPr>
            <a:t>, </a:t>
          </a:r>
          <a:endParaRPr lang="ja-JP" altLang="ja-JP">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フライトスケジュール</a:t>
          </a:r>
          <a:endParaRPr lang="ja-JP" altLang="ja-JP">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海外旅行保険の内容がわかるもの</a:t>
          </a:r>
          <a:endParaRPr lang="ja-JP" altLang="ja-JP">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任意の添付書類</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相手方の費用負担がわかる資料</a:t>
          </a:r>
          <a:endParaRPr lang="ja-JP" altLang="ja-JP">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休日の振替・代休日指定簿</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10</xdr:col>
      <xdr:colOff>1238250</xdr:colOff>
      <xdr:row>2</xdr:row>
      <xdr:rowOff>9525</xdr:rowOff>
    </xdr:from>
    <xdr:to>
      <xdr:col>10</xdr:col>
      <xdr:colOff>1247775</xdr:colOff>
      <xdr:row>74</xdr:row>
      <xdr:rowOff>19050</xdr:rowOff>
    </xdr:to>
    <xdr:cxnSp macro="">
      <xdr:nvCxnSpPr>
        <xdr:cNvPr id="15" name="直線コネクタ 14">
          <a:extLst>
            <a:ext uri="{FF2B5EF4-FFF2-40B4-BE49-F238E27FC236}">
              <a16:creationId xmlns:a16="http://schemas.microsoft.com/office/drawing/2014/main" id="{00000000-0008-0000-0200-00000F000000}"/>
            </a:ext>
          </a:extLst>
        </xdr:cNvPr>
        <xdr:cNvCxnSpPr/>
      </xdr:nvCxnSpPr>
      <xdr:spPr>
        <a:xfrm flipH="1">
          <a:off x="13154025" y="819150"/>
          <a:ext cx="9525" cy="12782550"/>
        </a:xfrm>
        <a:prstGeom prst="line">
          <a:avLst/>
        </a:prstGeom>
        <a:ln w="25400"/>
      </xdr:spPr>
      <xdr:style>
        <a:lnRef idx="1">
          <a:schemeClr val="accent5"/>
        </a:lnRef>
        <a:fillRef idx="0">
          <a:schemeClr val="accent5"/>
        </a:fillRef>
        <a:effectRef idx="0">
          <a:schemeClr val="accent5"/>
        </a:effectRef>
        <a:fontRef idx="minor">
          <a:schemeClr val="tx1"/>
        </a:fontRef>
      </xdr:style>
    </xdr:cxnSp>
    <xdr:clientData/>
  </xdr:twoCellAnchor>
  <xdr:twoCellAnchor>
    <xdr:from>
      <xdr:col>8</xdr:col>
      <xdr:colOff>207975</xdr:colOff>
      <xdr:row>4</xdr:row>
      <xdr:rowOff>57149</xdr:rowOff>
    </xdr:from>
    <xdr:to>
      <xdr:col>15</xdr:col>
      <xdr:colOff>504825</xdr:colOff>
      <xdr:row>73</xdr:row>
      <xdr:rowOff>161924</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9123375" y="1323974"/>
          <a:ext cx="8097825" cy="12230100"/>
          <a:chOff x="-61878" y="11182043"/>
          <a:chExt cx="7083244" cy="9111607"/>
        </a:xfrm>
      </xdr:grpSpPr>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61878" y="11182043"/>
            <a:ext cx="7083244" cy="9111607"/>
            <a:chOff x="-61878" y="-286057"/>
            <a:chExt cx="7083244" cy="9111607"/>
          </a:xfrm>
        </xdr:grpSpPr>
        <xdr:sp macro="" textlink="">
          <xdr:nvSpPr>
            <xdr:cNvPr id="19" name="角丸四角形 18">
              <a:extLst>
                <a:ext uri="{FF2B5EF4-FFF2-40B4-BE49-F238E27FC236}">
                  <a16:creationId xmlns:a16="http://schemas.microsoft.com/office/drawing/2014/main" id="{00000000-0008-0000-0200-000013000000}"/>
                </a:ext>
              </a:extLst>
            </xdr:cNvPr>
            <xdr:cNvSpPr/>
          </xdr:nvSpPr>
          <xdr:spPr>
            <a:xfrm>
              <a:off x="-61878" y="-286057"/>
              <a:ext cx="3267368" cy="3116273"/>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FF"/>
                  </a:solidFill>
                  <a:effectLst/>
                  <a:latin typeface="+mn-lt"/>
                  <a:ea typeface="ＭＳ ゴシック" panose="020B0609070205080204" pitchFamily="49" charset="-128"/>
                  <a:cs typeface="Times New Roman" panose="02020603050405020304" pitchFamily="18" charset="0"/>
                </a:rPr>
                <a:t>①</a:t>
              </a:r>
              <a:r>
                <a:rPr lang="en-US" altLang="ja-JP" sz="1400" b="1" kern="100">
                  <a:solidFill>
                    <a:srgbClr val="0000FF"/>
                  </a:solidFill>
                  <a:effectLst/>
                  <a:latin typeface="+mn-lt"/>
                  <a:ea typeface="ＭＳ ゴシック" panose="020B0609070205080204" pitchFamily="49" charset="-128"/>
                  <a:cs typeface="Times New Roman" panose="02020603050405020304" pitchFamily="18" charset="0"/>
                </a:rPr>
                <a:t>Business trip application(The same procedure applies to overseas training programs.)</a:t>
              </a:r>
            </a:p>
            <a:p>
              <a:pPr algn="just">
                <a:spcAft>
                  <a:spcPts val="0"/>
                </a:spcAft>
              </a:pPr>
              <a:r>
                <a:rPr lang="en-US" altLang="ja-JP" sz="1050" kern="100">
                  <a:solidFill>
                    <a:srgbClr val="000000"/>
                  </a:solidFill>
                  <a:effectLst/>
                  <a:latin typeface="+mn-lt"/>
                  <a:ea typeface="ＭＳ ゴシック" panose="020B0609070205080204" pitchFamily="49" charset="-128"/>
                  <a:cs typeface="Times New Roman" panose="02020603050405020304" pitchFamily="18" charset="0"/>
                </a:rPr>
                <a:t>Please fill in the required information according to the instructions on the "Input Sheet," and send it via email to the General Affairs (Travel Authorization) staff of the administrative department, along with the necessary supporting documents as attachments.</a:t>
              </a:r>
              <a:endParaRPr lang="ja-JP" sz="1050" kern="100">
                <a:effectLst/>
                <a:latin typeface="+mn-lt"/>
                <a:ea typeface="ＭＳ ゴシック" panose="020B0609070205080204" pitchFamily="49" charset="-128"/>
                <a:cs typeface="Times New Roman" panose="02020603050405020304" pitchFamily="18" charset="0"/>
              </a:endParaRPr>
            </a:p>
            <a:p>
              <a:pPr eaLnBrk="1" fontAlgn="auto" latinLnBrk="0" hangingPunct="1"/>
              <a:r>
                <a:rPr lang="en-US" altLang="ja-JP" sz="1100">
                  <a:solidFill>
                    <a:schemeClr val="dk1"/>
                  </a:solidFill>
                  <a:effectLst/>
                  <a:latin typeface="+mn-lt"/>
                  <a:ea typeface="ＭＳ ゴシック" panose="020B0609070205080204" pitchFamily="49" charset="-128"/>
                  <a:cs typeface="+mn-cs"/>
                </a:rPr>
                <a:t>【Required attachments】</a:t>
              </a:r>
              <a:endParaRPr lang="ja-JP" altLang="ja-JP" sz="1050">
                <a:effectLst/>
                <a:latin typeface="+mn-lt"/>
                <a:ea typeface="ＭＳ ゴシック" panose="020B0609070205080204" pitchFamily="49" charset="-128"/>
              </a:endParaRPr>
            </a:p>
            <a:p>
              <a:pPr eaLnBrk="1" fontAlgn="auto" latinLnBrk="0" hangingPunct="1"/>
              <a:r>
                <a:rPr lang="ja-JP" altLang="en-US" sz="1050" b="1">
                  <a:solidFill>
                    <a:srgbClr val="FF0000"/>
                  </a:solidFill>
                  <a:effectLst/>
                  <a:latin typeface="+mn-lt"/>
                  <a:ea typeface="ＭＳ ゴシック" panose="020B0609070205080204" pitchFamily="49" charset="-128"/>
                  <a:cs typeface="+mn-cs"/>
                </a:rPr>
                <a:t>・</a:t>
              </a:r>
              <a:r>
                <a:rPr lang="en-US" altLang="ja-JP" sz="1050" b="1">
                  <a:solidFill>
                    <a:srgbClr val="FF0000"/>
                  </a:solidFill>
                  <a:effectLst/>
                  <a:latin typeface="+mn-lt"/>
                  <a:ea typeface="ＭＳ ゴシック" panose="020B0609070205080204" pitchFamily="49" charset="-128"/>
                  <a:cs typeface="+mn-cs"/>
                </a:rPr>
                <a:t>Supporting documents showing the dates and times of the official duties</a:t>
              </a:r>
            </a:p>
            <a:p>
              <a:pPr eaLnBrk="1" fontAlgn="auto" latinLnBrk="0" hangingPunct="1"/>
              <a:r>
                <a:rPr lang="ja-JP" altLang="en-US" sz="1050" b="1">
                  <a:solidFill>
                    <a:srgbClr val="FF0000"/>
                  </a:solidFill>
                  <a:effectLst/>
                  <a:latin typeface="+mn-lt"/>
                  <a:ea typeface="ＭＳ ゴシック" panose="020B0609070205080204" pitchFamily="49" charset="-128"/>
                  <a:cs typeface="+mn-cs"/>
                </a:rPr>
                <a:t>・</a:t>
              </a:r>
              <a:r>
                <a:rPr lang="en-US" altLang="ja-JP" sz="1050" b="1">
                  <a:solidFill>
                    <a:srgbClr val="FF0000"/>
                  </a:solidFill>
                  <a:effectLst/>
                  <a:latin typeface="+mn-lt"/>
                  <a:ea typeface="ＭＳ ゴシック" panose="020B0609070205080204" pitchFamily="49" charset="-128"/>
                  <a:cs typeface="+mn-cs"/>
                </a:rPr>
                <a:t>Flight schedule</a:t>
              </a:r>
            </a:p>
            <a:p>
              <a:pPr eaLnBrk="1" fontAlgn="auto" latinLnBrk="0" hangingPunct="1"/>
              <a:r>
                <a:rPr lang="ja-JP" altLang="en-US" sz="1050" b="1">
                  <a:solidFill>
                    <a:srgbClr val="FF0000"/>
                  </a:solidFill>
                  <a:effectLst/>
                  <a:latin typeface="+mn-lt"/>
                  <a:ea typeface="ＭＳ ゴシック" panose="020B0609070205080204" pitchFamily="49" charset="-128"/>
                  <a:cs typeface="+mn-cs"/>
                </a:rPr>
                <a:t>・</a:t>
              </a:r>
              <a:r>
                <a:rPr lang="en-US" altLang="ja-JP" sz="1050" b="1">
                  <a:solidFill>
                    <a:srgbClr val="FF0000"/>
                  </a:solidFill>
                  <a:effectLst/>
                  <a:latin typeface="+mn-lt"/>
                  <a:ea typeface="ＭＳ ゴシック" panose="020B0609070205080204" pitchFamily="49" charset="-128"/>
                  <a:cs typeface="+mn-cs"/>
                </a:rPr>
                <a:t>Document showing the details of overseas travel insurance</a:t>
              </a:r>
            </a:p>
            <a:p>
              <a:pPr eaLnBrk="1" fontAlgn="auto" latinLnBrk="0" hangingPunct="1"/>
              <a:r>
                <a:rPr lang="en-US" altLang="ja-JP" sz="1100">
                  <a:solidFill>
                    <a:schemeClr val="dk1"/>
                  </a:solidFill>
                  <a:effectLst/>
                  <a:latin typeface="+mn-lt"/>
                  <a:ea typeface="ＭＳ ゴシック" panose="020B0609070205080204" pitchFamily="49" charset="-128"/>
                  <a:cs typeface="+mn-cs"/>
                </a:rPr>
                <a:t>【Optional attachments】</a:t>
              </a:r>
              <a:endParaRPr lang="ja-JP" altLang="ja-JP">
                <a:effectLst/>
                <a:latin typeface="+mn-lt"/>
                <a:ea typeface="ＭＳ ゴシック" panose="020B0609070205080204" pitchFamily="49" charset="-128"/>
              </a:endParaRPr>
            </a:p>
            <a:p>
              <a:pPr eaLnBrk="1" fontAlgn="auto" latinLnBrk="0" hangingPunct="1"/>
              <a:r>
                <a:rPr lang="ja-JP" altLang="en-US" sz="1050" b="1">
                  <a:solidFill>
                    <a:srgbClr val="FF0000"/>
                  </a:solidFill>
                  <a:effectLst/>
                  <a:latin typeface="+mn-lt"/>
                  <a:ea typeface="ＭＳ ゴシック" panose="020B0609070205080204" pitchFamily="49" charset="-128"/>
                  <a:cs typeface="+mn-cs"/>
                </a:rPr>
                <a:t>・</a:t>
              </a:r>
              <a:r>
                <a:rPr lang="en-US" altLang="ja-JP" sz="1050" b="1">
                  <a:solidFill>
                    <a:srgbClr val="FF0000"/>
                  </a:solidFill>
                  <a:effectLst/>
                  <a:latin typeface="+mn-lt"/>
                  <a:ea typeface="ＭＳ ゴシック" panose="020B0609070205080204" pitchFamily="49" charset="-128"/>
                  <a:cs typeface="+mn-cs"/>
                </a:rPr>
                <a:t>Documents indicating the cost coverage by the other party</a:t>
              </a:r>
            </a:p>
            <a:p>
              <a:pPr eaLnBrk="1" fontAlgn="auto" latinLnBrk="0" hangingPunct="1"/>
              <a:r>
                <a:rPr lang="ja-JP" altLang="en-US" sz="1050" b="1">
                  <a:solidFill>
                    <a:srgbClr val="FF0000"/>
                  </a:solidFill>
                  <a:effectLst/>
                  <a:latin typeface="+mn-lt"/>
                  <a:ea typeface="ＭＳ ゴシック" panose="020B0609070205080204" pitchFamily="49" charset="-128"/>
                  <a:cs typeface="+mn-cs"/>
                </a:rPr>
                <a:t>・</a:t>
              </a:r>
              <a:r>
                <a:rPr lang="en-US" altLang="ja-JP" sz="1050" b="1">
                  <a:solidFill>
                    <a:srgbClr val="FF0000"/>
                  </a:solidFill>
                  <a:effectLst/>
                  <a:latin typeface="+mn-lt"/>
                  <a:ea typeface="ＭＳ ゴシック" panose="020B0609070205080204" pitchFamily="49" charset="-128"/>
                  <a:cs typeface="+mn-cs"/>
                </a:rPr>
                <a:t>Substitute Holiday Request Form</a:t>
              </a:r>
            </a:p>
            <a:p>
              <a:pPr eaLnBrk="1" fontAlgn="auto" latinLnBrk="0" hangingPunct="1"/>
              <a:endParaRPr lang="ja-JP" altLang="ja-JP" sz="1050">
                <a:solidFill>
                  <a:srgbClr val="FF0000"/>
                </a:solidFill>
                <a:effectLst/>
                <a:latin typeface="ＭＳ ゴシック" panose="020B0609070205080204" pitchFamily="49" charset="-128"/>
                <a:ea typeface="ＭＳ ゴシック" panose="020B0609070205080204" pitchFamily="49" charset="-128"/>
              </a:endParaRPr>
            </a:p>
          </xdr:txBody>
        </xdr:sp>
        <xdr:sp macro="" textlink="">
          <xdr:nvSpPr>
            <xdr:cNvPr id="20" name="角丸四角形 19">
              <a:extLst>
                <a:ext uri="{FF2B5EF4-FFF2-40B4-BE49-F238E27FC236}">
                  <a16:creationId xmlns:a16="http://schemas.microsoft.com/office/drawing/2014/main" id="{00000000-0008-0000-0200-000014000000}"/>
                </a:ext>
              </a:extLst>
            </xdr:cNvPr>
            <xdr:cNvSpPr/>
          </xdr:nvSpPr>
          <xdr:spPr>
            <a:xfrm>
              <a:off x="3772039" y="434545"/>
              <a:ext cx="3249327" cy="1752601"/>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FF"/>
                  </a:solidFill>
                  <a:effectLst/>
                  <a:latin typeface="+mn-lt"/>
                  <a:ea typeface="ＭＳ ゴシック" panose="020B0609070205080204" pitchFamily="49" charset="-128"/>
                  <a:cs typeface="Times New Roman" panose="02020603050405020304" pitchFamily="18" charset="0"/>
                </a:rPr>
                <a:t>②</a:t>
              </a:r>
              <a:r>
                <a:rPr lang="en-US" altLang="ja-JP" sz="1400" b="1" kern="100">
                  <a:solidFill>
                    <a:srgbClr val="0000FF"/>
                  </a:solidFill>
                  <a:effectLst/>
                  <a:latin typeface="+mn-lt"/>
                  <a:ea typeface="ＭＳ ゴシック" panose="020B0609070205080204" pitchFamily="49" charset="-128"/>
                  <a:cs typeface="Times New Roman" panose="02020603050405020304" pitchFamily="18" charset="0"/>
                </a:rPr>
                <a:t>Travel Authorization</a:t>
              </a:r>
            </a:p>
            <a:p>
              <a:pPr marL="0" marR="0" lvl="0" indent="0" algn="just" defTabSz="914400" eaLnBrk="1" fontAlgn="auto" latinLnBrk="0" hangingPunct="1">
                <a:lnSpc>
                  <a:spcPct val="100000"/>
                </a:lnSpc>
                <a:spcBef>
                  <a:spcPts val="0"/>
                </a:spcBef>
                <a:spcAft>
                  <a:spcPts val="0"/>
                </a:spcAft>
                <a:buClrTx/>
                <a:buSzTx/>
                <a:buFontTx/>
                <a:buNone/>
                <a:tabLst/>
                <a:defRPr/>
              </a:pPr>
              <a:r>
                <a:rPr lang="en-US" altLang="ja-JP" sz="1050" kern="100">
                  <a:solidFill>
                    <a:srgbClr val="000000"/>
                  </a:solidFill>
                  <a:effectLst/>
                  <a:latin typeface="+mn-lt"/>
                  <a:ea typeface="ＭＳ ゴシック" panose="020B0609070205080204" pitchFamily="49" charset="-128"/>
                  <a:cs typeface="Times New Roman" panose="02020603050405020304" pitchFamily="18" charset="0"/>
                </a:rPr>
                <a:t>When a travel application file is submitted by a traveler, the travel expense administrator shall request the department’s export control officer to verify the “Export Control Confirmation Items” section in the “Overseas Travel Information” sheet. After this verification, the travel order shall be submitted—either in paper or electronic format—using the “Travel Order (Request) Form” for approval by the authorized travel order approver.</a:t>
              </a:r>
              <a:endParaRPr lang="ja-JP" sz="1050" kern="100">
                <a:effectLst/>
                <a:latin typeface="+mn-lt"/>
                <a:ea typeface="ＭＳ ゴシック" panose="020B0609070205080204" pitchFamily="49" charset="-128"/>
                <a:cs typeface="Times New Roman" panose="02020603050405020304" pitchFamily="18" charset="0"/>
              </a:endParaRPr>
            </a:p>
          </xdr:txBody>
        </xdr:sp>
        <xdr:sp macro="" textlink="">
          <xdr:nvSpPr>
            <xdr:cNvPr id="21" name="角丸四角形 20">
              <a:extLst>
                <a:ext uri="{FF2B5EF4-FFF2-40B4-BE49-F238E27FC236}">
                  <a16:creationId xmlns:a16="http://schemas.microsoft.com/office/drawing/2014/main" id="{00000000-0008-0000-0200-000015000000}"/>
                </a:ext>
              </a:extLst>
            </xdr:cNvPr>
            <xdr:cNvSpPr/>
          </xdr:nvSpPr>
          <xdr:spPr>
            <a:xfrm>
              <a:off x="-2781" y="2951281"/>
              <a:ext cx="3196319" cy="5874269"/>
            </a:xfrm>
            <a:prstGeom prst="roundRect">
              <a:avLst/>
            </a:prstGeom>
            <a:ln>
              <a:solidFill>
                <a:srgbClr val="00B0F0"/>
              </a:solidFill>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1200" b="1" kern="100">
                  <a:solidFill>
                    <a:srgbClr val="0000FF"/>
                  </a:solidFill>
                  <a:effectLst/>
                  <a:latin typeface="+mn-lt"/>
                  <a:ea typeface="ＭＳ ゴシック" panose="020B0609070205080204" pitchFamily="49" charset="-128"/>
                  <a:cs typeface="Times New Roman" panose="02020603050405020304" pitchFamily="18" charset="0"/>
                </a:rPr>
                <a:t>③</a:t>
              </a:r>
              <a:r>
                <a:rPr lang="en-US" altLang="ja-JP" sz="1400" b="1" kern="100">
                  <a:solidFill>
                    <a:srgbClr val="0000FF"/>
                  </a:solidFill>
                  <a:effectLst/>
                  <a:latin typeface="+mn-lt"/>
                  <a:ea typeface="ＭＳ ゴシック" panose="020B0609070205080204" pitchFamily="49" charset="-128"/>
                  <a:cs typeface="Times New Roman" panose="02020603050405020304" pitchFamily="18" charset="0"/>
                </a:rPr>
                <a:t>Travel Report</a:t>
              </a:r>
              <a:r>
                <a:rPr lang="ja-JP" altLang="en-US" sz="1400" b="1" kern="100">
                  <a:solidFill>
                    <a:srgbClr val="0000FF"/>
                  </a:solidFill>
                  <a:effectLst/>
                  <a:latin typeface="+mn-lt"/>
                  <a:ea typeface="ＭＳ ゴシック" panose="020B0609070205080204" pitchFamily="49" charset="-128"/>
                  <a:cs typeface="Times New Roman" panose="02020603050405020304" pitchFamily="18" charset="0"/>
                </a:rPr>
                <a:t>（</a:t>
              </a:r>
              <a:r>
                <a:rPr lang="en-US" altLang="ja-JP" sz="1400" b="1" kern="100">
                  <a:solidFill>
                    <a:srgbClr val="0000FF"/>
                  </a:solidFill>
                  <a:effectLst/>
                  <a:latin typeface="+mn-lt"/>
                  <a:ea typeface="ＭＳ ゴシック" panose="020B0609070205080204" pitchFamily="49" charset="-128"/>
                  <a:cs typeface="Times New Roman" panose="02020603050405020304" pitchFamily="18" charset="0"/>
                </a:rPr>
                <a:t>Not required in the case of overseas training programs.</a:t>
              </a:r>
              <a:r>
                <a:rPr lang="ja-JP" altLang="en-US" sz="1400" b="1" kern="100">
                  <a:solidFill>
                    <a:srgbClr val="0000FF"/>
                  </a:solidFill>
                  <a:effectLst/>
                  <a:latin typeface="+mn-lt"/>
                  <a:ea typeface="ＭＳ ゴシック" panose="020B0609070205080204" pitchFamily="49" charset="-128"/>
                  <a:cs typeface="Times New Roman" panose="02020603050405020304" pitchFamily="18" charset="0"/>
                </a:rPr>
                <a:t>）</a:t>
              </a:r>
              <a:endParaRPr lang="ja-JP" sz="1400" kern="100">
                <a:effectLst/>
                <a:latin typeface="+mn-lt"/>
                <a:ea typeface="ＭＳ ゴシック" panose="020B0609070205080204" pitchFamily="49" charset="-128"/>
                <a:cs typeface="Times New Roman" panose="02020603050405020304" pitchFamily="18" charset="0"/>
              </a:endParaRPr>
            </a:p>
            <a:p>
              <a:pPr algn="just">
                <a:spcAft>
                  <a:spcPts val="0"/>
                </a:spcAft>
              </a:pPr>
              <a:r>
                <a:rPr lang="en-US" altLang="ja-JP" sz="1050" kern="100">
                  <a:solidFill>
                    <a:srgbClr val="000000"/>
                  </a:solidFill>
                  <a:effectLst/>
                  <a:latin typeface="+mn-lt"/>
                  <a:ea typeface="ＭＳ ゴシック" panose="020B0609070205080204" pitchFamily="49" charset="-128"/>
                  <a:cs typeface="Times New Roman" panose="02020603050405020304" pitchFamily="18" charset="0"/>
                </a:rPr>
                <a:t>Please complete all required fields and checkboxes on the "Travel Report" sheet of the Excel file, sign it by hand, and submit it along with the necessary supporting documents to the General Affairs (Travel Authorization) staff of the administrative department. If the traveler submits the report using the email address provided by Niigata University, the handwritten signature on the travel report may be omitted.</a:t>
              </a:r>
            </a:p>
            <a:p>
              <a:endParaRPr lang="en-US"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a:t>
              </a:r>
              <a:r>
                <a:rPr lang="en-US" altLang="ja-JP" sz="1100">
                  <a:solidFill>
                    <a:schemeClr val="dk1"/>
                  </a:solidFill>
                  <a:effectLst/>
                  <a:latin typeface="+mn-lt"/>
                  <a:ea typeface="ＭＳ ゴシック" panose="020B0609070205080204" pitchFamily="49" charset="-128"/>
                  <a:cs typeface="+mn-cs"/>
                </a:rPr>
                <a:t>Required documents for submission</a:t>
              </a:r>
              <a:r>
                <a:rPr lang="en-US" altLang="ja-JP" sz="1100">
                  <a:solidFill>
                    <a:schemeClr val="dk1"/>
                  </a:solidFill>
                  <a:effectLst/>
                  <a:latin typeface="+mn-lt"/>
                  <a:ea typeface="+mn-ea"/>
                  <a:cs typeface="+mn-cs"/>
                </a:rPr>
                <a:t>】</a:t>
              </a:r>
              <a:endParaRPr lang="ja-JP" altLang="ja-JP">
                <a:effectLst/>
                <a:latin typeface="+mn-lt"/>
              </a:endParaRPr>
            </a:p>
            <a:p>
              <a:r>
                <a:rPr lang="en-US" altLang="ja-JP" sz="1100" b="0">
                  <a:solidFill>
                    <a:srgbClr val="FF0000"/>
                  </a:solidFill>
                  <a:effectLst/>
                  <a:latin typeface="+mn-lt"/>
                  <a:ea typeface="ＭＳ ゴシック" panose="020B0609070205080204" pitchFamily="49" charset="-128"/>
                  <a:cs typeface="+mn-cs"/>
                </a:rPr>
                <a:t>Receipts (e.g., for airline tickets, highway buses, etc.)</a:t>
              </a:r>
              <a:r>
                <a:rPr lang="ja-JP" altLang="ja-JP" sz="1100" b="0">
                  <a:solidFill>
                    <a:srgbClr val="FF0000"/>
                  </a:solidFill>
                  <a:effectLst/>
                  <a:latin typeface="+mn-lt"/>
                  <a:ea typeface="ＭＳ ゴシック" panose="020B0609070205080204" pitchFamily="49" charset="-128"/>
                  <a:cs typeface="+mn-cs"/>
                </a:rPr>
                <a:t>，</a:t>
              </a:r>
              <a:r>
                <a:rPr lang="en-US" altLang="ja-JP" sz="1100" b="0">
                  <a:solidFill>
                    <a:srgbClr val="FF0000"/>
                  </a:solidFill>
                  <a:effectLst/>
                  <a:latin typeface="+mn-lt"/>
                  <a:ea typeface="ＭＳ ゴシック" panose="020B0609070205080204" pitchFamily="49" charset="-128"/>
                  <a:cs typeface="+mn-cs"/>
                </a:rPr>
                <a:t>Documents showing a breakdown of airfare (e.g., quotation, e-ticket, etc.)</a:t>
              </a:r>
              <a:r>
                <a:rPr lang="ja-JP" altLang="en-US" sz="1100" b="0">
                  <a:solidFill>
                    <a:srgbClr val="FF0000"/>
                  </a:solidFill>
                  <a:effectLst/>
                  <a:latin typeface="+mn-lt"/>
                  <a:ea typeface="ＭＳ ゴシック" panose="020B0609070205080204" pitchFamily="49" charset="-128"/>
                  <a:cs typeface="+mn-cs"/>
                </a:rPr>
                <a:t>，</a:t>
              </a:r>
              <a:r>
                <a:rPr lang="en-US" altLang="ja-JP" sz="1100" b="0">
                  <a:solidFill>
                    <a:sysClr val="windowText" lastClr="000000"/>
                  </a:solidFill>
                  <a:effectLst/>
                  <a:latin typeface="+mn-lt"/>
                  <a:ea typeface="ＭＳ ゴシック" panose="020B0609070205080204" pitchFamily="49" charset="-128"/>
                  <a:cs typeface="+mn-cs"/>
                </a:rPr>
                <a:t>Airline ticket stubs (optional)</a:t>
              </a:r>
              <a:r>
                <a:rPr lang="ja-JP" altLang="ja-JP" sz="1100" b="0">
                  <a:solidFill>
                    <a:sysClr val="windowText" lastClr="000000"/>
                  </a:solidFill>
                  <a:effectLst/>
                  <a:latin typeface="+mn-lt"/>
                  <a:ea typeface="ＭＳ ゴシック" panose="020B0609070205080204" pitchFamily="49" charset="-128"/>
                  <a:cs typeface="+mn-cs"/>
                </a:rPr>
                <a:t>，</a:t>
              </a:r>
              <a:r>
                <a:rPr lang="en-US" altLang="ja-JP" sz="1100" b="0">
                  <a:solidFill>
                    <a:sysClr val="windowText" lastClr="000000"/>
                  </a:solidFill>
                  <a:effectLst/>
                  <a:latin typeface="+mn-lt"/>
                  <a:ea typeface="ＭＳ ゴシック" panose="020B0609070205080204" pitchFamily="49" charset="-128"/>
                  <a:cs typeface="+mn-cs"/>
                </a:rPr>
                <a:t>Receipt from the accommodation (required when staying at the same facility for 7 nights or more, or when requesting reimbursement exceeding the fixed amount)</a:t>
              </a:r>
              <a:r>
                <a:rPr lang="ja-JP" altLang="en-US" sz="1100" b="0">
                  <a:solidFill>
                    <a:sysClr val="windowText" lastClr="000000"/>
                  </a:solidFill>
                  <a:effectLst/>
                  <a:latin typeface="+mn-lt"/>
                  <a:ea typeface="ＭＳ ゴシック" panose="020B0609070205080204" pitchFamily="49" charset="-128"/>
                  <a:cs typeface="+mn-cs"/>
                </a:rPr>
                <a:t>，</a:t>
              </a:r>
              <a:r>
                <a:rPr lang="en-US" altLang="ja-JP" sz="1100" b="0">
                  <a:solidFill>
                    <a:sysClr val="windowText" lastClr="000000"/>
                  </a:solidFill>
                  <a:effectLst/>
                  <a:latin typeface="+mn-lt"/>
                  <a:ea typeface="ＭＳ ゴシック" panose="020B0609070205080204" pitchFamily="49" charset="-128"/>
                  <a:cs typeface="+mn-cs"/>
                </a:rPr>
                <a:t>Receipt for overseas travel insurance (optional)</a:t>
              </a:r>
              <a:r>
                <a:rPr lang="ja-JP" altLang="en-US" sz="1100" b="0">
                  <a:solidFill>
                    <a:sysClr val="windowText" lastClr="000000"/>
                  </a:solidFill>
                  <a:effectLst/>
                  <a:latin typeface="+mn-lt"/>
                  <a:ea typeface="ＭＳ ゴシック" panose="020B0609070205080204" pitchFamily="49" charset="-128"/>
                  <a:cs typeface="+mn-cs"/>
                </a:rPr>
                <a:t>，</a:t>
              </a:r>
              <a:r>
                <a:rPr lang="en-US" altLang="ja-JP" sz="1100" b="0">
                  <a:solidFill>
                    <a:sysClr val="windowText" lastClr="000000"/>
                  </a:solidFill>
                  <a:effectLst/>
                  <a:latin typeface="+mn-lt"/>
                  <a:ea typeface="ＭＳ ゴシック" panose="020B0609070205080204" pitchFamily="49" charset="-128"/>
                  <a:cs typeface="+mn-cs"/>
                </a:rPr>
                <a:t>Travel expense breakdown (optional)</a:t>
              </a:r>
              <a:endParaRPr lang="ja-JP" altLang="ja-JP" sz="1050" b="0">
                <a:solidFill>
                  <a:srgbClr val="FF0000"/>
                </a:solidFill>
                <a:effectLst/>
                <a:latin typeface="+mn-lt"/>
              </a:endParaRPr>
            </a:p>
            <a:p>
              <a:pPr algn="just">
                <a:spcAft>
                  <a:spcPts val="0"/>
                </a:spcAft>
              </a:pPr>
              <a:r>
                <a:rPr lang="en-US" sz="1050" b="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rPr>
                <a:t> </a:t>
              </a:r>
              <a:endParaRPr lang="ja-JP" sz="1050" b="0" kern="100">
                <a:effectLst/>
                <a:ea typeface="ＭＳ 明朝" panose="02020609040205080304" pitchFamily="17" charset="-128"/>
                <a:cs typeface="Times New Roman" panose="02020603050405020304" pitchFamily="18" charset="0"/>
              </a:endParaRPr>
            </a:p>
          </xdr:txBody>
        </xdr:sp>
        <xdr:sp macro="" textlink="">
          <xdr:nvSpPr>
            <xdr:cNvPr id="22" name="角丸四角形 21">
              <a:extLst>
                <a:ext uri="{FF2B5EF4-FFF2-40B4-BE49-F238E27FC236}">
                  <a16:creationId xmlns:a16="http://schemas.microsoft.com/office/drawing/2014/main" id="{00000000-0008-0000-0200-000016000000}"/>
                </a:ext>
              </a:extLst>
            </xdr:cNvPr>
            <xdr:cNvSpPr/>
          </xdr:nvSpPr>
          <xdr:spPr>
            <a:xfrm>
              <a:off x="3763707" y="4241854"/>
              <a:ext cx="3240995" cy="1343025"/>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r>
                <a:rPr lang="ja-JP" altLang="en-US" sz="1400" b="1">
                  <a:solidFill>
                    <a:srgbClr val="0000FF"/>
                  </a:solidFill>
                  <a:effectLst/>
                  <a:latin typeface="+mn-lt"/>
                  <a:ea typeface="ＭＳ ゴシック" panose="020B0609070205080204" pitchFamily="49" charset="-128"/>
                  <a:cs typeface="+mn-cs"/>
                </a:rPr>
                <a:t>④</a:t>
              </a:r>
              <a:r>
                <a:rPr lang="en-US" altLang="ja-JP" sz="1400" b="1">
                  <a:solidFill>
                    <a:srgbClr val="0000FF"/>
                  </a:solidFill>
                  <a:effectLst/>
                  <a:latin typeface="+mn-lt"/>
                  <a:ea typeface="ＭＳ ゴシック" panose="020B0609070205080204" pitchFamily="49" charset="-128"/>
                  <a:cs typeface="+mn-cs"/>
                </a:rPr>
                <a:t> Travel Expense Calculation and Reimbursement</a:t>
              </a:r>
              <a:endParaRPr lang="ja-JP" altLang="ja-JP" sz="1400">
                <a:solidFill>
                  <a:srgbClr val="0000FF"/>
                </a:solidFill>
                <a:effectLst/>
                <a:latin typeface="+mn-lt"/>
                <a:ea typeface="ＭＳ ゴシック" panose="020B0609070205080204" pitchFamily="49" charset="-128"/>
              </a:endParaRPr>
            </a:p>
            <a:p>
              <a:pPr algn="just">
                <a:spcAft>
                  <a:spcPts val="0"/>
                </a:spcAft>
              </a:pPr>
              <a:r>
                <a:rPr lang="en-US" altLang="ja-JP" sz="1050" kern="100">
                  <a:solidFill>
                    <a:srgbClr val="000000"/>
                  </a:solidFill>
                  <a:effectLst/>
                  <a:ea typeface="ＭＳ ゴシック" panose="020B0609070205080204" pitchFamily="49" charset="-128"/>
                  <a:cs typeface="Times New Roman" panose="02020603050405020304" pitchFamily="18" charset="0"/>
                </a:rPr>
                <a:t>Once the travel report has been approved, the travel expenses will be calculated, and the reimbursement process will be carried out accordingly.</a:t>
              </a:r>
              <a:endParaRPr lang="ja-JP" sz="1050" kern="100">
                <a:effectLst/>
                <a:ea typeface="ＭＳ 明朝" panose="02020609040205080304" pitchFamily="17" charset="-128"/>
                <a:cs typeface="Times New Roman" panose="02020603050405020304" pitchFamily="18" charset="0"/>
              </a:endParaRPr>
            </a:p>
          </xdr:txBody>
        </xdr:sp>
        <xdr:cxnSp macro="">
          <xdr:nvCxnSpPr>
            <xdr:cNvPr id="24" name="直線矢印コネクタ 23">
              <a:extLst>
                <a:ext uri="{FF2B5EF4-FFF2-40B4-BE49-F238E27FC236}">
                  <a16:creationId xmlns:a16="http://schemas.microsoft.com/office/drawing/2014/main" id="{00000000-0008-0000-0200-000018000000}"/>
                </a:ext>
              </a:extLst>
            </xdr:cNvPr>
            <xdr:cNvCxnSpPr/>
          </xdr:nvCxnSpPr>
          <xdr:spPr>
            <a:xfrm>
              <a:off x="3215254" y="1441284"/>
              <a:ext cx="543160" cy="0"/>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cxnSp macro="">
          <xdr:nvCxnSpPr>
            <xdr:cNvPr id="25" name="直線矢印コネクタ 24">
              <a:extLst>
                <a:ext uri="{FF2B5EF4-FFF2-40B4-BE49-F238E27FC236}">
                  <a16:creationId xmlns:a16="http://schemas.microsoft.com/office/drawing/2014/main" id="{00000000-0008-0000-0200-000019000000}"/>
                </a:ext>
              </a:extLst>
            </xdr:cNvPr>
            <xdr:cNvCxnSpPr/>
          </xdr:nvCxnSpPr>
          <xdr:spPr>
            <a:xfrm>
              <a:off x="3184720" y="4972525"/>
              <a:ext cx="597478" cy="0"/>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grpSp>
      <xdr:sp macro="" textlink="">
        <xdr:nvSpPr>
          <xdr:cNvPr id="18" name="角丸四角形 25">
            <a:extLst>
              <a:ext uri="{FF2B5EF4-FFF2-40B4-BE49-F238E27FC236}">
                <a16:creationId xmlns:a16="http://schemas.microsoft.com/office/drawing/2014/main" id="{00000000-0008-0000-0200-000012000000}"/>
              </a:ext>
            </a:extLst>
          </xdr:cNvPr>
          <xdr:cNvSpPr/>
        </xdr:nvSpPr>
        <xdr:spPr>
          <a:xfrm>
            <a:off x="64474" y="17937690"/>
            <a:ext cx="3082695" cy="2235324"/>
          </a:xfrm>
          <a:prstGeom prst="roundRect">
            <a:avLst/>
          </a:prstGeom>
          <a:no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r>
              <a:rPr lang="ja-JP" altLang="ja-JP" sz="1100">
                <a:solidFill>
                  <a:schemeClr val="tx1"/>
                </a:solidFill>
                <a:effectLst/>
                <a:latin typeface="Calibri" panose="020F0502020204030204" pitchFamily="34" charset="0"/>
                <a:ea typeface="+mn-ea"/>
                <a:cs typeface="Calibri" panose="020F0502020204030204" pitchFamily="34" charset="0"/>
              </a:rPr>
              <a:t>【</a:t>
            </a:r>
            <a:r>
              <a:rPr lang="en-US" altLang="ja-JP" sz="1100">
                <a:solidFill>
                  <a:schemeClr val="tx1"/>
                </a:solidFill>
                <a:effectLst/>
                <a:latin typeface="Calibri" panose="020F0502020204030204" pitchFamily="34" charset="0"/>
                <a:ea typeface="Calibri" panose="020F0502020204030204" pitchFamily="34" charset="0"/>
                <a:cs typeface="Calibri" panose="020F0502020204030204" pitchFamily="34" charset="0"/>
              </a:rPr>
              <a:t>Clarification</a:t>
            </a:r>
            <a:r>
              <a:rPr lang="ja-JP" altLang="ja-JP" sz="1100">
                <a:solidFill>
                  <a:schemeClr val="tx1"/>
                </a:solidFill>
                <a:effectLst/>
                <a:latin typeface="Calibri" panose="020F0502020204030204" pitchFamily="34" charset="0"/>
                <a:ea typeface="+mn-ea"/>
                <a:cs typeface="Calibri" panose="020F0502020204030204" pitchFamily="34" charset="0"/>
              </a:rPr>
              <a:t>】</a:t>
            </a:r>
            <a:endParaRPr lang="ja-JP" altLang="ja-JP">
              <a:solidFill>
                <a:schemeClr val="tx1"/>
              </a:solidFill>
              <a:effectLst/>
              <a:latin typeface="Calibri" panose="020F0502020204030204" pitchFamily="34" charset="0"/>
              <a:cs typeface="Calibri" panose="020F0502020204030204" pitchFamily="34" charset="0"/>
            </a:endParaRPr>
          </a:p>
          <a:p>
            <a:pPr algn="l"/>
            <a:r>
              <a:rPr lang="en-US" altLang="ja-JP" sz="1100">
                <a:solidFill>
                  <a:schemeClr val="tx1"/>
                </a:solidFill>
                <a:effectLst/>
                <a:latin typeface="+mn-lt"/>
                <a:ea typeface="+mn-ea"/>
                <a:cs typeface="+mn-cs"/>
              </a:rPr>
              <a:t>If you wish to claim travel expenses based on the actual route and means of transportation you used, please do not check the box labeled "Omission of actual route and method declaration" on the Travel Report sheet. Instead, create the Travel Expense Breakdown sheet and attach it to your travel report when submitting.</a:t>
            </a:r>
          </a:p>
          <a:p>
            <a:pPr algn="l"/>
            <a:r>
              <a:rPr lang="en-US" altLang="ja-JP" sz="1100">
                <a:solidFill>
                  <a:schemeClr val="tx1"/>
                </a:solidFill>
                <a:effectLst/>
                <a:latin typeface="+mn-lt"/>
                <a:ea typeface="+mn-ea"/>
                <a:cs typeface="+mn-cs"/>
              </a:rPr>
              <a:t>※ It is also acceptable to declare only part of the actual route and transportation used, for example by submitting receipts or providing details in the remarks section of the travel report or on a separate sheet. In such cases, please check both boxes under "Omission of actual route and method declaration."</a:t>
            </a:r>
            <a:endParaRPr lang="ja-JP" altLang="en-US"/>
          </a:p>
        </xdr:txBody>
      </xdr:sp>
    </xdr:grpSp>
    <xdr:clientData/>
  </xdr:twoCellAnchor>
  <xdr:twoCellAnchor>
    <xdr:from>
      <xdr:col>11</xdr:col>
      <xdr:colOff>504825</xdr:colOff>
      <xdr:row>62</xdr:row>
      <xdr:rowOff>123826</xdr:rowOff>
    </xdr:from>
    <xdr:to>
      <xdr:col>15</xdr:col>
      <xdr:colOff>283043</xdr:colOff>
      <xdr:row>67</xdr:row>
      <xdr:rowOff>0</xdr:rowOff>
    </xdr:to>
    <xdr:sp macro="" textlink="">
      <xdr:nvSpPr>
        <xdr:cNvPr id="36" name="角丸四角形 21">
          <a:extLst>
            <a:ext uri="{FF2B5EF4-FFF2-40B4-BE49-F238E27FC236}">
              <a16:creationId xmlns:a16="http://schemas.microsoft.com/office/drawing/2014/main" id="{00000000-0008-0000-0200-000024000000}"/>
            </a:ext>
          </a:extLst>
        </xdr:cNvPr>
        <xdr:cNvSpPr/>
      </xdr:nvSpPr>
      <xdr:spPr>
        <a:xfrm>
          <a:off x="13677900" y="11515726"/>
          <a:ext cx="3321518" cy="847724"/>
        </a:xfrm>
        <a:prstGeom prst="roundRect">
          <a:avLst/>
        </a:prstGeom>
        <a:solidFill>
          <a:sysClr val="window" lastClr="FFFFFF"/>
        </a:solidFill>
        <a:ln w="12700" cap="flat" cmpd="sng" algn="ctr">
          <a:solidFill>
            <a:srgbClr val="4472C4"/>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en-US" altLang="ja-JP" sz="1050" b="0" i="0" u="none" strike="noStrike" kern="100" cap="none" spc="0" normalizeH="0" baseline="0" noProof="0">
              <a:ln>
                <a:noFill/>
              </a:ln>
              <a:solidFill>
                <a:srgbClr val="FF0000"/>
              </a:solidFill>
              <a:effectLst/>
              <a:uLnTx/>
              <a:uFillTx/>
              <a:latin typeface="+mn-lt"/>
              <a:ea typeface="ＭＳ ゴシック" panose="020B0609070205080204" pitchFamily="49" charset="-128"/>
              <a:cs typeface="Times New Roman" panose="02020603050405020304" pitchFamily="18" charset="0"/>
            </a:rPr>
            <a:t>※Due to the digitization of the Overseas Travel Report, submission of the report from each department office to Niigata University International Office is no longer required.</a:t>
          </a:r>
          <a:endParaRPr kumimoji="0" lang="ja-JP" altLang="en-US" sz="1050" b="0" i="0" u="none" strike="noStrike" kern="100" cap="none" spc="0" normalizeH="0" baseline="0" noProof="0">
            <a:ln>
              <a:noFill/>
            </a:ln>
            <a:solidFill>
              <a:srgbClr val="FF0000"/>
            </a:solidFill>
            <a:effectLst/>
            <a:uLnTx/>
            <a:uFillTx/>
            <a:latin typeface="Calibri" panose="020F0502020204030204"/>
            <a:ea typeface="ＭＳ 明朝" panose="02020609040205080304" pitchFamily="17" charset="-128"/>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28575</xdr:colOff>
      <xdr:row>6</xdr:row>
      <xdr:rowOff>123824</xdr:rowOff>
    </xdr:from>
    <xdr:ext cx="8220075" cy="2209801"/>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28575" y="1247774"/>
          <a:ext cx="8220075" cy="2209801"/>
        </a:xfrm>
        <a:prstGeom prst="rect">
          <a:avLst/>
        </a:prstGeom>
        <a:solidFill>
          <a:schemeClr val="bg1"/>
        </a:solid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latin typeface="ＭＳ ゴシック" panose="020B0609070205080204" pitchFamily="49" charset="-128"/>
              <a:ea typeface="ＭＳ ゴシック" panose="020B0609070205080204" pitchFamily="49" charset="-128"/>
            </a:rPr>
            <a:t>旅行命令権者　　　　　　部長　　　　　　　　課長　　　　　　</a:t>
          </a:r>
          <a:endParaRPr kumimoji="1" lang="en-US" altLang="ja-JP" sz="11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理事，部局長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事務室長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会計担当係長　　　　　庶務担当係長　　　　　起案者　</a:t>
          </a:r>
          <a:endParaRPr kumimoji="1" lang="en-US" altLang="ja-JP" sz="1100">
            <a:latin typeface="ＭＳ ゴシック" panose="020B0609070205080204" pitchFamily="49" charset="-128"/>
            <a:ea typeface="ＭＳ ゴシック" panose="020B0609070205080204" pitchFamily="49" charset="-128"/>
          </a:endParaRPr>
        </a:p>
        <a:p>
          <a:pPr algn="l"/>
          <a:endParaRPr kumimoji="1" lang="ja-JP" altLang="en-US" sz="1100"/>
        </a:p>
      </xdr:txBody>
    </xdr:sp>
    <xdr:clientData/>
  </xdr:oneCellAnchor>
  <xdr:twoCellAnchor>
    <xdr:from>
      <xdr:col>1</xdr:col>
      <xdr:colOff>2066925</xdr:colOff>
      <xdr:row>30</xdr:row>
      <xdr:rowOff>28575</xdr:rowOff>
    </xdr:from>
    <xdr:to>
      <xdr:col>1</xdr:col>
      <xdr:colOff>2171700</xdr:colOff>
      <xdr:row>39</xdr:row>
      <xdr:rowOff>152400</xdr:rowOff>
    </xdr:to>
    <xdr:sp macro="" textlink="">
      <xdr:nvSpPr>
        <xdr:cNvPr id="11" name="左大かっこ 10">
          <a:extLst>
            <a:ext uri="{FF2B5EF4-FFF2-40B4-BE49-F238E27FC236}">
              <a16:creationId xmlns:a16="http://schemas.microsoft.com/office/drawing/2014/main" id="{00000000-0008-0000-0300-00000B000000}"/>
            </a:ext>
          </a:extLst>
        </xdr:cNvPr>
        <xdr:cNvSpPr/>
      </xdr:nvSpPr>
      <xdr:spPr>
        <a:xfrm>
          <a:off x="4591050" y="11277600"/>
          <a:ext cx="104775" cy="4667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38099</xdr:colOff>
      <xdr:row>30</xdr:row>
      <xdr:rowOff>28575</xdr:rowOff>
    </xdr:from>
    <xdr:to>
      <xdr:col>6</xdr:col>
      <xdr:colOff>142874</xdr:colOff>
      <xdr:row>39</xdr:row>
      <xdr:rowOff>142874</xdr:rowOff>
    </xdr:to>
    <xdr:sp macro="" textlink="">
      <xdr:nvSpPr>
        <xdr:cNvPr id="12" name="右大かっこ 11">
          <a:extLst>
            <a:ext uri="{FF2B5EF4-FFF2-40B4-BE49-F238E27FC236}">
              <a16:creationId xmlns:a16="http://schemas.microsoft.com/office/drawing/2014/main" id="{00000000-0008-0000-0300-00000C000000}"/>
            </a:ext>
          </a:extLst>
        </xdr:cNvPr>
        <xdr:cNvSpPr/>
      </xdr:nvSpPr>
      <xdr:spPr>
        <a:xfrm>
          <a:off x="8448674" y="11277600"/>
          <a:ext cx="104775" cy="45719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2514600</xdr:colOff>
          <xdr:row>28</xdr:row>
          <xdr:rowOff>152400</xdr:rowOff>
        </xdr:from>
        <xdr:to>
          <xdr:col>1</xdr:col>
          <xdr:colOff>276225</xdr:colOff>
          <xdr:row>30</xdr:row>
          <xdr:rowOff>19050</xdr:rowOff>
        </xdr:to>
        <xdr:sp macro="" textlink="">
          <xdr:nvSpPr>
            <xdr:cNvPr id="48143" name="Check Box 15" hidden="1">
              <a:extLst>
                <a:ext uri="{63B3BB69-23CF-44E3-9099-C40C66FF867C}">
                  <a14:compatExt spid="_x0000_s48143"/>
                </a:ext>
                <a:ext uri="{FF2B5EF4-FFF2-40B4-BE49-F238E27FC236}">
                  <a16:creationId xmlns:a16="http://schemas.microsoft.com/office/drawing/2014/main" id="{00000000-0008-0000-0300-00000F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495300</xdr:colOff>
      <xdr:row>6</xdr:row>
      <xdr:rowOff>533400</xdr:rowOff>
    </xdr:from>
    <xdr:to>
      <xdr:col>0</xdr:col>
      <xdr:colOff>2066925</xdr:colOff>
      <xdr:row>6</xdr:row>
      <xdr:rowOff>1790700</xdr:rowOff>
    </xdr:to>
    <xdr:cxnSp macro="">
      <xdr:nvCxnSpPr>
        <xdr:cNvPr id="4" name="直線コネクタ 3">
          <a:extLst>
            <a:ext uri="{FF2B5EF4-FFF2-40B4-BE49-F238E27FC236}">
              <a16:creationId xmlns:a16="http://schemas.microsoft.com/office/drawing/2014/main" id="{00000000-0008-0000-0300-000004000000}"/>
            </a:ext>
          </a:extLst>
        </xdr:cNvPr>
        <xdr:cNvCxnSpPr/>
      </xdr:nvCxnSpPr>
      <xdr:spPr>
        <a:xfrm flipH="1">
          <a:off x="495300" y="1657350"/>
          <a:ext cx="1571625" cy="125730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1038225</xdr:colOff>
          <xdr:row>60</xdr:row>
          <xdr:rowOff>19050</xdr:rowOff>
        </xdr:from>
        <xdr:to>
          <xdr:col>2</xdr:col>
          <xdr:colOff>1647825</xdr:colOff>
          <xdr:row>62</xdr:row>
          <xdr:rowOff>0</xdr:rowOff>
        </xdr:to>
        <xdr:sp macro="" textlink="">
          <xdr:nvSpPr>
            <xdr:cNvPr id="59393" name="Check Box 1" hidden="1">
              <a:extLst>
                <a:ext uri="{63B3BB69-23CF-44E3-9099-C40C66FF867C}">
                  <a14:compatExt spid="_x0000_s59393"/>
                </a:ext>
                <a:ext uri="{FF2B5EF4-FFF2-40B4-BE49-F238E27FC236}">
                  <a16:creationId xmlns:a16="http://schemas.microsoft.com/office/drawing/2014/main" id="{00000000-0008-0000-0400-000001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11</xdr:col>
      <xdr:colOff>161925</xdr:colOff>
      <xdr:row>51</xdr:row>
      <xdr:rowOff>190500</xdr:rowOff>
    </xdr:from>
    <xdr:to>
      <xdr:col>21</xdr:col>
      <xdr:colOff>504825</xdr:colOff>
      <xdr:row>54</xdr:row>
      <xdr:rowOff>85725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4400550" y="12849225"/>
          <a:ext cx="3733800" cy="1219200"/>
        </a:xfrm>
        <a:prstGeom prst="rect">
          <a:avLst/>
        </a:prstGeom>
        <a:noFill/>
        <a:ln w="28575" cmpd="dbl">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12</xdr:row>
          <xdr:rowOff>161925</xdr:rowOff>
        </xdr:from>
        <xdr:to>
          <xdr:col>5</xdr:col>
          <xdr:colOff>142875</xdr:colOff>
          <xdr:row>14</xdr:row>
          <xdr:rowOff>28575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5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12</xdr:row>
          <xdr:rowOff>161925</xdr:rowOff>
        </xdr:from>
        <xdr:to>
          <xdr:col>8</xdr:col>
          <xdr:colOff>152400</xdr:colOff>
          <xdr:row>14</xdr:row>
          <xdr:rowOff>28575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5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12</xdr:row>
          <xdr:rowOff>161925</xdr:rowOff>
        </xdr:from>
        <xdr:to>
          <xdr:col>11</xdr:col>
          <xdr:colOff>219075</xdr:colOff>
          <xdr:row>14</xdr:row>
          <xdr:rowOff>28575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5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38100</xdr:colOff>
      <xdr:row>1</xdr:row>
      <xdr:rowOff>57150</xdr:rowOff>
    </xdr:from>
    <xdr:ext cx="7419975" cy="1066800"/>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38100" y="228600"/>
          <a:ext cx="7419975" cy="1066800"/>
        </a:xfrm>
        <a:prstGeom prst="rect">
          <a:avLst/>
        </a:prstGeom>
        <a:solidFill>
          <a:schemeClr val="bg1"/>
        </a:solid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旅行命令権者　　　　　部長　　　　　課長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会計担当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庶務担当</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理事，部局長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事務室長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係長</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係長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起案者　</a:t>
          </a:r>
          <a:endParaRPr kumimoji="1" lang="en-US" altLang="ja-JP" sz="11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latin typeface="ＭＳ ゴシック" panose="020B0609070205080204" pitchFamily="49" charset="-128"/>
            <a:ea typeface="ＭＳ ゴシック" panose="020B0609070205080204" pitchFamily="49" charset="-128"/>
          </a:endParaRPr>
        </a:p>
      </xdr:txBody>
    </xdr:sp>
    <xdr:clientData/>
  </xdr:oneCellAnchor>
  <mc:AlternateContent xmlns:mc="http://schemas.openxmlformats.org/markup-compatibility/2006">
    <mc:Choice xmlns:a14="http://schemas.microsoft.com/office/drawing/2010/main" Requires="a14">
      <xdr:twoCellAnchor editAs="oneCell">
        <xdr:from>
          <xdr:col>13</xdr:col>
          <xdr:colOff>266700</xdr:colOff>
          <xdr:row>12</xdr:row>
          <xdr:rowOff>171450</xdr:rowOff>
        </xdr:from>
        <xdr:to>
          <xdr:col>14</xdr:col>
          <xdr:colOff>161925</xdr:colOff>
          <xdr:row>14</xdr:row>
          <xdr:rowOff>38100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5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13</xdr:row>
          <xdr:rowOff>152400</xdr:rowOff>
        </xdr:from>
        <xdr:to>
          <xdr:col>3</xdr:col>
          <xdr:colOff>133350</xdr:colOff>
          <xdr:row>15</xdr:row>
          <xdr:rowOff>28575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5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xdr:row>
          <xdr:rowOff>152400</xdr:rowOff>
        </xdr:from>
        <xdr:to>
          <xdr:col>5</xdr:col>
          <xdr:colOff>142875</xdr:colOff>
          <xdr:row>15</xdr:row>
          <xdr:rowOff>28575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5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12</xdr:row>
          <xdr:rowOff>171450</xdr:rowOff>
        </xdr:from>
        <xdr:to>
          <xdr:col>3</xdr:col>
          <xdr:colOff>133350</xdr:colOff>
          <xdr:row>14</xdr:row>
          <xdr:rowOff>38100</xdr:rowOff>
        </xdr:to>
        <xdr:sp macro="" textlink="">
          <xdr:nvSpPr>
            <xdr:cNvPr id="47140" name="Check Box 36" hidden="1">
              <a:extLst>
                <a:ext uri="{63B3BB69-23CF-44E3-9099-C40C66FF867C}">
                  <a14:compatExt spid="_x0000_s47140"/>
                </a:ext>
                <a:ext uri="{FF2B5EF4-FFF2-40B4-BE49-F238E27FC236}">
                  <a16:creationId xmlns:a16="http://schemas.microsoft.com/office/drawing/2014/main" id="{00000000-0008-0000-0500-00002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16</xdr:row>
          <xdr:rowOff>152400</xdr:rowOff>
        </xdr:from>
        <xdr:to>
          <xdr:col>3</xdr:col>
          <xdr:colOff>152400</xdr:colOff>
          <xdr:row>18</xdr:row>
          <xdr:rowOff>28575</xdr:rowOff>
        </xdr:to>
        <xdr:sp macro="" textlink="">
          <xdr:nvSpPr>
            <xdr:cNvPr id="47142" name="Check Box 38" hidden="1">
              <a:extLst>
                <a:ext uri="{63B3BB69-23CF-44E3-9099-C40C66FF867C}">
                  <a14:compatExt spid="_x0000_s47142"/>
                </a:ext>
                <a:ext uri="{FF2B5EF4-FFF2-40B4-BE49-F238E27FC236}">
                  <a16:creationId xmlns:a16="http://schemas.microsoft.com/office/drawing/2014/main" id="{00000000-0008-0000-0500-00002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152400</xdr:rowOff>
        </xdr:from>
        <xdr:to>
          <xdr:col>21</xdr:col>
          <xdr:colOff>19050</xdr:colOff>
          <xdr:row>18</xdr:row>
          <xdr:rowOff>200025</xdr:rowOff>
        </xdr:to>
        <xdr:sp macro="" textlink="">
          <xdr:nvSpPr>
            <xdr:cNvPr id="47143" name="Check Box 39" hidden="1">
              <a:extLst>
                <a:ext uri="{63B3BB69-23CF-44E3-9099-C40C66FF867C}">
                  <a14:compatExt spid="_x0000_s47143"/>
                </a:ext>
                <a:ext uri="{FF2B5EF4-FFF2-40B4-BE49-F238E27FC236}">
                  <a16:creationId xmlns:a16="http://schemas.microsoft.com/office/drawing/2014/main" id="{00000000-0008-0000-0500-00002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20</xdr:row>
          <xdr:rowOff>142875</xdr:rowOff>
        </xdr:from>
        <xdr:to>
          <xdr:col>3</xdr:col>
          <xdr:colOff>161925</xdr:colOff>
          <xdr:row>21</xdr:row>
          <xdr:rowOff>123825</xdr:rowOff>
        </xdr:to>
        <xdr:sp macro="" textlink="">
          <xdr:nvSpPr>
            <xdr:cNvPr id="47144" name="Check Box 40" hidden="1">
              <a:extLst>
                <a:ext uri="{63B3BB69-23CF-44E3-9099-C40C66FF867C}">
                  <a14:compatExt spid="_x0000_s47144"/>
                </a:ext>
                <a:ext uri="{FF2B5EF4-FFF2-40B4-BE49-F238E27FC236}">
                  <a16:creationId xmlns:a16="http://schemas.microsoft.com/office/drawing/2014/main" id="{00000000-0008-0000-0500-00002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17</xdr:row>
          <xdr:rowOff>152400</xdr:rowOff>
        </xdr:from>
        <xdr:to>
          <xdr:col>19</xdr:col>
          <xdr:colOff>57150</xdr:colOff>
          <xdr:row>18</xdr:row>
          <xdr:rowOff>200025</xdr:rowOff>
        </xdr:to>
        <xdr:sp macro="" textlink="">
          <xdr:nvSpPr>
            <xdr:cNvPr id="47146" name="Check Box 42" hidden="1">
              <a:extLst>
                <a:ext uri="{63B3BB69-23CF-44E3-9099-C40C66FF867C}">
                  <a14:compatExt spid="_x0000_s47146"/>
                </a:ext>
                <a:ext uri="{FF2B5EF4-FFF2-40B4-BE49-F238E27FC236}">
                  <a16:creationId xmlns:a16="http://schemas.microsoft.com/office/drawing/2014/main" id="{00000000-0008-0000-0500-00002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22</xdr:row>
          <xdr:rowOff>142875</xdr:rowOff>
        </xdr:from>
        <xdr:to>
          <xdr:col>4</xdr:col>
          <xdr:colOff>0</xdr:colOff>
          <xdr:row>24</xdr:row>
          <xdr:rowOff>19050</xdr:rowOff>
        </xdr:to>
        <xdr:sp macro="" textlink="">
          <xdr:nvSpPr>
            <xdr:cNvPr id="47147" name="Check Box 43" hidden="1">
              <a:extLst>
                <a:ext uri="{63B3BB69-23CF-44E3-9099-C40C66FF867C}">
                  <a14:compatExt spid="_x0000_s47147"/>
                </a:ext>
                <a:ext uri="{FF2B5EF4-FFF2-40B4-BE49-F238E27FC236}">
                  <a16:creationId xmlns:a16="http://schemas.microsoft.com/office/drawing/2014/main" id="{00000000-0008-0000-0500-00002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26</xdr:row>
          <xdr:rowOff>152400</xdr:rowOff>
        </xdr:from>
        <xdr:to>
          <xdr:col>4</xdr:col>
          <xdr:colOff>0</xdr:colOff>
          <xdr:row>28</xdr:row>
          <xdr:rowOff>28575</xdr:rowOff>
        </xdr:to>
        <xdr:sp macro="" textlink="">
          <xdr:nvSpPr>
            <xdr:cNvPr id="47149" name="Check Box 45" hidden="1">
              <a:extLst>
                <a:ext uri="{63B3BB69-23CF-44E3-9099-C40C66FF867C}">
                  <a14:compatExt spid="_x0000_s47149"/>
                </a:ext>
                <a:ext uri="{FF2B5EF4-FFF2-40B4-BE49-F238E27FC236}">
                  <a16:creationId xmlns:a16="http://schemas.microsoft.com/office/drawing/2014/main" id="{00000000-0008-0000-0500-00002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24</xdr:row>
          <xdr:rowOff>152400</xdr:rowOff>
        </xdr:from>
        <xdr:to>
          <xdr:col>16</xdr:col>
          <xdr:colOff>0</xdr:colOff>
          <xdr:row>26</xdr:row>
          <xdr:rowOff>28575</xdr:rowOff>
        </xdr:to>
        <xdr:sp macro="" textlink="">
          <xdr:nvSpPr>
            <xdr:cNvPr id="47150" name="Check Box 46" hidden="1">
              <a:extLst>
                <a:ext uri="{63B3BB69-23CF-44E3-9099-C40C66FF867C}">
                  <a14:compatExt spid="_x0000_s47150"/>
                </a:ext>
                <a:ext uri="{FF2B5EF4-FFF2-40B4-BE49-F238E27FC236}">
                  <a16:creationId xmlns:a16="http://schemas.microsoft.com/office/drawing/2014/main" id="{00000000-0008-0000-0500-00002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219075</xdr:colOff>
          <xdr:row>22</xdr:row>
          <xdr:rowOff>142875</xdr:rowOff>
        </xdr:from>
        <xdr:to>
          <xdr:col>6</xdr:col>
          <xdr:colOff>209550</xdr:colOff>
          <xdr:row>24</xdr:row>
          <xdr:rowOff>19050</xdr:rowOff>
        </xdr:to>
        <xdr:sp macro="" textlink="">
          <xdr:nvSpPr>
            <xdr:cNvPr id="47151" name="Check Box 47" hidden="1">
              <a:extLst>
                <a:ext uri="{63B3BB69-23CF-44E3-9099-C40C66FF867C}">
                  <a14:compatExt spid="_x0000_s47151"/>
                </a:ext>
                <a:ext uri="{FF2B5EF4-FFF2-40B4-BE49-F238E27FC236}">
                  <a16:creationId xmlns:a16="http://schemas.microsoft.com/office/drawing/2014/main" id="{00000000-0008-0000-0500-00002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257175</xdr:colOff>
          <xdr:row>24</xdr:row>
          <xdr:rowOff>142875</xdr:rowOff>
        </xdr:from>
        <xdr:to>
          <xdr:col>13</xdr:col>
          <xdr:colOff>200025</xdr:colOff>
          <xdr:row>26</xdr:row>
          <xdr:rowOff>19050</xdr:rowOff>
        </xdr:to>
        <xdr:sp macro="" textlink="">
          <xdr:nvSpPr>
            <xdr:cNvPr id="47152" name="Check Box 48" hidden="1">
              <a:extLst>
                <a:ext uri="{63B3BB69-23CF-44E3-9099-C40C66FF867C}">
                  <a14:compatExt spid="_x0000_s47152"/>
                </a:ext>
                <a:ext uri="{FF2B5EF4-FFF2-40B4-BE49-F238E27FC236}">
                  <a16:creationId xmlns:a16="http://schemas.microsoft.com/office/drawing/2014/main" id="{00000000-0008-0000-0500-00003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24</xdr:row>
          <xdr:rowOff>142875</xdr:rowOff>
        </xdr:from>
        <xdr:to>
          <xdr:col>10</xdr:col>
          <xdr:colOff>171450</xdr:colOff>
          <xdr:row>26</xdr:row>
          <xdr:rowOff>19050</xdr:rowOff>
        </xdr:to>
        <xdr:sp macro="" textlink="">
          <xdr:nvSpPr>
            <xdr:cNvPr id="47153" name="Check Box 49" hidden="1">
              <a:extLst>
                <a:ext uri="{63B3BB69-23CF-44E3-9099-C40C66FF867C}">
                  <a14:compatExt spid="_x0000_s47153"/>
                </a:ext>
                <a:ext uri="{FF2B5EF4-FFF2-40B4-BE49-F238E27FC236}">
                  <a16:creationId xmlns:a16="http://schemas.microsoft.com/office/drawing/2014/main" id="{00000000-0008-0000-0500-00003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31</xdr:row>
          <xdr:rowOff>142875</xdr:rowOff>
        </xdr:from>
        <xdr:to>
          <xdr:col>3</xdr:col>
          <xdr:colOff>180975</xdr:colOff>
          <xdr:row>33</xdr:row>
          <xdr:rowOff>19050</xdr:rowOff>
        </xdr:to>
        <xdr:sp macro="" textlink="">
          <xdr:nvSpPr>
            <xdr:cNvPr id="47154" name="Check Box 50" hidden="1">
              <a:extLst>
                <a:ext uri="{63B3BB69-23CF-44E3-9099-C40C66FF867C}">
                  <a14:compatExt spid="_x0000_s47154"/>
                </a:ext>
                <a:ext uri="{FF2B5EF4-FFF2-40B4-BE49-F238E27FC236}">
                  <a16:creationId xmlns:a16="http://schemas.microsoft.com/office/drawing/2014/main" id="{00000000-0008-0000-0500-00003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27</xdr:row>
          <xdr:rowOff>142875</xdr:rowOff>
        </xdr:from>
        <xdr:to>
          <xdr:col>4</xdr:col>
          <xdr:colOff>0</xdr:colOff>
          <xdr:row>29</xdr:row>
          <xdr:rowOff>19050</xdr:rowOff>
        </xdr:to>
        <xdr:sp macro="" textlink="">
          <xdr:nvSpPr>
            <xdr:cNvPr id="47155" name="Check Box 51" hidden="1">
              <a:extLst>
                <a:ext uri="{63B3BB69-23CF-44E3-9099-C40C66FF867C}">
                  <a14:compatExt spid="_x0000_s47155"/>
                </a:ext>
                <a:ext uri="{FF2B5EF4-FFF2-40B4-BE49-F238E27FC236}">
                  <a16:creationId xmlns:a16="http://schemas.microsoft.com/office/drawing/2014/main" id="{00000000-0008-0000-0500-00003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30</xdr:row>
          <xdr:rowOff>314325</xdr:rowOff>
        </xdr:from>
        <xdr:to>
          <xdr:col>3</xdr:col>
          <xdr:colOff>180975</xdr:colOff>
          <xdr:row>32</xdr:row>
          <xdr:rowOff>19050</xdr:rowOff>
        </xdr:to>
        <xdr:sp macro="" textlink="">
          <xdr:nvSpPr>
            <xdr:cNvPr id="47156" name="Check Box 52" hidden="1">
              <a:extLst>
                <a:ext uri="{63B3BB69-23CF-44E3-9099-C40C66FF867C}">
                  <a14:compatExt spid="_x0000_s47156"/>
                </a:ext>
                <a:ext uri="{FF2B5EF4-FFF2-40B4-BE49-F238E27FC236}">
                  <a16:creationId xmlns:a16="http://schemas.microsoft.com/office/drawing/2014/main" id="{00000000-0008-0000-0500-00003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30</xdr:row>
          <xdr:rowOff>57150</xdr:rowOff>
        </xdr:from>
        <xdr:to>
          <xdr:col>3</xdr:col>
          <xdr:colOff>180975</xdr:colOff>
          <xdr:row>30</xdr:row>
          <xdr:rowOff>276225</xdr:rowOff>
        </xdr:to>
        <xdr:sp macro="" textlink="">
          <xdr:nvSpPr>
            <xdr:cNvPr id="47157" name="Check Box 53" hidden="1">
              <a:extLst>
                <a:ext uri="{63B3BB69-23CF-44E3-9099-C40C66FF867C}">
                  <a14:compatExt spid="_x0000_s47157"/>
                </a:ext>
                <a:ext uri="{FF2B5EF4-FFF2-40B4-BE49-F238E27FC236}">
                  <a16:creationId xmlns:a16="http://schemas.microsoft.com/office/drawing/2014/main" id="{00000000-0008-0000-0500-00003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34</xdr:row>
          <xdr:rowOff>57150</xdr:rowOff>
        </xdr:from>
        <xdr:to>
          <xdr:col>3</xdr:col>
          <xdr:colOff>180975</xdr:colOff>
          <xdr:row>34</xdr:row>
          <xdr:rowOff>276225</xdr:rowOff>
        </xdr:to>
        <xdr:sp macro="" textlink="">
          <xdr:nvSpPr>
            <xdr:cNvPr id="47158" name="Check Box 54" hidden="1">
              <a:extLst>
                <a:ext uri="{63B3BB69-23CF-44E3-9099-C40C66FF867C}">
                  <a14:compatExt spid="_x0000_s47158"/>
                </a:ext>
                <a:ext uri="{FF2B5EF4-FFF2-40B4-BE49-F238E27FC236}">
                  <a16:creationId xmlns:a16="http://schemas.microsoft.com/office/drawing/2014/main" id="{00000000-0008-0000-0500-00003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32</xdr:row>
          <xdr:rowOff>142875</xdr:rowOff>
        </xdr:from>
        <xdr:to>
          <xdr:col>3</xdr:col>
          <xdr:colOff>180975</xdr:colOff>
          <xdr:row>34</xdr:row>
          <xdr:rowOff>9525</xdr:rowOff>
        </xdr:to>
        <xdr:sp macro="" textlink="">
          <xdr:nvSpPr>
            <xdr:cNvPr id="47159" name="Check Box 55" hidden="1">
              <a:extLst>
                <a:ext uri="{63B3BB69-23CF-44E3-9099-C40C66FF867C}">
                  <a14:compatExt spid="_x0000_s47159"/>
                </a:ext>
                <a:ext uri="{FF2B5EF4-FFF2-40B4-BE49-F238E27FC236}">
                  <a16:creationId xmlns:a16="http://schemas.microsoft.com/office/drawing/2014/main" id="{00000000-0008-0000-0500-00003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36</xdr:row>
          <xdr:rowOff>314325</xdr:rowOff>
        </xdr:from>
        <xdr:to>
          <xdr:col>3</xdr:col>
          <xdr:colOff>180975</xdr:colOff>
          <xdr:row>38</xdr:row>
          <xdr:rowOff>19050</xdr:rowOff>
        </xdr:to>
        <xdr:sp macro="" textlink="">
          <xdr:nvSpPr>
            <xdr:cNvPr id="47162" name="Check Box 58" hidden="1">
              <a:extLst>
                <a:ext uri="{63B3BB69-23CF-44E3-9099-C40C66FF867C}">
                  <a14:compatExt spid="_x0000_s47162"/>
                </a:ext>
                <a:ext uri="{FF2B5EF4-FFF2-40B4-BE49-F238E27FC236}">
                  <a16:creationId xmlns:a16="http://schemas.microsoft.com/office/drawing/2014/main" id="{00000000-0008-0000-0500-00003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37</xdr:row>
          <xdr:rowOff>152400</xdr:rowOff>
        </xdr:from>
        <xdr:to>
          <xdr:col>3</xdr:col>
          <xdr:colOff>180975</xdr:colOff>
          <xdr:row>39</xdr:row>
          <xdr:rowOff>28575</xdr:rowOff>
        </xdr:to>
        <xdr:sp macro="" textlink="">
          <xdr:nvSpPr>
            <xdr:cNvPr id="47163" name="Check Box 59" hidden="1">
              <a:extLst>
                <a:ext uri="{63B3BB69-23CF-44E3-9099-C40C66FF867C}">
                  <a14:compatExt spid="_x0000_s47163"/>
                </a:ext>
                <a:ext uri="{FF2B5EF4-FFF2-40B4-BE49-F238E27FC236}">
                  <a16:creationId xmlns:a16="http://schemas.microsoft.com/office/drawing/2014/main" id="{00000000-0008-0000-0500-00003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22</xdr:col>
      <xdr:colOff>142875</xdr:colOff>
      <xdr:row>8</xdr:row>
      <xdr:rowOff>114300</xdr:rowOff>
    </xdr:from>
    <xdr:ext cx="4696911" cy="108106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8334375" y="3057525"/>
          <a:ext cx="4696911" cy="108106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「用務内容及び概要」入力スペースが不足する場合は「別紙のとおり」と記載のうえ，別紙（任意様式）によりご提出をお願いします。</a:t>
          </a:r>
          <a:endParaRPr kumimoji="1" lang="en-US" altLang="ja-JP" sz="1100" b="1">
            <a:solidFill>
              <a:srgbClr val="FF0000"/>
            </a:solidFill>
          </a:endParaRPr>
        </a:p>
        <a:p>
          <a:r>
            <a:rPr kumimoji="1" lang="en-US" altLang="ja-JP" sz="1100" b="1">
              <a:solidFill>
                <a:srgbClr val="FF0000"/>
              </a:solidFill>
            </a:rPr>
            <a:t> If there is not enough space to fill in the "Details and Summary of Duties,"    please write "See attached sheet" and submit a separate sheet (in any format) with the required information.</a:t>
          </a:r>
          <a:endParaRPr kumimoji="1" lang="ja-JP" altLang="en-US" sz="1100" b="1">
            <a:solidFill>
              <a:srgbClr val="FF0000"/>
            </a:solidFill>
          </a:endParaRPr>
        </a:p>
      </xdr:txBody>
    </xdr:sp>
    <xdr:clientData/>
  </xdr:oneCellAnchor>
  <xdr:oneCellAnchor>
    <xdr:from>
      <xdr:col>22</xdr:col>
      <xdr:colOff>161925</xdr:colOff>
      <xdr:row>18</xdr:row>
      <xdr:rowOff>19050</xdr:rowOff>
    </xdr:from>
    <xdr:ext cx="4696911" cy="908839"/>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8353425" y="4714875"/>
          <a:ext cx="4696911" cy="90883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４以上の宿泊施設を利用した場合も，行の挿入により記載箇所を追加してください。</a:t>
          </a:r>
          <a:endParaRPr kumimoji="1" lang="en-US" altLang="ja-JP" sz="1100" b="1">
            <a:solidFill>
              <a:srgbClr val="FF0000"/>
            </a:solidFill>
          </a:endParaRPr>
        </a:p>
        <a:p>
          <a:r>
            <a:rPr kumimoji="1" lang="en-US" altLang="ja-JP" sz="1100" b="1">
              <a:solidFill>
                <a:srgbClr val="FF0000"/>
              </a:solidFill>
            </a:rPr>
            <a:t>If you used more than four accommodation facilities, please insert additional rows to provide the necessary information.</a:t>
          </a:r>
          <a:endParaRPr kumimoji="1" lang="ja-JP" altLang="en-US" sz="1100" b="1">
            <a:solidFill>
              <a:srgbClr val="FF0000"/>
            </a:solidFill>
          </a:endParaRPr>
        </a:p>
      </xdr:txBody>
    </xdr:sp>
    <xdr:clientData/>
  </xdr:oneCellAnchor>
  <xdr:oneCellAnchor>
    <xdr:from>
      <xdr:col>22</xdr:col>
      <xdr:colOff>190500</xdr:colOff>
      <xdr:row>36</xdr:row>
      <xdr:rowOff>200025</xdr:rowOff>
    </xdr:from>
    <xdr:ext cx="4696911" cy="1304926"/>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8382000" y="9867900"/>
          <a:ext cx="4696911" cy="130492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rgbClr val="FF0000"/>
              </a:solidFill>
            </a:rPr>
            <a:t>※</a:t>
          </a:r>
          <a:r>
            <a:rPr kumimoji="1" lang="ja-JP" altLang="en-US" sz="1100" b="1">
              <a:solidFill>
                <a:srgbClr val="FF0000"/>
              </a:solidFill>
            </a:rPr>
            <a:t>本学の経費以外からの 旅費支給の有無 は自動入力されます。「有」の場合，「全額支給あり」または「一部支給あり」のいずれかにチェックを入れてください。</a:t>
          </a:r>
          <a:endParaRPr kumimoji="1" lang="en-US" altLang="ja-JP" sz="1100" b="1">
            <a:solidFill>
              <a:srgbClr val="FF0000"/>
            </a:solidFill>
          </a:endParaRPr>
        </a:p>
        <a:p>
          <a:r>
            <a:rPr kumimoji="1" lang="en-US" altLang="ja-JP" sz="1100" b="1">
              <a:solidFill>
                <a:srgbClr val="FF0000"/>
              </a:solidFill>
            </a:rPr>
            <a:t>Whether travel expenses are provided from sources other than this university will be automatically entered. If 'Yes', please check either 'Fully covered' or 'Partially covered'.</a:t>
          </a:r>
          <a:endParaRPr kumimoji="1" lang="ja-JP" altLang="en-US" sz="1100" b="1">
            <a:solidFill>
              <a:srgbClr val="FF0000"/>
            </a:solidFill>
          </a:endParaRPr>
        </a:p>
      </xdr:txBody>
    </xdr:sp>
    <xdr:clientData/>
  </xdr:oneCellAnchor>
  <mc:AlternateContent xmlns:mc="http://schemas.openxmlformats.org/markup-compatibility/2006">
    <mc:Choice xmlns:a14="http://schemas.microsoft.com/office/drawing/2010/main" Requires="a14">
      <xdr:twoCellAnchor editAs="oneCell">
        <xdr:from>
          <xdr:col>2</xdr:col>
          <xdr:colOff>123825</xdr:colOff>
          <xdr:row>40</xdr:row>
          <xdr:rowOff>19050</xdr:rowOff>
        </xdr:from>
        <xdr:to>
          <xdr:col>3</xdr:col>
          <xdr:colOff>190500</xdr:colOff>
          <xdr:row>40</xdr:row>
          <xdr:rowOff>238125</xdr:rowOff>
        </xdr:to>
        <xdr:sp macro="" textlink="">
          <xdr:nvSpPr>
            <xdr:cNvPr id="47164" name="Check Box 60" hidden="1">
              <a:extLst>
                <a:ext uri="{63B3BB69-23CF-44E3-9099-C40C66FF867C}">
                  <a14:compatExt spid="_x0000_s47164"/>
                </a:ext>
                <a:ext uri="{FF2B5EF4-FFF2-40B4-BE49-F238E27FC236}">
                  <a16:creationId xmlns:a16="http://schemas.microsoft.com/office/drawing/2014/main" id="{00000000-0008-0000-0500-00003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40</xdr:row>
          <xdr:rowOff>28575</xdr:rowOff>
        </xdr:from>
        <xdr:to>
          <xdr:col>13</xdr:col>
          <xdr:colOff>0</xdr:colOff>
          <xdr:row>40</xdr:row>
          <xdr:rowOff>247650</xdr:rowOff>
        </xdr:to>
        <xdr:sp macro="" textlink="">
          <xdr:nvSpPr>
            <xdr:cNvPr id="47165" name="Check Box 61" hidden="1">
              <a:extLst>
                <a:ext uri="{63B3BB69-23CF-44E3-9099-C40C66FF867C}">
                  <a14:compatExt spid="_x0000_s47165"/>
                </a:ext>
                <a:ext uri="{FF2B5EF4-FFF2-40B4-BE49-F238E27FC236}">
                  <a16:creationId xmlns:a16="http://schemas.microsoft.com/office/drawing/2014/main" id="{00000000-0008-0000-0500-00003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23</xdr:row>
          <xdr:rowOff>152400</xdr:rowOff>
        </xdr:from>
        <xdr:to>
          <xdr:col>4</xdr:col>
          <xdr:colOff>0</xdr:colOff>
          <xdr:row>25</xdr:row>
          <xdr:rowOff>28575</xdr:rowOff>
        </xdr:to>
        <xdr:sp macro="" textlink="">
          <xdr:nvSpPr>
            <xdr:cNvPr id="47166" name="Check Box 62" hidden="1">
              <a:extLst>
                <a:ext uri="{63B3BB69-23CF-44E3-9099-C40C66FF867C}">
                  <a14:compatExt spid="_x0000_s47166"/>
                </a:ext>
                <a:ext uri="{FF2B5EF4-FFF2-40B4-BE49-F238E27FC236}">
                  <a16:creationId xmlns:a16="http://schemas.microsoft.com/office/drawing/2014/main" id="{00000000-0008-0000-0500-00003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22</xdr:col>
      <xdr:colOff>95250</xdr:colOff>
      <xdr:row>3</xdr:row>
      <xdr:rowOff>19050</xdr:rowOff>
    </xdr:from>
    <xdr:ext cx="4696911" cy="500586"/>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8286750" y="1562100"/>
          <a:ext cx="4696911" cy="50058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solidFill>
                <a:srgbClr val="0000FF"/>
              </a:solidFill>
            </a:rPr>
            <a:t>※</a:t>
          </a:r>
          <a:r>
            <a:rPr kumimoji="1" lang="ja-JP" altLang="en-US" sz="1100" b="1">
              <a:solidFill>
                <a:srgbClr val="0000FF"/>
              </a:solidFill>
            </a:rPr>
            <a:t>チェックボックスおよび着色箇所を入力してください。</a:t>
          </a:r>
          <a:endParaRPr kumimoji="1" lang="en-US" altLang="ja-JP" sz="1100" b="1">
            <a:solidFill>
              <a:srgbClr val="0000FF"/>
            </a:solidFill>
          </a:endParaRPr>
        </a:p>
        <a:p>
          <a:r>
            <a:rPr kumimoji="1" lang="en-US" altLang="ja-JP" sz="1100" b="1" baseline="0">
              <a:solidFill>
                <a:srgbClr val="0000FF"/>
              </a:solidFill>
            </a:rPr>
            <a:t> </a:t>
          </a:r>
          <a:r>
            <a:rPr kumimoji="1" lang="en-US" altLang="ja-JP" sz="1100" b="1">
              <a:solidFill>
                <a:srgbClr val="0000FF"/>
              </a:solidFill>
            </a:rPr>
            <a:t>Please fill in the checkboxes and the highlighted sections.</a:t>
          </a:r>
          <a:endParaRPr kumimoji="1" lang="ja-JP" altLang="en-US" sz="1100" b="1">
            <a:solidFill>
              <a:srgbClr val="0000FF"/>
            </a:solidFill>
          </a:endParaRPr>
        </a:p>
      </xdr:txBody>
    </xdr:sp>
    <xdr:clientData/>
  </xdr:oneCellAnchor>
  <mc:AlternateContent xmlns:mc="http://schemas.openxmlformats.org/markup-compatibility/2006">
    <mc:Choice xmlns:a14="http://schemas.microsoft.com/office/drawing/2010/main" Requires="a14">
      <xdr:twoCellAnchor editAs="oneCell">
        <xdr:from>
          <xdr:col>9</xdr:col>
          <xdr:colOff>104775</xdr:colOff>
          <xdr:row>13</xdr:row>
          <xdr:rowOff>142875</xdr:rowOff>
        </xdr:from>
        <xdr:to>
          <xdr:col>10</xdr:col>
          <xdr:colOff>85725</xdr:colOff>
          <xdr:row>15</xdr:row>
          <xdr:rowOff>19050</xdr:rowOff>
        </xdr:to>
        <xdr:sp macro="" textlink="">
          <xdr:nvSpPr>
            <xdr:cNvPr id="47170" name="Check Box 66" hidden="1">
              <a:extLst>
                <a:ext uri="{63B3BB69-23CF-44E3-9099-C40C66FF867C}">
                  <a14:compatExt spid="_x0000_s47170"/>
                </a:ext>
                <a:ext uri="{FF2B5EF4-FFF2-40B4-BE49-F238E27FC236}">
                  <a16:creationId xmlns:a16="http://schemas.microsoft.com/office/drawing/2014/main" id="{00000000-0008-0000-0500-00004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123825</xdr:colOff>
          <xdr:row>13</xdr:row>
          <xdr:rowOff>142875</xdr:rowOff>
        </xdr:from>
        <xdr:to>
          <xdr:col>13</xdr:col>
          <xdr:colOff>66675</xdr:colOff>
          <xdr:row>15</xdr:row>
          <xdr:rowOff>19050</xdr:rowOff>
        </xdr:to>
        <xdr:sp macro="" textlink="">
          <xdr:nvSpPr>
            <xdr:cNvPr id="47171" name="Check Box 67" hidden="1">
              <a:extLst>
                <a:ext uri="{63B3BB69-23CF-44E3-9099-C40C66FF867C}">
                  <a14:compatExt spid="_x0000_s47171"/>
                </a:ext>
                <a:ext uri="{FF2B5EF4-FFF2-40B4-BE49-F238E27FC236}">
                  <a16:creationId xmlns:a16="http://schemas.microsoft.com/office/drawing/2014/main" id="{00000000-0008-0000-0500-00004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26</xdr:row>
          <xdr:rowOff>142875</xdr:rowOff>
        </xdr:from>
        <xdr:to>
          <xdr:col>11</xdr:col>
          <xdr:colOff>304800</xdr:colOff>
          <xdr:row>28</xdr:row>
          <xdr:rowOff>19050</xdr:rowOff>
        </xdr:to>
        <xdr:sp macro="" textlink="">
          <xdr:nvSpPr>
            <xdr:cNvPr id="47172" name="Check Box 68" hidden="1">
              <a:extLst>
                <a:ext uri="{63B3BB69-23CF-44E3-9099-C40C66FF867C}">
                  <a14:compatExt spid="_x0000_s47172"/>
                </a:ext>
                <a:ext uri="{FF2B5EF4-FFF2-40B4-BE49-F238E27FC236}">
                  <a16:creationId xmlns:a16="http://schemas.microsoft.com/office/drawing/2014/main" id="{00000000-0008-0000-0500-00004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342900</xdr:colOff>
          <xdr:row>26</xdr:row>
          <xdr:rowOff>152400</xdr:rowOff>
        </xdr:from>
        <xdr:to>
          <xdr:col>14</xdr:col>
          <xdr:colOff>238125</xdr:colOff>
          <xdr:row>28</xdr:row>
          <xdr:rowOff>28575</xdr:rowOff>
        </xdr:to>
        <xdr:sp macro="" textlink="">
          <xdr:nvSpPr>
            <xdr:cNvPr id="47173" name="Check Box 69" hidden="1">
              <a:extLst>
                <a:ext uri="{63B3BB69-23CF-44E3-9099-C40C66FF867C}">
                  <a14:compatExt spid="_x0000_s47173"/>
                </a:ext>
                <a:ext uri="{FF2B5EF4-FFF2-40B4-BE49-F238E27FC236}">
                  <a16:creationId xmlns:a16="http://schemas.microsoft.com/office/drawing/2014/main" id="{00000000-0008-0000-0500-00004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42</xdr:row>
          <xdr:rowOff>9525</xdr:rowOff>
        </xdr:from>
        <xdr:to>
          <xdr:col>3</xdr:col>
          <xdr:colOff>133350</xdr:colOff>
          <xdr:row>42</xdr:row>
          <xdr:rowOff>228600</xdr:rowOff>
        </xdr:to>
        <xdr:sp macro="" textlink="">
          <xdr:nvSpPr>
            <xdr:cNvPr id="47174" name="Check Box 70" hidden="1">
              <a:extLst>
                <a:ext uri="{63B3BB69-23CF-44E3-9099-C40C66FF867C}">
                  <a14:compatExt spid="_x0000_s47174"/>
                </a:ext>
                <a:ext uri="{FF2B5EF4-FFF2-40B4-BE49-F238E27FC236}">
                  <a16:creationId xmlns:a16="http://schemas.microsoft.com/office/drawing/2014/main" id="{00000000-0008-0000-0500-00004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42</xdr:row>
          <xdr:rowOff>9525</xdr:rowOff>
        </xdr:from>
        <xdr:to>
          <xdr:col>10</xdr:col>
          <xdr:colOff>9525</xdr:colOff>
          <xdr:row>42</xdr:row>
          <xdr:rowOff>228600</xdr:rowOff>
        </xdr:to>
        <xdr:sp macro="" textlink="">
          <xdr:nvSpPr>
            <xdr:cNvPr id="47175" name="Check Box 71" hidden="1">
              <a:extLst>
                <a:ext uri="{63B3BB69-23CF-44E3-9099-C40C66FF867C}">
                  <a14:compatExt spid="_x0000_s47175"/>
                </a:ext>
                <a:ext uri="{FF2B5EF4-FFF2-40B4-BE49-F238E27FC236}">
                  <a16:creationId xmlns:a16="http://schemas.microsoft.com/office/drawing/2014/main" id="{00000000-0008-0000-0500-00004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152400</xdr:rowOff>
        </xdr:from>
        <xdr:to>
          <xdr:col>21</xdr:col>
          <xdr:colOff>19050</xdr:colOff>
          <xdr:row>19</xdr:row>
          <xdr:rowOff>133350</xdr:rowOff>
        </xdr:to>
        <xdr:sp macro="" textlink="">
          <xdr:nvSpPr>
            <xdr:cNvPr id="47176" name="Check Box 72" hidden="1">
              <a:extLst>
                <a:ext uri="{63B3BB69-23CF-44E3-9099-C40C66FF867C}">
                  <a14:compatExt spid="_x0000_s47176"/>
                </a:ext>
                <a:ext uri="{FF2B5EF4-FFF2-40B4-BE49-F238E27FC236}">
                  <a16:creationId xmlns:a16="http://schemas.microsoft.com/office/drawing/2014/main" id="{00000000-0008-0000-0500-00004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18</xdr:row>
          <xdr:rowOff>152400</xdr:rowOff>
        </xdr:from>
        <xdr:to>
          <xdr:col>19</xdr:col>
          <xdr:colOff>57150</xdr:colOff>
          <xdr:row>19</xdr:row>
          <xdr:rowOff>133350</xdr:rowOff>
        </xdr:to>
        <xdr:sp macro="" textlink="">
          <xdr:nvSpPr>
            <xdr:cNvPr id="47177" name="Check Box 73" hidden="1">
              <a:extLst>
                <a:ext uri="{63B3BB69-23CF-44E3-9099-C40C66FF867C}">
                  <a14:compatExt spid="_x0000_s47177"/>
                </a:ext>
                <a:ext uri="{FF2B5EF4-FFF2-40B4-BE49-F238E27FC236}">
                  <a16:creationId xmlns:a16="http://schemas.microsoft.com/office/drawing/2014/main" id="{00000000-0008-0000-0500-00004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14</xdr:row>
          <xdr:rowOff>142875</xdr:rowOff>
        </xdr:from>
        <xdr:to>
          <xdr:col>3</xdr:col>
          <xdr:colOff>133350</xdr:colOff>
          <xdr:row>16</xdr:row>
          <xdr:rowOff>9525</xdr:rowOff>
        </xdr:to>
        <xdr:sp macro="" textlink="">
          <xdr:nvSpPr>
            <xdr:cNvPr id="47179" name="Check Box 75" hidden="1">
              <a:extLst>
                <a:ext uri="{63B3BB69-23CF-44E3-9099-C40C66FF867C}">
                  <a14:compatExt spid="_x0000_s47179"/>
                </a:ext>
                <a:ext uri="{FF2B5EF4-FFF2-40B4-BE49-F238E27FC236}">
                  <a16:creationId xmlns:a16="http://schemas.microsoft.com/office/drawing/2014/main" id="{00000000-0008-0000-0500-00004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19</xdr:row>
          <xdr:rowOff>152400</xdr:rowOff>
        </xdr:from>
        <xdr:to>
          <xdr:col>21</xdr:col>
          <xdr:colOff>19050</xdr:colOff>
          <xdr:row>20</xdr:row>
          <xdr:rowOff>133350</xdr:rowOff>
        </xdr:to>
        <xdr:sp macro="" textlink="">
          <xdr:nvSpPr>
            <xdr:cNvPr id="47180" name="Check Box 76" hidden="1">
              <a:extLst>
                <a:ext uri="{63B3BB69-23CF-44E3-9099-C40C66FF867C}">
                  <a14:compatExt spid="_x0000_s47180"/>
                </a:ext>
                <a:ext uri="{FF2B5EF4-FFF2-40B4-BE49-F238E27FC236}">
                  <a16:creationId xmlns:a16="http://schemas.microsoft.com/office/drawing/2014/main" id="{00000000-0008-0000-0500-00004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19</xdr:row>
          <xdr:rowOff>152400</xdr:rowOff>
        </xdr:from>
        <xdr:to>
          <xdr:col>19</xdr:col>
          <xdr:colOff>57150</xdr:colOff>
          <xdr:row>20</xdr:row>
          <xdr:rowOff>133350</xdr:rowOff>
        </xdr:to>
        <xdr:sp macro="" textlink="">
          <xdr:nvSpPr>
            <xdr:cNvPr id="47181" name="Check Box 77" hidden="1">
              <a:extLst>
                <a:ext uri="{63B3BB69-23CF-44E3-9099-C40C66FF867C}">
                  <a14:compatExt spid="_x0000_s47181"/>
                </a:ext>
                <a:ext uri="{FF2B5EF4-FFF2-40B4-BE49-F238E27FC236}">
                  <a16:creationId xmlns:a16="http://schemas.microsoft.com/office/drawing/2014/main" id="{00000000-0008-0000-0500-00004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22</xdr:col>
      <xdr:colOff>190500</xdr:colOff>
      <xdr:row>42</xdr:row>
      <xdr:rowOff>0</xdr:rowOff>
    </xdr:from>
    <xdr:ext cx="4696911" cy="120967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8382000" y="11049000"/>
          <a:ext cx="4696911" cy="12096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備考欄に</a:t>
          </a:r>
          <a:r>
            <a:rPr kumimoji="1" lang="ja-JP" altLang="en-US" sz="1100" b="1">
              <a:solidFill>
                <a:srgbClr val="FF0000"/>
              </a:solidFill>
              <a:effectLst/>
              <a:latin typeface="+mn-lt"/>
              <a:ea typeface="+mn-ea"/>
              <a:cs typeface="+mn-cs"/>
            </a:rPr>
            <a:t>は，</a:t>
          </a:r>
          <a:r>
            <a:rPr kumimoji="1" lang="ja-JP" altLang="en-US" sz="1100" b="1">
              <a:solidFill>
                <a:srgbClr val="FF0000"/>
              </a:solidFill>
            </a:rPr>
            <a:t>機内食の提供や，参加費に含まれる食事，訪問先等から宿泊料，交通費，食事代（または手段）の提供があった場合には，その内容を記載してください。</a:t>
          </a:r>
          <a:endParaRPr kumimoji="1" lang="en-US" altLang="ja-JP" sz="1100" b="1">
            <a:solidFill>
              <a:srgbClr val="FF0000"/>
            </a:solidFill>
          </a:endParaRPr>
        </a:p>
        <a:p>
          <a:r>
            <a:rPr kumimoji="1" lang="en-US" altLang="ja-JP" sz="1100" b="1">
              <a:solidFill>
                <a:srgbClr val="FF0000"/>
              </a:solidFill>
            </a:rPr>
            <a:t>"In the remarks section, note if meals (e.g. in-flight or included in fees), accommodation, or transport were provided by any party.</a:t>
          </a:r>
          <a:endParaRPr kumimoji="1" lang="ja-JP" altLang="en-US" sz="1100" b="1">
            <a:solidFill>
              <a:srgbClr val="FF0000"/>
            </a:solidFill>
          </a:endParaRPr>
        </a:p>
      </xdr:txBody>
    </xdr:sp>
    <xdr:clientData/>
  </xdr:oneCellAnchor>
  <xdr:oneCellAnchor>
    <xdr:from>
      <xdr:col>22</xdr:col>
      <xdr:colOff>190500</xdr:colOff>
      <xdr:row>27</xdr:row>
      <xdr:rowOff>57151</xdr:rowOff>
    </xdr:from>
    <xdr:ext cx="4696911" cy="2438399"/>
    <xdr:sp macro="" textlink="">
      <xdr:nvSpPr>
        <xdr:cNvPr id="48" name="テキスト ボックス 47">
          <a:extLst>
            <a:ext uri="{FF2B5EF4-FFF2-40B4-BE49-F238E27FC236}">
              <a16:creationId xmlns:a16="http://schemas.microsoft.com/office/drawing/2014/main" id="{00000000-0008-0000-0500-000030000000}"/>
            </a:ext>
          </a:extLst>
        </xdr:cNvPr>
        <xdr:cNvSpPr txBox="1"/>
      </xdr:nvSpPr>
      <xdr:spPr>
        <a:xfrm>
          <a:off x="8382000" y="7258051"/>
          <a:ext cx="4696911" cy="243839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rgbClr val="FF0000"/>
              </a:solidFill>
            </a:rPr>
            <a:t>【</a:t>
          </a:r>
          <a:r>
            <a:rPr kumimoji="1" lang="ja-JP" altLang="en-US" sz="1100" b="1">
              <a:solidFill>
                <a:srgbClr val="FF0000"/>
              </a:solidFill>
            </a:rPr>
            <a:t>外国旅行</a:t>
          </a:r>
          <a:r>
            <a:rPr kumimoji="1" lang="en-US" altLang="ja-JP" sz="1100" b="1">
              <a:solidFill>
                <a:srgbClr val="FF0000"/>
              </a:solidFill>
            </a:rPr>
            <a:t>】</a:t>
          </a:r>
        </a:p>
        <a:p>
          <a:r>
            <a:rPr kumimoji="1" lang="en-US" altLang="ja-JP" sz="1100" b="1">
              <a:solidFill>
                <a:srgbClr val="FF0000"/>
              </a:solidFill>
            </a:rPr>
            <a:t>※</a:t>
          </a:r>
          <a:r>
            <a:rPr kumimoji="1" lang="ja-JP" altLang="en-US" sz="1100" b="1">
              <a:solidFill>
                <a:srgbClr val="FF0000"/>
              </a:solidFill>
            </a:rPr>
            <a:t>その他添付書類には「海外旅行保険証書関係書類」などが該当します。</a:t>
          </a:r>
          <a:endParaRPr kumimoji="1" lang="en-US" altLang="ja-JP" sz="1100" b="1">
            <a:solidFill>
              <a:srgbClr val="FF0000"/>
            </a:solidFill>
          </a:endParaRPr>
        </a:p>
        <a:p>
          <a:r>
            <a:rPr kumimoji="1" lang="en-US" altLang="ja-JP" sz="1100" b="1">
              <a:solidFill>
                <a:srgbClr val="FF0000"/>
              </a:solidFill>
            </a:rPr>
            <a:t>Other supporting documents may include items such as overseas travel insurance certificates and related documents.</a:t>
          </a:r>
        </a:p>
        <a:p>
          <a:r>
            <a:rPr kumimoji="1" lang="en-US" altLang="ja-JP" sz="1100" b="1">
              <a:solidFill>
                <a:srgbClr val="FF0000"/>
              </a:solidFill>
            </a:rPr>
            <a:t>※</a:t>
          </a:r>
          <a:r>
            <a:rPr kumimoji="1" lang="ja-JP" altLang="en-US" sz="1100" b="1">
              <a:solidFill>
                <a:srgbClr val="FF0000"/>
              </a:solidFill>
            </a:rPr>
            <a:t>海外滞在時に緊急入院が必要となった場合，相当高額な治療費用となることが確認されていることから，疾病治療費用として，</a:t>
          </a:r>
          <a:r>
            <a:rPr kumimoji="1" lang="en-US" altLang="ja-JP" sz="1100" b="1">
              <a:solidFill>
                <a:srgbClr val="FF0000"/>
              </a:solidFill>
            </a:rPr>
            <a:t>2,000 </a:t>
          </a:r>
          <a:r>
            <a:rPr kumimoji="1" lang="ja-JP" altLang="en-US" sz="1100" b="1">
              <a:solidFill>
                <a:srgbClr val="FF0000"/>
              </a:solidFill>
            </a:rPr>
            <a:t>万円以上の補償が受けられるようにしてください。</a:t>
          </a:r>
          <a:endParaRPr kumimoji="1" lang="en-US" altLang="ja-JP" sz="1100" b="1">
            <a:solidFill>
              <a:srgbClr val="FF0000"/>
            </a:solidFill>
          </a:endParaRPr>
        </a:p>
        <a:p>
          <a:r>
            <a:rPr kumimoji="1" lang="en-US" altLang="ja-JP" sz="1100" b="1">
              <a:solidFill>
                <a:srgbClr val="FF0000"/>
              </a:solidFill>
            </a:rPr>
            <a:t>Because emergency hospitalization abroad can be very expensive, please make sure your insurance covers at least 20 million yen for illness-related treatment.</a:t>
          </a:r>
          <a:endParaRPr kumimoji="1" lang="ja-JP" altLang="en-US" sz="1100" b="1">
            <a:solidFill>
              <a:srgbClr val="FF0000"/>
            </a:solidFill>
          </a:endParaRPr>
        </a:p>
      </xdr:txBody>
    </xdr:sp>
    <xdr:clientData/>
  </xdr:oneCellAnchor>
  <xdr:oneCellAnchor>
    <xdr:from>
      <xdr:col>22</xdr:col>
      <xdr:colOff>171450</xdr:colOff>
      <xdr:row>52</xdr:row>
      <xdr:rowOff>200025</xdr:rowOff>
    </xdr:from>
    <xdr:ext cx="4714875" cy="56197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8362950" y="14639925"/>
          <a:ext cx="4714875" cy="5619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rgbClr val="FF0000"/>
              </a:solidFill>
            </a:rPr>
            <a:t>【</a:t>
          </a:r>
          <a:r>
            <a:rPr kumimoji="1" lang="ja-JP" altLang="en-US" sz="1100" b="1">
              <a:solidFill>
                <a:srgbClr val="FF0000"/>
              </a:solidFill>
            </a:rPr>
            <a:t>重要</a:t>
          </a:r>
          <a:r>
            <a:rPr kumimoji="1" lang="en-US" altLang="ja-JP" sz="1100" b="1">
              <a:solidFill>
                <a:srgbClr val="FF0000"/>
              </a:solidFill>
            </a:rPr>
            <a:t>】</a:t>
          </a:r>
          <a:r>
            <a:rPr kumimoji="1" lang="ja-JP" altLang="en-US" sz="1100" b="1">
              <a:solidFill>
                <a:srgbClr val="FF0000"/>
              </a:solidFill>
            </a:rPr>
            <a:t>作成後，所属部局の事務部門に提出してください。</a:t>
          </a:r>
          <a:endParaRPr kumimoji="1" lang="en-US" altLang="ja-JP" sz="1100" b="1">
            <a:solidFill>
              <a:srgbClr val="FF0000"/>
            </a:solidFill>
          </a:endParaRPr>
        </a:p>
        <a:p>
          <a:r>
            <a:rPr kumimoji="1" lang="en-US" altLang="ja-JP" sz="1100" b="1">
              <a:solidFill>
                <a:srgbClr val="FF0000"/>
              </a:solidFill>
            </a:rPr>
            <a:t>[Important] Submit to your department office after completion.</a:t>
          </a:r>
          <a:endParaRPr kumimoji="1" lang="ja-JP" altLang="en-US" sz="1100" b="1">
            <a:solidFill>
              <a:srgbClr val="FF0000"/>
            </a:solidFill>
          </a:endParaRPr>
        </a:p>
      </xdr:txBody>
    </xdr:sp>
    <xdr:clientData/>
  </xdr:oneCellAnchor>
  <xdr:twoCellAnchor>
    <xdr:from>
      <xdr:col>11</xdr:col>
      <xdr:colOff>133350</xdr:colOff>
      <xdr:row>52</xdr:row>
      <xdr:rowOff>95250</xdr:rowOff>
    </xdr:from>
    <xdr:to>
      <xdr:col>21</xdr:col>
      <xdr:colOff>542925</xdr:colOff>
      <xdr:row>54</xdr:row>
      <xdr:rowOff>66674</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4371975" y="12982575"/>
          <a:ext cx="3800475" cy="1066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n-lt"/>
              <a:ea typeface="+mn-ea"/>
            </a:rPr>
            <a:t>●</a:t>
          </a:r>
          <a:r>
            <a:rPr kumimoji="1" lang="ja-JP" altLang="en-US" sz="1000">
              <a:latin typeface="ＭＳ ゴシック" panose="020B0609070205080204" pitchFamily="49" charset="-128"/>
              <a:ea typeface="ＭＳ ゴシック" panose="020B0609070205080204" pitchFamily="49" charset="-128"/>
            </a:rPr>
            <a:t>旅行者の自署がない場合</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新潟大学から付与された旅行者本人のメールアドレス</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から提出されましたか？</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受信した添付ファイル付きメールを電子保存しまし</a:t>
          </a:r>
          <a:endParaRPr kumimoji="1" lang="en-US" altLang="ja-JP" sz="1000">
            <a:latin typeface="ＭＳ ゴシック" panose="020B0609070205080204" pitchFamily="49" charset="-128"/>
            <a:ea typeface="ＭＳ ゴシック" panose="020B0609070205080204" pitchFamily="49" charset="-128"/>
          </a:endParaRPr>
        </a:p>
        <a:p>
          <a:r>
            <a:rPr kumimoji="1" lang="en-US" altLang="ja-JP" sz="1000">
              <a:latin typeface="ＭＳ ゴシック" panose="020B0609070205080204" pitchFamily="49" charset="-128"/>
              <a:ea typeface="ＭＳ ゴシック" panose="020B0609070205080204" pitchFamily="49" charset="-128"/>
            </a:rPr>
            <a:t>    </a:t>
          </a:r>
          <a:r>
            <a:rPr kumimoji="1" lang="ja-JP" altLang="en-US" sz="1000">
              <a:latin typeface="ＭＳ ゴシック" panose="020B0609070205080204" pitchFamily="49" charset="-128"/>
              <a:ea typeface="ＭＳ ゴシック" panose="020B0609070205080204" pitchFamily="49" charset="-128"/>
            </a:rPr>
            <a:t>たか？</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xdr:from>
      <xdr:col>11</xdr:col>
      <xdr:colOff>342899</xdr:colOff>
      <xdr:row>51</xdr:row>
      <xdr:rowOff>66675</xdr:rowOff>
    </xdr:from>
    <xdr:to>
      <xdr:col>14</xdr:col>
      <xdr:colOff>171450</xdr:colOff>
      <xdr:row>52</xdr:row>
      <xdr:rowOff>76200</xdr:rowOff>
    </xdr:to>
    <xdr:sp macro="" textlink="">
      <xdr:nvSpPr>
        <xdr:cNvPr id="10" name="テキスト ボックス 9">
          <a:extLst>
            <a:ext uri="{FF2B5EF4-FFF2-40B4-BE49-F238E27FC236}">
              <a16:creationId xmlns:a16="http://schemas.microsoft.com/office/drawing/2014/main" id="{00000000-0008-0000-0500-00000A000000}"/>
            </a:ext>
          </a:extLst>
        </xdr:cNvPr>
        <xdr:cNvSpPr txBox="1"/>
      </xdr:nvSpPr>
      <xdr:spPr>
        <a:xfrm>
          <a:off x="4581524" y="12725400"/>
          <a:ext cx="933451" cy="238125"/>
        </a:xfrm>
        <a:prstGeom prst="rect">
          <a:avLst/>
        </a:prstGeom>
        <a:solidFill>
          <a:schemeClr val="bg1"/>
        </a:solidFill>
        <a:ln w="19050" cmpd="dbl">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ゴシック" panose="020B0609070205080204" pitchFamily="49" charset="-128"/>
              <a:ea typeface="ＭＳ ゴシック" panose="020B0609070205080204" pitchFamily="49" charset="-128"/>
            </a:rPr>
            <a:t>事務確認用</a:t>
          </a:r>
        </a:p>
      </xdr:txBody>
    </xdr:sp>
    <xdr:clientData/>
  </xdr:twoCellAnchor>
  <mc:AlternateContent xmlns:mc="http://schemas.openxmlformats.org/markup-compatibility/2006">
    <mc:Choice xmlns:a14="http://schemas.microsoft.com/office/drawing/2010/main" Requires="a14">
      <xdr:twoCellAnchor editAs="oneCell">
        <xdr:from>
          <xdr:col>11</xdr:col>
          <xdr:colOff>247650</xdr:colOff>
          <xdr:row>52</xdr:row>
          <xdr:rowOff>304800</xdr:rowOff>
        </xdr:from>
        <xdr:to>
          <xdr:col>12</xdr:col>
          <xdr:colOff>180975</xdr:colOff>
          <xdr:row>53</xdr:row>
          <xdr:rowOff>9525</xdr:rowOff>
        </xdr:to>
        <xdr:sp macro="" textlink="">
          <xdr:nvSpPr>
            <xdr:cNvPr id="47184" name="Check Box 80" hidden="1">
              <a:extLst>
                <a:ext uri="{63B3BB69-23CF-44E3-9099-C40C66FF867C}">
                  <a14:compatExt spid="_x0000_s47184"/>
                </a:ext>
                <a:ext uri="{FF2B5EF4-FFF2-40B4-BE49-F238E27FC236}">
                  <a16:creationId xmlns:a16="http://schemas.microsoft.com/office/drawing/2014/main" id="{00000000-0008-0000-0500-00005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53</xdr:row>
          <xdr:rowOff>66675</xdr:rowOff>
        </xdr:from>
        <xdr:to>
          <xdr:col>12</xdr:col>
          <xdr:colOff>171450</xdr:colOff>
          <xdr:row>53</xdr:row>
          <xdr:rowOff>333375</xdr:rowOff>
        </xdr:to>
        <xdr:sp macro="" textlink="">
          <xdr:nvSpPr>
            <xdr:cNvPr id="47187" name="Check Box 83" hidden="1">
              <a:extLst>
                <a:ext uri="{63B3BB69-23CF-44E3-9099-C40C66FF867C}">
                  <a14:compatExt spid="_x0000_s47187"/>
                </a:ext>
                <a:ext uri="{FF2B5EF4-FFF2-40B4-BE49-F238E27FC236}">
                  <a16:creationId xmlns:a16="http://schemas.microsoft.com/office/drawing/2014/main" id="{00000000-0008-0000-0500-00005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40</xdr:col>
      <xdr:colOff>161925</xdr:colOff>
      <xdr:row>51</xdr:row>
      <xdr:rowOff>190500</xdr:rowOff>
    </xdr:from>
    <xdr:to>
      <xdr:col>50</xdr:col>
      <xdr:colOff>504825</xdr:colOff>
      <xdr:row>54</xdr:row>
      <xdr:rowOff>85725</xdr:rowOff>
    </xdr:to>
    <xdr:sp macro="" textlink="">
      <xdr:nvSpPr>
        <xdr:cNvPr id="55" name="正方形/長方形 54">
          <a:extLst>
            <a:ext uri="{FF2B5EF4-FFF2-40B4-BE49-F238E27FC236}">
              <a16:creationId xmlns:a16="http://schemas.microsoft.com/office/drawing/2014/main" id="{00000000-0008-0000-0500-000037000000}"/>
            </a:ext>
          </a:extLst>
        </xdr:cNvPr>
        <xdr:cNvSpPr/>
      </xdr:nvSpPr>
      <xdr:spPr>
        <a:xfrm>
          <a:off x="4400550" y="12849225"/>
          <a:ext cx="3733800" cy="1219200"/>
        </a:xfrm>
        <a:prstGeom prst="rect">
          <a:avLst/>
        </a:prstGeom>
        <a:noFill/>
        <a:ln w="28575" cmpd="dbl">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33</xdr:col>
          <xdr:colOff>28575</xdr:colOff>
          <xdr:row>12</xdr:row>
          <xdr:rowOff>161925</xdr:rowOff>
        </xdr:from>
        <xdr:to>
          <xdr:col>33</xdr:col>
          <xdr:colOff>314325</xdr:colOff>
          <xdr:row>14</xdr:row>
          <xdr:rowOff>28575</xdr:rowOff>
        </xdr:to>
        <xdr:sp macro="" textlink="">
          <xdr:nvSpPr>
            <xdr:cNvPr id="47188" name="Check Box 84" hidden="1">
              <a:extLst>
                <a:ext uri="{63B3BB69-23CF-44E3-9099-C40C66FF867C}">
                  <a14:compatExt spid="_x0000_s47188"/>
                </a:ext>
                <a:ext uri="{FF2B5EF4-FFF2-40B4-BE49-F238E27FC236}">
                  <a16:creationId xmlns:a16="http://schemas.microsoft.com/office/drawing/2014/main" id="{00000000-0008-0000-0500-00005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228600</xdr:colOff>
          <xdr:row>12</xdr:row>
          <xdr:rowOff>161925</xdr:rowOff>
        </xdr:from>
        <xdr:to>
          <xdr:col>36</xdr:col>
          <xdr:colOff>133350</xdr:colOff>
          <xdr:row>14</xdr:row>
          <xdr:rowOff>28575</xdr:rowOff>
        </xdr:to>
        <xdr:sp macro="" textlink="">
          <xdr:nvSpPr>
            <xdr:cNvPr id="47189" name="Check Box 85" hidden="1">
              <a:extLst>
                <a:ext uri="{63B3BB69-23CF-44E3-9099-C40C66FF867C}">
                  <a14:compatExt spid="_x0000_s47189"/>
                </a:ext>
                <a:ext uri="{FF2B5EF4-FFF2-40B4-BE49-F238E27FC236}">
                  <a16:creationId xmlns:a16="http://schemas.microsoft.com/office/drawing/2014/main" id="{00000000-0008-0000-0500-00005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285750</xdr:colOff>
          <xdr:row>12</xdr:row>
          <xdr:rowOff>161925</xdr:rowOff>
        </xdr:from>
        <xdr:to>
          <xdr:col>38</xdr:col>
          <xdr:colOff>257175</xdr:colOff>
          <xdr:row>14</xdr:row>
          <xdr:rowOff>28575</xdr:rowOff>
        </xdr:to>
        <xdr:sp macro="" textlink="">
          <xdr:nvSpPr>
            <xdr:cNvPr id="47190" name="Check Box 86" hidden="1">
              <a:extLst>
                <a:ext uri="{63B3BB69-23CF-44E3-9099-C40C66FF867C}">
                  <a14:compatExt spid="_x0000_s47190"/>
                </a:ext>
                <a:ext uri="{FF2B5EF4-FFF2-40B4-BE49-F238E27FC236}">
                  <a16:creationId xmlns:a16="http://schemas.microsoft.com/office/drawing/2014/main" id="{00000000-0008-0000-0500-00005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29</xdr:col>
      <xdr:colOff>38100</xdr:colOff>
      <xdr:row>1</xdr:row>
      <xdr:rowOff>57150</xdr:rowOff>
    </xdr:from>
    <xdr:ext cx="7419975" cy="106680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8100" y="228600"/>
          <a:ext cx="7419975" cy="1066800"/>
        </a:xfrm>
        <a:prstGeom prst="rect">
          <a:avLst/>
        </a:prstGeom>
        <a:solidFill>
          <a:schemeClr val="bg1"/>
        </a:solid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旅行命令権者　　　　　部長　　　　　課長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会計担当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庶務担当</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理事，部局長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事務室長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係長</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係長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起案者　</a:t>
          </a:r>
          <a:endParaRPr kumimoji="1" lang="en-US" altLang="ja-JP" sz="11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latin typeface="ＭＳ ゴシック" panose="020B0609070205080204" pitchFamily="49" charset="-128"/>
            <a:ea typeface="ＭＳ ゴシック" panose="020B0609070205080204" pitchFamily="49" charset="-128"/>
          </a:endParaRPr>
        </a:p>
      </xdr:txBody>
    </xdr:sp>
    <xdr:clientData/>
  </xdr:oneCellAnchor>
  <mc:AlternateContent xmlns:mc="http://schemas.openxmlformats.org/markup-compatibility/2006">
    <mc:Choice xmlns:a14="http://schemas.microsoft.com/office/drawing/2010/main" Requires="a14">
      <xdr:twoCellAnchor editAs="oneCell">
        <xdr:from>
          <xdr:col>40</xdr:col>
          <xdr:colOff>257175</xdr:colOff>
          <xdr:row>12</xdr:row>
          <xdr:rowOff>161925</xdr:rowOff>
        </xdr:from>
        <xdr:to>
          <xdr:col>41</xdr:col>
          <xdr:colOff>161925</xdr:colOff>
          <xdr:row>14</xdr:row>
          <xdr:rowOff>28575</xdr:rowOff>
        </xdr:to>
        <xdr:sp macro="" textlink="">
          <xdr:nvSpPr>
            <xdr:cNvPr id="47191" name="Check Box 87" hidden="1">
              <a:extLst>
                <a:ext uri="{63B3BB69-23CF-44E3-9099-C40C66FF867C}">
                  <a14:compatExt spid="_x0000_s47191"/>
                </a:ext>
                <a:ext uri="{FF2B5EF4-FFF2-40B4-BE49-F238E27FC236}">
                  <a16:creationId xmlns:a16="http://schemas.microsoft.com/office/drawing/2014/main" id="{00000000-0008-0000-0500-00005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13</xdr:row>
          <xdr:rowOff>152400</xdr:rowOff>
        </xdr:from>
        <xdr:to>
          <xdr:col>32</xdr:col>
          <xdr:colOff>133350</xdr:colOff>
          <xdr:row>15</xdr:row>
          <xdr:rowOff>28575</xdr:rowOff>
        </xdr:to>
        <xdr:sp macro="" textlink="">
          <xdr:nvSpPr>
            <xdr:cNvPr id="47192" name="Check Box 88" hidden="1">
              <a:extLst>
                <a:ext uri="{63B3BB69-23CF-44E3-9099-C40C66FF867C}">
                  <a14:compatExt spid="_x0000_s47192"/>
                </a:ext>
                <a:ext uri="{FF2B5EF4-FFF2-40B4-BE49-F238E27FC236}">
                  <a16:creationId xmlns:a16="http://schemas.microsoft.com/office/drawing/2014/main" id="{00000000-0008-0000-0500-00005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28575</xdr:colOff>
          <xdr:row>13</xdr:row>
          <xdr:rowOff>152400</xdr:rowOff>
        </xdr:from>
        <xdr:to>
          <xdr:col>33</xdr:col>
          <xdr:colOff>314325</xdr:colOff>
          <xdr:row>15</xdr:row>
          <xdr:rowOff>28575</xdr:rowOff>
        </xdr:to>
        <xdr:sp macro="" textlink="">
          <xdr:nvSpPr>
            <xdr:cNvPr id="47193" name="Check Box 89" hidden="1">
              <a:extLst>
                <a:ext uri="{63B3BB69-23CF-44E3-9099-C40C66FF867C}">
                  <a14:compatExt spid="_x0000_s47193"/>
                </a:ext>
                <a:ext uri="{FF2B5EF4-FFF2-40B4-BE49-F238E27FC236}">
                  <a16:creationId xmlns:a16="http://schemas.microsoft.com/office/drawing/2014/main" id="{00000000-0008-0000-0500-00005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12</xdr:row>
          <xdr:rowOff>171450</xdr:rowOff>
        </xdr:from>
        <xdr:to>
          <xdr:col>32</xdr:col>
          <xdr:colOff>133350</xdr:colOff>
          <xdr:row>14</xdr:row>
          <xdr:rowOff>38100</xdr:rowOff>
        </xdr:to>
        <xdr:sp macro="" textlink="">
          <xdr:nvSpPr>
            <xdr:cNvPr id="47194" name="Check Box 90" hidden="1">
              <a:extLst>
                <a:ext uri="{63B3BB69-23CF-44E3-9099-C40C66FF867C}">
                  <a14:compatExt spid="_x0000_s47194"/>
                </a:ext>
                <a:ext uri="{FF2B5EF4-FFF2-40B4-BE49-F238E27FC236}">
                  <a16:creationId xmlns:a16="http://schemas.microsoft.com/office/drawing/2014/main" id="{00000000-0008-0000-0500-00005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85725</xdr:colOff>
          <xdr:row>16</xdr:row>
          <xdr:rowOff>152400</xdr:rowOff>
        </xdr:from>
        <xdr:to>
          <xdr:col>32</xdr:col>
          <xdr:colOff>152400</xdr:colOff>
          <xdr:row>18</xdr:row>
          <xdr:rowOff>28575</xdr:rowOff>
        </xdr:to>
        <xdr:sp macro="" textlink="">
          <xdr:nvSpPr>
            <xdr:cNvPr id="47195" name="Check Box 91" hidden="1">
              <a:extLst>
                <a:ext uri="{63B3BB69-23CF-44E3-9099-C40C66FF867C}">
                  <a14:compatExt spid="_x0000_s47195"/>
                </a:ext>
                <a:ext uri="{FF2B5EF4-FFF2-40B4-BE49-F238E27FC236}">
                  <a16:creationId xmlns:a16="http://schemas.microsoft.com/office/drawing/2014/main" id="{00000000-0008-0000-0500-00005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17</xdr:row>
          <xdr:rowOff>152400</xdr:rowOff>
        </xdr:from>
        <xdr:to>
          <xdr:col>50</xdr:col>
          <xdr:colOff>19050</xdr:colOff>
          <xdr:row>18</xdr:row>
          <xdr:rowOff>200025</xdr:rowOff>
        </xdr:to>
        <xdr:sp macro="" textlink="">
          <xdr:nvSpPr>
            <xdr:cNvPr id="47196" name="Check Box 92" hidden="1">
              <a:extLst>
                <a:ext uri="{63B3BB69-23CF-44E3-9099-C40C66FF867C}">
                  <a14:compatExt spid="_x0000_s47196"/>
                </a:ext>
                <a:ext uri="{FF2B5EF4-FFF2-40B4-BE49-F238E27FC236}">
                  <a16:creationId xmlns:a16="http://schemas.microsoft.com/office/drawing/2014/main" id="{00000000-0008-0000-0500-00005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21</xdr:row>
          <xdr:rowOff>28575</xdr:rowOff>
        </xdr:from>
        <xdr:to>
          <xdr:col>32</xdr:col>
          <xdr:colOff>161925</xdr:colOff>
          <xdr:row>21</xdr:row>
          <xdr:rowOff>247650</xdr:rowOff>
        </xdr:to>
        <xdr:sp macro="" textlink="">
          <xdr:nvSpPr>
            <xdr:cNvPr id="47197" name="Check Box 93" hidden="1">
              <a:extLst>
                <a:ext uri="{63B3BB69-23CF-44E3-9099-C40C66FF867C}">
                  <a14:compatExt spid="_x0000_s47197"/>
                </a:ext>
                <a:ext uri="{FF2B5EF4-FFF2-40B4-BE49-F238E27FC236}">
                  <a16:creationId xmlns:a16="http://schemas.microsoft.com/office/drawing/2014/main" id="{00000000-0008-0000-0500-00005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114300</xdr:colOff>
          <xdr:row>18</xdr:row>
          <xdr:rowOff>0</xdr:rowOff>
        </xdr:from>
        <xdr:to>
          <xdr:col>48</xdr:col>
          <xdr:colOff>57150</xdr:colOff>
          <xdr:row>18</xdr:row>
          <xdr:rowOff>219075</xdr:rowOff>
        </xdr:to>
        <xdr:sp macro="" textlink="">
          <xdr:nvSpPr>
            <xdr:cNvPr id="47198" name="Check Box 94" hidden="1">
              <a:extLst>
                <a:ext uri="{63B3BB69-23CF-44E3-9099-C40C66FF867C}">
                  <a14:compatExt spid="_x0000_s47198"/>
                </a:ext>
                <a:ext uri="{FF2B5EF4-FFF2-40B4-BE49-F238E27FC236}">
                  <a16:creationId xmlns:a16="http://schemas.microsoft.com/office/drawing/2014/main" id="{00000000-0008-0000-0500-00005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22</xdr:row>
          <xdr:rowOff>152400</xdr:rowOff>
        </xdr:from>
        <xdr:to>
          <xdr:col>32</xdr:col>
          <xdr:colOff>200025</xdr:colOff>
          <xdr:row>24</xdr:row>
          <xdr:rowOff>28575</xdr:rowOff>
        </xdr:to>
        <xdr:sp macro="" textlink="">
          <xdr:nvSpPr>
            <xdr:cNvPr id="47199" name="Check Box 95" hidden="1">
              <a:extLst>
                <a:ext uri="{63B3BB69-23CF-44E3-9099-C40C66FF867C}">
                  <a14:compatExt spid="_x0000_s47199"/>
                </a:ext>
                <a:ext uri="{FF2B5EF4-FFF2-40B4-BE49-F238E27FC236}">
                  <a16:creationId xmlns:a16="http://schemas.microsoft.com/office/drawing/2014/main" id="{00000000-0008-0000-0500-00005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26</xdr:row>
          <xdr:rowOff>142875</xdr:rowOff>
        </xdr:from>
        <xdr:to>
          <xdr:col>32</xdr:col>
          <xdr:colOff>200025</xdr:colOff>
          <xdr:row>28</xdr:row>
          <xdr:rowOff>19050</xdr:rowOff>
        </xdr:to>
        <xdr:sp macro="" textlink="">
          <xdr:nvSpPr>
            <xdr:cNvPr id="47200" name="Check Box 96" hidden="1">
              <a:extLst>
                <a:ext uri="{63B3BB69-23CF-44E3-9099-C40C66FF867C}">
                  <a14:compatExt spid="_x0000_s47200"/>
                </a:ext>
                <a:ext uri="{FF2B5EF4-FFF2-40B4-BE49-F238E27FC236}">
                  <a16:creationId xmlns:a16="http://schemas.microsoft.com/office/drawing/2014/main" id="{00000000-0008-0000-0500-00006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361950</xdr:colOff>
          <xdr:row>24</xdr:row>
          <xdr:rowOff>142875</xdr:rowOff>
        </xdr:from>
        <xdr:to>
          <xdr:col>43</xdr:col>
          <xdr:colOff>257175</xdr:colOff>
          <xdr:row>26</xdr:row>
          <xdr:rowOff>19050</xdr:rowOff>
        </xdr:to>
        <xdr:sp macro="" textlink="">
          <xdr:nvSpPr>
            <xdr:cNvPr id="47201" name="Check Box 97" hidden="1">
              <a:extLst>
                <a:ext uri="{63B3BB69-23CF-44E3-9099-C40C66FF867C}">
                  <a14:compatExt spid="_x0000_s47201"/>
                </a:ext>
                <a:ext uri="{FF2B5EF4-FFF2-40B4-BE49-F238E27FC236}">
                  <a16:creationId xmlns:a16="http://schemas.microsoft.com/office/drawing/2014/main" id="{00000000-0008-0000-0500-00006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47625</xdr:colOff>
          <xdr:row>22</xdr:row>
          <xdr:rowOff>142875</xdr:rowOff>
        </xdr:from>
        <xdr:to>
          <xdr:col>33</xdr:col>
          <xdr:colOff>333375</xdr:colOff>
          <xdr:row>24</xdr:row>
          <xdr:rowOff>19050</xdr:rowOff>
        </xdr:to>
        <xdr:sp macro="" textlink="">
          <xdr:nvSpPr>
            <xdr:cNvPr id="47202" name="Check Box 98" hidden="1">
              <a:extLst>
                <a:ext uri="{63B3BB69-23CF-44E3-9099-C40C66FF867C}">
                  <a14:compatExt spid="_x0000_s47202"/>
                </a:ext>
                <a:ext uri="{FF2B5EF4-FFF2-40B4-BE49-F238E27FC236}">
                  <a16:creationId xmlns:a16="http://schemas.microsoft.com/office/drawing/2014/main" id="{00000000-0008-0000-0500-00006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95250</xdr:colOff>
          <xdr:row>24</xdr:row>
          <xdr:rowOff>142875</xdr:rowOff>
        </xdr:from>
        <xdr:to>
          <xdr:col>40</xdr:col>
          <xdr:colOff>123825</xdr:colOff>
          <xdr:row>26</xdr:row>
          <xdr:rowOff>19050</xdr:rowOff>
        </xdr:to>
        <xdr:sp macro="" textlink="">
          <xdr:nvSpPr>
            <xdr:cNvPr id="47203" name="Check Box 99" hidden="1">
              <a:extLst>
                <a:ext uri="{63B3BB69-23CF-44E3-9099-C40C66FF867C}">
                  <a14:compatExt spid="_x0000_s47203"/>
                </a:ext>
                <a:ext uri="{FF2B5EF4-FFF2-40B4-BE49-F238E27FC236}">
                  <a16:creationId xmlns:a16="http://schemas.microsoft.com/office/drawing/2014/main" id="{00000000-0008-0000-0500-00006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24</xdr:row>
          <xdr:rowOff>142875</xdr:rowOff>
        </xdr:from>
        <xdr:to>
          <xdr:col>37</xdr:col>
          <xdr:colOff>285750</xdr:colOff>
          <xdr:row>26</xdr:row>
          <xdr:rowOff>19050</xdr:rowOff>
        </xdr:to>
        <xdr:sp macro="" textlink="">
          <xdr:nvSpPr>
            <xdr:cNvPr id="47204" name="Check Box 100" hidden="1">
              <a:extLst>
                <a:ext uri="{63B3BB69-23CF-44E3-9099-C40C66FF867C}">
                  <a14:compatExt spid="_x0000_s47204"/>
                </a:ext>
                <a:ext uri="{FF2B5EF4-FFF2-40B4-BE49-F238E27FC236}">
                  <a16:creationId xmlns:a16="http://schemas.microsoft.com/office/drawing/2014/main" id="{00000000-0008-0000-0500-00006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31</xdr:row>
          <xdr:rowOff>142875</xdr:rowOff>
        </xdr:from>
        <xdr:to>
          <xdr:col>32</xdr:col>
          <xdr:colOff>180975</xdr:colOff>
          <xdr:row>33</xdr:row>
          <xdr:rowOff>19050</xdr:rowOff>
        </xdr:to>
        <xdr:sp macro="" textlink="">
          <xdr:nvSpPr>
            <xdr:cNvPr id="47205" name="Check Box 101" hidden="1">
              <a:extLst>
                <a:ext uri="{63B3BB69-23CF-44E3-9099-C40C66FF867C}">
                  <a14:compatExt spid="_x0000_s47205"/>
                </a:ext>
                <a:ext uri="{FF2B5EF4-FFF2-40B4-BE49-F238E27FC236}">
                  <a16:creationId xmlns:a16="http://schemas.microsoft.com/office/drawing/2014/main" id="{00000000-0008-0000-0500-00006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27</xdr:row>
          <xdr:rowOff>133350</xdr:rowOff>
        </xdr:from>
        <xdr:to>
          <xdr:col>32</xdr:col>
          <xdr:colOff>209550</xdr:colOff>
          <xdr:row>29</xdr:row>
          <xdr:rowOff>9525</xdr:rowOff>
        </xdr:to>
        <xdr:sp macro="" textlink="">
          <xdr:nvSpPr>
            <xdr:cNvPr id="47206" name="Check Box 102" hidden="1">
              <a:extLst>
                <a:ext uri="{63B3BB69-23CF-44E3-9099-C40C66FF867C}">
                  <a14:compatExt spid="_x0000_s47206"/>
                </a:ext>
                <a:ext uri="{FF2B5EF4-FFF2-40B4-BE49-F238E27FC236}">
                  <a16:creationId xmlns:a16="http://schemas.microsoft.com/office/drawing/2014/main" id="{00000000-0008-0000-0500-00006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30</xdr:row>
          <xdr:rowOff>314325</xdr:rowOff>
        </xdr:from>
        <xdr:to>
          <xdr:col>32</xdr:col>
          <xdr:colOff>180975</xdr:colOff>
          <xdr:row>32</xdr:row>
          <xdr:rowOff>19050</xdr:rowOff>
        </xdr:to>
        <xdr:sp macro="" textlink="">
          <xdr:nvSpPr>
            <xdr:cNvPr id="47207" name="Check Box 103" hidden="1">
              <a:extLst>
                <a:ext uri="{63B3BB69-23CF-44E3-9099-C40C66FF867C}">
                  <a14:compatExt spid="_x0000_s47207"/>
                </a:ext>
                <a:ext uri="{FF2B5EF4-FFF2-40B4-BE49-F238E27FC236}">
                  <a16:creationId xmlns:a16="http://schemas.microsoft.com/office/drawing/2014/main" id="{00000000-0008-0000-0500-00006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30</xdr:row>
          <xdr:rowOff>57150</xdr:rowOff>
        </xdr:from>
        <xdr:to>
          <xdr:col>32</xdr:col>
          <xdr:colOff>180975</xdr:colOff>
          <xdr:row>30</xdr:row>
          <xdr:rowOff>276225</xdr:rowOff>
        </xdr:to>
        <xdr:sp macro="" textlink="">
          <xdr:nvSpPr>
            <xdr:cNvPr id="47208" name="Check Box 104" hidden="1">
              <a:extLst>
                <a:ext uri="{63B3BB69-23CF-44E3-9099-C40C66FF867C}">
                  <a14:compatExt spid="_x0000_s47208"/>
                </a:ext>
                <a:ext uri="{FF2B5EF4-FFF2-40B4-BE49-F238E27FC236}">
                  <a16:creationId xmlns:a16="http://schemas.microsoft.com/office/drawing/2014/main" id="{00000000-0008-0000-0500-00006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34</xdr:row>
          <xdr:rowOff>57150</xdr:rowOff>
        </xdr:from>
        <xdr:to>
          <xdr:col>32</xdr:col>
          <xdr:colOff>180975</xdr:colOff>
          <xdr:row>34</xdr:row>
          <xdr:rowOff>276225</xdr:rowOff>
        </xdr:to>
        <xdr:sp macro="" textlink="">
          <xdr:nvSpPr>
            <xdr:cNvPr id="47209" name="Check Box 105" hidden="1">
              <a:extLst>
                <a:ext uri="{63B3BB69-23CF-44E3-9099-C40C66FF867C}">
                  <a14:compatExt spid="_x0000_s47209"/>
                </a:ext>
                <a:ext uri="{FF2B5EF4-FFF2-40B4-BE49-F238E27FC236}">
                  <a16:creationId xmlns:a16="http://schemas.microsoft.com/office/drawing/2014/main" id="{00000000-0008-0000-0500-00006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32</xdr:row>
          <xdr:rowOff>142875</xdr:rowOff>
        </xdr:from>
        <xdr:to>
          <xdr:col>32</xdr:col>
          <xdr:colOff>180975</xdr:colOff>
          <xdr:row>34</xdr:row>
          <xdr:rowOff>9525</xdr:rowOff>
        </xdr:to>
        <xdr:sp macro="" textlink="">
          <xdr:nvSpPr>
            <xdr:cNvPr id="47210" name="Check Box 106" hidden="1">
              <a:extLst>
                <a:ext uri="{63B3BB69-23CF-44E3-9099-C40C66FF867C}">
                  <a14:compatExt spid="_x0000_s47210"/>
                </a:ext>
                <a:ext uri="{FF2B5EF4-FFF2-40B4-BE49-F238E27FC236}">
                  <a16:creationId xmlns:a16="http://schemas.microsoft.com/office/drawing/2014/main" id="{00000000-0008-0000-0500-00006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36</xdr:row>
          <xdr:rowOff>314325</xdr:rowOff>
        </xdr:from>
        <xdr:to>
          <xdr:col>32</xdr:col>
          <xdr:colOff>180975</xdr:colOff>
          <xdr:row>38</xdr:row>
          <xdr:rowOff>19050</xdr:rowOff>
        </xdr:to>
        <xdr:sp macro="" textlink="">
          <xdr:nvSpPr>
            <xdr:cNvPr id="47211" name="Check Box 107" hidden="1">
              <a:extLst>
                <a:ext uri="{63B3BB69-23CF-44E3-9099-C40C66FF867C}">
                  <a14:compatExt spid="_x0000_s47211"/>
                </a:ext>
                <a:ext uri="{FF2B5EF4-FFF2-40B4-BE49-F238E27FC236}">
                  <a16:creationId xmlns:a16="http://schemas.microsoft.com/office/drawing/2014/main" id="{00000000-0008-0000-0500-00006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37</xdr:row>
          <xdr:rowOff>152400</xdr:rowOff>
        </xdr:from>
        <xdr:to>
          <xdr:col>32</xdr:col>
          <xdr:colOff>180975</xdr:colOff>
          <xdr:row>39</xdr:row>
          <xdr:rowOff>28575</xdr:rowOff>
        </xdr:to>
        <xdr:sp macro="" textlink="">
          <xdr:nvSpPr>
            <xdr:cNvPr id="47212" name="Check Box 108" hidden="1">
              <a:extLst>
                <a:ext uri="{63B3BB69-23CF-44E3-9099-C40C66FF867C}">
                  <a14:compatExt spid="_x0000_s47212"/>
                </a:ext>
                <a:ext uri="{FF2B5EF4-FFF2-40B4-BE49-F238E27FC236}">
                  <a16:creationId xmlns:a16="http://schemas.microsoft.com/office/drawing/2014/main" id="{00000000-0008-0000-0500-00006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40</xdr:row>
          <xdr:rowOff>19050</xdr:rowOff>
        </xdr:from>
        <xdr:to>
          <xdr:col>32</xdr:col>
          <xdr:colOff>190500</xdr:colOff>
          <xdr:row>40</xdr:row>
          <xdr:rowOff>238125</xdr:rowOff>
        </xdr:to>
        <xdr:sp macro="" textlink="">
          <xdr:nvSpPr>
            <xdr:cNvPr id="47213" name="Check Box 109" hidden="1">
              <a:extLst>
                <a:ext uri="{63B3BB69-23CF-44E3-9099-C40C66FF867C}">
                  <a14:compatExt spid="_x0000_s47213"/>
                </a:ext>
                <a:ext uri="{FF2B5EF4-FFF2-40B4-BE49-F238E27FC236}">
                  <a16:creationId xmlns:a16="http://schemas.microsoft.com/office/drawing/2014/main" id="{00000000-0008-0000-0500-00006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40</xdr:row>
          <xdr:rowOff>200025</xdr:rowOff>
        </xdr:from>
        <xdr:to>
          <xdr:col>32</xdr:col>
          <xdr:colOff>209550</xdr:colOff>
          <xdr:row>40</xdr:row>
          <xdr:rowOff>419100</xdr:rowOff>
        </xdr:to>
        <xdr:sp macro="" textlink="">
          <xdr:nvSpPr>
            <xdr:cNvPr id="47214" name="Check Box 110" hidden="1">
              <a:extLst>
                <a:ext uri="{63B3BB69-23CF-44E3-9099-C40C66FF867C}">
                  <a14:compatExt spid="_x0000_s47214"/>
                </a:ext>
                <a:ext uri="{FF2B5EF4-FFF2-40B4-BE49-F238E27FC236}">
                  <a16:creationId xmlns:a16="http://schemas.microsoft.com/office/drawing/2014/main" id="{00000000-0008-0000-0500-00006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23</xdr:row>
          <xdr:rowOff>142875</xdr:rowOff>
        </xdr:from>
        <xdr:to>
          <xdr:col>32</xdr:col>
          <xdr:colOff>200025</xdr:colOff>
          <xdr:row>25</xdr:row>
          <xdr:rowOff>19050</xdr:rowOff>
        </xdr:to>
        <xdr:sp macro="" textlink="">
          <xdr:nvSpPr>
            <xdr:cNvPr id="47215" name="Check Box 111" hidden="1">
              <a:extLst>
                <a:ext uri="{63B3BB69-23CF-44E3-9099-C40C66FF867C}">
                  <a14:compatExt spid="_x0000_s47215"/>
                </a:ext>
                <a:ext uri="{FF2B5EF4-FFF2-40B4-BE49-F238E27FC236}">
                  <a16:creationId xmlns:a16="http://schemas.microsoft.com/office/drawing/2014/main" id="{00000000-0008-0000-0500-00006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285750</xdr:colOff>
          <xdr:row>13</xdr:row>
          <xdr:rowOff>142875</xdr:rowOff>
        </xdr:from>
        <xdr:to>
          <xdr:col>38</xdr:col>
          <xdr:colOff>247650</xdr:colOff>
          <xdr:row>15</xdr:row>
          <xdr:rowOff>19050</xdr:rowOff>
        </xdr:to>
        <xdr:sp macro="" textlink="">
          <xdr:nvSpPr>
            <xdr:cNvPr id="47217" name="Check Box 113" hidden="1">
              <a:extLst>
                <a:ext uri="{63B3BB69-23CF-44E3-9099-C40C66FF867C}">
                  <a14:compatExt spid="_x0000_s47217"/>
                </a:ext>
                <a:ext uri="{FF2B5EF4-FFF2-40B4-BE49-F238E27FC236}">
                  <a16:creationId xmlns:a16="http://schemas.microsoft.com/office/drawing/2014/main" id="{00000000-0008-0000-0500-00007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190500</xdr:colOff>
          <xdr:row>26</xdr:row>
          <xdr:rowOff>142875</xdr:rowOff>
        </xdr:from>
        <xdr:to>
          <xdr:col>40</xdr:col>
          <xdr:colOff>228600</xdr:colOff>
          <xdr:row>28</xdr:row>
          <xdr:rowOff>19050</xdr:rowOff>
        </xdr:to>
        <xdr:sp macro="" textlink="">
          <xdr:nvSpPr>
            <xdr:cNvPr id="47218" name="Check Box 114" hidden="1">
              <a:extLst>
                <a:ext uri="{63B3BB69-23CF-44E3-9099-C40C66FF867C}">
                  <a14:compatExt spid="_x0000_s47218"/>
                </a:ext>
                <a:ext uri="{FF2B5EF4-FFF2-40B4-BE49-F238E27FC236}">
                  <a16:creationId xmlns:a16="http://schemas.microsoft.com/office/drawing/2014/main" id="{00000000-0008-0000-0500-00007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57150</xdr:colOff>
          <xdr:row>26</xdr:row>
          <xdr:rowOff>152400</xdr:rowOff>
        </xdr:from>
        <xdr:to>
          <xdr:col>42</xdr:col>
          <xdr:colOff>342900</xdr:colOff>
          <xdr:row>28</xdr:row>
          <xdr:rowOff>28575</xdr:rowOff>
        </xdr:to>
        <xdr:sp macro="" textlink="">
          <xdr:nvSpPr>
            <xdr:cNvPr id="47219" name="Check Box 115" hidden="1">
              <a:extLst>
                <a:ext uri="{63B3BB69-23CF-44E3-9099-C40C66FF867C}">
                  <a14:compatExt spid="_x0000_s47219"/>
                </a:ext>
                <a:ext uri="{FF2B5EF4-FFF2-40B4-BE49-F238E27FC236}">
                  <a16:creationId xmlns:a16="http://schemas.microsoft.com/office/drawing/2014/main" id="{00000000-0008-0000-0500-00007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41</xdr:row>
          <xdr:rowOff>828675</xdr:rowOff>
        </xdr:from>
        <xdr:to>
          <xdr:col>32</xdr:col>
          <xdr:colOff>66675</xdr:colOff>
          <xdr:row>42</xdr:row>
          <xdr:rowOff>190500</xdr:rowOff>
        </xdr:to>
        <xdr:sp macro="" textlink="">
          <xdr:nvSpPr>
            <xdr:cNvPr id="47220" name="Check Box 116" hidden="1">
              <a:extLst>
                <a:ext uri="{63B3BB69-23CF-44E3-9099-C40C66FF867C}">
                  <a14:compatExt spid="_x0000_s47220"/>
                </a:ext>
                <a:ext uri="{FF2B5EF4-FFF2-40B4-BE49-F238E27FC236}">
                  <a16:creationId xmlns:a16="http://schemas.microsoft.com/office/drawing/2014/main" id="{00000000-0008-0000-0500-00007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104775</xdr:colOff>
          <xdr:row>41</xdr:row>
          <xdr:rowOff>838200</xdr:rowOff>
        </xdr:from>
        <xdr:to>
          <xdr:col>43</xdr:col>
          <xdr:colOff>0</xdr:colOff>
          <xdr:row>42</xdr:row>
          <xdr:rowOff>200025</xdr:rowOff>
        </xdr:to>
        <xdr:sp macro="" textlink="">
          <xdr:nvSpPr>
            <xdr:cNvPr id="47221" name="Check Box 117" hidden="1">
              <a:extLst>
                <a:ext uri="{63B3BB69-23CF-44E3-9099-C40C66FF867C}">
                  <a14:compatExt spid="_x0000_s47221"/>
                </a:ext>
                <a:ext uri="{FF2B5EF4-FFF2-40B4-BE49-F238E27FC236}">
                  <a16:creationId xmlns:a16="http://schemas.microsoft.com/office/drawing/2014/main" id="{00000000-0008-0000-0500-00007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19</xdr:row>
          <xdr:rowOff>0</xdr:rowOff>
        </xdr:from>
        <xdr:to>
          <xdr:col>50</xdr:col>
          <xdr:colOff>19050</xdr:colOff>
          <xdr:row>19</xdr:row>
          <xdr:rowOff>219075</xdr:rowOff>
        </xdr:to>
        <xdr:sp macro="" textlink="">
          <xdr:nvSpPr>
            <xdr:cNvPr id="47222" name="Check Box 118" hidden="1">
              <a:extLst>
                <a:ext uri="{63B3BB69-23CF-44E3-9099-C40C66FF867C}">
                  <a14:compatExt spid="_x0000_s47222"/>
                </a:ext>
                <a:ext uri="{FF2B5EF4-FFF2-40B4-BE49-F238E27FC236}">
                  <a16:creationId xmlns:a16="http://schemas.microsoft.com/office/drawing/2014/main" id="{00000000-0008-0000-0500-00007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114300</xdr:colOff>
          <xdr:row>19</xdr:row>
          <xdr:rowOff>0</xdr:rowOff>
        </xdr:from>
        <xdr:to>
          <xdr:col>48</xdr:col>
          <xdr:colOff>57150</xdr:colOff>
          <xdr:row>19</xdr:row>
          <xdr:rowOff>219075</xdr:rowOff>
        </xdr:to>
        <xdr:sp macro="" textlink="">
          <xdr:nvSpPr>
            <xdr:cNvPr id="47223" name="Check Box 119" hidden="1">
              <a:extLst>
                <a:ext uri="{63B3BB69-23CF-44E3-9099-C40C66FF867C}">
                  <a14:compatExt spid="_x0000_s47223"/>
                </a:ext>
                <a:ext uri="{FF2B5EF4-FFF2-40B4-BE49-F238E27FC236}">
                  <a16:creationId xmlns:a16="http://schemas.microsoft.com/office/drawing/2014/main" id="{00000000-0008-0000-0500-00007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14</xdr:row>
          <xdr:rowOff>142875</xdr:rowOff>
        </xdr:from>
        <xdr:to>
          <xdr:col>32</xdr:col>
          <xdr:colOff>133350</xdr:colOff>
          <xdr:row>16</xdr:row>
          <xdr:rowOff>9525</xdr:rowOff>
        </xdr:to>
        <xdr:sp macro="" textlink="">
          <xdr:nvSpPr>
            <xdr:cNvPr id="47224" name="Check Box 120" hidden="1">
              <a:extLst>
                <a:ext uri="{63B3BB69-23CF-44E3-9099-C40C66FF867C}">
                  <a14:compatExt spid="_x0000_s47224"/>
                </a:ext>
                <a:ext uri="{FF2B5EF4-FFF2-40B4-BE49-F238E27FC236}">
                  <a16:creationId xmlns:a16="http://schemas.microsoft.com/office/drawing/2014/main" id="{00000000-0008-0000-0500-00007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20</xdr:row>
          <xdr:rowOff>0</xdr:rowOff>
        </xdr:from>
        <xdr:to>
          <xdr:col>50</xdr:col>
          <xdr:colOff>19050</xdr:colOff>
          <xdr:row>20</xdr:row>
          <xdr:rowOff>219075</xdr:rowOff>
        </xdr:to>
        <xdr:sp macro="" textlink="">
          <xdr:nvSpPr>
            <xdr:cNvPr id="47225" name="Check Box 121" hidden="1">
              <a:extLst>
                <a:ext uri="{63B3BB69-23CF-44E3-9099-C40C66FF867C}">
                  <a14:compatExt spid="_x0000_s47225"/>
                </a:ext>
                <a:ext uri="{FF2B5EF4-FFF2-40B4-BE49-F238E27FC236}">
                  <a16:creationId xmlns:a16="http://schemas.microsoft.com/office/drawing/2014/main" id="{00000000-0008-0000-0500-00007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114300</xdr:colOff>
          <xdr:row>20</xdr:row>
          <xdr:rowOff>0</xdr:rowOff>
        </xdr:from>
        <xdr:to>
          <xdr:col>48</xdr:col>
          <xdr:colOff>57150</xdr:colOff>
          <xdr:row>20</xdr:row>
          <xdr:rowOff>219075</xdr:rowOff>
        </xdr:to>
        <xdr:sp macro="" textlink="">
          <xdr:nvSpPr>
            <xdr:cNvPr id="47226" name="Check Box 122" hidden="1">
              <a:extLst>
                <a:ext uri="{63B3BB69-23CF-44E3-9099-C40C66FF867C}">
                  <a14:compatExt spid="_x0000_s47226"/>
                </a:ext>
                <a:ext uri="{FF2B5EF4-FFF2-40B4-BE49-F238E27FC236}">
                  <a16:creationId xmlns:a16="http://schemas.microsoft.com/office/drawing/2014/main" id="{00000000-0008-0000-0500-00007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40</xdr:col>
      <xdr:colOff>133350</xdr:colOff>
      <xdr:row>52</xdr:row>
      <xdr:rowOff>95250</xdr:rowOff>
    </xdr:from>
    <xdr:to>
      <xdr:col>50</xdr:col>
      <xdr:colOff>542925</xdr:colOff>
      <xdr:row>54</xdr:row>
      <xdr:rowOff>66674</xdr:rowOff>
    </xdr:to>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4371975" y="12982575"/>
          <a:ext cx="3800475" cy="1066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n-lt"/>
              <a:ea typeface="+mn-ea"/>
            </a:rPr>
            <a:t>●</a:t>
          </a:r>
          <a:r>
            <a:rPr kumimoji="1" lang="ja-JP" altLang="en-US" sz="1000">
              <a:latin typeface="ＭＳ ゴシック" panose="020B0609070205080204" pitchFamily="49" charset="-128"/>
              <a:ea typeface="ＭＳ ゴシック" panose="020B0609070205080204" pitchFamily="49" charset="-128"/>
            </a:rPr>
            <a:t>旅行者の自署がない場合</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新潟大学から付与された旅行者本人のメールアドレス</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から提出されましたか？</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受信した添付ファイル付きメールを電子保存しまし</a:t>
          </a:r>
          <a:endParaRPr kumimoji="1" lang="en-US" altLang="ja-JP" sz="1000">
            <a:latin typeface="ＭＳ ゴシック" panose="020B0609070205080204" pitchFamily="49" charset="-128"/>
            <a:ea typeface="ＭＳ ゴシック" panose="020B0609070205080204" pitchFamily="49" charset="-128"/>
          </a:endParaRPr>
        </a:p>
        <a:p>
          <a:r>
            <a:rPr kumimoji="1" lang="en-US" altLang="ja-JP" sz="1000">
              <a:latin typeface="ＭＳ ゴシック" panose="020B0609070205080204" pitchFamily="49" charset="-128"/>
              <a:ea typeface="ＭＳ ゴシック" panose="020B0609070205080204" pitchFamily="49" charset="-128"/>
            </a:rPr>
            <a:t>    </a:t>
          </a:r>
          <a:r>
            <a:rPr kumimoji="1" lang="ja-JP" altLang="en-US" sz="1000">
              <a:latin typeface="ＭＳ ゴシック" panose="020B0609070205080204" pitchFamily="49" charset="-128"/>
              <a:ea typeface="ＭＳ ゴシック" panose="020B0609070205080204" pitchFamily="49" charset="-128"/>
            </a:rPr>
            <a:t>たか？</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342899</xdr:colOff>
      <xdr:row>51</xdr:row>
      <xdr:rowOff>66675</xdr:rowOff>
    </xdr:from>
    <xdr:to>
      <xdr:col>43</xdr:col>
      <xdr:colOff>171450</xdr:colOff>
      <xdr:row>52</xdr:row>
      <xdr:rowOff>76200</xdr:rowOff>
    </xdr:to>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4581524" y="12725400"/>
          <a:ext cx="933451" cy="238125"/>
        </a:xfrm>
        <a:prstGeom prst="rect">
          <a:avLst/>
        </a:prstGeom>
        <a:solidFill>
          <a:schemeClr val="bg1"/>
        </a:solidFill>
        <a:ln w="19050" cmpd="dbl">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ゴシック" panose="020B0609070205080204" pitchFamily="49" charset="-128"/>
              <a:ea typeface="ＭＳ ゴシック" panose="020B0609070205080204" pitchFamily="49" charset="-128"/>
            </a:rPr>
            <a:t>事務確認用</a:t>
          </a:r>
        </a:p>
      </xdr:txBody>
    </xdr:sp>
    <xdr:clientData/>
  </xdr:twoCellAnchor>
  <mc:AlternateContent xmlns:mc="http://schemas.openxmlformats.org/markup-compatibility/2006">
    <mc:Choice xmlns:a14="http://schemas.microsoft.com/office/drawing/2010/main" Requires="a14">
      <xdr:twoCellAnchor editAs="oneCell">
        <xdr:from>
          <xdr:col>40</xdr:col>
          <xdr:colOff>247650</xdr:colOff>
          <xdr:row>52</xdr:row>
          <xdr:rowOff>304800</xdr:rowOff>
        </xdr:from>
        <xdr:to>
          <xdr:col>41</xdr:col>
          <xdr:colOff>180975</xdr:colOff>
          <xdr:row>53</xdr:row>
          <xdr:rowOff>9525</xdr:rowOff>
        </xdr:to>
        <xdr:sp macro="" textlink="">
          <xdr:nvSpPr>
            <xdr:cNvPr id="47227" name="Check Box 123" hidden="1">
              <a:extLst>
                <a:ext uri="{63B3BB69-23CF-44E3-9099-C40C66FF867C}">
                  <a14:compatExt spid="_x0000_s47227"/>
                </a:ext>
                <a:ext uri="{FF2B5EF4-FFF2-40B4-BE49-F238E27FC236}">
                  <a16:creationId xmlns:a16="http://schemas.microsoft.com/office/drawing/2014/main" id="{00000000-0008-0000-0500-00007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238125</xdr:colOff>
          <xdr:row>53</xdr:row>
          <xdr:rowOff>66675</xdr:rowOff>
        </xdr:from>
        <xdr:to>
          <xdr:col>41</xdr:col>
          <xdr:colOff>171450</xdr:colOff>
          <xdr:row>53</xdr:row>
          <xdr:rowOff>333375</xdr:rowOff>
        </xdr:to>
        <xdr:sp macro="" textlink="">
          <xdr:nvSpPr>
            <xdr:cNvPr id="47228" name="Check Box 124" hidden="1">
              <a:extLst>
                <a:ext uri="{63B3BB69-23CF-44E3-9099-C40C66FF867C}">
                  <a14:compatExt spid="_x0000_s47228"/>
                </a:ext>
                <a:ext uri="{FF2B5EF4-FFF2-40B4-BE49-F238E27FC236}">
                  <a16:creationId xmlns:a16="http://schemas.microsoft.com/office/drawing/2014/main" id="{00000000-0008-0000-0500-00007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104776</xdr:colOff>
      <xdr:row>0</xdr:row>
      <xdr:rowOff>28575</xdr:rowOff>
    </xdr:from>
    <xdr:to>
      <xdr:col>1</xdr:col>
      <xdr:colOff>219075</xdr:colOff>
      <xdr:row>1</xdr:row>
      <xdr:rowOff>40957</xdr:rowOff>
    </xdr:to>
    <xdr:pic>
      <xdr:nvPicPr>
        <xdr:cNvPr id="4" name="図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6" y="28575"/>
          <a:ext cx="352424" cy="183832"/>
        </a:xfrm>
        <a:prstGeom prst="rect">
          <a:avLst/>
        </a:prstGeom>
      </xdr:spPr>
    </xdr:pic>
    <xdr:clientData/>
  </xdr:twoCellAnchor>
  <xdr:twoCellAnchor editAs="oneCell">
    <xdr:from>
      <xdr:col>29</xdr:col>
      <xdr:colOff>57150</xdr:colOff>
      <xdr:row>0</xdr:row>
      <xdr:rowOff>28575</xdr:rowOff>
    </xdr:from>
    <xdr:to>
      <xdr:col>30</xdr:col>
      <xdr:colOff>95249</xdr:colOff>
      <xdr:row>1</xdr:row>
      <xdr:rowOff>40957</xdr:rowOff>
    </xdr:to>
    <xdr:pic>
      <xdr:nvPicPr>
        <xdr:cNvPr id="102" name="図 101">
          <a:extLst>
            <a:ext uri="{FF2B5EF4-FFF2-40B4-BE49-F238E27FC236}">
              <a16:creationId xmlns:a16="http://schemas.microsoft.com/office/drawing/2014/main" id="{00000000-0008-0000-0500-00006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68325" y="28575"/>
          <a:ext cx="352424" cy="18383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34</xdr:col>
          <xdr:colOff>314325</xdr:colOff>
          <xdr:row>13</xdr:row>
          <xdr:rowOff>152400</xdr:rowOff>
        </xdr:from>
        <xdr:to>
          <xdr:col>35</xdr:col>
          <xdr:colOff>228600</xdr:colOff>
          <xdr:row>15</xdr:row>
          <xdr:rowOff>28575</xdr:rowOff>
        </xdr:to>
        <xdr:sp macro="" textlink="">
          <xdr:nvSpPr>
            <xdr:cNvPr id="47229" name="Check Box 125" hidden="1">
              <a:extLst>
                <a:ext uri="{63B3BB69-23CF-44E3-9099-C40C66FF867C}">
                  <a14:compatExt spid="_x0000_s47229"/>
                </a:ext>
                <a:ext uri="{FF2B5EF4-FFF2-40B4-BE49-F238E27FC236}">
                  <a16:creationId xmlns:a16="http://schemas.microsoft.com/office/drawing/2014/main" id="{00000000-0008-0000-0500-00007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22</xdr:col>
      <xdr:colOff>171450</xdr:colOff>
      <xdr:row>49</xdr:row>
      <xdr:rowOff>495300</xdr:rowOff>
    </xdr:from>
    <xdr:to>
      <xdr:col>28</xdr:col>
      <xdr:colOff>752475</xdr:colOff>
      <xdr:row>52</xdr:row>
      <xdr:rowOff>104776</xdr:rowOff>
    </xdr:to>
    <xdr:sp macro="" textlink="">
      <xdr:nvSpPr>
        <xdr:cNvPr id="2" name="テキスト ボックス 1">
          <a:extLst>
            <a:ext uri="{FF2B5EF4-FFF2-40B4-BE49-F238E27FC236}">
              <a16:creationId xmlns:a16="http://schemas.microsoft.com/office/drawing/2014/main" id="{0612C9F6-3477-211B-AC09-7359E394636D}"/>
            </a:ext>
          </a:extLst>
        </xdr:cNvPr>
        <xdr:cNvSpPr txBox="1"/>
      </xdr:nvSpPr>
      <xdr:spPr>
        <a:xfrm>
          <a:off x="8362950" y="13868400"/>
          <a:ext cx="4695825" cy="6762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00B050"/>
              </a:solidFill>
              <a:effectLst/>
              <a:uLnTx/>
              <a:uFillTx/>
              <a:latin typeface="+mn-lt"/>
              <a:ea typeface="+mn-ea"/>
              <a:cs typeface="+mn-cs"/>
            </a:rPr>
            <a:t>【</a:t>
          </a:r>
          <a:r>
            <a:rPr kumimoji="1" lang="ja-JP" altLang="en-US" sz="1100" b="1" i="0" u="none" strike="noStrike" kern="0" cap="none" spc="0" normalizeH="0" baseline="0" noProof="0">
              <a:ln>
                <a:noFill/>
              </a:ln>
              <a:solidFill>
                <a:srgbClr val="00B050"/>
              </a:solidFill>
              <a:effectLst/>
              <a:uLnTx/>
              <a:uFillTx/>
              <a:latin typeface="+mn-lt"/>
              <a:ea typeface="+mn-ea"/>
              <a:cs typeface="+mn-cs"/>
            </a:rPr>
            <a:t>重要</a:t>
          </a:r>
          <a:r>
            <a:rPr kumimoji="1" lang="en-US" altLang="ja-JP" sz="1100" b="1" i="0" u="none" strike="noStrike" kern="0" cap="none" spc="0" normalizeH="0" baseline="0" noProof="0">
              <a:ln>
                <a:noFill/>
              </a:ln>
              <a:solidFill>
                <a:srgbClr val="00B050"/>
              </a:solidFill>
              <a:effectLst/>
              <a:uLnTx/>
              <a:uFillTx/>
              <a:latin typeface="+mn-lt"/>
              <a:ea typeface="+mn-ea"/>
              <a:cs typeface="+mn-cs"/>
            </a:rPr>
            <a:t>】</a:t>
          </a:r>
          <a:r>
            <a:rPr kumimoji="1" lang="ja-JP" altLang="en-US" sz="1100" b="1" i="0" u="none" strike="noStrike" kern="0" cap="none" spc="0" normalizeH="0" baseline="0" noProof="0">
              <a:ln>
                <a:noFill/>
              </a:ln>
              <a:solidFill>
                <a:srgbClr val="00B050"/>
              </a:solidFill>
              <a:effectLst/>
              <a:uLnTx/>
              <a:uFillTx/>
              <a:latin typeface="+mn-lt"/>
              <a:ea typeface="+mn-ea"/>
              <a:cs typeface="+mn-cs"/>
            </a:rPr>
            <a:t>学外者：必ず，記載日付記入と自署のうえ提出してください。</a:t>
          </a:r>
          <a:endParaRPr kumimoji="1" lang="en-US" altLang="ja-JP" sz="1100" b="1" i="0" u="none" strike="noStrike" kern="0" cap="none" spc="0" normalizeH="0" baseline="0" noProof="0">
            <a:ln>
              <a:noFill/>
            </a:ln>
            <a:solidFill>
              <a:srgbClr val="00B05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00B050"/>
              </a:solidFill>
              <a:effectLst/>
              <a:uLnTx/>
              <a:uFillTx/>
              <a:latin typeface="+mn-lt"/>
              <a:ea typeface="+mn-ea"/>
              <a:cs typeface="+mn-cs"/>
            </a:rPr>
            <a:t>[Important] Non-university : Please make sure to fill in the date and submit the document bearing your signature.</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rgbClr val="00B05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342900</xdr:colOff>
          <xdr:row>15</xdr:row>
          <xdr:rowOff>228600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6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38100</xdr:rowOff>
        </xdr:from>
        <xdr:to>
          <xdr:col>2</xdr:col>
          <xdr:colOff>342900</xdr:colOff>
          <xdr:row>13</xdr:row>
          <xdr:rowOff>257175</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6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228600</xdr:rowOff>
        </xdr:from>
        <xdr:to>
          <xdr:col>2</xdr:col>
          <xdr:colOff>342900</xdr:colOff>
          <xdr:row>13</xdr:row>
          <xdr:rowOff>447675</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6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228600</xdr:rowOff>
        </xdr:from>
        <xdr:to>
          <xdr:col>2</xdr:col>
          <xdr:colOff>342900</xdr:colOff>
          <xdr:row>16</xdr:row>
          <xdr:rowOff>0</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6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38100</xdr:rowOff>
        </xdr:from>
        <xdr:to>
          <xdr:col>2</xdr:col>
          <xdr:colOff>342900</xdr:colOff>
          <xdr:row>23</xdr:row>
          <xdr:rowOff>257175</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6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228600</xdr:rowOff>
        </xdr:from>
        <xdr:to>
          <xdr:col>2</xdr:col>
          <xdr:colOff>342900</xdr:colOff>
          <xdr:row>23</xdr:row>
          <xdr:rowOff>447675</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6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342900</xdr:colOff>
          <xdr:row>19</xdr:row>
          <xdr:rowOff>228600</xdr:rowOff>
        </xdr:to>
        <xdr:sp macro="" textlink="">
          <xdr:nvSpPr>
            <xdr:cNvPr id="19465" name="Check Box 9" hidden="1">
              <a:extLst>
                <a:ext uri="{63B3BB69-23CF-44E3-9099-C40C66FF867C}">
                  <a14:compatExt spid="_x0000_s19465"/>
                </a:ext>
                <a:ext uri="{FF2B5EF4-FFF2-40B4-BE49-F238E27FC236}">
                  <a16:creationId xmlns:a16="http://schemas.microsoft.com/office/drawing/2014/main" id="{00000000-0008-0000-0600-00000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228600</xdr:rowOff>
        </xdr:from>
        <xdr:to>
          <xdr:col>2</xdr:col>
          <xdr:colOff>342900</xdr:colOff>
          <xdr:row>19</xdr:row>
          <xdr:rowOff>447675</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00000000-0008-0000-0600-00000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38100</xdr:rowOff>
        </xdr:from>
        <xdr:to>
          <xdr:col>2</xdr:col>
          <xdr:colOff>342900</xdr:colOff>
          <xdr:row>20</xdr:row>
          <xdr:rowOff>257175</xdr:rowOff>
        </xdr:to>
        <xdr:sp macro="" textlink="">
          <xdr:nvSpPr>
            <xdr:cNvPr id="19467" name="Check Box 11" hidden="1">
              <a:extLst>
                <a:ext uri="{63B3BB69-23CF-44E3-9099-C40C66FF867C}">
                  <a14:compatExt spid="_x0000_s19467"/>
                </a:ext>
                <a:ext uri="{FF2B5EF4-FFF2-40B4-BE49-F238E27FC236}">
                  <a16:creationId xmlns:a16="http://schemas.microsoft.com/office/drawing/2014/main" id="{00000000-0008-0000-0600-00000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228600</xdr:rowOff>
        </xdr:from>
        <xdr:to>
          <xdr:col>2</xdr:col>
          <xdr:colOff>342900</xdr:colOff>
          <xdr:row>20</xdr:row>
          <xdr:rowOff>447675</xdr:rowOff>
        </xdr:to>
        <xdr:sp macro="" textlink="">
          <xdr:nvSpPr>
            <xdr:cNvPr id="19468" name="Check Box 12" hidden="1">
              <a:extLst>
                <a:ext uri="{63B3BB69-23CF-44E3-9099-C40C66FF867C}">
                  <a14:compatExt spid="_x0000_s19468"/>
                </a:ext>
                <a:ext uri="{FF2B5EF4-FFF2-40B4-BE49-F238E27FC236}">
                  <a16:creationId xmlns:a16="http://schemas.microsoft.com/office/drawing/2014/main" id="{00000000-0008-0000-0600-00000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38100</xdr:rowOff>
        </xdr:from>
        <xdr:to>
          <xdr:col>2</xdr:col>
          <xdr:colOff>342900</xdr:colOff>
          <xdr:row>16</xdr:row>
          <xdr:rowOff>257175</xdr:rowOff>
        </xdr:to>
        <xdr:sp macro="" textlink="">
          <xdr:nvSpPr>
            <xdr:cNvPr id="19469" name="Check Box 13" hidden="1">
              <a:extLst>
                <a:ext uri="{63B3BB69-23CF-44E3-9099-C40C66FF867C}">
                  <a14:compatExt spid="_x0000_s19469"/>
                </a:ext>
                <a:ext uri="{FF2B5EF4-FFF2-40B4-BE49-F238E27FC236}">
                  <a16:creationId xmlns:a16="http://schemas.microsoft.com/office/drawing/2014/main" id="{00000000-0008-0000-0600-00000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228600</xdr:rowOff>
        </xdr:from>
        <xdr:to>
          <xdr:col>2</xdr:col>
          <xdr:colOff>342900</xdr:colOff>
          <xdr:row>16</xdr:row>
          <xdr:rowOff>447675</xdr:rowOff>
        </xdr:to>
        <xdr:sp macro="" textlink="">
          <xdr:nvSpPr>
            <xdr:cNvPr id="19470" name="Check Box 14" hidden="1">
              <a:extLst>
                <a:ext uri="{63B3BB69-23CF-44E3-9099-C40C66FF867C}">
                  <a14:compatExt spid="_x0000_s19470"/>
                </a:ext>
                <a:ext uri="{FF2B5EF4-FFF2-40B4-BE49-F238E27FC236}">
                  <a16:creationId xmlns:a16="http://schemas.microsoft.com/office/drawing/2014/main" id="{00000000-0008-0000-0600-00000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38100</xdr:rowOff>
        </xdr:from>
        <xdr:to>
          <xdr:col>2</xdr:col>
          <xdr:colOff>342900</xdr:colOff>
          <xdr:row>22</xdr:row>
          <xdr:rowOff>257175</xdr:rowOff>
        </xdr:to>
        <xdr:sp macro="" textlink="">
          <xdr:nvSpPr>
            <xdr:cNvPr id="19471" name="Check Box 15" hidden="1">
              <a:extLst>
                <a:ext uri="{63B3BB69-23CF-44E3-9099-C40C66FF867C}">
                  <a14:compatExt spid="_x0000_s19471"/>
                </a:ext>
                <a:ext uri="{FF2B5EF4-FFF2-40B4-BE49-F238E27FC236}">
                  <a16:creationId xmlns:a16="http://schemas.microsoft.com/office/drawing/2014/main" id="{00000000-0008-0000-0600-00000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228600</xdr:rowOff>
        </xdr:from>
        <xdr:to>
          <xdr:col>2</xdr:col>
          <xdr:colOff>342900</xdr:colOff>
          <xdr:row>22</xdr:row>
          <xdr:rowOff>447675</xdr:rowOff>
        </xdr:to>
        <xdr:sp macro="" textlink="">
          <xdr:nvSpPr>
            <xdr:cNvPr id="19472" name="Check Box 16" hidden="1">
              <a:extLst>
                <a:ext uri="{63B3BB69-23CF-44E3-9099-C40C66FF867C}">
                  <a14:compatExt spid="_x0000_s19472"/>
                </a:ext>
                <a:ext uri="{FF2B5EF4-FFF2-40B4-BE49-F238E27FC236}">
                  <a16:creationId xmlns:a16="http://schemas.microsoft.com/office/drawing/2014/main" id="{00000000-0008-0000-0600-00001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38100</xdr:rowOff>
        </xdr:from>
        <xdr:to>
          <xdr:col>2</xdr:col>
          <xdr:colOff>342900</xdr:colOff>
          <xdr:row>17</xdr:row>
          <xdr:rowOff>257175</xdr:rowOff>
        </xdr:to>
        <xdr:sp macro="" textlink="">
          <xdr:nvSpPr>
            <xdr:cNvPr id="19473" name="Check Box 17" hidden="1">
              <a:extLst>
                <a:ext uri="{63B3BB69-23CF-44E3-9099-C40C66FF867C}">
                  <a14:compatExt spid="_x0000_s19473"/>
                </a:ext>
                <a:ext uri="{FF2B5EF4-FFF2-40B4-BE49-F238E27FC236}">
                  <a16:creationId xmlns:a16="http://schemas.microsoft.com/office/drawing/2014/main" id="{00000000-0008-0000-0600-00001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228600</xdr:rowOff>
        </xdr:from>
        <xdr:to>
          <xdr:col>2</xdr:col>
          <xdr:colOff>342900</xdr:colOff>
          <xdr:row>17</xdr:row>
          <xdr:rowOff>447675</xdr:rowOff>
        </xdr:to>
        <xdr:sp macro="" textlink="">
          <xdr:nvSpPr>
            <xdr:cNvPr id="19474" name="Check Box 18" hidden="1">
              <a:extLst>
                <a:ext uri="{63B3BB69-23CF-44E3-9099-C40C66FF867C}">
                  <a14:compatExt spid="_x0000_s19474"/>
                </a:ext>
                <a:ext uri="{FF2B5EF4-FFF2-40B4-BE49-F238E27FC236}">
                  <a16:creationId xmlns:a16="http://schemas.microsoft.com/office/drawing/2014/main" id="{00000000-0008-0000-0600-00001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38100</xdr:rowOff>
        </xdr:from>
        <xdr:to>
          <xdr:col>2</xdr:col>
          <xdr:colOff>342900</xdr:colOff>
          <xdr:row>18</xdr:row>
          <xdr:rowOff>257175</xdr:rowOff>
        </xdr:to>
        <xdr:sp macro="" textlink="">
          <xdr:nvSpPr>
            <xdr:cNvPr id="19475" name="Check Box 19" hidden="1">
              <a:extLst>
                <a:ext uri="{63B3BB69-23CF-44E3-9099-C40C66FF867C}">
                  <a14:compatExt spid="_x0000_s19475"/>
                </a:ext>
                <a:ext uri="{FF2B5EF4-FFF2-40B4-BE49-F238E27FC236}">
                  <a16:creationId xmlns:a16="http://schemas.microsoft.com/office/drawing/2014/main" id="{00000000-0008-0000-0600-00001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228600</xdr:rowOff>
        </xdr:from>
        <xdr:to>
          <xdr:col>2</xdr:col>
          <xdr:colOff>342900</xdr:colOff>
          <xdr:row>18</xdr:row>
          <xdr:rowOff>447675</xdr:rowOff>
        </xdr:to>
        <xdr:sp macro="" textlink="">
          <xdr:nvSpPr>
            <xdr:cNvPr id="19476" name="Check Box 20" hidden="1">
              <a:extLst>
                <a:ext uri="{63B3BB69-23CF-44E3-9099-C40C66FF867C}">
                  <a14:compatExt spid="_x0000_s19476"/>
                </a:ext>
                <a:ext uri="{FF2B5EF4-FFF2-40B4-BE49-F238E27FC236}">
                  <a16:creationId xmlns:a16="http://schemas.microsoft.com/office/drawing/2014/main" id="{00000000-0008-0000-0600-00001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228600</xdr:rowOff>
        </xdr:from>
        <xdr:to>
          <xdr:col>2</xdr:col>
          <xdr:colOff>342900</xdr:colOff>
          <xdr:row>26</xdr:row>
          <xdr:rowOff>447675</xdr:rowOff>
        </xdr:to>
        <xdr:sp macro="" textlink="">
          <xdr:nvSpPr>
            <xdr:cNvPr id="19477" name="Check Box 21" hidden="1">
              <a:extLst>
                <a:ext uri="{63B3BB69-23CF-44E3-9099-C40C66FF867C}">
                  <a14:compatExt spid="_x0000_s19477"/>
                </a:ext>
                <a:ext uri="{FF2B5EF4-FFF2-40B4-BE49-F238E27FC236}">
                  <a16:creationId xmlns:a16="http://schemas.microsoft.com/office/drawing/2014/main" id="{00000000-0008-0000-0600-00001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38100</xdr:rowOff>
        </xdr:from>
        <xdr:to>
          <xdr:col>2</xdr:col>
          <xdr:colOff>342900</xdr:colOff>
          <xdr:row>29</xdr:row>
          <xdr:rowOff>257175</xdr:rowOff>
        </xdr:to>
        <xdr:sp macro="" textlink="">
          <xdr:nvSpPr>
            <xdr:cNvPr id="19478" name="Check Box 22" hidden="1">
              <a:extLst>
                <a:ext uri="{63B3BB69-23CF-44E3-9099-C40C66FF867C}">
                  <a14:compatExt spid="_x0000_s19478"/>
                </a:ext>
                <a:ext uri="{FF2B5EF4-FFF2-40B4-BE49-F238E27FC236}">
                  <a16:creationId xmlns:a16="http://schemas.microsoft.com/office/drawing/2014/main" id="{00000000-0008-0000-0600-00001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228600</xdr:rowOff>
        </xdr:from>
        <xdr:to>
          <xdr:col>2</xdr:col>
          <xdr:colOff>342900</xdr:colOff>
          <xdr:row>29</xdr:row>
          <xdr:rowOff>447675</xdr:rowOff>
        </xdr:to>
        <xdr:sp macro="" textlink="">
          <xdr:nvSpPr>
            <xdr:cNvPr id="19479" name="Check Box 23" hidden="1">
              <a:extLst>
                <a:ext uri="{63B3BB69-23CF-44E3-9099-C40C66FF867C}">
                  <a14:compatExt spid="_x0000_s19479"/>
                </a:ext>
                <a:ext uri="{FF2B5EF4-FFF2-40B4-BE49-F238E27FC236}">
                  <a16:creationId xmlns:a16="http://schemas.microsoft.com/office/drawing/2014/main" id="{00000000-0008-0000-0600-00001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38100</xdr:rowOff>
        </xdr:from>
        <xdr:to>
          <xdr:col>2</xdr:col>
          <xdr:colOff>342900</xdr:colOff>
          <xdr:row>27</xdr:row>
          <xdr:rowOff>257175</xdr:rowOff>
        </xdr:to>
        <xdr:sp macro="" textlink="">
          <xdr:nvSpPr>
            <xdr:cNvPr id="19480" name="Check Box 24" hidden="1">
              <a:extLst>
                <a:ext uri="{63B3BB69-23CF-44E3-9099-C40C66FF867C}">
                  <a14:compatExt spid="_x0000_s19480"/>
                </a:ext>
                <a:ext uri="{FF2B5EF4-FFF2-40B4-BE49-F238E27FC236}">
                  <a16:creationId xmlns:a16="http://schemas.microsoft.com/office/drawing/2014/main" id="{00000000-0008-0000-0600-00001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228600</xdr:rowOff>
        </xdr:from>
        <xdr:to>
          <xdr:col>2</xdr:col>
          <xdr:colOff>342900</xdr:colOff>
          <xdr:row>27</xdr:row>
          <xdr:rowOff>447675</xdr:rowOff>
        </xdr:to>
        <xdr:sp macro="" textlink="">
          <xdr:nvSpPr>
            <xdr:cNvPr id="19481" name="Check Box 25" hidden="1">
              <a:extLst>
                <a:ext uri="{63B3BB69-23CF-44E3-9099-C40C66FF867C}">
                  <a14:compatExt spid="_x0000_s19481"/>
                </a:ext>
                <a:ext uri="{FF2B5EF4-FFF2-40B4-BE49-F238E27FC236}">
                  <a16:creationId xmlns:a16="http://schemas.microsoft.com/office/drawing/2014/main" id="{00000000-0008-0000-0600-00001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342900</xdr:colOff>
          <xdr:row>21</xdr:row>
          <xdr:rowOff>228600</xdr:rowOff>
        </xdr:to>
        <xdr:sp macro="" textlink="">
          <xdr:nvSpPr>
            <xdr:cNvPr id="19482" name="Check Box 26" hidden="1">
              <a:extLst>
                <a:ext uri="{63B3BB69-23CF-44E3-9099-C40C66FF867C}">
                  <a14:compatExt spid="_x0000_s19482"/>
                </a:ext>
                <a:ext uri="{FF2B5EF4-FFF2-40B4-BE49-F238E27FC236}">
                  <a16:creationId xmlns:a16="http://schemas.microsoft.com/office/drawing/2014/main" id="{00000000-0008-0000-0600-00001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228600</xdr:rowOff>
        </xdr:from>
        <xdr:to>
          <xdr:col>2</xdr:col>
          <xdr:colOff>342900</xdr:colOff>
          <xdr:row>21</xdr:row>
          <xdr:rowOff>447675</xdr:rowOff>
        </xdr:to>
        <xdr:sp macro="" textlink="">
          <xdr:nvSpPr>
            <xdr:cNvPr id="19483" name="Check Box 27" hidden="1">
              <a:extLst>
                <a:ext uri="{63B3BB69-23CF-44E3-9099-C40C66FF867C}">
                  <a14:compatExt spid="_x0000_s19483"/>
                </a:ext>
                <a:ext uri="{FF2B5EF4-FFF2-40B4-BE49-F238E27FC236}">
                  <a16:creationId xmlns:a16="http://schemas.microsoft.com/office/drawing/2014/main" id="{00000000-0008-0000-0600-00001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38100</xdr:rowOff>
        </xdr:from>
        <xdr:to>
          <xdr:col>2</xdr:col>
          <xdr:colOff>342900</xdr:colOff>
          <xdr:row>25</xdr:row>
          <xdr:rowOff>257175</xdr:rowOff>
        </xdr:to>
        <xdr:sp macro="" textlink="">
          <xdr:nvSpPr>
            <xdr:cNvPr id="19484" name="Check Box 28" hidden="1">
              <a:extLst>
                <a:ext uri="{63B3BB69-23CF-44E3-9099-C40C66FF867C}">
                  <a14:compatExt spid="_x0000_s19484"/>
                </a:ext>
                <a:ext uri="{FF2B5EF4-FFF2-40B4-BE49-F238E27FC236}">
                  <a16:creationId xmlns:a16="http://schemas.microsoft.com/office/drawing/2014/main" id="{00000000-0008-0000-0600-00001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228600</xdr:rowOff>
        </xdr:from>
        <xdr:to>
          <xdr:col>2</xdr:col>
          <xdr:colOff>342900</xdr:colOff>
          <xdr:row>25</xdr:row>
          <xdr:rowOff>447675</xdr:rowOff>
        </xdr:to>
        <xdr:sp macro="" textlink="">
          <xdr:nvSpPr>
            <xdr:cNvPr id="19485" name="Check Box 29" hidden="1">
              <a:extLst>
                <a:ext uri="{63B3BB69-23CF-44E3-9099-C40C66FF867C}">
                  <a14:compatExt spid="_x0000_s19485"/>
                </a:ext>
                <a:ext uri="{FF2B5EF4-FFF2-40B4-BE49-F238E27FC236}">
                  <a16:creationId xmlns:a16="http://schemas.microsoft.com/office/drawing/2014/main" id="{00000000-0008-0000-0600-00001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38100</xdr:rowOff>
        </xdr:from>
        <xdr:to>
          <xdr:col>2</xdr:col>
          <xdr:colOff>342900</xdr:colOff>
          <xdr:row>14</xdr:row>
          <xdr:rowOff>257175</xdr:rowOff>
        </xdr:to>
        <xdr:sp macro="" textlink="">
          <xdr:nvSpPr>
            <xdr:cNvPr id="19486" name="Check Box 30" hidden="1">
              <a:extLst>
                <a:ext uri="{63B3BB69-23CF-44E3-9099-C40C66FF867C}">
                  <a14:compatExt spid="_x0000_s19486"/>
                </a:ext>
                <a:ext uri="{FF2B5EF4-FFF2-40B4-BE49-F238E27FC236}">
                  <a16:creationId xmlns:a16="http://schemas.microsoft.com/office/drawing/2014/main" id="{00000000-0008-0000-0600-00001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228600</xdr:rowOff>
        </xdr:from>
        <xdr:to>
          <xdr:col>2</xdr:col>
          <xdr:colOff>342900</xdr:colOff>
          <xdr:row>14</xdr:row>
          <xdr:rowOff>447675</xdr:rowOff>
        </xdr:to>
        <xdr:sp macro="" textlink="">
          <xdr:nvSpPr>
            <xdr:cNvPr id="19487" name="Check Box 31" hidden="1">
              <a:extLst>
                <a:ext uri="{63B3BB69-23CF-44E3-9099-C40C66FF867C}">
                  <a14:compatExt spid="_x0000_s19487"/>
                </a:ext>
                <a:ext uri="{FF2B5EF4-FFF2-40B4-BE49-F238E27FC236}">
                  <a16:creationId xmlns:a16="http://schemas.microsoft.com/office/drawing/2014/main" id="{00000000-0008-0000-0600-00001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38100</xdr:rowOff>
        </xdr:from>
        <xdr:to>
          <xdr:col>2</xdr:col>
          <xdr:colOff>342900</xdr:colOff>
          <xdr:row>28</xdr:row>
          <xdr:rowOff>257175</xdr:rowOff>
        </xdr:to>
        <xdr:sp macro="" textlink="">
          <xdr:nvSpPr>
            <xdr:cNvPr id="19488" name="Check Box 32" hidden="1">
              <a:extLst>
                <a:ext uri="{63B3BB69-23CF-44E3-9099-C40C66FF867C}">
                  <a14:compatExt spid="_x0000_s19488"/>
                </a:ext>
                <a:ext uri="{FF2B5EF4-FFF2-40B4-BE49-F238E27FC236}">
                  <a16:creationId xmlns:a16="http://schemas.microsoft.com/office/drawing/2014/main" id="{00000000-0008-0000-0600-00002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228600</xdr:rowOff>
        </xdr:from>
        <xdr:to>
          <xdr:col>2</xdr:col>
          <xdr:colOff>342900</xdr:colOff>
          <xdr:row>28</xdr:row>
          <xdr:rowOff>447675</xdr:rowOff>
        </xdr:to>
        <xdr:sp macro="" textlink="">
          <xdr:nvSpPr>
            <xdr:cNvPr id="19489" name="Check Box 33" hidden="1">
              <a:extLst>
                <a:ext uri="{63B3BB69-23CF-44E3-9099-C40C66FF867C}">
                  <a14:compatExt spid="_x0000_s19489"/>
                </a:ext>
                <a:ext uri="{FF2B5EF4-FFF2-40B4-BE49-F238E27FC236}">
                  <a16:creationId xmlns:a16="http://schemas.microsoft.com/office/drawing/2014/main" id="{00000000-0008-0000-0600-00002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1123950</xdr:colOff>
          <xdr:row>10</xdr:row>
          <xdr:rowOff>123825</xdr:rowOff>
        </xdr:from>
        <xdr:to>
          <xdr:col>3</xdr:col>
          <xdr:colOff>9525</xdr:colOff>
          <xdr:row>10</xdr:row>
          <xdr:rowOff>342900</xdr:rowOff>
        </xdr:to>
        <xdr:sp macro="" textlink="">
          <xdr:nvSpPr>
            <xdr:cNvPr id="19490" name="Check Box 34" hidden="1">
              <a:extLst>
                <a:ext uri="{63B3BB69-23CF-44E3-9099-C40C66FF867C}">
                  <a14:compatExt spid="_x0000_s19490"/>
                </a:ext>
                <a:ext uri="{FF2B5EF4-FFF2-40B4-BE49-F238E27FC236}">
                  <a16:creationId xmlns:a16="http://schemas.microsoft.com/office/drawing/2014/main" id="{00000000-0008-0000-0600-00002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1123950</xdr:colOff>
          <xdr:row>11</xdr:row>
          <xdr:rowOff>133350</xdr:rowOff>
        </xdr:from>
        <xdr:to>
          <xdr:col>3</xdr:col>
          <xdr:colOff>9525</xdr:colOff>
          <xdr:row>11</xdr:row>
          <xdr:rowOff>342900</xdr:rowOff>
        </xdr:to>
        <xdr:sp macro="" textlink="">
          <xdr:nvSpPr>
            <xdr:cNvPr id="19491" name="Check Box 35" hidden="1">
              <a:extLst>
                <a:ext uri="{63B3BB69-23CF-44E3-9099-C40C66FF867C}">
                  <a14:compatExt spid="_x0000_s19491"/>
                </a:ext>
                <a:ext uri="{FF2B5EF4-FFF2-40B4-BE49-F238E27FC236}">
                  <a16:creationId xmlns:a16="http://schemas.microsoft.com/office/drawing/2014/main" id="{00000000-0008-0000-0600-00002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342900</xdr:colOff>
          <xdr:row>15</xdr:row>
          <xdr:rowOff>228600</xdr:rowOff>
        </xdr:to>
        <xdr:sp macro="" textlink="">
          <xdr:nvSpPr>
            <xdr:cNvPr id="19492" name="Check Box 36" hidden="1">
              <a:extLst>
                <a:ext uri="{63B3BB69-23CF-44E3-9099-C40C66FF867C}">
                  <a14:compatExt spid="_x0000_s19492"/>
                </a:ext>
                <a:ext uri="{FF2B5EF4-FFF2-40B4-BE49-F238E27FC236}">
                  <a16:creationId xmlns:a16="http://schemas.microsoft.com/office/drawing/2014/main" id="{00000000-0008-0000-06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38100</xdr:rowOff>
        </xdr:from>
        <xdr:to>
          <xdr:col>2</xdr:col>
          <xdr:colOff>342900</xdr:colOff>
          <xdr:row>13</xdr:row>
          <xdr:rowOff>257175</xdr:rowOff>
        </xdr:to>
        <xdr:sp macro="" textlink="">
          <xdr:nvSpPr>
            <xdr:cNvPr id="19493" name="Check Box 37" hidden="1">
              <a:extLst>
                <a:ext uri="{63B3BB69-23CF-44E3-9099-C40C66FF867C}">
                  <a14:compatExt spid="_x0000_s19493"/>
                </a:ext>
                <a:ext uri="{FF2B5EF4-FFF2-40B4-BE49-F238E27FC236}">
                  <a16:creationId xmlns:a16="http://schemas.microsoft.com/office/drawing/2014/main" id="{00000000-0008-0000-06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228600</xdr:rowOff>
        </xdr:from>
        <xdr:to>
          <xdr:col>2</xdr:col>
          <xdr:colOff>342900</xdr:colOff>
          <xdr:row>13</xdr:row>
          <xdr:rowOff>447675</xdr:rowOff>
        </xdr:to>
        <xdr:sp macro="" textlink="">
          <xdr:nvSpPr>
            <xdr:cNvPr id="19494" name="Check Box 38" hidden="1">
              <a:extLst>
                <a:ext uri="{63B3BB69-23CF-44E3-9099-C40C66FF867C}">
                  <a14:compatExt spid="_x0000_s19494"/>
                </a:ext>
                <a:ext uri="{FF2B5EF4-FFF2-40B4-BE49-F238E27FC236}">
                  <a16:creationId xmlns:a16="http://schemas.microsoft.com/office/drawing/2014/main" id="{00000000-0008-0000-0600-00002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228600</xdr:rowOff>
        </xdr:from>
        <xdr:to>
          <xdr:col>2</xdr:col>
          <xdr:colOff>342900</xdr:colOff>
          <xdr:row>16</xdr:row>
          <xdr:rowOff>0</xdr:rowOff>
        </xdr:to>
        <xdr:sp macro="" textlink="">
          <xdr:nvSpPr>
            <xdr:cNvPr id="19495" name="Check Box 39" hidden="1">
              <a:extLst>
                <a:ext uri="{63B3BB69-23CF-44E3-9099-C40C66FF867C}">
                  <a14:compatExt spid="_x0000_s19495"/>
                </a:ext>
                <a:ext uri="{FF2B5EF4-FFF2-40B4-BE49-F238E27FC236}">
                  <a16:creationId xmlns:a16="http://schemas.microsoft.com/office/drawing/2014/main" id="{00000000-0008-0000-0600-00002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342900</xdr:colOff>
          <xdr:row>19</xdr:row>
          <xdr:rowOff>228600</xdr:rowOff>
        </xdr:to>
        <xdr:sp macro="" textlink="">
          <xdr:nvSpPr>
            <xdr:cNvPr id="19496" name="Check Box 40" hidden="1">
              <a:extLst>
                <a:ext uri="{63B3BB69-23CF-44E3-9099-C40C66FF867C}">
                  <a14:compatExt spid="_x0000_s19496"/>
                </a:ext>
                <a:ext uri="{FF2B5EF4-FFF2-40B4-BE49-F238E27FC236}">
                  <a16:creationId xmlns:a16="http://schemas.microsoft.com/office/drawing/2014/main" id="{00000000-0008-0000-0600-00002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228600</xdr:rowOff>
        </xdr:from>
        <xdr:to>
          <xdr:col>2</xdr:col>
          <xdr:colOff>342900</xdr:colOff>
          <xdr:row>19</xdr:row>
          <xdr:rowOff>447675</xdr:rowOff>
        </xdr:to>
        <xdr:sp macro="" textlink="">
          <xdr:nvSpPr>
            <xdr:cNvPr id="19497" name="Check Box 41" hidden="1">
              <a:extLst>
                <a:ext uri="{63B3BB69-23CF-44E3-9099-C40C66FF867C}">
                  <a14:compatExt spid="_x0000_s19497"/>
                </a:ext>
                <a:ext uri="{FF2B5EF4-FFF2-40B4-BE49-F238E27FC236}">
                  <a16:creationId xmlns:a16="http://schemas.microsoft.com/office/drawing/2014/main" id="{00000000-0008-0000-0600-00002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38100</xdr:rowOff>
        </xdr:from>
        <xdr:to>
          <xdr:col>2</xdr:col>
          <xdr:colOff>342900</xdr:colOff>
          <xdr:row>20</xdr:row>
          <xdr:rowOff>257175</xdr:rowOff>
        </xdr:to>
        <xdr:sp macro="" textlink="">
          <xdr:nvSpPr>
            <xdr:cNvPr id="19498" name="Check Box 42" hidden="1">
              <a:extLst>
                <a:ext uri="{63B3BB69-23CF-44E3-9099-C40C66FF867C}">
                  <a14:compatExt spid="_x0000_s19498"/>
                </a:ext>
                <a:ext uri="{FF2B5EF4-FFF2-40B4-BE49-F238E27FC236}">
                  <a16:creationId xmlns:a16="http://schemas.microsoft.com/office/drawing/2014/main" id="{00000000-0008-0000-0600-00002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228600</xdr:rowOff>
        </xdr:from>
        <xdr:to>
          <xdr:col>2</xdr:col>
          <xdr:colOff>342900</xdr:colOff>
          <xdr:row>20</xdr:row>
          <xdr:rowOff>447675</xdr:rowOff>
        </xdr:to>
        <xdr:sp macro="" textlink="">
          <xdr:nvSpPr>
            <xdr:cNvPr id="19499" name="Check Box 43" hidden="1">
              <a:extLst>
                <a:ext uri="{63B3BB69-23CF-44E3-9099-C40C66FF867C}">
                  <a14:compatExt spid="_x0000_s19499"/>
                </a:ext>
                <a:ext uri="{FF2B5EF4-FFF2-40B4-BE49-F238E27FC236}">
                  <a16:creationId xmlns:a16="http://schemas.microsoft.com/office/drawing/2014/main" id="{00000000-0008-0000-0600-00002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38100</xdr:rowOff>
        </xdr:from>
        <xdr:to>
          <xdr:col>2</xdr:col>
          <xdr:colOff>342900</xdr:colOff>
          <xdr:row>22</xdr:row>
          <xdr:rowOff>257175</xdr:rowOff>
        </xdr:to>
        <xdr:sp macro="" textlink="">
          <xdr:nvSpPr>
            <xdr:cNvPr id="19500" name="Check Box 44" hidden="1">
              <a:extLst>
                <a:ext uri="{63B3BB69-23CF-44E3-9099-C40C66FF867C}">
                  <a14:compatExt spid="_x0000_s19500"/>
                </a:ext>
                <a:ext uri="{FF2B5EF4-FFF2-40B4-BE49-F238E27FC236}">
                  <a16:creationId xmlns:a16="http://schemas.microsoft.com/office/drawing/2014/main" id="{00000000-0008-0000-0600-00002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228600</xdr:rowOff>
        </xdr:from>
        <xdr:to>
          <xdr:col>2</xdr:col>
          <xdr:colOff>342900</xdr:colOff>
          <xdr:row>22</xdr:row>
          <xdr:rowOff>447675</xdr:rowOff>
        </xdr:to>
        <xdr:sp macro="" textlink="">
          <xdr:nvSpPr>
            <xdr:cNvPr id="19501" name="Check Box 45" hidden="1">
              <a:extLst>
                <a:ext uri="{63B3BB69-23CF-44E3-9099-C40C66FF867C}">
                  <a14:compatExt spid="_x0000_s19501"/>
                </a:ext>
                <a:ext uri="{FF2B5EF4-FFF2-40B4-BE49-F238E27FC236}">
                  <a16:creationId xmlns:a16="http://schemas.microsoft.com/office/drawing/2014/main" id="{00000000-0008-0000-0600-00002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38100</xdr:rowOff>
        </xdr:from>
        <xdr:to>
          <xdr:col>2</xdr:col>
          <xdr:colOff>342900</xdr:colOff>
          <xdr:row>17</xdr:row>
          <xdr:rowOff>257175</xdr:rowOff>
        </xdr:to>
        <xdr:sp macro="" textlink="">
          <xdr:nvSpPr>
            <xdr:cNvPr id="19502" name="Check Box 46" hidden="1">
              <a:extLst>
                <a:ext uri="{63B3BB69-23CF-44E3-9099-C40C66FF867C}">
                  <a14:compatExt spid="_x0000_s19502"/>
                </a:ext>
                <a:ext uri="{FF2B5EF4-FFF2-40B4-BE49-F238E27FC236}">
                  <a16:creationId xmlns:a16="http://schemas.microsoft.com/office/drawing/2014/main" id="{00000000-0008-0000-0600-00002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228600</xdr:rowOff>
        </xdr:from>
        <xdr:to>
          <xdr:col>2</xdr:col>
          <xdr:colOff>342900</xdr:colOff>
          <xdr:row>17</xdr:row>
          <xdr:rowOff>447675</xdr:rowOff>
        </xdr:to>
        <xdr:sp macro="" textlink="">
          <xdr:nvSpPr>
            <xdr:cNvPr id="19503" name="Check Box 47" hidden="1">
              <a:extLst>
                <a:ext uri="{63B3BB69-23CF-44E3-9099-C40C66FF867C}">
                  <a14:compatExt spid="_x0000_s19503"/>
                </a:ext>
                <a:ext uri="{FF2B5EF4-FFF2-40B4-BE49-F238E27FC236}">
                  <a16:creationId xmlns:a16="http://schemas.microsoft.com/office/drawing/2014/main" id="{00000000-0008-0000-0600-00002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38100</xdr:rowOff>
        </xdr:from>
        <xdr:to>
          <xdr:col>2</xdr:col>
          <xdr:colOff>342900</xdr:colOff>
          <xdr:row>18</xdr:row>
          <xdr:rowOff>257175</xdr:rowOff>
        </xdr:to>
        <xdr:sp macro="" textlink="">
          <xdr:nvSpPr>
            <xdr:cNvPr id="19504" name="Check Box 48" hidden="1">
              <a:extLst>
                <a:ext uri="{63B3BB69-23CF-44E3-9099-C40C66FF867C}">
                  <a14:compatExt spid="_x0000_s19504"/>
                </a:ext>
                <a:ext uri="{FF2B5EF4-FFF2-40B4-BE49-F238E27FC236}">
                  <a16:creationId xmlns:a16="http://schemas.microsoft.com/office/drawing/2014/main" id="{00000000-0008-0000-0600-00003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228600</xdr:rowOff>
        </xdr:from>
        <xdr:to>
          <xdr:col>2</xdr:col>
          <xdr:colOff>342900</xdr:colOff>
          <xdr:row>18</xdr:row>
          <xdr:rowOff>447675</xdr:rowOff>
        </xdr:to>
        <xdr:sp macro="" textlink="">
          <xdr:nvSpPr>
            <xdr:cNvPr id="19505" name="Check Box 49" hidden="1">
              <a:extLst>
                <a:ext uri="{63B3BB69-23CF-44E3-9099-C40C66FF867C}">
                  <a14:compatExt spid="_x0000_s19505"/>
                </a:ext>
                <a:ext uri="{FF2B5EF4-FFF2-40B4-BE49-F238E27FC236}">
                  <a16:creationId xmlns:a16="http://schemas.microsoft.com/office/drawing/2014/main" id="{00000000-0008-0000-0600-00003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228600</xdr:rowOff>
        </xdr:from>
        <xdr:to>
          <xdr:col>2</xdr:col>
          <xdr:colOff>342900</xdr:colOff>
          <xdr:row>26</xdr:row>
          <xdr:rowOff>447675</xdr:rowOff>
        </xdr:to>
        <xdr:sp macro="" textlink="">
          <xdr:nvSpPr>
            <xdr:cNvPr id="19506" name="Check Box 50" hidden="1">
              <a:extLst>
                <a:ext uri="{63B3BB69-23CF-44E3-9099-C40C66FF867C}">
                  <a14:compatExt spid="_x0000_s19506"/>
                </a:ext>
                <a:ext uri="{FF2B5EF4-FFF2-40B4-BE49-F238E27FC236}">
                  <a16:creationId xmlns:a16="http://schemas.microsoft.com/office/drawing/2014/main" id="{00000000-0008-0000-0600-00003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38100</xdr:rowOff>
        </xdr:from>
        <xdr:to>
          <xdr:col>2</xdr:col>
          <xdr:colOff>342900</xdr:colOff>
          <xdr:row>29</xdr:row>
          <xdr:rowOff>257175</xdr:rowOff>
        </xdr:to>
        <xdr:sp macro="" textlink="">
          <xdr:nvSpPr>
            <xdr:cNvPr id="19507" name="Check Box 51" hidden="1">
              <a:extLst>
                <a:ext uri="{63B3BB69-23CF-44E3-9099-C40C66FF867C}">
                  <a14:compatExt spid="_x0000_s19507"/>
                </a:ext>
                <a:ext uri="{FF2B5EF4-FFF2-40B4-BE49-F238E27FC236}">
                  <a16:creationId xmlns:a16="http://schemas.microsoft.com/office/drawing/2014/main" id="{00000000-0008-0000-0600-00003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228600</xdr:rowOff>
        </xdr:from>
        <xdr:to>
          <xdr:col>2</xdr:col>
          <xdr:colOff>342900</xdr:colOff>
          <xdr:row>29</xdr:row>
          <xdr:rowOff>447675</xdr:rowOff>
        </xdr:to>
        <xdr:sp macro="" textlink="">
          <xdr:nvSpPr>
            <xdr:cNvPr id="19508" name="Check Box 52" hidden="1">
              <a:extLst>
                <a:ext uri="{63B3BB69-23CF-44E3-9099-C40C66FF867C}">
                  <a14:compatExt spid="_x0000_s19508"/>
                </a:ext>
                <a:ext uri="{FF2B5EF4-FFF2-40B4-BE49-F238E27FC236}">
                  <a16:creationId xmlns:a16="http://schemas.microsoft.com/office/drawing/2014/main" id="{00000000-0008-0000-0600-00003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38100</xdr:rowOff>
        </xdr:from>
        <xdr:to>
          <xdr:col>2</xdr:col>
          <xdr:colOff>342900</xdr:colOff>
          <xdr:row>27</xdr:row>
          <xdr:rowOff>257175</xdr:rowOff>
        </xdr:to>
        <xdr:sp macro="" textlink="">
          <xdr:nvSpPr>
            <xdr:cNvPr id="19509" name="Check Box 53" hidden="1">
              <a:extLst>
                <a:ext uri="{63B3BB69-23CF-44E3-9099-C40C66FF867C}">
                  <a14:compatExt spid="_x0000_s19509"/>
                </a:ext>
                <a:ext uri="{FF2B5EF4-FFF2-40B4-BE49-F238E27FC236}">
                  <a16:creationId xmlns:a16="http://schemas.microsoft.com/office/drawing/2014/main" id="{00000000-0008-0000-0600-00003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228600</xdr:rowOff>
        </xdr:from>
        <xdr:to>
          <xdr:col>2</xdr:col>
          <xdr:colOff>342900</xdr:colOff>
          <xdr:row>27</xdr:row>
          <xdr:rowOff>447675</xdr:rowOff>
        </xdr:to>
        <xdr:sp macro="" textlink="">
          <xdr:nvSpPr>
            <xdr:cNvPr id="19510" name="Check Box 54" hidden="1">
              <a:extLst>
                <a:ext uri="{63B3BB69-23CF-44E3-9099-C40C66FF867C}">
                  <a14:compatExt spid="_x0000_s19510"/>
                </a:ext>
                <a:ext uri="{FF2B5EF4-FFF2-40B4-BE49-F238E27FC236}">
                  <a16:creationId xmlns:a16="http://schemas.microsoft.com/office/drawing/2014/main" id="{00000000-0008-0000-0600-00003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342900</xdr:colOff>
          <xdr:row>21</xdr:row>
          <xdr:rowOff>228600</xdr:rowOff>
        </xdr:to>
        <xdr:sp macro="" textlink="">
          <xdr:nvSpPr>
            <xdr:cNvPr id="19511" name="Check Box 55" hidden="1">
              <a:extLst>
                <a:ext uri="{63B3BB69-23CF-44E3-9099-C40C66FF867C}">
                  <a14:compatExt spid="_x0000_s19511"/>
                </a:ext>
                <a:ext uri="{FF2B5EF4-FFF2-40B4-BE49-F238E27FC236}">
                  <a16:creationId xmlns:a16="http://schemas.microsoft.com/office/drawing/2014/main" id="{00000000-0008-0000-0600-00003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228600</xdr:rowOff>
        </xdr:from>
        <xdr:to>
          <xdr:col>2</xdr:col>
          <xdr:colOff>342900</xdr:colOff>
          <xdr:row>21</xdr:row>
          <xdr:rowOff>447675</xdr:rowOff>
        </xdr:to>
        <xdr:sp macro="" textlink="">
          <xdr:nvSpPr>
            <xdr:cNvPr id="19512" name="Check Box 56" hidden="1">
              <a:extLst>
                <a:ext uri="{63B3BB69-23CF-44E3-9099-C40C66FF867C}">
                  <a14:compatExt spid="_x0000_s19512"/>
                </a:ext>
                <a:ext uri="{FF2B5EF4-FFF2-40B4-BE49-F238E27FC236}">
                  <a16:creationId xmlns:a16="http://schemas.microsoft.com/office/drawing/2014/main" id="{00000000-0008-0000-0600-00003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38100</xdr:rowOff>
        </xdr:from>
        <xdr:to>
          <xdr:col>2</xdr:col>
          <xdr:colOff>342900</xdr:colOff>
          <xdr:row>25</xdr:row>
          <xdr:rowOff>257175</xdr:rowOff>
        </xdr:to>
        <xdr:sp macro="" textlink="">
          <xdr:nvSpPr>
            <xdr:cNvPr id="19513" name="Check Box 57" hidden="1">
              <a:extLst>
                <a:ext uri="{63B3BB69-23CF-44E3-9099-C40C66FF867C}">
                  <a14:compatExt spid="_x0000_s19513"/>
                </a:ext>
                <a:ext uri="{FF2B5EF4-FFF2-40B4-BE49-F238E27FC236}">
                  <a16:creationId xmlns:a16="http://schemas.microsoft.com/office/drawing/2014/main" id="{00000000-0008-0000-0600-00003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228600</xdr:rowOff>
        </xdr:from>
        <xdr:to>
          <xdr:col>2</xdr:col>
          <xdr:colOff>342900</xdr:colOff>
          <xdr:row>25</xdr:row>
          <xdr:rowOff>447675</xdr:rowOff>
        </xdr:to>
        <xdr:sp macro="" textlink="">
          <xdr:nvSpPr>
            <xdr:cNvPr id="19514" name="Check Box 58" hidden="1">
              <a:extLst>
                <a:ext uri="{63B3BB69-23CF-44E3-9099-C40C66FF867C}">
                  <a14:compatExt spid="_x0000_s19514"/>
                </a:ext>
                <a:ext uri="{FF2B5EF4-FFF2-40B4-BE49-F238E27FC236}">
                  <a16:creationId xmlns:a16="http://schemas.microsoft.com/office/drawing/2014/main" id="{00000000-0008-0000-0600-00003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38100</xdr:rowOff>
        </xdr:from>
        <xdr:to>
          <xdr:col>2</xdr:col>
          <xdr:colOff>342900</xdr:colOff>
          <xdr:row>14</xdr:row>
          <xdr:rowOff>257175</xdr:rowOff>
        </xdr:to>
        <xdr:sp macro="" textlink="">
          <xdr:nvSpPr>
            <xdr:cNvPr id="19515" name="Check Box 59" hidden="1">
              <a:extLst>
                <a:ext uri="{63B3BB69-23CF-44E3-9099-C40C66FF867C}">
                  <a14:compatExt spid="_x0000_s19515"/>
                </a:ext>
                <a:ext uri="{FF2B5EF4-FFF2-40B4-BE49-F238E27FC236}">
                  <a16:creationId xmlns:a16="http://schemas.microsoft.com/office/drawing/2014/main" id="{00000000-0008-0000-0600-00003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228600</xdr:rowOff>
        </xdr:from>
        <xdr:to>
          <xdr:col>2</xdr:col>
          <xdr:colOff>342900</xdr:colOff>
          <xdr:row>14</xdr:row>
          <xdr:rowOff>447675</xdr:rowOff>
        </xdr:to>
        <xdr:sp macro="" textlink="">
          <xdr:nvSpPr>
            <xdr:cNvPr id="19516" name="Check Box 60" hidden="1">
              <a:extLst>
                <a:ext uri="{63B3BB69-23CF-44E3-9099-C40C66FF867C}">
                  <a14:compatExt spid="_x0000_s19516"/>
                </a:ext>
                <a:ext uri="{FF2B5EF4-FFF2-40B4-BE49-F238E27FC236}">
                  <a16:creationId xmlns:a16="http://schemas.microsoft.com/office/drawing/2014/main" id="{00000000-0008-0000-0600-00003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38100</xdr:rowOff>
        </xdr:from>
        <xdr:to>
          <xdr:col>2</xdr:col>
          <xdr:colOff>342900</xdr:colOff>
          <xdr:row>28</xdr:row>
          <xdr:rowOff>257175</xdr:rowOff>
        </xdr:to>
        <xdr:sp macro="" textlink="">
          <xdr:nvSpPr>
            <xdr:cNvPr id="19517" name="Check Box 61" hidden="1">
              <a:extLst>
                <a:ext uri="{63B3BB69-23CF-44E3-9099-C40C66FF867C}">
                  <a14:compatExt spid="_x0000_s19517"/>
                </a:ext>
                <a:ext uri="{FF2B5EF4-FFF2-40B4-BE49-F238E27FC236}">
                  <a16:creationId xmlns:a16="http://schemas.microsoft.com/office/drawing/2014/main" id="{00000000-0008-0000-0600-00003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228600</xdr:rowOff>
        </xdr:from>
        <xdr:to>
          <xdr:col>2</xdr:col>
          <xdr:colOff>342900</xdr:colOff>
          <xdr:row>28</xdr:row>
          <xdr:rowOff>447675</xdr:rowOff>
        </xdr:to>
        <xdr:sp macro="" textlink="">
          <xdr:nvSpPr>
            <xdr:cNvPr id="19518" name="Check Box 62" hidden="1">
              <a:extLst>
                <a:ext uri="{63B3BB69-23CF-44E3-9099-C40C66FF867C}">
                  <a14:compatExt spid="_x0000_s19518"/>
                </a:ext>
                <a:ext uri="{FF2B5EF4-FFF2-40B4-BE49-F238E27FC236}">
                  <a16:creationId xmlns:a16="http://schemas.microsoft.com/office/drawing/2014/main" id="{00000000-0008-0000-0600-00003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38100</xdr:rowOff>
        </xdr:from>
        <xdr:to>
          <xdr:col>2</xdr:col>
          <xdr:colOff>342900</xdr:colOff>
          <xdr:row>24</xdr:row>
          <xdr:rowOff>257175</xdr:rowOff>
        </xdr:to>
        <xdr:sp macro="" textlink="">
          <xdr:nvSpPr>
            <xdr:cNvPr id="19519" name="Check Box 63" hidden="1">
              <a:extLst>
                <a:ext uri="{63B3BB69-23CF-44E3-9099-C40C66FF867C}">
                  <a14:compatExt spid="_x0000_s19519"/>
                </a:ext>
                <a:ext uri="{FF2B5EF4-FFF2-40B4-BE49-F238E27FC236}">
                  <a16:creationId xmlns:a16="http://schemas.microsoft.com/office/drawing/2014/main" id="{00000000-0008-0000-0600-00003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228600</xdr:rowOff>
        </xdr:from>
        <xdr:to>
          <xdr:col>2</xdr:col>
          <xdr:colOff>342900</xdr:colOff>
          <xdr:row>24</xdr:row>
          <xdr:rowOff>447675</xdr:rowOff>
        </xdr:to>
        <xdr:sp macro="" textlink="">
          <xdr:nvSpPr>
            <xdr:cNvPr id="19520" name="Check Box 64" hidden="1">
              <a:extLst>
                <a:ext uri="{63B3BB69-23CF-44E3-9099-C40C66FF867C}">
                  <a14:compatExt spid="_x0000_s19520"/>
                </a:ext>
                <a:ext uri="{FF2B5EF4-FFF2-40B4-BE49-F238E27FC236}">
                  <a16:creationId xmlns:a16="http://schemas.microsoft.com/office/drawing/2014/main" id="{00000000-0008-0000-0600-00004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38100</xdr:rowOff>
        </xdr:from>
        <xdr:to>
          <xdr:col>2</xdr:col>
          <xdr:colOff>342900</xdr:colOff>
          <xdr:row>24</xdr:row>
          <xdr:rowOff>257175</xdr:rowOff>
        </xdr:to>
        <xdr:sp macro="" textlink="">
          <xdr:nvSpPr>
            <xdr:cNvPr id="19521" name="Check Box 65" hidden="1">
              <a:extLst>
                <a:ext uri="{63B3BB69-23CF-44E3-9099-C40C66FF867C}">
                  <a14:compatExt spid="_x0000_s19521"/>
                </a:ext>
                <a:ext uri="{FF2B5EF4-FFF2-40B4-BE49-F238E27FC236}">
                  <a16:creationId xmlns:a16="http://schemas.microsoft.com/office/drawing/2014/main" id="{00000000-0008-0000-0600-00004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228600</xdr:rowOff>
        </xdr:from>
        <xdr:to>
          <xdr:col>2</xdr:col>
          <xdr:colOff>342900</xdr:colOff>
          <xdr:row>24</xdr:row>
          <xdr:rowOff>447675</xdr:rowOff>
        </xdr:to>
        <xdr:sp macro="" textlink="">
          <xdr:nvSpPr>
            <xdr:cNvPr id="19522" name="Check Box 66" hidden="1">
              <a:extLst>
                <a:ext uri="{63B3BB69-23CF-44E3-9099-C40C66FF867C}">
                  <a14:compatExt spid="_x0000_s19522"/>
                </a:ext>
                <a:ext uri="{FF2B5EF4-FFF2-40B4-BE49-F238E27FC236}">
                  <a16:creationId xmlns:a16="http://schemas.microsoft.com/office/drawing/2014/main" id="{00000000-0008-0000-0600-00004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38100</xdr:rowOff>
        </xdr:from>
        <xdr:to>
          <xdr:col>2</xdr:col>
          <xdr:colOff>342900</xdr:colOff>
          <xdr:row>26</xdr:row>
          <xdr:rowOff>257175</xdr:rowOff>
        </xdr:to>
        <xdr:sp macro="" textlink="">
          <xdr:nvSpPr>
            <xdr:cNvPr id="19523" name="Check Box 67" hidden="1">
              <a:extLst>
                <a:ext uri="{63B3BB69-23CF-44E3-9099-C40C66FF867C}">
                  <a14:compatExt spid="_x0000_s19523"/>
                </a:ext>
                <a:ext uri="{FF2B5EF4-FFF2-40B4-BE49-F238E27FC236}">
                  <a16:creationId xmlns:a16="http://schemas.microsoft.com/office/drawing/2014/main" id="{00000000-0008-0000-0600-00004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228600</xdr:rowOff>
        </xdr:from>
        <xdr:to>
          <xdr:col>2</xdr:col>
          <xdr:colOff>342900</xdr:colOff>
          <xdr:row>26</xdr:row>
          <xdr:rowOff>447675</xdr:rowOff>
        </xdr:to>
        <xdr:sp macro="" textlink="">
          <xdr:nvSpPr>
            <xdr:cNvPr id="19524" name="Check Box 68" hidden="1">
              <a:extLst>
                <a:ext uri="{63B3BB69-23CF-44E3-9099-C40C66FF867C}">
                  <a14:compatExt spid="_x0000_s19524"/>
                </a:ext>
                <a:ext uri="{FF2B5EF4-FFF2-40B4-BE49-F238E27FC236}">
                  <a16:creationId xmlns:a16="http://schemas.microsoft.com/office/drawing/2014/main" id="{00000000-0008-0000-0600-00004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38100</xdr:rowOff>
        </xdr:from>
        <xdr:to>
          <xdr:col>2</xdr:col>
          <xdr:colOff>342900</xdr:colOff>
          <xdr:row>26</xdr:row>
          <xdr:rowOff>257175</xdr:rowOff>
        </xdr:to>
        <xdr:sp macro="" textlink="">
          <xdr:nvSpPr>
            <xdr:cNvPr id="19525" name="Check Box 69" hidden="1">
              <a:extLst>
                <a:ext uri="{63B3BB69-23CF-44E3-9099-C40C66FF867C}">
                  <a14:compatExt spid="_x0000_s19525"/>
                </a:ext>
                <a:ext uri="{FF2B5EF4-FFF2-40B4-BE49-F238E27FC236}">
                  <a16:creationId xmlns:a16="http://schemas.microsoft.com/office/drawing/2014/main" id="{00000000-0008-0000-0600-00004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228600</xdr:rowOff>
        </xdr:from>
        <xdr:to>
          <xdr:col>2</xdr:col>
          <xdr:colOff>342900</xdr:colOff>
          <xdr:row>26</xdr:row>
          <xdr:rowOff>447675</xdr:rowOff>
        </xdr:to>
        <xdr:sp macro="" textlink="">
          <xdr:nvSpPr>
            <xdr:cNvPr id="19526" name="Check Box 70" hidden="1">
              <a:extLst>
                <a:ext uri="{63B3BB69-23CF-44E3-9099-C40C66FF867C}">
                  <a14:compatExt spid="_x0000_s19526"/>
                </a:ext>
                <a:ext uri="{FF2B5EF4-FFF2-40B4-BE49-F238E27FC236}">
                  <a16:creationId xmlns:a16="http://schemas.microsoft.com/office/drawing/2014/main" id="{00000000-0008-0000-0600-00004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9</xdr:col>
      <xdr:colOff>156882</xdr:colOff>
      <xdr:row>0</xdr:row>
      <xdr:rowOff>268941</xdr:rowOff>
    </xdr:from>
    <xdr:ext cx="4696911" cy="795618"/>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9939617" y="268941"/>
          <a:ext cx="4696911" cy="79561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rgbClr val="FF0000"/>
              </a:solidFill>
            </a:rPr>
            <a:t>【</a:t>
          </a:r>
          <a:r>
            <a:rPr kumimoji="1" lang="ja-JP" altLang="en-US" sz="1100" b="1">
              <a:solidFill>
                <a:srgbClr val="FF0000"/>
              </a:solidFill>
            </a:rPr>
            <a:t>重要</a:t>
          </a:r>
          <a:r>
            <a:rPr kumimoji="1" lang="en-US" altLang="ja-JP" sz="1100" b="1">
              <a:solidFill>
                <a:srgbClr val="FF0000"/>
              </a:solidFill>
            </a:rPr>
            <a:t>】</a:t>
          </a:r>
          <a:r>
            <a:rPr kumimoji="1" lang="ja-JP" altLang="en-US" sz="1100" b="1">
              <a:solidFill>
                <a:srgbClr val="FF0000"/>
              </a:solidFill>
            </a:rPr>
            <a:t>旅行報告書とともに所属部局の事務部門に提出してください。</a:t>
          </a:r>
          <a:endParaRPr kumimoji="1" lang="en-US" altLang="ja-JP" sz="1100" b="1">
            <a:solidFill>
              <a:srgbClr val="FF0000"/>
            </a:solidFill>
          </a:endParaRPr>
        </a:p>
        <a:p>
          <a:r>
            <a:rPr kumimoji="1" lang="en-US" altLang="ja-JP" sz="1100" b="1">
              <a:solidFill>
                <a:srgbClr val="FF0000"/>
              </a:solidFill>
            </a:rPr>
            <a:t>[Important] Submit this together with the travel report to the administrative section of your affiliated department.</a:t>
          </a:r>
          <a:endParaRPr kumimoji="1" lang="ja-JP" altLang="en-US" sz="1100" b="1">
            <a:solidFill>
              <a:srgbClr val="FF0000"/>
            </a:solidFill>
          </a:endParaRPr>
        </a:p>
      </xdr:txBody>
    </xdr:sp>
    <xdr:clientData/>
  </xdr:oneCellAnchor>
  <mc:AlternateContent xmlns:mc="http://schemas.openxmlformats.org/markup-compatibility/2006">
    <mc:Choice xmlns:a14="http://schemas.microsoft.com/office/drawing/2010/main" Requires="a14">
      <xdr:twoCellAnchor editAs="oneCell">
        <xdr:from>
          <xdr:col>12</xdr:col>
          <xdr:colOff>57150</xdr:colOff>
          <xdr:row>15</xdr:row>
          <xdr:rowOff>0</xdr:rowOff>
        </xdr:from>
        <xdr:to>
          <xdr:col>12</xdr:col>
          <xdr:colOff>342900</xdr:colOff>
          <xdr:row>15</xdr:row>
          <xdr:rowOff>228600</xdr:rowOff>
        </xdr:to>
        <xdr:sp macro="" textlink="">
          <xdr:nvSpPr>
            <xdr:cNvPr id="19527" name="Check Box 71" hidden="1">
              <a:extLst>
                <a:ext uri="{63B3BB69-23CF-44E3-9099-C40C66FF867C}">
                  <a14:compatExt spid="_x0000_s19527"/>
                </a:ext>
                <a:ext uri="{FF2B5EF4-FFF2-40B4-BE49-F238E27FC236}">
                  <a16:creationId xmlns:a16="http://schemas.microsoft.com/office/drawing/2014/main" id="{00000000-0008-0000-0600-00004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13</xdr:row>
          <xdr:rowOff>38100</xdr:rowOff>
        </xdr:from>
        <xdr:to>
          <xdr:col>12</xdr:col>
          <xdr:colOff>342900</xdr:colOff>
          <xdr:row>13</xdr:row>
          <xdr:rowOff>257175</xdr:rowOff>
        </xdr:to>
        <xdr:sp macro="" textlink="">
          <xdr:nvSpPr>
            <xdr:cNvPr id="19528" name="Check Box 72" hidden="1">
              <a:extLst>
                <a:ext uri="{63B3BB69-23CF-44E3-9099-C40C66FF867C}">
                  <a14:compatExt spid="_x0000_s19528"/>
                </a:ext>
                <a:ext uri="{FF2B5EF4-FFF2-40B4-BE49-F238E27FC236}">
                  <a16:creationId xmlns:a16="http://schemas.microsoft.com/office/drawing/2014/main" id="{00000000-0008-0000-0600-00004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13</xdr:row>
          <xdr:rowOff>228600</xdr:rowOff>
        </xdr:from>
        <xdr:to>
          <xdr:col>12</xdr:col>
          <xdr:colOff>342900</xdr:colOff>
          <xdr:row>13</xdr:row>
          <xdr:rowOff>447675</xdr:rowOff>
        </xdr:to>
        <xdr:sp macro="" textlink="">
          <xdr:nvSpPr>
            <xdr:cNvPr id="19529" name="Check Box 73" hidden="1">
              <a:extLst>
                <a:ext uri="{63B3BB69-23CF-44E3-9099-C40C66FF867C}">
                  <a14:compatExt spid="_x0000_s19529"/>
                </a:ext>
                <a:ext uri="{FF2B5EF4-FFF2-40B4-BE49-F238E27FC236}">
                  <a16:creationId xmlns:a16="http://schemas.microsoft.com/office/drawing/2014/main" id="{00000000-0008-0000-0600-00004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xdr:row>
          <xdr:rowOff>228600</xdr:rowOff>
        </xdr:from>
        <xdr:to>
          <xdr:col>12</xdr:col>
          <xdr:colOff>342900</xdr:colOff>
          <xdr:row>16</xdr:row>
          <xdr:rowOff>0</xdr:rowOff>
        </xdr:to>
        <xdr:sp macro="" textlink="">
          <xdr:nvSpPr>
            <xdr:cNvPr id="19530" name="Check Box 74" hidden="1">
              <a:extLst>
                <a:ext uri="{63B3BB69-23CF-44E3-9099-C40C66FF867C}">
                  <a14:compatExt spid="_x0000_s19530"/>
                </a:ext>
                <a:ext uri="{FF2B5EF4-FFF2-40B4-BE49-F238E27FC236}">
                  <a16:creationId xmlns:a16="http://schemas.microsoft.com/office/drawing/2014/main" id="{00000000-0008-0000-0600-00004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23</xdr:row>
          <xdr:rowOff>38100</xdr:rowOff>
        </xdr:from>
        <xdr:to>
          <xdr:col>12</xdr:col>
          <xdr:colOff>342900</xdr:colOff>
          <xdr:row>23</xdr:row>
          <xdr:rowOff>257175</xdr:rowOff>
        </xdr:to>
        <xdr:sp macro="" textlink="">
          <xdr:nvSpPr>
            <xdr:cNvPr id="19531" name="Check Box 75" hidden="1">
              <a:extLst>
                <a:ext uri="{63B3BB69-23CF-44E3-9099-C40C66FF867C}">
                  <a14:compatExt spid="_x0000_s19531"/>
                </a:ext>
                <a:ext uri="{FF2B5EF4-FFF2-40B4-BE49-F238E27FC236}">
                  <a16:creationId xmlns:a16="http://schemas.microsoft.com/office/drawing/2014/main" id="{00000000-0008-0000-0600-00004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23</xdr:row>
          <xdr:rowOff>228600</xdr:rowOff>
        </xdr:from>
        <xdr:to>
          <xdr:col>12</xdr:col>
          <xdr:colOff>342900</xdr:colOff>
          <xdr:row>23</xdr:row>
          <xdr:rowOff>447675</xdr:rowOff>
        </xdr:to>
        <xdr:sp macro="" textlink="">
          <xdr:nvSpPr>
            <xdr:cNvPr id="19532" name="Check Box 76" hidden="1">
              <a:extLst>
                <a:ext uri="{63B3BB69-23CF-44E3-9099-C40C66FF867C}">
                  <a14:compatExt spid="_x0000_s19532"/>
                </a:ext>
                <a:ext uri="{FF2B5EF4-FFF2-40B4-BE49-F238E27FC236}">
                  <a16:creationId xmlns:a16="http://schemas.microsoft.com/office/drawing/2014/main" id="{00000000-0008-0000-0600-00004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19</xdr:row>
          <xdr:rowOff>0</xdr:rowOff>
        </xdr:from>
        <xdr:to>
          <xdr:col>12</xdr:col>
          <xdr:colOff>342900</xdr:colOff>
          <xdr:row>19</xdr:row>
          <xdr:rowOff>228600</xdr:rowOff>
        </xdr:to>
        <xdr:sp macro="" textlink="">
          <xdr:nvSpPr>
            <xdr:cNvPr id="19533" name="Check Box 77" hidden="1">
              <a:extLst>
                <a:ext uri="{63B3BB69-23CF-44E3-9099-C40C66FF867C}">
                  <a14:compatExt spid="_x0000_s19533"/>
                </a:ext>
                <a:ext uri="{FF2B5EF4-FFF2-40B4-BE49-F238E27FC236}">
                  <a16:creationId xmlns:a16="http://schemas.microsoft.com/office/drawing/2014/main" id="{00000000-0008-0000-0600-00004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19</xdr:row>
          <xdr:rowOff>228600</xdr:rowOff>
        </xdr:from>
        <xdr:to>
          <xdr:col>12</xdr:col>
          <xdr:colOff>342900</xdr:colOff>
          <xdr:row>19</xdr:row>
          <xdr:rowOff>447675</xdr:rowOff>
        </xdr:to>
        <xdr:sp macro="" textlink="">
          <xdr:nvSpPr>
            <xdr:cNvPr id="19534" name="Check Box 78" hidden="1">
              <a:extLst>
                <a:ext uri="{63B3BB69-23CF-44E3-9099-C40C66FF867C}">
                  <a14:compatExt spid="_x0000_s19534"/>
                </a:ext>
                <a:ext uri="{FF2B5EF4-FFF2-40B4-BE49-F238E27FC236}">
                  <a16:creationId xmlns:a16="http://schemas.microsoft.com/office/drawing/2014/main" id="{00000000-0008-0000-0600-00004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20</xdr:row>
          <xdr:rowOff>38100</xdr:rowOff>
        </xdr:from>
        <xdr:to>
          <xdr:col>12</xdr:col>
          <xdr:colOff>342900</xdr:colOff>
          <xdr:row>20</xdr:row>
          <xdr:rowOff>257175</xdr:rowOff>
        </xdr:to>
        <xdr:sp macro="" textlink="">
          <xdr:nvSpPr>
            <xdr:cNvPr id="19535" name="Check Box 79" hidden="1">
              <a:extLst>
                <a:ext uri="{63B3BB69-23CF-44E3-9099-C40C66FF867C}">
                  <a14:compatExt spid="_x0000_s19535"/>
                </a:ext>
                <a:ext uri="{FF2B5EF4-FFF2-40B4-BE49-F238E27FC236}">
                  <a16:creationId xmlns:a16="http://schemas.microsoft.com/office/drawing/2014/main" id="{00000000-0008-0000-0600-00004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20</xdr:row>
          <xdr:rowOff>228600</xdr:rowOff>
        </xdr:from>
        <xdr:to>
          <xdr:col>12</xdr:col>
          <xdr:colOff>342900</xdr:colOff>
          <xdr:row>20</xdr:row>
          <xdr:rowOff>447675</xdr:rowOff>
        </xdr:to>
        <xdr:sp macro="" textlink="">
          <xdr:nvSpPr>
            <xdr:cNvPr id="19536" name="Check Box 80" hidden="1">
              <a:extLst>
                <a:ext uri="{63B3BB69-23CF-44E3-9099-C40C66FF867C}">
                  <a14:compatExt spid="_x0000_s19536"/>
                </a:ext>
                <a:ext uri="{FF2B5EF4-FFF2-40B4-BE49-F238E27FC236}">
                  <a16:creationId xmlns:a16="http://schemas.microsoft.com/office/drawing/2014/main" id="{00000000-0008-0000-0600-00005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16</xdr:row>
          <xdr:rowOff>38100</xdr:rowOff>
        </xdr:from>
        <xdr:to>
          <xdr:col>12</xdr:col>
          <xdr:colOff>342900</xdr:colOff>
          <xdr:row>16</xdr:row>
          <xdr:rowOff>257175</xdr:rowOff>
        </xdr:to>
        <xdr:sp macro="" textlink="">
          <xdr:nvSpPr>
            <xdr:cNvPr id="19537" name="Check Box 81" hidden="1">
              <a:extLst>
                <a:ext uri="{63B3BB69-23CF-44E3-9099-C40C66FF867C}">
                  <a14:compatExt spid="_x0000_s19537"/>
                </a:ext>
                <a:ext uri="{FF2B5EF4-FFF2-40B4-BE49-F238E27FC236}">
                  <a16:creationId xmlns:a16="http://schemas.microsoft.com/office/drawing/2014/main" id="{00000000-0008-0000-0600-00005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16</xdr:row>
          <xdr:rowOff>228600</xdr:rowOff>
        </xdr:from>
        <xdr:to>
          <xdr:col>12</xdr:col>
          <xdr:colOff>342900</xdr:colOff>
          <xdr:row>16</xdr:row>
          <xdr:rowOff>447675</xdr:rowOff>
        </xdr:to>
        <xdr:sp macro="" textlink="">
          <xdr:nvSpPr>
            <xdr:cNvPr id="19538" name="Check Box 82" hidden="1">
              <a:extLst>
                <a:ext uri="{63B3BB69-23CF-44E3-9099-C40C66FF867C}">
                  <a14:compatExt spid="_x0000_s19538"/>
                </a:ext>
                <a:ext uri="{FF2B5EF4-FFF2-40B4-BE49-F238E27FC236}">
                  <a16:creationId xmlns:a16="http://schemas.microsoft.com/office/drawing/2014/main" id="{00000000-0008-0000-0600-00005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22</xdr:row>
          <xdr:rowOff>38100</xdr:rowOff>
        </xdr:from>
        <xdr:to>
          <xdr:col>12</xdr:col>
          <xdr:colOff>342900</xdr:colOff>
          <xdr:row>22</xdr:row>
          <xdr:rowOff>257175</xdr:rowOff>
        </xdr:to>
        <xdr:sp macro="" textlink="">
          <xdr:nvSpPr>
            <xdr:cNvPr id="19539" name="Check Box 83" hidden="1">
              <a:extLst>
                <a:ext uri="{63B3BB69-23CF-44E3-9099-C40C66FF867C}">
                  <a14:compatExt spid="_x0000_s19539"/>
                </a:ext>
                <a:ext uri="{FF2B5EF4-FFF2-40B4-BE49-F238E27FC236}">
                  <a16:creationId xmlns:a16="http://schemas.microsoft.com/office/drawing/2014/main" id="{00000000-0008-0000-0600-00005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22</xdr:row>
          <xdr:rowOff>228600</xdr:rowOff>
        </xdr:from>
        <xdr:to>
          <xdr:col>12</xdr:col>
          <xdr:colOff>342900</xdr:colOff>
          <xdr:row>22</xdr:row>
          <xdr:rowOff>447675</xdr:rowOff>
        </xdr:to>
        <xdr:sp macro="" textlink="">
          <xdr:nvSpPr>
            <xdr:cNvPr id="19540" name="Check Box 84" hidden="1">
              <a:extLst>
                <a:ext uri="{63B3BB69-23CF-44E3-9099-C40C66FF867C}">
                  <a14:compatExt spid="_x0000_s19540"/>
                </a:ext>
                <a:ext uri="{FF2B5EF4-FFF2-40B4-BE49-F238E27FC236}">
                  <a16:creationId xmlns:a16="http://schemas.microsoft.com/office/drawing/2014/main" id="{00000000-0008-0000-0600-00005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38100</xdr:rowOff>
        </xdr:from>
        <xdr:to>
          <xdr:col>12</xdr:col>
          <xdr:colOff>342900</xdr:colOff>
          <xdr:row>17</xdr:row>
          <xdr:rowOff>257175</xdr:rowOff>
        </xdr:to>
        <xdr:sp macro="" textlink="">
          <xdr:nvSpPr>
            <xdr:cNvPr id="19541" name="Check Box 85" hidden="1">
              <a:extLst>
                <a:ext uri="{63B3BB69-23CF-44E3-9099-C40C66FF867C}">
                  <a14:compatExt spid="_x0000_s19541"/>
                </a:ext>
                <a:ext uri="{FF2B5EF4-FFF2-40B4-BE49-F238E27FC236}">
                  <a16:creationId xmlns:a16="http://schemas.microsoft.com/office/drawing/2014/main" id="{00000000-0008-0000-0600-00005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228600</xdr:rowOff>
        </xdr:from>
        <xdr:to>
          <xdr:col>12</xdr:col>
          <xdr:colOff>342900</xdr:colOff>
          <xdr:row>17</xdr:row>
          <xdr:rowOff>447675</xdr:rowOff>
        </xdr:to>
        <xdr:sp macro="" textlink="">
          <xdr:nvSpPr>
            <xdr:cNvPr id="19542" name="Check Box 86" hidden="1">
              <a:extLst>
                <a:ext uri="{63B3BB69-23CF-44E3-9099-C40C66FF867C}">
                  <a14:compatExt spid="_x0000_s19542"/>
                </a:ext>
                <a:ext uri="{FF2B5EF4-FFF2-40B4-BE49-F238E27FC236}">
                  <a16:creationId xmlns:a16="http://schemas.microsoft.com/office/drawing/2014/main" id="{00000000-0008-0000-0600-00005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18</xdr:row>
          <xdr:rowOff>38100</xdr:rowOff>
        </xdr:from>
        <xdr:to>
          <xdr:col>12</xdr:col>
          <xdr:colOff>342900</xdr:colOff>
          <xdr:row>18</xdr:row>
          <xdr:rowOff>257175</xdr:rowOff>
        </xdr:to>
        <xdr:sp macro="" textlink="">
          <xdr:nvSpPr>
            <xdr:cNvPr id="19543" name="Check Box 87" hidden="1">
              <a:extLst>
                <a:ext uri="{63B3BB69-23CF-44E3-9099-C40C66FF867C}">
                  <a14:compatExt spid="_x0000_s19543"/>
                </a:ext>
                <a:ext uri="{FF2B5EF4-FFF2-40B4-BE49-F238E27FC236}">
                  <a16:creationId xmlns:a16="http://schemas.microsoft.com/office/drawing/2014/main" id="{00000000-0008-0000-0600-00005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18</xdr:row>
          <xdr:rowOff>228600</xdr:rowOff>
        </xdr:from>
        <xdr:to>
          <xdr:col>12</xdr:col>
          <xdr:colOff>342900</xdr:colOff>
          <xdr:row>18</xdr:row>
          <xdr:rowOff>447675</xdr:rowOff>
        </xdr:to>
        <xdr:sp macro="" textlink="">
          <xdr:nvSpPr>
            <xdr:cNvPr id="19544" name="Check Box 88" hidden="1">
              <a:extLst>
                <a:ext uri="{63B3BB69-23CF-44E3-9099-C40C66FF867C}">
                  <a14:compatExt spid="_x0000_s19544"/>
                </a:ext>
                <a:ext uri="{FF2B5EF4-FFF2-40B4-BE49-F238E27FC236}">
                  <a16:creationId xmlns:a16="http://schemas.microsoft.com/office/drawing/2014/main" id="{00000000-0008-0000-0600-00005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26</xdr:row>
          <xdr:rowOff>228600</xdr:rowOff>
        </xdr:from>
        <xdr:to>
          <xdr:col>12</xdr:col>
          <xdr:colOff>342900</xdr:colOff>
          <xdr:row>26</xdr:row>
          <xdr:rowOff>447675</xdr:rowOff>
        </xdr:to>
        <xdr:sp macro="" textlink="">
          <xdr:nvSpPr>
            <xdr:cNvPr id="19545" name="Check Box 89" hidden="1">
              <a:extLst>
                <a:ext uri="{63B3BB69-23CF-44E3-9099-C40C66FF867C}">
                  <a14:compatExt spid="_x0000_s19545"/>
                </a:ext>
                <a:ext uri="{FF2B5EF4-FFF2-40B4-BE49-F238E27FC236}">
                  <a16:creationId xmlns:a16="http://schemas.microsoft.com/office/drawing/2014/main" id="{00000000-0008-0000-0600-00005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29</xdr:row>
          <xdr:rowOff>38100</xdr:rowOff>
        </xdr:from>
        <xdr:to>
          <xdr:col>12</xdr:col>
          <xdr:colOff>342900</xdr:colOff>
          <xdr:row>29</xdr:row>
          <xdr:rowOff>257175</xdr:rowOff>
        </xdr:to>
        <xdr:sp macro="" textlink="">
          <xdr:nvSpPr>
            <xdr:cNvPr id="19546" name="Check Box 90" hidden="1">
              <a:extLst>
                <a:ext uri="{63B3BB69-23CF-44E3-9099-C40C66FF867C}">
                  <a14:compatExt spid="_x0000_s19546"/>
                </a:ext>
                <a:ext uri="{FF2B5EF4-FFF2-40B4-BE49-F238E27FC236}">
                  <a16:creationId xmlns:a16="http://schemas.microsoft.com/office/drawing/2014/main" id="{00000000-0008-0000-0600-00005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29</xdr:row>
          <xdr:rowOff>228600</xdr:rowOff>
        </xdr:from>
        <xdr:to>
          <xdr:col>12</xdr:col>
          <xdr:colOff>342900</xdr:colOff>
          <xdr:row>29</xdr:row>
          <xdr:rowOff>447675</xdr:rowOff>
        </xdr:to>
        <xdr:sp macro="" textlink="">
          <xdr:nvSpPr>
            <xdr:cNvPr id="19547" name="Check Box 91" hidden="1">
              <a:extLst>
                <a:ext uri="{63B3BB69-23CF-44E3-9099-C40C66FF867C}">
                  <a14:compatExt spid="_x0000_s19547"/>
                </a:ext>
                <a:ext uri="{FF2B5EF4-FFF2-40B4-BE49-F238E27FC236}">
                  <a16:creationId xmlns:a16="http://schemas.microsoft.com/office/drawing/2014/main" id="{00000000-0008-0000-0600-00005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27</xdr:row>
          <xdr:rowOff>38100</xdr:rowOff>
        </xdr:from>
        <xdr:to>
          <xdr:col>12</xdr:col>
          <xdr:colOff>342900</xdr:colOff>
          <xdr:row>27</xdr:row>
          <xdr:rowOff>257175</xdr:rowOff>
        </xdr:to>
        <xdr:sp macro="" textlink="">
          <xdr:nvSpPr>
            <xdr:cNvPr id="19548" name="Check Box 92" hidden="1">
              <a:extLst>
                <a:ext uri="{63B3BB69-23CF-44E3-9099-C40C66FF867C}">
                  <a14:compatExt spid="_x0000_s19548"/>
                </a:ext>
                <a:ext uri="{FF2B5EF4-FFF2-40B4-BE49-F238E27FC236}">
                  <a16:creationId xmlns:a16="http://schemas.microsoft.com/office/drawing/2014/main" id="{00000000-0008-0000-0600-00005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27</xdr:row>
          <xdr:rowOff>228600</xdr:rowOff>
        </xdr:from>
        <xdr:to>
          <xdr:col>12</xdr:col>
          <xdr:colOff>342900</xdr:colOff>
          <xdr:row>27</xdr:row>
          <xdr:rowOff>447675</xdr:rowOff>
        </xdr:to>
        <xdr:sp macro="" textlink="">
          <xdr:nvSpPr>
            <xdr:cNvPr id="19549" name="Check Box 93" hidden="1">
              <a:extLst>
                <a:ext uri="{63B3BB69-23CF-44E3-9099-C40C66FF867C}">
                  <a14:compatExt spid="_x0000_s19549"/>
                </a:ext>
                <a:ext uri="{FF2B5EF4-FFF2-40B4-BE49-F238E27FC236}">
                  <a16:creationId xmlns:a16="http://schemas.microsoft.com/office/drawing/2014/main" id="{00000000-0008-0000-0600-00005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21</xdr:row>
          <xdr:rowOff>0</xdr:rowOff>
        </xdr:from>
        <xdr:to>
          <xdr:col>12</xdr:col>
          <xdr:colOff>342900</xdr:colOff>
          <xdr:row>21</xdr:row>
          <xdr:rowOff>228600</xdr:rowOff>
        </xdr:to>
        <xdr:sp macro="" textlink="">
          <xdr:nvSpPr>
            <xdr:cNvPr id="19550" name="Check Box 94" hidden="1">
              <a:extLst>
                <a:ext uri="{63B3BB69-23CF-44E3-9099-C40C66FF867C}">
                  <a14:compatExt spid="_x0000_s19550"/>
                </a:ext>
                <a:ext uri="{FF2B5EF4-FFF2-40B4-BE49-F238E27FC236}">
                  <a16:creationId xmlns:a16="http://schemas.microsoft.com/office/drawing/2014/main" id="{00000000-0008-0000-0600-00005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21</xdr:row>
          <xdr:rowOff>228600</xdr:rowOff>
        </xdr:from>
        <xdr:to>
          <xdr:col>12</xdr:col>
          <xdr:colOff>342900</xdr:colOff>
          <xdr:row>21</xdr:row>
          <xdr:rowOff>447675</xdr:rowOff>
        </xdr:to>
        <xdr:sp macro="" textlink="">
          <xdr:nvSpPr>
            <xdr:cNvPr id="19551" name="Check Box 95" hidden="1">
              <a:extLst>
                <a:ext uri="{63B3BB69-23CF-44E3-9099-C40C66FF867C}">
                  <a14:compatExt spid="_x0000_s19551"/>
                </a:ext>
                <a:ext uri="{FF2B5EF4-FFF2-40B4-BE49-F238E27FC236}">
                  <a16:creationId xmlns:a16="http://schemas.microsoft.com/office/drawing/2014/main" id="{00000000-0008-0000-0600-00005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25</xdr:row>
          <xdr:rowOff>38100</xdr:rowOff>
        </xdr:from>
        <xdr:to>
          <xdr:col>12</xdr:col>
          <xdr:colOff>342900</xdr:colOff>
          <xdr:row>25</xdr:row>
          <xdr:rowOff>257175</xdr:rowOff>
        </xdr:to>
        <xdr:sp macro="" textlink="">
          <xdr:nvSpPr>
            <xdr:cNvPr id="19552" name="Check Box 96" hidden="1">
              <a:extLst>
                <a:ext uri="{63B3BB69-23CF-44E3-9099-C40C66FF867C}">
                  <a14:compatExt spid="_x0000_s19552"/>
                </a:ext>
                <a:ext uri="{FF2B5EF4-FFF2-40B4-BE49-F238E27FC236}">
                  <a16:creationId xmlns:a16="http://schemas.microsoft.com/office/drawing/2014/main" id="{00000000-0008-0000-0600-00006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25</xdr:row>
          <xdr:rowOff>228600</xdr:rowOff>
        </xdr:from>
        <xdr:to>
          <xdr:col>12</xdr:col>
          <xdr:colOff>342900</xdr:colOff>
          <xdr:row>25</xdr:row>
          <xdr:rowOff>447675</xdr:rowOff>
        </xdr:to>
        <xdr:sp macro="" textlink="">
          <xdr:nvSpPr>
            <xdr:cNvPr id="19553" name="Check Box 97" hidden="1">
              <a:extLst>
                <a:ext uri="{63B3BB69-23CF-44E3-9099-C40C66FF867C}">
                  <a14:compatExt spid="_x0000_s19553"/>
                </a:ext>
                <a:ext uri="{FF2B5EF4-FFF2-40B4-BE49-F238E27FC236}">
                  <a16:creationId xmlns:a16="http://schemas.microsoft.com/office/drawing/2014/main" id="{00000000-0008-0000-0600-00006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14</xdr:row>
          <xdr:rowOff>38100</xdr:rowOff>
        </xdr:from>
        <xdr:to>
          <xdr:col>12</xdr:col>
          <xdr:colOff>342900</xdr:colOff>
          <xdr:row>14</xdr:row>
          <xdr:rowOff>257175</xdr:rowOff>
        </xdr:to>
        <xdr:sp macro="" textlink="">
          <xdr:nvSpPr>
            <xdr:cNvPr id="19554" name="Check Box 98" hidden="1">
              <a:extLst>
                <a:ext uri="{63B3BB69-23CF-44E3-9099-C40C66FF867C}">
                  <a14:compatExt spid="_x0000_s19554"/>
                </a:ext>
                <a:ext uri="{FF2B5EF4-FFF2-40B4-BE49-F238E27FC236}">
                  <a16:creationId xmlns:a16="http://schemas.microsoft.com/office/drawing/2014/main" id="{00000000-0008-0000-0600-00006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14</xdr:row>
          <xdr:rowOff>228600</xdr:rowOff>
        </xdr:from>
        <xdr:to>
          <xdr:col>12</xdr:col>
          <xdr:colOff>342900</xdr:colOff>
          <xdr:row>14</xdr:row>
          <xdr:rowOff>447675</xdr:rowOff>
        </xdr:to>
        <xdr:sp macro="" textlink="">
          <xdr:nvSpPr>
            <xdr:cNvPr id="19555" name="Check Box 99" hidden="1">
              <a:extLst>
                <a:ext uri="{63B3BB69-23CF-44E3-9099-C40C66FF867C}">
                  <a14:compatExt spid="_x0000_s19555"/>
                </a:ext>
                <a:ext uri="{FF2B5EF4-FFF2-40B4-BE49-F238E27FC236}">
                  <a16:creationId xmlns:a16="http://schemas.microsoft.com/office/drawing/2014/main" id="{00000000-0008-0000-0600-00006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28</xdr:row>
          <xdr:rowOff>38100</xdr:rowOff>
        </xdr:from>
        <xdr:to>
          <xdr:col>12</xdr:col>
          <xdr:colOff>342900</xdr:colOff>
          <xdr:row>28</xdr:row>
          <xdr:rowOff>257175</xdr:rowOff>
        </xdr:to>
        <xdr:sp macro="" textlink="">
          <xdr:nvSpPr>
            <xdr:cNvPr id="19556" name="Check Box 100" hidden="1">
              <a:extLst>
                <a:ext uri="{63B3BB69-23CF-44E3-9099-C40C66FF867C}">
                  <a14:compatExt spid="_x0000_s19556"/>
                </a:ext>
                <a:ext uri="{FF2B5EF4-FFF2-40B4-BE49-F238E27FC236}">
                  <a16:creationId xmlns:a16="http://schemas.microsoft.com/office/drawing/2014/main" id="{00000000-0008-0000-0600-00006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28</xdr:row>
          <xdr:rowOff>228600</xdr:rowOff>
        </xdr:from>
        <xdr:to>
          <xdr:col>12</xdr:col>
          <xdr:colOff>342900</xdr:colOff>
          <xdr:row>28</xdr:row>
          <xdr:rowOff>447675</xdr:rowOff>
        </xdr:to>
        <xdr:sp macro="" textlink="">
          <xdr:nvSpPr>
            <xdr:cNvPr id="19557" name="Check Box 101" hidden="1">
              <a:extLst>
                <a:ext uri="{63B3BB69-23CF-44E3-9099-C40C66FF867C}">
                  <a14:compatExt spid="_x0000_s19557"/>
                </a:ext>
                <a:ext uri="{FF2B5EF4-FFF2-40B4-BE49-F238E27FC236}">
                  <a16:creationId xmlns:a16="http://schemas.microsoft.com/office/drawing/2014/main" id="{00000000-0008-0000-0600-00006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1123950</xdr:colOff>
          <xdr:row>10</xdr:row>
          <xdr:rowOff>123825</xdr:rowOff>
        </xdr:from>
        <xdr:to>
          <xdr:col>13</xdr:col>
          <xdr:colOff>19050</xdr:colOff>
          <xdr:row>10</xdr:row>
          <xdr:rowOff>342900</xdr:rowOff>
        </xdr:to>
        <xdr:sp macro="" textlink="">
          <xdr:nvSpPr>
            <xdr:cNvPr id="19558" name="Check Box 102" hidden="1">
              <a:extLst>
                <a:ext uri="{63B3BB69-23CF-44E3-9099-C40C66FF867C}">
                  <a14:compatExt spid="_x0000_s19558"/>
                </a:ext>
                <a:ext uri="{FF2B5EF4-FFF2-40B4-BE49-F238E27FC236}">
                  <a16:creationId xmlns:a16="http://schemas.microsoft.com/office/drawing/2014/main" id="{00000000-0008-0000-0600-00006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1123950</xdr:colOff>
          <xdr:row>11</xdr:row>
          <xdr:rowOff>209550</xdr:rowOff>
        </xdr:from>
        <xdr:to>
          <xdr:col>13</xdr:col>
          <xdr:colOff>9525</xdr:colOff>
          <xdr:row>11</xdr:row>
          <xdr:rowOff>419100</xdr:rowOff>
        </xdr:to>
        <xdr:sp macro="" textlink="">
          <xdr:nvSpPr>
            <xdr:cNvPr id="19559" name="Check Box 103" hidden="1">
              <a:extLst>
                <a:ext uri="{63B3BB69-23CF-44E3-9099-C40C66FF867C}">
                  <a14:compatExt spid="_x0000_s19559"/>
                </a:ext>
                <a:ext uri="{FF2B5EF4-FFF2-40B4-BE49-F238E27FC236}">
                  <a16:creationId xmlns:a16="http://schemas.microsoft.com/office/drawing/2014/main" id="{00000000-0008-0000-0600-00006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xdr:row>
          <xdr:rowOff>0</xdr:rowOff>
        </xdr:from>
        <xdr:to>
          <xdr:col>12</xdr:col>
          <xdr:colOff>342900</xdr:colOff>
          <xdr:row>15</xdr:row>
          <xdr:rowOff>228600</xdr:rowOff>
        </xdr:to>
        <xdr:sp macro="" textlink="">
          <xdr:nvSpPr>
            <xdr:cNvPr id="19560" name="Check Box 104" hidden="1">
              <a:extLst>
                <a:ext uri="{63B3BB69-23CF-44E3-9099-C40C66FF867C}">
                  <a14:compatExt spid="_x0000_s19560"/>
                </a:ext>
                <a:ext uri="{FF2B5EF4-FFF2-40B4-BE49-F238E27FC236}">
                  <a16:creationId xmlns:a16="http://schemas.microsoft.com/office/drawing/2014/main" id="{00000000-0008-0000-0600-00006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13</xdr:row>
          <xdr:rowOff>38100</xdr:rowOff>
        </xdr:from>
        <xdr:to>
          <xdr:col>12</xdr:col>
          <xdr:colOff>342900</xdr:colOff>
          <xdr:row>13</xdr:row>
          <xdr:rowOff>257175</xdr:rowOff>
        </xdr:to>
        <xdr:sp macro="" textlink="">
          <xdr:nvSpPr>
            <xdr:cNvPr id="19561" name="Check Box 105" hidden="1">
              <a:extLst>
                <a:ext uri="{63B3BB69-23CF-44E3-9099-C40C66FF867C}">
                  <a14:compatExt spid="_x0000_s19561"/>
                </a:ext>
                <a:ext uri="{FF2B5EF4-FFF2-40B4-BE49-F238E27FC236}">
                  <a16:creationId xmlns:a16="http://schemas.microsoft.com/office/drawing/2014/main" id="{00000000-0008-0000-0600-00006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13</xdr:row>
          <xdr:rowOff>228600</xdr:rowOff>
        </xdr:from>
        <xdr:to>
          <xdr:col>12</xdr:col>
          <xdr:colOff>342900</xdr:colOff>
          <xdr:row>13</xdr:row>
          <xdr:rowOff>447675</xdr:rowOff>
        </xdr:to>
        <xdr:sp macro="" textlink="">
          <xdr:nvSpPr>
            <xdr:cNvPr id="19562" name="Check Box 106" hidden="1">
              <a:extLst>
                <a:ext uri="{63B3BB69-23CF-44E3-9099-C40C66FF867C}">
                  <a14:compatExt spid="_x0000_s19562"/>
                </a:ext>
                <a:ext uri="{FF2B5EF4-FFF2-40B4-BE49-F238E27FC236}">
                  <a16:creationId xmlns:a16="http://schemas.microsoft.com/office/drawing/2014/main" id="{00000000-0008-0000-0600-00006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xdr:row>
          <xdr:rowOff>228600</xdr:rowOff>
        </xdr:from>
        <xdr:to>
          <xdr:col>12</xdr:col>
          <xdr:colOff>342900</xdr:colOff>
          <xdr:row>16</xdr:row>
          <xdr:rowOff>0</xdr:rowOff>
        </xdr:to>
        <xdr:sp macro="" textlink="">
          <xdr:nvSpPr>
            <xdr:cNvPr id="19563" name="Check Box 107" hidden="1">
              <a:extLst>
                <a:ext uri="{63B3BB69-23CF-44E3-9099-C40C66FF867C}">
                  <a14:compatExt spid="_x0000_s19563"/>
                </a:ext>
                <a:ext uri="{FF2B5EF4-FFF2-40B4-BE49-F238E27FC236}">
                  <a16:creationId xmlns:a16="http://schemas.microsoft.com/office/drawing/2014/main" id="{00000000-0008-0000-0600-00006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19</xdr:row>
          <xdr:rowOff>0</xdr:rowOff>
        </xdr:from>
        <xdr:to>
          <xdr:col>12</xdr:col>
          <xdr:colOff>342900</xdr:colOff>
          <xdr:row>19</xdr:row>
          <xdr:rowOff>228600</xdr:rowOff>
        </xdr:to>
        <xdr:sp macro="" textlink="">
          <xdr:nvSpPr>
            <xdr:cNvPr id="19564" name="Check Box 108" hidden="1">
              <a:extLst>
                <a:ext uri="{63B3BB69-23CF-44E3-9099-C40C66FF867C}">
                  <a14:compatExt spid="_x0000_s19564"/>
                </a:ext>
                <a:ext uri="{FF2B5EF4-FFF2-40B4-BE49-F238E27FC236}">
                  <a16:creationId xmlns:a16="http://schemas.microsoft.com/office/drawing/2014/main" id="{00000000-0008-0000-0600-00006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19</xdr:row>
          <xdr:rowOff>228600</xdr:rowOff>
        </xdr:from>
        <xdr:to>
          <xdr:col>12</xdr:col>
          <xdr:colOff>342900</xdr:colOff>
          <xdr:row>19</xdr:row>
          <xdr:rowOff>447675</xdr:rowOff>
        </xdr:to>
        <xdr:sp macro="" textlink="">
          <xdr:nvSpPr>
            <xdr:cNvPr id="19565" name="Check Box 109" hidden="1">
              <a:extLst>
                <a:ext uri="{63B3BB69-23CF-44E3-9099-C40C66FF867C}">
                  <a14:compatExt spid="_x0000_s19565"/>
                </a:ext>
                <a:ext uri="{FF2B5EF4-FFF2-40B4-BE49-F238E27FC236}">
                  <a16:creationId xmlns:a16="http://schemas.microsoft.com/office/drawing/2014/main" id="{00000000-0008-0000-0600-00006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20</xdr:row>
          <xdr:rowOff>38100</xdr:rowOff>
        </xdr:from>
        <xdr:to>
          <xdr:col>12</xdr:col>
          <xdr:colOff>342900</xdr:colOff>
          <xdr:row>20</xdr:row>
          <xdr:rowOff>257175</xdr:rowOff>
        </xdr:to>
        <xdr:sp macro="" textlink="">
          <xdr:nvSpPr>
            <xdr:cNvPr id="19566" name="Check Box 110" hidden="1">
              <a:extLst>
                <a:ext uri="{63B3BB69-23CF-44E3-9099-C40C66FF867C}">
                  <a14:compatExt spid="_x0000_s19566"/>
                </a:ext>
                <a:ext uri="{FF2B5EF4-FFF2-40B4-BE49-F238E27FC236}">
                  <a16:creationId xmlns:a16="http://schemas.microsoft.com/office/drawing/2014/main" id="{00000000-0008-0000-0600-00006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20</xdr:row>
          <xdr:rowOff>228600</xdr:rowOff>
        </xdr:from>
        <xdr:to>
          <xdr:col>12</xdr:col>
          <xdr:colOff>342900</xdr:colOff>
          <xdr:row>20</xdr:row>
          <xdr:rowOff>447675</xdr:rowOff>
        </xdr:to>
        <xdr:sp macro="" textlink="">
          <xdr:nvSpPr>
            <xdr:cNvPr id="19567" name="Check Box 111" hidden="1">
              <a:extLst>
                <a:ext uri="{63B3BB69-23CF-44E3-9099-C40C66FF867C}">
                  <a14:compatExt spid="_x0000_s19567"/>
                </a:ext>
                <a:ext uri="{FF2B5EF4-FFF2-40B4-BE49-F238E27FC236}">
                  <a16:creationId xmlns:a16="http://schemas.microsoft.com/office/drawing/2014/main" id="{00000000-0008-0000-0600-00006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22</xdr:row>
          <xdr:rowOff>38100</xdr:rowOff>
        </xdr:from>
        <xdr:to>
          <xdr:col>12</xdr:col>
          <xdr:colOff>342900</xdr:colOff>
          <xdr:row>22</xdr:row>
          <xdr:rowOff>257175</xdr:rowOff>
        </xdr:to>
        <xdr:sp macro="" textlink="">
          <xdr:nvSpPr>
            <xdr:cNvPr id="19568" name="Check Box 112" hidden="1">
              <a:extLst>
                <a:ext uri="{63B3BB69-23CF-44E3-9099-C40C66FF867C}">
                  <a14:compatExt spid="_x0000_s19568"/>
                </a:ext>
                <a:ext uri="{FF2B5EF4-FFF2-40B4-BE49-F238E27FC236}">
                  <a16:creationId xmlns:a16="http://schemas.microsoft.com/office/drawing/2014/main" id="{00000000-0008-0000-0600-00007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22</xdr:row>
          <xdr:rowOff>228600</xdr:rowOff>
        </xdr:from>
        <xdr:to>
          <xdr:col>12</xdr:col>
          <xdr:colOff>342900</xdr:colOff>
          <xdr:row>22</xdr:row>
          <xdr:rowOff>447675</xdr:rowOff>
        </xdr:to>
        <xdr:sp macro="" textlink="">
          <xdr:nvSpPr>
            <xdr:cNvPr id="19569" name="Check Box 113" hidden="1">
              <a:extLst>
                <a:ext uri="{63B3BB69-23CF-44E3-9099-C40C66FF867C}">
                  <a14:compatExt spid="_x0000_s19569"/>
                </a:ext>
                <a:ext uri="{FF2B5EF4-FFF2-40B4-BE49-F238E27FC236}">
                  <a16:creationId xmlns:a16="http://schemas.microsoft.com/office/drawing/2014/main" id="{00000000-0008-0000-0600-00007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38100</xdr:rowOff>
        </xdr:from>
        <xdr:to>
          <xdr:col>12</xdr:col>
          <xdr:colOff>342900</xdr:colOff>
          <xdr:row>17</xdr:row>
          <xdr:rowOff>257175</xdr:rowOff>
        </xdr:to>
        <xdr:sp macro="" textlink="">
          <xdr:nvSpPr>
            <xdr:cNvPr id="19570" name="Check Box 114" hidden="1">
              <a:extLst>
                <a:ext uri="{63B3BB69-23CF-44E3-9099-C40C66FF867C}">
                  <a14:compatExt spid="_x0000_s19570"/>
                </a:ext>
                <a:ext uri="{FF2B5EF4-FFF2-40B4-BE49-F238E27FC236}">
                  <a16:creationId xmlns:a16="http://schemas.microsoft.com/office/drawing/2014/main" id="{00000000-0008-0000-0600-00007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228600</xdr:rowOff>
        </xdr:from>
        <xdr:to>
          <xdr:col>12</xdr:col>
          <xdr:colOff>342900</xdr:colOff>
          <xdr:row>17</xdr:row>
          <xdr:rowOff>447675</xdr:rowOff>
        </xdr:to>
        <xdr:sp macro="" textlink="">
          <xdr:nvSpPr>
            <xdr:cNvPr id="19571" name="Check Box 115" hidden="1">
              <a:extLst>
                <a:ext uri="{63B3BB69-23CF-44E3-9099-C40C66FF867C}">
                  <a14:compatExt spid="_x0000_s19571"/>
                </a:ext>
                <a:ext uri="{FF2B5EF4-FFF2-40B4-BE49-F238E27FC236}">
                  <a16:creationId xmlns:a16="http://schemas.microsoft.com/office/drawing/2014/main" id="{00000000-0008-0000-0600-00007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18</xdr:row>
          <xdr:rowOff>38100</xdr:rowOff>
        </xdr:from>
        <xdr:to>
          <xdr:col>12</xdr:col>
          <xdr:colOff>342900</xdr:colOff>
          <xdr:row>18</xdr:row>
          <xdr:rowOff>257175</xdr:rowOff>
        </xdr:to>
        <xdr:sp macro="" textlink="">
          <xdr:nvSpPr>
            <xdr:cNvPr id="19572" name="Check Box 116" hidden="1">
              <a:extLst>
                <a:ext uri="{63B3BB69-23CF-44E3-9099-C40C66FF867C}">
                  <a14:compatExt spid="_x0000_s19572"/>
                </a:ext>
                <a:ext uri="{FF2B5EF4-FFF2-40B4-BE49-F238E27FC236}">
                  <a16:creationId xmlns:a16="http://schemas.microsoft.com/office/drawing/2014/main" id="{00000000-0008-0000-0600-00007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18</xdr:row>
          <xdr:rowOff>228600</xdr:rowOff>
        </xdr:from>
        <xdr:to>
          <xdr:col>12</xdr:col>
          <xdr:colOff>342900</xdr:colOff>
          <xdr:row>18</xdr:row>
          <xdr:rowOff>447675</xdr:rowOff>
        </xdr:to>
        <xdr:sp macro="" textlink="">
          <xdr:nvSpPr>
            <xdr:cNvPr id="19573" name="Check Box 117" hidden="1">
              <a:extLst>
                <a:ext uri="{63B3BB69-23CF-44E3-9099-C40C66FF867C}">
                  <a14:compatExt spid="_x0000_s19573"/>
                </a:ext>
                <a:ext uri="{FF2B5EF4-FFF2-40B4-BE49-F238E27FC236}">
                  <a16:creationId xmlns:a16="http://schemas.microsoft.com/office/drawing/2014/main" id="{00000000-0008-0000-0600-00007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26</xdr:row>
          <xdr:rowOff>228600</xdr:rowOff>
        </xdr:from>
        <xdr:to>
          <xdr:col>12</xdr:col>
          <xdr:colOff>342900</xdr:colOff>
          <xdr:row>26</xdr:row>
          <xdr:rowOff>447675</xdr:rowOff>
        </xdr:to>
        <xdr:sp macro="" textlink="">
          <xdr:nvSpPr>
            <xdr:cNvPr id="19574" name="Check Box 118" hidden="1">
              <a:extLst>
                <a:ext uri="{63B3BB69-23CF-44E3-9099-C40C66FF867C}">
                  <a14:compatExt spid="_x0000_s19574"/>
                </a:ext>
                <a:ext uri="{FF2B5EF4-FFF2-40B4-BE49-F238E27FC236}">
                  <a16:creationId xmlns:a16="http://schemas.microsoft.com/office/drawing/2014/main" id="{00000000-0008-0000-0600-00007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29</xdr:row>
          <xdr:rowOff>38100</xdr:rowOff>
        </xdr:from>
        <xdr:to>
          <xdr:col>12</xdr:col>
          <xdr:colOff>342900</xdr:colOff>
          <xdr:row>29</xdr:row>
          <xdr:rowOff>257175</xdr:rowOff>
        </xdr:to>
        <xdr:sp macro="" textlink="">
          <xdr:nvSpPr>
            <xdr:cNvPr id="19575" name="Check Box 119" hidden="1">
              <a:extLst>
                <a:ext uri="{63B3BB69-23CF-44E3-9099-C40C66FF867C}">
                  <a14:compatExt spid="_x0000_s19575"/>
                </a:ext>
                <a:ext uri="{FF2B5EF4-FFF2-40B4-BE49-F238E27FC236}">
                  <a16:creationId xmlns:a16="http://schemas.microsoft.com/office/drawing/2014/main" id="{00000000-0008-0000-0600-00007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29</xdr:row>
          <xdr:rowOff>228600</xdr:rowOff>
        </xdr:from>
        <xdr:to>
          <xdr:col>12</xdr:col>
          <xdr:colOff>342900</xdr:colOff>
          <xdr:row>29</xdr:row>
          <xdr:rowOff>447675</xdr:rowOff>
        </xdr:to>
        <xdr:sp macro="" textlink="">
          <xdr:nvSpPr>
            <xdr:cNvPr id="19576" name="Check Box 120" hidden="1">
              <a:extLst>
                <a:ext uri="{63B3BB69-23CF-44E3-9099-C40C66FF867C}">
                  <a14:compatExt spid="_x0000_s19576"/>
                </a:ext>
                <a:ext uri="{FF2B5EF4-FFF2-40B4-BE49-F238E27FC236}">
                  <a16:creationId xmlns:a16="http://schemas.microsoft.com/office/drawing/2014/main" id="{00000000-0008-0000-0600-00007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27</xdr:row>
          <xdr:rowOff>38100</xdr:rowOff>
        </xdr:from>
        <xdr:to>
          <xdr:col>12</xdr:col>
          <xdr:colOff>342900</xdr:colOff>
          <xdr:row>27</xdr:row>
          <xdr:rowOff>257175</xdr:rowOff>
        </xdr:to>
        <xdr:sp macro="" textlink="">
          <xdr:nvSpPr>
            <xdr:cNvPr id="19577" name="Check Box 121" hidden="1">
              <a:extLst>
                <a:ext uri="{63B3BB69-23CF-44E3-9099-C40C66FF867C}">
                  <a14:compatExt spid="_x0000_s19577"/>
                </a:ext>
                <a:ext uri="{FF2B5EF4-FFF2-40B4-BE49-F238E27FC236}">
                  <a16:creationId xmlns:a16="http://schemas.microsoft.com/office/drawing/2014/main" id="{00000000-0008-0000-0600-00007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27</xdr:row>
          <xdr:rowOff>228600</xdr:rowOff>
        </xdr:from>
        <xdr:to>
          <xdr:col>12</xdr:col>
          <xdr:colOff>342900</xdr:colOff>
          <xdr:row>27</xdr:row>
          <xdr:rowOff>447675</xdr:rowOff>
        </xdr:to>
        <xdr:sp macro="" textlink="">
          <xdr:nvSpPr>
            <xdr:cNvPr id="19578" name="Check Box 122" hidden="1">
              <a:extLst>
                <a:ext uri="{63B3BB69-23CF-44E3-9099-C40C66FF867C}">
                  <a14:compatExt spid="_x0000_s19578"/>
                </a:ext>
                <a:ext uri="{FF2B5EF4-FFF2-40B4-BE49-F238E27FC236}">
                  <a16:creationId xmlns:a16="http://schemas.microsoft.com/office/drawing/2014/main" id="{00000000-0008-0000-0600-00007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21</xdr:row>
          <xdr:rowOff>0</xdr:rowOff>
        </xdr:from>
        <xdr:to>
          <xdr:col>12</xdr:col>
          <xdr:colOff>342900</xdr:colOff>
          <xdr:row>21</xdr:row>
          <xdr:rowOff>228600</xdr:rowOff>
        </xdr:to>
        <xdr:sp macro="" textlink="">
          <xdr:nvSpPr>
            <xdr:cNvPr id="19579" name="Check Box 123" hidden="1">
              <a:extLst>
                <a:ext uri="{63B3BB69-23CF-44E3-9099-C40C66FF867C}">
                  <a14:compatExt spid="_x0000_s19579"/>
                </a:ext>
                <a:ext uri="{FF2B5EF4-FFF2-40B4-BE49-F238E27FC236}">
                  <a16:creationId xmlns:a16="http://schemas.microsoft.com/office/drawing/2014/main" id="{00000000-0008-0000-0600-00007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21</xdr:row>
          <xdr:rowOff>228600</xdr:rowOff>
        </xdr:from>
        <xdr:to>
          <xdr:col>12</xdr:col>
          <xdr:colOff>342900</xdr:colOff>
          <xdr:row>21</xdr:row>
          <xdr:rowOff>447675</xdr:rowOff>
        </xdr:to>
        <xdr:sp macro="" textlink="">
          <xdr:nvSpPr>
            <xdr:cNvPr id="19580" name="Check Box 124" hidden="1">
              <a:extLst>
                <a:ext uri="{63B3BB69-23CF-44E3-9099-C40C66FF867C}">
                  <a14:compatExt spid="_x0000_s19580"/>
                </a:ext>
                <a:ext uri="{FF2B5EF4-FFF2-40B4-BE49-F238E27FC236}">
                  <a16:creationId xmlns:a16="http://schemas.microsoft.com/office/drawing/2014/main" id="{00000000-0008-0000-0600-00007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25</xdr:row>
          <xdr:rowOff>38100</xdr:rowOff>
        </xdr:from>
        <xdr:to>
          <xdr:col>12</xdr:col>
          <xdr:colOff>342900</xdr:colOff>
          <xdr:row>25</xdr:row>
          <xdr:rowOff>257175</xdr:rowOff>
        </xdr:to>
        <xdr:sp macro="" textlink="">
          <xdr:nvSpPr>
            <xdr:cNvPr id="19581" name="Check Box 125" hidden="1">
              <a:extLst>
                <a:ext uri="{63B3BB69-23CF-44E3-9099-C40C66FF867C}">
                  <a14:compatExt spid="_x0000_s19581"/>
                </a:ext>
                <a:ext uri="{FF2B5EF4-FFF2-40B4-BE49-F238E27FC236}">
                  <a16:creationId xmlns:a16="http://schemas.microsoft.com/office/drawing/2014/main" id="{00000000-0008-0000-0600-00007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25</xdr:row>
          <xdr:rowOff>228600</xdr:rowOff>
        </xdr:from>
        <xdr:to>
          <xdr:col>12</xdr:col>
          <xdr:colOff>342900</xdr:colOff>
          <xdr:row>25</xdr:row>
          <xdr:rowOff>447675</xdr:rowOff>
        </xdr:to>
        <xdr:sp macro="" textlink="">
          <xdr:nvSpPr>
            <xdr:cNvPr id="19582" name="Check Box 126" hidden="1">
              <a:extLst>
                <a:ext uri="{63B3BB69-23CF-44E3-9099-C40C66FF867C}">
                  <a14:compatExt spid="_x0000_s19582"/>
                </a:ext>
                <a:ext uri="{FF2B5EF4-FFF2-40B4-BE49-F238E27FC236}">
                  <a16:creationId xmlns:a16="http://schemas.microsoft.com/office/drawing/2014/main" id="{00000000-0008-0000-0600-00007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14</xdr:row>
          <xdr:rowOff>228600</xdr:rowOff>
        </xdr:from>
        <xdr:to>
          <xdr:col>12</xdr:col>
          <xdr:colOff>342900</xdr:colOff>
          <xdr:row>14</xdr:row>
          <xdr:rowOff>447675</xdr:rowOff>
        </xdr:to>
        <xdr:sp macro="" textlink="">
          <xdr:nvSpPr>
            <xdr:cNvPr id="19584" name="Check Box 128" hidden="1">
              <a:extLst>
                <a:ext uri="{63B3BB69-23CF-44E3-9099-C40C66FF867C}">
                  <a14:compatExt spid="_x0000_s19584"/>
                </a:ext>
                <a:ext uri="{FF2B5EF4-FFF2-40B4-BE49-F238E27FC236}">
                  <a16:creationId xmlns:a16="http://schemas.microsoft.com/office/drawing/2014/main" id="{00000000-0008-0000-0600-00008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28</xdr:row>
          <xdr:rowOff>38100</xdr:rowOff>
        </xdr:from>
        <xdr:to>
          <xdr:col>12</xdr:col>
          <xdr:colOff>342900</xdr:colOff>
          <xdr:row>28</xdr:row>
          <xdr:rowOff>257175</xdr:rowOff>
        </xdr:to>
        <xdr:sp macro="" textlink="">
          <xdr:nvSpPr>
            <xdr:cNvPr id="19585" name="Check Box 129" hidden="1">
              <a:extLst>
                <a:ext uri="{63B3BB69-23CF-44E3-9099-C40C66FF867C}">
                  <a14:compatExt spid="_x0000_s19585"/>
                </a:ext>
                <a:ext uri="{FF2B5EF4-FFF2-40B4-BE49-F238E27FC236}">
                  <a16:creationId xmlns:a16="http://schemas.microsoft.com/office/drawing/2014/main" id="{00000000-0008-0000-0600-00008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28</xdr:row>
          <xdr:rowOff>228600</xdr:rowOff>
        </xdr:from>
        <xdr:to>
          <xdr:col>12</xdr:col>
          <xdr:colOff>342900</xdr:colOff>
          <xdr:row>28</xdr:row>
          <xdr:rowOff>447675</xdr:rowOff>
        </xdr:to>
        <xdr:sp macro="" textlink="">
          <xdr:nvSpPr>
            <xdr:cNvPr id="19586" name="Check Box 130" hidden="1">
              <a:extLst>
                <a:ext uri="{63B3BB69-23CF-44E3-9099-C40C66FF867C}">
                  <a14:compatExt spid="_x0000_s19586"/>
                </a:ext>
                <a:ext uri="{FF2B5EF4-FFF2-40B4-BE49-F238E27FC236}">
                  <a16:creationId xmlns:a16="http://schemas.microsoft.com/office/drawing/2014/main" id="{00000000-0008-0000-0600-00008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24</xdr:row>
          <xdr:rowOff>38100</xdr:rowOff>
        </xdr:from>
        <xdr:to>
          <xdr:col>12</xdr:col>
          <xdr:colOff>342900</xdr:colOff>
          <xdr:row>24</xdr:row>
          <xdr:rowOff>257175</xdr:rowOff>
        </xdr:to>
        <xdr:sp macro="" textlink="">
          <xdr:nvSpPr>
            <xdr:cNvPr id="19587" name="Check Box 131" hidden="1">
              <a:extLst>
                <a:ext uri="{63B3BB69-23CF-44E3-9099-C40C66FF867C}">
                  <a14:compatExt spid="_x0000_s19587"/>
                </a:ext>
                <a:ext uri="{FF2B5EF4-FFF2-40B4-BE49-F238E27FC236}">
                  <a16:creationId xmlns:a16="http://schemas.microsoft.com/office/drawing/2014/main" id="{00000000-0008-0000-0600-00008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24</xdr:row>
          <xdr:rowOff>228600</xdr:rowOff>
        </xdr:from>
        <xdr:to>
          <xdr:col>12</xdr:col>
          <xdr:colOff>342900</xdr:colOff>
          <xdr:row>24</xdr:row>
          <xdr:rowOff>447675</xdr:rowOff>
        </xdr:to>
        <xdr:sp macro="" textlink="">
          <xdr:nvSpPr>
            <xdr:cNvPr id="19588" name="Check Box 132" hidden="1">
              <a:extLst>
                <a:ext uri="{63B3BB69-23CF-44E3-9099-C40C66FF867C}">
                  <a14:compatExt spid="_x0000_s19588"/>
                </a:ext>
                <a:ext uri="{FF2B5EF4-FFF2-40B4-BE49-F238E27FC236}">
                  <a16:creationId xmlns:a16="http://schemas.microsoft.com/office/drawing/2014/main" id="{00000000-0008-0000-0600-00008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24</xdr:row>
          <xdr:rowOff>38100</xdr:rowOff>
        </xdr:from>
        <xdr:to>
          <xdr:col>12</xdr:col>
          <xdr:colOff>342900</xdr:colOff>
          <xdr:row>24</xdr:row>
          <xdr:rowOff>257175</xdr:rowOff>
        </xdr:to>
        <xdr:sp macro="" textlink="">
          <xdr:nvSpPr>
            <xdr:cNvPr id="19589" name="Check Box 133" hidden="1">
              <a:extLst>
                <a:ext uri="{63B3BB69-23CF-44E3-9099-C40C66FF867C}">
                  <a14:compatExt spid="_x0000_s19589"/>
                </a:ext>
                <a:ext uri="{FF2B5EF4-FFF2-40B4-BE49-F238E27FC236}">
                  <a16:creationId xmlns:a16="http://schemas.microsoft.com/office/drawing/2014/main" id="{00000000-0008-0000-0600-00008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24</xdr:row>
          <xdr:rowOff>228600</xdr:rowOff>
        </xdr:from>
        <xdr:to>
          <xdr:col>12</xdr:col>
          <xdr:colOff>342900</xdr:colOff>
          <xdr:row>24</xdr:row>
          <xdr:rowOff>447675</xdr:rowOff>
        </xdr:to>
        <xdr:sp macro="" textlink="">
          <xdr:nvSpPr>
            <xdr:cNvPr id="19590" name="Check Box 134" hidden="1">
              <a:extLst>
                <a:ext uri="{63B3BB69-23CF-44E3-9099-C40C66FF867C}">
                  <a14:compatExt spid="_x0000_s19590"/>
                </a:ext>
                <a:ext uri="{FF2B5EF4-FFF2-40B4-BE49-F238E27FC236}">
                  <a16:creationId xmlns:a16="http://schemas.microsoft.com/office/drawing/2014/main" id="{00000000-0008-0000-0600-00008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26</xdr:row>
          <xdr:rowOff>38100</xdr:rowOff>
        </xdr:from>
        <xdr:to>
          <xdr:col>12</xdr:col>
          <xdr:colOff>342900</xdr:colOff>
          <xdr:row>26</xdr:row>
          <xdr:rowOff>257175</xdr:rowOff>
        </xdr:to>
        <xdr:sp macro="" textlink="">
          <xdr:nvSpPr>
            <xdr:cNvPr id="19591" name="Check Box 135" hidden="1">
              <a:extLst>
                <a:ext uri="{63B3BB69-23CF-44E3-9099-C40C66FF867C}">
                  <a14:compatExt spid="_x0000_s19591"/>
                </a:ext>
                <a:ext uri="{FF2B5EF4-FFF2-40B4-BE49-F238E27FC236}">
                  <a16:creationId xmlns:a16="http://schemas.microsoft.com/office/drawing/2014/main" id="{00000000-0008-0000-0600-00008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26</xdr:row>
          <xdr:rowOff>228600</xdr:rowOff>
        </xdr:from>
        <xdr:to>
          <xdr:col>12</xdr:col>
          <xdr:colOff>342900</xdr:colOff>
          <xdr:row>26</xdr:row>
          <xdr:rowOff>447675</xdr:rowOff>
        </xdr:to>
        <xdr:sp macro="" textlink="">
          <xdr:nvSpPr>
            <xdr:cNvPr id="19592" name="Check Box 136" hidden="1">
              <a:extLst>
                <a:ext uri="{63B3BB69-23CF-44E3-9099-C40C66FF867C}">
                  <a14:compatExt spid="_x0000_s19592"/>
                </a:ext>
                <a:ext uri="{FF2B5EF4-FFF2-40B4-BE49-F238E27FC236}">
                  <a16:creationId xmlns:a16="http://schemas.microsoft.com/office/drawing/2014/main" id="{00000000-0008-0000-0600-00008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26</xdr:row>
          <xdr:rowOff>38100</xdr:rowOff>
        </xdr:from>
        <xdr:to>
          <xdr:col>12</xdr:col>
          <xdr:colOff>342900</xdr:colOff>
          <xdr:row>26</xdr:row>
          <xdr:rowOff>257175</xdr:rowOff>
        </xdr:to>
        <xdr:sp macro="" textlink="">
          <xdr:nvSpPr>
            <xdr:cNvPr id="19593" name="Check Box 137" hidden="1">
              <a:extLst>
                <a:ext uri="{63B3BB69-23CF-44E3-9099-C40C66FF867C}">
                  <a14:compatExt spid="_x0000_s19593"/>
                </a:ext>
                <a:ext uri="{FF2B5EF4-FFF2-40B4-BE49-F238E27FC236}">
                  <a16:creationId xmlns:a16="http://schemas.microsoft.com/office/drawing/2014/main" id="{00000000-0008-0000-0600-00008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26</xdr:row>
          <xdr:rowOff>228600</xdr:rowOff>
        </xdr:from>
        <xdr:to>
          <xdr:col>12</xdr:col>
          <xdr:colOff>342900</xdr:colOff>
          <xdr:row>26</xdr:row>
          <xdr:rowOff>447675</xdr:rowOff>
        </xdr:to>
        <xdr:sp macro="" textlink="">
          <xdr:nvSpPr>
            <xdr:cNvPr id="19594" name="Check Box 138" hidden="1">
              <a:extLst>
                <a:ext uri="{63B3BB69-23CF-44E3-9099-C40C66FF867C}">
                  <a14:compatExt spid="_x0000_s19594"/>
                </a:ext>
                <a:ext uri="{FF2B5EF4-FFF2-40B4-BE49-F238E27FC236}">
                  <a16:creationId xmlns:a16="http://schemas.microsoft.com/office/drawing/2014/main" id="{00000000-0008-0000-0600-00008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5</xdr:col>
      <xdr:colOff>57150</xdr:colOff>
      <xdr:row>3</xdr:row>
      <xdr:rowOff>28576</xdr:rowOff>
    </xdr:from>
    <xdr:to>
      <xdr:col>15</xdr:col>
      <xdr:colOff>333375</xdr:colOff>
      <xdr:row>6</xdr:row>
      <xdr:rowOff>123825</xdr:rowOff>
    </xdr:to>
    <xdr:sp macro="" textlink="">
      <xdr:nvSpPr>
        <xdr:cNvPr id="47" name="角丸四角形 46">
          <a:extLst>
            <a:ext uri="{FF2B5EF4-FFF2-40B4-BE49-F238E27FC236}">
              <a16:creationId xmlns:a16="http://schemas.microsoft.com/office/drawing/2014/main" id="{00000000-0008-0000-0700-00002F000000}"/>
            </a:ext>
          </a:extLst>
        </xdr:cNvPr>
        <xdr:cNvSpPr/>
      </xdr:nvSpPr>
      <xdr:spPr>
        <a:xfrm>
          <a:off x="2390775" y="619126"/>
          <a:ext cx="3686175" cy="609599"/>
        </a:xfrm>
        <a:prstGeom prst="round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latin typeface="ＭＳ 明朝" panose="02020609040205080304" pitchFamily="17" charset="-128"/>
              <a:ea typeface="ＭＳ 明朝" panose="02020609040205080304" pitchFamily="17" charset="-128"/>
            </a:rPr>
            <a:t>留　意　事　項</a:t>
          </a:r>
        </a:p>
      </xdr:txBody>
    </xdr:sp>
    <xdr:clientData/>
  </xdr:twoCellAnchor>
  <xdr:twoCellAnchor>
    <xdr:from>
      <xdr:col>28</xdr:col>
      <xdr:colOff>57150</xdr:colOff>
      <xdr:row>3</xdr:row>
      <xdr:rowOff>28576</xdr:rowOff>
    </xdr:from>
    <xdr:to>
      <xdr:col>38</xdr:col>
      <xdr:colOff>333375</xdr:colOff>
      <xdr:row>6</xdr:row>
      <xdr:rowOff>123825</xdr:rowOff>
    </xdr:to>
    <xdr:sp macro="" textlink="">
      <xdr:nvSpPr>
        <xdr:cNvPr id="3" name="角丸四角形 46">
          <a:extLst>
            <a:ext uri="{FF2B5EF4-FFF2-40B4-BE49-F238E27FC236}">
              <a16:creationId xmlns:a16="http://schemas.microsoft.com/office/drawing/2014/main" id="{00000000-0008-0000-0700-000003000000}"/>
            </a:ext>
          </a:extLst>
        </xdr:cNvPr>
        <xdr:cNvSpPr/>
      </xdr:nvSpPr>
      <xdr:spPr>
        <a:xfrm>
          <a:off x="11172825" y="666751"/>
          <a:ext cx="3676650" cy="609599"/>
        </a:xfrm>
        <a:prstGeom prst="round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b="1">
              <a:latin typeface="Centaur" panose="02030504050205020304" pitchFamily="18" charset="0"/>
              <a:ea typeface="ＭＳ 明朝" panose="02020609040205080304" pitchFamily="17" charset="-128"/>
            </a:rPr>
            <a:t>Important Notes</a:t>
          </a:r>
          <a:endParaRPr kumimoji="1" lang="ja-JP" altLang="en-US" sz="1800" b="1">
            <a:latin typeface="Centaur" panose="02030504050205020304" pitchFamily="18" charset="0"/>
            <a:ea typeface="ＭＳ 明朝" panose="02020609040205080304" pitchFamily="17" charset="-128"/>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19050</xdr:colOff>
          <xdr:row>11</xdr:row>
          <xdr:rowOff>9525</xdr:rowOff>
        </xdr:from>
        <xdr:to>
          <xdr:col>22</xdr:col>
          <xdr:colOff>219075</xdr:colOff>
          <xdr:row>11</xdr:row>
          <xdr:rowOff>238125</xdr:rowOff>
        </xdr:to>
        <xdr:sp macro="" textlink="">
          <xdr:nvSpPr>
            <xdr:cNvPr id="70657" name="Check Box 1" hidden="1">
              <a:extLst>
                <a:ext uri="{63B3BB69-23CF-44E3-9099-C40C66FF867C}">
                  <a14:compatExt spid="_x0000_s70657"/>
                </a:ext>
                <a:ext uri="{FF2B5EF4-FFF2-40B4-BE49-F238E27FC236}">
                  <a16:creationId xmlns:a16="http://schemas.microsoft.com/office/drawing/2014/main" id="{00000000-0008-0000-08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13</xdr:row>
          <xdr:rowOff>9525</xdr:rowOff>
        </xdr:from>
        <xdr:to>
          <xdr:col>22</xdr:col>
          <xdr:colOff>209550</xdr:colOff>
          <xdr:row>13</xdr:row>
          <xdr:rowOff>209550</xdr:rowOff>
        </xdr:to>
        <xdr:sp macro="" textlink="">
          <xdr:nvSpPr>
            <xdr:cNvPr id="70658" name="Check Box 2" hidden="1">
              <a:extLst>
                <a:ext uri="{63B3BB69-23CF-44E3-9099-C40C66FF867C}">
                  <a14:compatExt spid="_x0000_s70658"/>
                </a:ext>
                <a:ext uri="{FF2B5EF4-FFF2-40B4-BE49-F238E27FC236}">
                  <a16:creationId xmlns:a16="http://schemas.microsoft.com/office/drawing/2014/main" id="{00000000-0008-0000-08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15</xdr:row>
          <xdr:rowOff>9525</xdr:rowOff>
        </xdr:from>
        <xdr:to>
          <xdr:col>22</xdr:col>
          <xdr:colOff>209550</xdr:colOff>
          <xdr:row>15</xdr:row>
          <xdr:rowOff>209550</xdr:rowOff>
        </xdr:to>
        <xdr:sp macro="" textlink="">
          <xdr:nvSpPr>
            <xdr:cNvPr id="70659" name="Check Box 3" hidden="1">
              <a:extLst>
                <a:ext uri="{63B3BB69-23CF-44E3-9099-C40C66FF867C}">
                  <a14:compatExt spid="_x0000_s70659"/>
                </a:ext>
                <a:ext uri="{FF2B5EF4-FFF2-40B4-BE49-F238E27FC236}">
                  <a16:creationId xmlns:a16="http://schemas.microsoft.com/office/drawing/2014/main" id="{00000000-0008-0000-0800-000003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17</xdr:row>
          <xdr:rowOff>9525</xdr:rowOff>
        </xdr:from>
        <xdr:to>
          <xdr:col>22</xdr:col>
          <xdr:colOff>209550</xdr:colOff>
          <xdr:row>17</xdr:row>
          <xdr:rowOff>209550</xdr:rowOff>
        </xdr:to>
        <xdr:sp macro="" textlink="">
          <xdr:nvSpPr>
            <xdr:cNvPr id="70660" name="Check Box 4" hidden="1">
              <a:extLst>
                <a:ext uri="{63B3BB69-23CF-44E3-9099-C40C66FF867C}">
                  <a14:compatExt spid="_x0000_s70660"/>
                </a:ext>
                <a:ext uri="{FF2B5EF4-FFF2-40B4-BE49-F238E27FC236}">
                  <a16:creationId xmlns:a16="http://schemas.microsoft.com/office/drawing/2014/main" id="{00000000-0008-0000-0800-000004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19</xdr:row>
          <xdr:rowOff>9525</xdr:rowOff>
        </xdr:from>
        <xdr:to>
          <xdr:col>22</xdr:col>
          <xdr:colOff>209550</xdr:colOff>
          <xdr:row>19</xdr:row>
          <xdr:rowOff>209550</xdr:rowOff>
        </xdr:to>
        <xdr:sp macro="" textlink="">
          <xdr:nvSpPr>
            <xdr:cNvPr id="70661" name="Check Box 5" hidden="1">
              <a:extLst>
                <a:ext uri="{63B3BB69-23CF-44E3-9099-C40C66FF867C}">
                  <a14:compatExt spid="_x0000_s70661"/>
                </a:ext>
                <a:ext uri="{FF2B5EF4-FFF2-40B4-BE49-F238E27FC236}">
                  <a16:creationId xmlns:a16="http://schemas.microsoft.com/office/drawing/2014/main" id="{00000000-0008-0000-0800-000005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21</xdr:row>
          <xdr:rowOff>9525</xdr:rowOff>
        </xdr:from>
        <xdr:to>
          <xdr:col>22</xdr:col>
          <xdr:colOff>209550</xdr:colOff>
          <xdr:row>21</xdr:row>
          <xdr:rowOff>209550</xdr:rowOff>
        </xdr:to>
        <xdr:sp macro="" textlink="">
          <xdr:nvSpPr>
            <xdr:cNvPr id="70662" name="Check Box 6" hidden="1">
              <a:extLst>
                <a:ext uri="{63B3BB69-23CF-44E3-9099-C40C66FF867C}">
                  <a14:compatExt spid="_x0000_s70662"/>
                </a:ext>
                <a:ext uri="{FF2B5EF4-FFF2-40B4-BE49-F238E27FC236}">
                  <a16:creationId xmlns:a16="http://schemas.microsoft.com/office/drawing/2014/main" id="{00000000-0008-0000-0800-000006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15</xdr:row>
          <xdr:rowOff>9525</xdr:rowOff>
        </xdr:from>
        <xdr:to>
          <xdr:col>22</xdr:col>
          <xdr:colOff>219075</xdr:colOff>
          <xdr:row>15</xdr:row>
          <xdr:rowOff>238125</xdr:rowOff>
        </xdr:to>
        <xdr:sp macro="" textlink="">
          <xdr:nvSpPr>
            <xdr:cNvPr id="70663" name="Check Box 7" hidden="1">
              <a:extLst>
                <a:ext uri="{63B3BB69-23CF-44E3-9099-C40C66FF867C}">
                  <a14:compatExt spid="_x0000_s70663"/>
                </a:ext>
                <a:ext uri="{FF2B5EF4-FFF2-40B4-BE49-F238E27FC236}">
                  <a16:creationId xmlns:a16="http://schemas.microsoft.com/office/drawing/2014/main" id="{00000000-0008-0000-0800-000007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666749</xdr:colOff>
      <xdr:row>0</xdr:row>
      <xdr:rowOff>57150</xdr:rowOff>
    </xdr:from>
    <xdr:to>
      <xdr:col>23</xdr:col>
      <xdr:colOff>9524</xdr:colOff>
      <xdr:row>0</xdr:row>
      <xdr:rowOff>333375</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14620874" y="57150"/>
          <a:ext cx="733425" cy="2762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機２Ａ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niigata-u.ac.jp/contribution/research/safety-2/" TargetMode="External"/><Relationship Id="rId13" Type="http://schemas.openxmlformats.org/officeDocument/2006/relationships/hyperlink" Target="https://www.mofa.go.jp/mofaj/annai/zaigai/list/" TargetMode="External"/><Relationship Id="rId3" Type="http://schemas.openxmlformats.org/officeDocument/2006/relationships/hyperlink" Target="https://www.meti.go.jp/policy/anpo/matrix_intro.html" TargetMode="External"/><Relationship Id="rId7" Type="http://schemas.openxmlformats.org/officeDocument/2006/relationships/hyperlink" Target="https://www.xxx.ac.jp&#65288;&#23398;&#20250;&#31561;&#38283;&#20652;&#26696;&#20869;&#12398;URL&#12394;&#12393;&#65289;" TargetMode="External"/><Relationship Id="rId12" Type="http://schemas.openxmlformats.org/officeDocument/2006/relationships/hyperlink" Target="https://www.mofa.go.jp/mofaj/link/emblist/index.html" TargetMode="External"/><Relationship Id="rId17" Type="http://schemas.openxmlformats.org/officeDocument/2006/relationships/drawing" Target="../drawings/drawing1.xml"/><Relationship Id="rId2" Type="http://schemas.openxmlformats.org/officeDocument/2006/relationships/hyperlink" Target="https://www.meti.go.jp/policy/anpo/matrix_intro.html" TargetMode="External"/><Relationship Id="rId16" Type="http://schemas.openxmlformats.org/officeDocument/2006/relationships/printerSettings" Target="../printerSettings/printerSettings1.bin"/><Relationship Id="rId1" Type="http://schemas.openxmlformats.org/officeDocument/2006/relationships/hyperlink" Target="https://forms.office.com/r/BNHF2AxPwC" TargetMode="External"/><Relationship Id="rId6" Type="http://schemas.openxmlformats.org/officeDocument/2006/relationships/hyperlink" Target="https://www.meti.go.jp/policy/anpo/anpo03.html" TargetMode="External"/><Relationship Id="rId11" Type="http://schemas.openxmlformats.org/officeDocument/2006/relationships/hyperlink" Target="https://www.niigata-u.ac.jp/international/study-abroad/safety/procedure/" TargetMode="External"/><Relationship Id="rId5" Type="http://schemas.openxmlformats.org/officeDocument/2006/relationships/hyperlink" Target="https://www.meti.go.jp/policy/anpo/anpo03.html" TargetMode="External"/><Relationship Id="rId15" Type="http://schemas.openxmlformats.org/officeDocument/2006/relationships/hyperlink" Target="https://www.anzen.mofa.go.jp/" TargetMode="External"/><Relationship Id="rId10" Type="http://schemas.openxmlformats.org/officeDocument/2006/relationships/hyperlink" Target="https://www.niigata-u.ac.jp/contribution/research/safety-2/" TargetMode="External"/><Relationship Id="rId4" Type="http://schemas.openxmlformats.org/officeDocument/2006/relationships/hyperlink" Target="https://www.meti.go.jp/policy/anpo/law05.html" TargetMode="External"/><Relationship Id="rId9" Type="http://schemas.openxmlformats.org/officeDocument/2006/relationships/hyperlink" Target="https://www.niigata-u.ac.jp/contribution/research/safety-2/" TargetMode="External"/><Relationship Id="rId14" Type="http://schemas.openxmlformats.org/officeDocument/2006/relationships/hyperlink" Target="https://www.anzen.mofa.go.jp/covid19/pdfhistory_world.html" TargetMode="Externa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1.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8" Type="http://schemas.openxmlformats.org/officeDocument/2006/relationships/hyperlink" Target="https://www.mofa.go.jp/mofaj/annai/zaigai/list/" TargetMode="External"/><Relationship Id="rId13" Type="http://schemas.openxmlformats.org/officeDocument/2006/relationships/vmlDrawing" Target="../drawings/vmlDrawing4.vml"/><Relationship Id="rId3" Type="http://schemas.openxmlformats.org/officeDocument/2006/relationships/hyperlink" Target="https://www.meti.go.jp/policy/anpo/law05.html" TargetMode="External"/><Relationship Id="rId7" Type="http://schemas.openxmlformats.org/officeDocument/2006/relationships/hyperlink" Target="https://www.mofa.go.jp/mofaj/link/emblist/index.html" TargetMode="External"/><Relationship Id="rId12" Type="http://schemas.openxmlformats.org/officeDocument/2006/relationships/vmlDrawing" Target="../drawings/vmlDrawing3.vml"/><Relationship Id="rId2" Type="http://schemas.openxmlformats.org/officeDocument/2006/relationships/hyperlink" Target="https://www.meti.go.jp/policy/anpo/matrix_intro.html" TargetMode="External"/><Relationship Id="rId1" Type="http://schemas.openxmlformats.org/officeDocument/2006/relationships/hyperlink" Target="https://www.meti.go.jp/policy/anpo/matrix_intro.html" TargetMode="External"/><Relationship Id="rId6" Type="http://schemas.openxmlformats.org/officeDocument/2006/relationships/hyperlink" Target="https://forms.office.com/r/BNHF2AxPwC" TargetMode="External"/><Relationship Id="rId11" Type="http://schemas.openxmlformats.org/officeDocument/2006/relationships/drawing" Target="../drawings/drawing5.xml"/><Relationship Id="rId5" Type="http://schemas.openxmlformats.org/officeDocument/2006/relationships/hyperlink" Target="https://www.meti.go.jp/policy/anpo/anpo03.html" TargetMode="External"/><Relationship Id="rId10" Type="http://schemas.openxmlformats.org/officeDocument/2006/relationships/printerSettings" Target="../printerSettings/printerSettings5.bin"/><Relationship Id="rId4" Type="http://schemas.openxmlformats.org/officeDocument/2006/relationships/hyperlink" Target="https://www.meti.go.jp/policy/anpo/anpo03.html" TargetMode="External"/><Relationship Id="rId9" Type="http://schemas.openxmlformats.org/officeDocument/2006/relationships/hyperlink" Target="https://www.anzen.mofa.go.jp/covid19/pdfhistory_world.html" TargetMode="External"/><Relationship Id="rId1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26" Type="http://schemas.openxmlformats.org/officeDocument/2006/relationships/ctrlProp" Target="../ctrlProps/ctrlProp25.xml"/><Relationship Id="rId21" Type="http://schemas.openxmlformats.org/officeDocument/2006/relationships/ctrlProp" Target="../ctrlProps/ctrlProp20.xml"/><Relationship Id="rId42" Type="http://schemas.openxmlformats.org/officeDocument/2006/relationships/ctrlProp" Target="../ctrlProps/ctrlProp41.xml"/><Relationship Id="rId47" Type="http://schemas.openxmlformats.org/officeDocument/2006/relationships/ctrlProp" Target="../ctrlProps/ctrlProp46.xml"/><Relationship Id="rId63" Type="http://schemas.openxmlformats.org/officeDocument/2006/relationships/ctrlProp" Target="../ctrlProps/ctrlProp62.xml"/><Relationship Id="rId68" Type="http://schemas.openxmlformats.org/officeDocument/2006/relationships/ctrlProp" Target="../ctrlProps/ctrlProp67.xml"/><Relationship Id="rId84" Type="http://schemas.openxmlformats.org/officeDocument/2006/relationships/ctrlProp" Target="../ctrlProps/ctrlProp83.xml"/><Relationship Id="rId16" Type="http://schemas.openxmlformats.org/officeDocument/2006/relationships/ctrlProp" Target="../ctrlProps/ctrlProp15.xml"/><Relationship Id="rId11" Type="http://schemas.openxmlformats.org/officeDocument/2006/relationships/ctrlProp" Target="../ctrlProps/ctrlProp10.xml"/><Relationship Id="rId32" Type="http://schemas.openxmlformats.org/officeDocument/2006/relationships/ctrlProp" Target="../ctrlProps/ctrlProp31.xml"/><Relationship Id="rId37" Type="http://schemas.openxmlformats.org/officeDocument/2006/relationships/ctrlProp" Target="../ctrlProps/ctrlProp36.xml"/><Relationship Id="rId53" Type="http://schemas.openxmlformats.org/officeDocument/2006/relationships/ctrlProp" Target="../ctrlProps/ctrlProp52.xml"/><Relationship Id="rId58" Type="http://schemas.openxmlformats.org/officeDocument/2006/relationships/ctrlProp" Target="../ctrlProps/ctrlProp57.xml"/><Relationship Id="rId74" Type="http://schemas.openxmlformats.org/officeDocument/2006/relationships/ctrlProp" Target="../ctrlProps/ctrlProp73.xml"/><Relationship Id="rId79" Type="http://schemas.openxmlformats.org/officeDocument/2006/relationships/ctrlProp" Target="../ctrlProps/ctrlProp78.xml"/><Relationship Id="rId5" Type="http://schemas.openxmlformats.org/officeDocument/2006/relationships/ctrlProp" Target="../ctrlProps/ctrlProp4.xml"/><Relationship Id="rId19" Type="http://schemas.openxmlformats.org/officeDocument/2006/relationships/ctrlProp" Target="../ctrlProps/ctrlProp18.xml"/><Relationship Id="rId14" Type="http://schemas.openxmlformats.org/officeDocument/2006/relationships/ctrlProp" Target="../ctrlProps/ctrlProp13.xml"/><Relationship Id="rId22" Type="http://schemas.openxmlformats.org/officeDocument/2006/relationships/ctrlProp" Target="../ctrlProps/ctrlProp21.xml"/><Relationship Id="rId27" Type="http://schemas.openxmlformats.org/officeDocument/2006/relationships/ctrlProp" Target="../ctrlProps/ctrlProp26.xml"/><Relationship Id="rId30" Type="http://schemas.openxmlformats.org/officeDocument/2006/relationships/ctrlProp" Target="../ctrlProps/ctrlProp29.xml"/><Relationship Id="rId35" Type="http://schemas.openxmlformats.org/officeDocument/2006/relationships/ctrlProp" Target="../ctrlProps/ctrlProp34.xml"/><Relationship Id="rId43" Type="http://schemas.openxmlformats.org/officeDocument/2006/relationships/ctrlProp" Target="../ctrlProps/ctrlProp42.xml"/><Relationship Id="rId48" Type="http://schemas.openxmlformats.org/officeDocument/2006/relationships/ctrlProp" Target="../ctrlProps/ctrlProp47.xml"/><Relationship Id="rId56" Type="http://schemas.openxmlformats.org/officeDocument/2006/relationships/ctrlProp" Target="../ctrlProps/ctrlProp55.xml"/><Relationship Id="rId64" Type="http://schemas.openxmlformats.org/officeDocument/2006/relationships/ctrlProp" Target="../ctrlProps/ctrlProp63.xml"/><Relationship Id="rId69" Type="http://schemas.openxmlformats.org/officeDocument/2006/relationships/ctrlProp" Target="../ctrlProps/ctrlProp68.xml"/><Relationship Id="rId77" Type="http://schemas.openxmlformats.org/officeDocument/2006/relationships/ctrlProp" Target="../ctrlProps/ctrlProp76.xml"/><Relationship Id="rId8" Type="http://schemas.openxmlformats.org/officeDocument/2006/relationships/ctrlProp" Target="../ctrlProps/ctrlProp7.xml"/><Relationship Id="rId51" Type="http://schemas.openxmlformats.org/officeDocument/2006/relationships/ctrlProp" Target="../ctrlProps/ctrlProp50.xml"/><Relationship Id="rId72" Type="http://schemas.openxmlformats.org/officeDocument/2006/relationships/ctrlProp" Target="../ctrlProps/ctrlProp71.xml"/><Relationship Id="rId80" Type="http://schemas.openxmlformats.org/officeDocument/2006/relationships/ctrlProp" Target="../ctrlProps/ctrlProp79.xml"/><Relationship Id="rId85" Type="http://schemas.openxmlformats.org/officeDocument/2006/relationships/ctrlProp" Target="../ctrlProps/ctrlProp84.xml"/><Relationship Id="rId3" Type="http://schemas.openxmlformats.org/officeDocument/2006/relationships/vmlDrawing" Target="../drawings/vmlDrawing5.vml"/><Relationship Id="rId12" Type="http://schemas.openxmlformats.org/officeDocument/2006/relationships/ctrlProp" Target="../ctrlProps/ctrlProp11.xml"/><Relationship Id="rId17" Type="http://schemas.openxmlformats.org/officeDocument/2006/relationships/ctrlProp" Target="../ctrlProps/ctrlProp16.xml"/><Relationship Id="rId25" Type="http://schemas.openxmlformats.org/officeDocument/2006/relationships/ctrlProp" Target="../ctrlProps/ctrlProp24.xml"/><Relationship Id="rId33" Type="http://schemas.openxmlformats.org/officeDocument/2006/relationships/ctrlProp" Target="../ctrlProps/ctrlProp32.xml"/><Relationship Id="rId38" Type="http://schemas.openxmlformats.org/officeDocument/2006/relationships/ctrlProp" Target="../ctrlProps/ctrlProp37.xml"/><Relationship Id="rId46" Type="http://schemas.openxmlformats.org/officeDocument/2006/relationships/ctrlProp" Target="../ctrlProps/ctrlProp45.xml"/><Relationship Id="rId59" Type="http://schemas.openxmlformats.org/officeDocument/2006/relationships/ctrlProp" Target="../ctrlProps/ctrlProp58.xml"/><Relationship Id="rId67" Type="http://schemas.openxmlformats.org/officeDocument/2006/relationships/ctrlProp" Target="../ctrlProps/ctrlProp66.xml"/><Relationship Id="rId20" Type="http://schemas.openxmlformats.org/officeDocument/2006/relationships/ctrlProp" Target="../ctrlProps/ctrlProp19.xml"/><Relationship Id="rId41" Type="http://schemas.openxmlformats.org/officeDocument/2006/relationships/ctrlProp" Target="../ctrlProps/ctrlProp40.xml"/><Relationship Id="rId54" Type="http://schemas.openxmlformats.org/officeDocument/2006/relationships/ctrlProp" Target="../ctrlProps/ctrlProp53.xml"/><Relationship Id="rId62" Type="http://schemas.openxmlformats.org/officeDocument/2006/relationships/ctrlProp" Target="../ctrlProps/ctrlProp61.xml"/><Relationship Id="rId70" Type="http://schemas.openxmlformats.org/officeDocument/2006/relationships/ctrlProp" Target="../ctrlProps/ctrlProp69.xml"/><Relationship Id="rId75" Type="http://schemas.openxmlformats.org/officeDocument/2006/relationships/ctrlProp" Target="../ctrlProps/ctrlProp74.xml"/><Relationship Id="rId83" Type="http://schemas.openxmlformats.org/officeDocument/2006/relationships/ctrlProp" Target="../ctrlProps/ctrlProp82.xml"/><Relationship Id="rId1" Type="http://schemas.openxmlformats.org/officeDocument/2006/relationships/printerSettings" Target="../printerSettings/printerSettings6.bin"/><Relationship Id="rId6" Type="http://schemas.openxmlformats.org/officeDocument/2006/relationships/ctrlProp" Target="../ctrlProps/ctrlProp5.xml"/><Relationship Id="rId15" Type="http://schemas.openxmlformats.org/officeDocument/2006/relationships/ctrlProp" Target="../ctrlProps/ctrlProp14.xml"/><Relationship Id="rId23" Type="http://schemas.openxmlformats.org/officeDocument/2006/relationships/ctrlProp" Target="../ctrlProps/ctrlProp22.xml"/><Relationship Id="rId28" Type="http://schemas.openxmlformats.org/officeDocument/2006/relationships/ctrlProp" Target="../ctrlProps/ctrlProp27.xml"/><Relationship Id="rId36" Type="http://schemas.openxmlformats.org/officeDocument/2006/relationships/ctrlProp" Target="../ctrlProps/ctrlProp35.xml"/><Relationship Id="rId49" Type="http://schemas.openxmlformats.org/officeDocument/2006/relationships/ctrlProp" Target="../ctrlProps/ctrlProp48.xml"/><Relationship Id="rId57" Type="http://schemas.openxmlformats.org/officeDocument/2006/relationships/ctrlProp" Target="../ctrlProps/ctrlProp56.xml"/><Relationship Id="rId10" Type="http://schemas.openxmlformats.org/officeDocument/2006/relationships/ctrlProp" Target="../ctrlProps/ctrlProp9.xml"/><Relationship Id="rId31" Type="http://schemas.openxmlformats.org/officeDocument/2006/relationships/ctrlProp" Target="../ctrlProps/ctrlProp30.xml"/><Relationship Id="rId44" Type="http://schemas.openxmlformats.org/officeDocument/2006/relationships/ctrlProp" Target="../ctrlProps/ctrlProp43.xml"/><Relationship Id="rId52" Type="http://schemas.openxmlformats.org/officeDocument/2006/relationships/ctrlProp" Target="../ctrlProps/ctrlProp51.xml"/><Relationship Id="rId60" Type="http://schemas.openxmlformats.org/officeDocument/2006/relationships/ctrlProp" Target="../ctrlProps/ctrlProp59.xml"/><Relationship Id="rId65" Type="http://schemas.openxmlformats.org/officeDocument/2006/relationships/ctrlProp" Target="../ctrlProps/ctrlProp64.xml"/><Relationship Id="rId73" Type="http://schemas.openxmlformats.org/officeDocument/2006/relationships/ctrlProp" Target="../ctrlProps/ctrlProp72.xml"/><Relationship Id="rId78" Type="http://schemas.openxmlformats.org/officeDocument/2006/relationships/ctrlProp" Target="../ctrlProps/ctrlProp77.xml"/><Relationship Id="rId81" Type="http://schemas.openxmlformats.org/officeDocument/2006/relationships/ctrlProp" Target="../ctrlProps/ctrlProp80.xml"/><Relationship Id="rId4" Type="http://schemas.openxmlformats.org/officeDocument/2006/relationships/ctrlProp" Target="../ctrlProps/ctrlProp3.xml"/><Relationship Id="rId9" Type="http://schemas.openxmlformats.org/officeDocument/2006/relationships/ctrlProp" Target="../ctrlProps/ctrlProp8.xml"/><Relationship Id="rId13" Type="http://schemas.openxmlformats.org/officeDocument/2006/relationships/ctrlProp" Target="../ctrlProps/ctrlProp12.xml"/><Relationship Id="rId18" Type="http://schemas.openxmlformats.org/officeDocument/2006/relationships/ctrlProp" Target="../ctrlProps/ctrlProp17.xml"/><Relationship Id="rId39" Type="http://schemas.openxmlformats.org/officeDocument/2006/relationships/ctrlProp" Target="../ctrlProps/ctrlProp38.xml"/><Relationship Id="rId34" Type="http://schemas.openxmlformats.org/officeDocument/2006/relationships/ctrlProp" Target="../ctrlProps/ctrlProp33.xml"/><Relationship Id="rId50" Type="http://schemas.openxmlformats.org/officeDocument/2006/relationships/ctrlProp" Target="../ctrlProps/ctrlProp49.xml"/><Relationship Id="rId55" Type="http://schemas.openxmlformats.org/officeDocument/2006/relationships/ctrlProp" Target="../ctrlProps/ctrlProp54.xml"/><Relationship Id="rId76" Type="http://schemas.openxmlformats.org/officeDocument/2006/relationships/ctrlProp" Target="../ctrlProps/ctrlProp75.xml"/><Relationship Id="rId7" Type="http://schemas.openxmlformats.org/officeDocument/2006/relationships/ctrlProp" Target="../ctrlProps/ctrlProp6.xml"/><Relationship Id="rId71" Type="http://schemas.openxmlformats.org/officeDocument/2006/relationships/ctrlProp" Target="../ctrlProps/ctrlProp70.xml"/><Relationship Id="rId2" Type="http://schemas.openxmlformats.org/officeDocument/2006/relationships/drawing" Target="../drawings/drawing6.xml"/><Relationship Id="rId29" Type="http://schemas.openxmlformats.org/officeDocument/2006/relationships/ctrlProp" Target="../ctrlProps/ctrlProp28.xml"/><Relationship Id="rId24" Type="http://schemas.openxmlformats.org/officeDocument/2006/relationships/ctrlProp" Target="../ctrlProps/ctrlProp23.xml"/><Relationship Id="rId40" Type="http://schemas.openxmlformats.org/officeDocument/2006/relationships/ctrlProp" Target="../ctrlProps/ctrlProp39.xml"/><Relationship Id="rId45" Type="http://schemas.openxmlformats.org/officeDocument/2006/relationships/ctrlProp" Target="../ctrlProps/ctrlProp44.xml"/><Relationship Id="rId66" Type="http://schemas.openxmlformats.org/officeDocument/2006/relationships/ctrlProp" Target="../ctrlProps/ctrlProp65.xml"/><Relationship Id="rId61" Type="http://schemas.openxmlformats.org/officeDocument/2006/relationships/ctrlProp" Target="../ctrlProps/ctrlProp60.xml"/><Relationship Id="rId82" Type="http://schemas.openxmlformats.org/officeDocument/2006/relationships/ctrlProp" Target="../ctrlProps/ctrlProp81.xml"/></Relationships>
</file>

<file path=xl/worksheets/_rels/sheet7.xml.rels><?xml version="1.0" encoding="UTF-8" standalone="yes"?>
<Relationships xmlns="http://schemas.openxmlformats.org/package/2006/relationships"><Relationship Id="rId117" Type="http://schemas.openxmlformats.org/officeDocument/2006/relationships/ctrlProp" Target="../ctrlProps/ctrlProp197.xml"/><Relationship Id="rId21" Type="http://schemas.openxmlformats.org/officeDocument/2006/relationships/ctrlProp" Target="../ctrlProps/ctrlProp101.xml"/><Relationship Id="rId42" Type="http://schemas.openxmlformats.org/officeDocument/2006/relationships/ctrlProp" Target="../ctrlProps/ctrlProp122.xml"/><Relationship Id="rId63" Type="http://schemas.openxmlformats.org/officeDocument/2006/relationships/ctrlProp" Target="../ctrlProps/ctrlProp143.xml"/><Relationship Id="rId84" Type="http://schemas.openxmlformats.org/officeDocument/2006/relationships/ctrlProp" Target="../ctrlProps/ctrlProp164.xml"/><Relationship Id="rId138" Type="http://schemas.openxmlformats.org/officeDocument/2006/relationships/ctrlProp" Target="../ctrlProps/ctrlProp218.xml"/><Relationship Id="rId16" Type="http://schemas.openxmlformats.org/officeDocument/2006/relationships/ctrlProp" Target="../ctrlProps/ctrlProp96.xml"/><Relationship Id="rId107" Type="http://schemas.openxmlformats.org/officeDocument/2006/relationships/ctrlProp" Target="../ctrlProps/ctrlProp187.xml"/><Relationship Id="rId11" Type="http://schemas.openxmlformats.org/officeDocument/2006/relationships/ctrlProp" Target="../ctrlProps/ctrlProp91.xml"/><Relationship Id="rId32" Type="http://schemas.openxmlformats.org/officeDocument/2006/relationships/ctrlProp" Target="../ctrlProps/ctrlProp112.xml"/><Relationship Id="rId37" Type="http://schemas.openxmlformats.org/officeDocument/2006/relationships/ctrlProp" Target="../ctrlProps/ctrlProp117.xml"/><Relationship Id="rId53" Type="http://schemas.openxmlformats.org/officeDocument/2006/relationships/ctrlProp" Target="../ctrlProps/ctrlProp133.xml"/><Relationship Id="rId58" Type="http://schemas.openxmlformats.org/officeDocument/2006/relationships/ctrlProp" Target="../ctrlProps/ctrlProp138.xml"/><Relationship Id="rId74" Type="http://schemas.openxmlformats.org/officeDocument/2006/relationships/ctrlProp" Target="../ctrlProps/ctrlProp154.xml"/><Relationship Id="rId79" Type="http://schemas.openxmlformats.org/officeDocument/2006/relationships/ctrlProp" Target="../ctrlProps/ctrlProp159.xml"/><Relationship Id="rId102" Type="http://schemas.openxmlformats.org/officeDocument/2006/relationships/ctrlProp" Target="../ctrlProps/ctrlProp182.xml"/><Relationship Id="rId123" Type="http://schemas.openxmlformats.org/officeDocument/2006/relationships/ctrlProp" Target="../ctrlProps/ctrlProp203.xml"/><Relationship Id="rId128" Type="http://schemas.openxmlformats.org/officeDocument/2006/relationships/ctrlProp" Target="../ctrlProps/ctrlProp208.xml"/><Relationship Id="rId5" Type="http://schemas.openxmlformats.org/officeDocument/2006/relationships/ctrlProp" Target="../ctrlProps/ctrlProp85.xml"/><Relationship Id="rId90" Type="http://schemas.openxmlformats.org/officeDocument/2006/relationships/ctrlProp" Target="../ctrlProps/ctrlProp170.xml"/><Relationship Id="rId95" Type="http://schemas.openxmlformats.org/officeDocument/2006/relationships/ctrlProp" Target="../ctrlProps/ctrlProp175.xml"/><Relationship Id="rId22" Type="http://schemas.openxmlformats.org/officeDocument/2006/relationships/ctrlProp" Target="../ctrlProps/ctrlProp102.xml"/><Relationship Id="rId27" Type="http://schemas.openxmlformats.org/officeDocument/2006/relationships/ctrlProp" Target="../ctrlProps/ctrlProp107.xml"/><Relationship Id="rId43" Type="http://schemas.openxmlformats.org/officeDocument/2006/relationships/ctrlProp" Target="../ctrlProps/ctrlProp123.xml"/><Relationship Id="rId48" Type="http://schemas.openxmlformats.org/officeDocument/2006/relationships/ctrlProp" Target="../ctrlProps/ctrlProp128.xml"/><Relationship Id="rId64" Type="http://schemas.openxmlformats.org/officeDocument/2006/relationships/ctrlProp" Target="../ctrlProps/ctrlProp144.xml"/><Relationship Id="rId69" Type="http://schemas.openxmlformats.org/officeDocument/2006/relationships/ctrlProp" Target="../ctrlProps/ctrlProp149.xml"/><Relationship Id="rId113" Type="http://schemas.openxmlformats.org/officeDocument/2006/relationships/ctrlProp" Target="../ctrlProps/ctrlProp193.xml"/><Relationship Id="rId118" Type="http://schemas.openxmlformats.org/officeDocument/2006/relationships/ctrlProp" Target="../ctrlProps/ctrlProp198.xml"/><Relationship Id="rId134" Type="http://schemas.openxmlformats.org/officeDocument/2006/relationships/ctrlProp" Target="../ctrlProps/ctrlProp214.xml"/><Relationship Id="rId139" Type="http://schemas.openxmlformats.org/officeDocument/2006/relationships/ctrlProp" Target="../ctrlProps/ctrlProp219.xml"/><Relationship Id="rId80" Type="http://schemas.openxmlformats.org/officeDocument/2006/relationships/ctrlProp" Target="../ctrlProps/ctrlProp160.xml"/><Relationship Id="rId85" Type="http://schemas.openxmlformats.org/officeDocument/2006/relationships/ctrlProp" Target="../ctrlProps/ctrlProp165.xml"/><Relationship Id="rId12" Type="http://schemas.openxmlformats.org/officeDocument/2006/relationships/ctrlProp" Target="../ctrlProps/ctrlProp92.xml"/><Relationship Id="rId17" Type="http://schemas.openxmlformats.org/officeDocument/2006/relationships/ctrlProp" Target="../ctrlProps/ctrlProp97.xml"/><Relationship Id="rId33" Type="http://schemas.openxmlformats.org/officeDocument/2006/relationships/ctrlProp" Target="../ctrlProps/ctrlProp113.xml"/><Relationship Id="rId38" Type="http://schemas.openxmlformats.org/officeDocument/2006/relationships/ctrlProp" Target="../ctrlProps/ctrlProp118.xml"/><Relationship Id="rId59" Type="http://schemas.openxmlformats.org/officeDocument/2006/relationships/ctrlProp" Target="../ctrlProps/ctrlProp139.xml"/><Relationship Id="rId103" Type="http://schemas.openxmlformats.org/officeDocument/2006/relationships/ctrlProp" Target="../ctrlProps/ctrlProp183.xml"/><Relationship Id="rId108" Type="http://schemas.openxmlformats.org/officeDocument/2006/relationships/ctrlProp" Target="../ctrlProps/ctrlProp188.xml"/><Relationship Id="rId124" Type="http://schemas.openxmlformats.org/officeDocument/2006/relationships/ctrlProp" Target="../ctrlProps/ctrlProp204.xml"/><Relationship Id="rId129" Type="http://schemas.openxmlformats.org/officeDocument/2006/relationships/ctrlProp" Target="../ctrlProps/ctrlProp209.xml"/><Relationship Id="rId54" Type="http://schemas.openxmlformats.org/officeDocument/2006/relationships/ctrlProp" Target="../ctrlProps/ctrlProp134.xml"/><Relationship Id="rId70" Type="http://schemas.openxmlformats.org/officeDocument/2006/relationships/ctrlProp" Target="../ctrlProps/ctrlProp150.xml"/><Relationship Id="rId75" Type="http://schemas.openxmlformats.org/officeDocument/2006/relationships/ctrlProp" Target="../ctrlProps/ctrlProp155.xml"/><Relationship Id="rId91" Type="http://schemas.openxmlformats.org/officeDocument/2006/relationships/ctrlProp" Target="../ctrlProps/ctrlProp171.xml"/><Relationship Id="rId96" Type="http://schemas.openxmlformats.org/officeDocument/2006/relationships/ctrlProp" Target="../ctrlProps/ctrlProp176.xml"/><Relationship Id="rId1" Type="http://schemas.openxmlformats.org/officeDocument/2006/relationships/printerSettings" Target="../printerSettings/printerSettings7.bin"/><Relationship Id="rId6" Type="http://schemas.openxmlformats.org/officeDocument/2006/relationships/ctrlProp" Target="../ctrlProps/ctrlProp86.xml"/><Relationship Id="rId23" Type="http://schemas.openxmlformats.org/officeDocument/2006/relationships/ctrlProp" Target="../ctrlProps/ctrlProp103.xml"/><Relationship Id="rId28" Type="http://schemas.openxmlformats.org/officeDocument/2006/relationships/ctrlProp" Target="../ctrlProps/ctrlProp108.xml"/><Relationship Id="rId49" Type="http://schemas.openxmlformats.org/officeDocument/2006/relationships/ctrlProp" Target="../ctrlProps/ctrlProp129.xml"/><Relationship Id="rId114" Type="http://schemas.openxmlformats.org/officeDocument/2006/relationships/ctrlProp" Target="../ctrlProps/ctrlProp194.xml"/><Relationship Id="rId119" Type="http://schemas.openxmlformats.org/officeDocument/2006/relationships/ctrlProp" Target="../ctrlProps/ctrlProp199.xml"/><Relationship Id="rId44" Type="http://schemas.openxmlformats.org/officeDocument/2006/relationships/ctrlProp" Target="../ctrlProps/ctrlProp124.xml"/><Relationship Id="rId60" Type="http://schemas.openxmlformats.org/officeDocument/2006/relationships/ctrlProp" Target="../ctrlProps/ctrlProp140.xml"/><Relationship Id="rId65" Type="http://schemas.openxmlformats.org/officeDocument/2006/relationships/ctrlProp" Target="../ctrlProps/ctrlProp145.xml"/><Relationship Id="rId81" Type="http://schemas.openxmlformats.org/officeDocument/2006/relationships/ctrlProp" Target="../ctrlProps/ctrlProp161.xml"/><Relationship Id="rId86" Type="http://schemas.openxmlformats.org/officeDocument/2006/relationships/ctrlProp" Target="../ctrlProps/ctrlProp166.xml"/><Relationship Id="rId130" Type="http://schemas.openxmlformats.org/officeDocument/2006/relationships/ctrlProp" Target="../ctrlProps/ctrlProp210.xml"/><Relationship Id="rId135" Type="http://schemas.openxmlformats.org/officeDocument/2006/relationships/ctrlProp" Target="../ctrlProps/ctrlProp215.xml"/><Relationship Id="rId13" Type="http://schemas.openxmlformats.org/officeDocument/2006/relationships/ctrlProp" Target="../ctrlProps/ctrlProp93.xml"/><Relationship Id="rId18" Type="http://schemas.openxmlformats.org/officeDocument/2006/relationships/ctrlProp" Target="../ctrlProps/ctrlProp98.xml"/><Relationship Id="rId39" Type="http://schemas.openxmlformats.org/officeDocument/2006/relationships/ctrlProp" Target="../ctrlProps/ctrlProp119.xml"/><Relationship Id="rId109" Type="http://schemas.openxmlformats.org/officeDocument/2006/relationships/ctrlProp" Target="../ctrlProps/ctrlProp189.xml"/><Relationship Id="rId34" Type="http://schemas.openxmlformats.org/officeDocument/2006/relationships/ctrlProp" Target="../ctrlProps/ctrlProp114.xml"/><Relationship Id="rId50" Type="http://schemas.openxmlformats.org/officeDocument/2006/relationships/ctrlProp" Target="../ctrlProps/ctrlProp130.xml"/><Relationship Id="rId55" Type="http://schemas.openxmlformats.org/officeDocument/2006/relationships/ctrlProp" Target="../ctrlProps/ctrlProp135.xml"/><Relationship Id="rId76" Type="http://schemas.openxmlformats.org/officeDocument/2006/relationships/ctrlProp" Target="../ctrlProps/ctrlProp156.xml"/><Relationship Id="rId97" Type="http://schemas.openxmlformats.org/officeDocument/2006/relationships/ctrlProp" Target="../ctrlProps/ctrlProp177.xml"/><Relationship Id="rId104" Type="http://schemas.openxmlformats.org/officeDocument/2006/relationships/ctrlProp" Target="../ctrlProps/ctrlProp184.xml"/><Relationship Id="rId120" Type="http://schemas.openxmlformats.org/officeDocument/2006/relationships/ctrlProp" Target="../ctrlProps/ctrlProp200.xml"/><Relationship Id="rId125" Type="http://schemas.openxmlformats.org/officeDocument/2006/relationships/ctrlProp" Target="../ctrlProps/ctrlProp205.xml"/><Relationship Id="rId7" Type="http://schemas.openxmlformats.org/officeDocument/2006/relationships/ctrlProp" Target="../ctrlProps/ctrlProp87.xml"/><Relationship Id="rId71" Type="http://schemas.openxmlformats.org/officeDocument/2006/relationships/ctrlProp" Target="../ctrlProps/ctrlProp151.xml"/><Relationship Id="rId92" Type="http://schemas.openxmlformats.org/officeDocument/2006/relationships/ctrlProp" Target="../ctrlProps/ctrlProp172.xml"/><Relationship Id="rId2" Type="http://schemas.openxmlformats.org/officeDocument/2006/relationships/drawing" Target="../drawings/drawing7.xml"/><Relationship Id="rId29" Type="http://schemas.openxmlformats.org/officeDocument/2006/relationships/ctrlProp" Target="../ctrlProps/ctrlProp109.xml"/><Relationship Id="rId24" Type="http://schemas.openxmlformats.org/officeDocument/2006/relationships/ctrlProp" Target="../ctrlProps/ctrlProp104.xml"/><Relationship Id="rId40" Type="http://schemas.openxmlformats.org/officeDocument/2006/relationships/ctrlProp" Target="../ctrlProps/ctrlProp120.xml"/><Relationship Id="rId45" Type="http://schemas.openxmlformats.org/officeDocument/2006/relationships/ctrlProp" Target="../ctrlProps/ctrlProp125.xml"/><Relationship Id="rId66" Type="http://schemas.openxmlformats.org/officeDocument/2006/relationships/ctrlProp" Target="../ctrlProps/ctrlProp146.xml"/><Relationship Id="rId87" Type="http://schemas.openxmlformats.org/officeDocument/2006/relationships/ctrlProp" Target="../ctrlProps/ctrlProp167.xml"/><Relationship Id="rId110" Type="http://schemas.openxmlformats.org/officeDocument/2006/relationships/ctrlProp" Target="../ctrlProps/ctrlProp190.xml"/><Relationship Id="rId115" Type="http://schemas.openxmlformats.org/officeDocument/2006/relationships/ctrlProp" Target="../ctrlProps/ctrlProp195.xml"/><Relationship Id="rId131" Type="http://schemas.openxmlformats.org/officeDocument/2006/relationships/ctrlProp" Target="../ctrlProps/ctrlProp211.xml"/><Relationship Id="rId136" Type="http://schemas.openxmlformats.org/officeDocument/2006/relationships/ctrlProp" Target="../ctrlProps/ctrlProp216.xml"/><Relationship Id="rId61" Type="http://schemas.openxmlformats.org/officeDocument/2006/relationships/ctrlProp" Target="../ctrlProps/ctrlProp141.xml"/><Relationship Id="rId82" Type="http://schemas.openxmlformats.org/officeDocument/2006/relationships/ctrlProp" Target="../ctrlProps/ctrlProp162.xml"/><Relationship Id="rId19" Type="http://schemas.openxmlformats.org/officeDocument/2006/relationships/ctrlProp" Target="../ctrlProps/ctrlProp99.xml"/><Relationship Id="rId14" Type="http://schemas.openxmlformats.org/officeDocument/2006/relationships/ctrlProp" Target="../ctrlProps/ctrlProp94.xml"/><Relationship Id="rId30" Type="http://schemas.openxmlformats.org/officeDocument/2006/relationships/ctrlProp" Target="../ctrlProps/ctrlProp110.xml"/><Relationship Id="rId35" Type="http://schemas.openxmlformats.org/officeDocument/2006/relationships/ctrlProp" Target="../ctrlProps/ctrlProp115.xml"/><Relationship Id="rId56" Type="http://schemas.openxmlformats.org/officeDocument/2006/relationships/ctrlProp" Target="../ctrlProps/ctrlProp136.xml"/><Relationship Id="rId77" Type="http://schemas.openxmlformats.org/officeDocument/2006/relationships/ctrlProp" Target="../ctrlProps/ctrlProp157.xml"/><Relationship Id="rId100" Type="http://schemas.openxmlformats.org/officeDocument/2006/relationships/ctrlProp" Target="../ctrlProps/ctrlProp180.xml"/><Relationship Id="rId105" Type="http://schemas.openxmlformats.org/officeDocument/2006/relationships/ctrlProp" Target="../ctrlProps/ctrlProp185.xml"/><Relationship Id="rId126" Type="http://schemas.openxmlformats.org/officeDocument/2006/relationships/ctrlProp" Target="../ctrlProps/ctrlProp206.xml"/><Relationship Id="rId8" Type="http://schemas.openxmlformats.org/officeDocument/2006/relationships/ctrlProp" Target="../ctrlProps/ctrlProp88.xml"/><Relationship Id="rId51" Type="http://schemas.openxmlformats.org/officeDocument/2006/relationships/ctrlProp" Target="../ctrlProps/ctrlProp131.xml"/><Relationship Id="rId72" Type="http://schemas.openxmlformats.org/officeDocument/2006/relationships/ctrlProp" Target="../ctrlProps/ctrlProp152.xml"/><Relationship Id="rId93" Type="http://schemas.openxmlformats.org/officeDocument/2006/relationships/ctrlProp" Target="../ctrlProps/ctrlProp173.xml"/><Relationship Id="rId98" Type="http://schemas.openxmlformats.org/officeDocument/2006/relationships/ctrlProp" Target="../ctrlProps/ctrlProp178.xml"/><Relationship Id="rId121" Type="http://schemas.openxmlformats.org/officeDocument/2006/relationships/ctrlProp" Target="../ctrlProps/ctrlProp201.xml"/><Relationship Id="rId3" Type="http://schemas.openxmlformats.org/officeDocument/2006/relationships/vmlDrawing" Target="../drawings/vmlDrawing6.vml"/><Relationship Id="rId25" Type="http://schemas.openxmlformats.org/officeDocument/2006/relationships/ctrlProp" Target="../ctrlProps/ctrlProp105.xml"/><Relationship Id="rId46" Type="http://schemas.openxmlformats.org/officeDocument/2006/relationships/ctrlProp" Target="../ctrlProps/ctrlProp126.xml"/><Relationship Id="rId67" Type="http://schemas.openxmlformats.org/officeDocument/2006/relationships/ctrlProp" Target="../ctrlProps/ctrlProp147.xml"/><Relationship Id="rId116" Type="http://schemas.openxmlformats.org/officeDocument/2006/relationships/ctrlProp" Target="../ctrlProps/ctrlProp196.xml"/><Relationship Id="rId137" Type="http://schemas.openxmlformats.org/officeDocument/2006/relationships/ctrlProp" Target="../ctrlProps/ctrlProp217.xml"/><Relationship Id="rId20" Type="http://schemas.openxmlformats.org/officeDocument/2006/relationships/ctrlProp" Target="../ctrlProps/ctrlProp100.xml"/><Relationship Id="rId41" Type="http://schemas.openxmlformats.org/officeDocument/2006/relationships/ctrlProp" Target="../ctrlProps/ctrlProp121.xml"/><Relationship Id="rId62" Type="http://schemas.openxmlformats.org/officeDocument/2006/relationships/ctrlProp" Target="../ctrlProps/ctrlProp142.xml"/><Relationship Id="rId83" Type="http://schemas.openxmlformats.org/officeDocument/2006/relationships/ctrlProp" Target="../ctrlProps/ctrlProp163.xml"/><Relationship Id="rId88" Type="http://schemas.openxmlformats.org/officeDocument/2006/relationships/ctrlProp" Target="../ctrlProps/ctrlProp168.xml"/><Relationship Id="rId111" Type="http://schemas.openxmlformats.org/officeDocument/2006/relationships/ctrlProp" Target="../ctrlProps/ctrlProp191.xml"/><Relationship Id="rId132" Type="http://schemas.openxmlformats.org/officeDocument/2006/relationships/ctrlProp" Target="../ctrlProps/ctrlProp212.xml"/><Relationship Id="rId15" Type="http://schemas.openxmlformats.org/officeDocument/2006/relationships/ctrlProp" Target="../ctrlProps/ctrlProp95.xml"/><Relationship Id="rId36" Type="http://schemas.openxmlformats.org/officeDocument/2006/relationships/ctrlProp" Target="../ctrlProps/ctrlProp116.xml"/><Relationship Id="rId57" Type="http://schemas.openxmlformats.org/officeDocument/2006/relationships/ctrlProp" Target="../ctrlProps/ctrlProp137.xml"/><Relationship Id="rId106" Type="http://schemas.openxmlformats.org/officeDocument/2006/relationships/ctrlProp" Target="../ctrlProps/ctrlProp186.xml"/><Relationship Id="rId127" Type="http://schemas.openxmlformats.org/officeDocument/2006/relationships/ctrlProp" Target="../ctrlProps/ctrlProp207.xml"/><Relationship Id="rId10" Type="http://schemas.openxmlformats.org/officeDocument/2006/relationships/ctrlProp" Target="../ctrlProps/ctrlProp90.xml"/><Relationship Id="rId31" Type="http://schemas.openxmlformats.org/officeDocument/2006/relationships/ctrlProp" Target="../ctrlProps/ctrlProp111.xml"/><Relationship Id="rId52" Type="http://schemas.openxmlformats.org/officeDocument/2006/relationships/ctrlProp" Target="../ctrlProps/ctrlProp132.xml"/><Relationship Id="rId73" Type="http://schemas.openxmlformats.org/officeDocument/2006/relationships/ctrlProp" Target="../ctrlProps/ctrlProp153.xml"/><Relationship Id="rId78" Type="http://schemas.openxmlformats.org/officeDocument/2006/relationships/ctrlProp" Target="../ctrlProps/ctrlProp158.xml"/><Relationship Id="rId94" Type="http://schemas.openxmlformats.org/officeDocument/2006/relationships/ctrlProp" Target="../ctrlProps/ctrlProp174.xml"/><Relationship Id="rId99" Type="http://schemas.openxmlformats.org/officeDocument/2006/relationships/ctrlProp" Target="../ctrlProps/ctrlProp179.xml"/><Relationship Id="rId101" Type="http://schemas.openxmlformats.org/officeDocument/2006/relationships/ctrlProp" Target="../ctrlProps/ctrlProp181.xml"/><Relationship Id="rId122" Type="http://schemas.openxmlformats.org/officeDocument/2006/relationships/ctrlProp" Target="../ctrlProps/ctrlProp202.xml"/><Relationship Id="rId4" Type="http://schemas.openxmlformats.org/officeDocument/2006/relationships/vmlDrawing" Target="../drawings/vmlDrawing7.vml"/><Relationship Id="rId9" Type="http://schemas.openxmlformats.org/officeDocument/2006/relationships/ctrlProp" Target="../ctrlProps/ctrlProp89.xml"/><Relationship Id="rId26" Type="http://schemas.openxmlformats.org/officeDocument/2006/relationships/ctrlProp" Target="../ctrlProps/ctrlProp106.xml"/><Relationship Id="rId47" Type="http://schemas.openxmlformats.org/officeDocument/2006/relationships/ctrlProp" Target="../ctrlProps/ctrlProp127.xml"/><Relationship Id="rId68" Type="http://schemas.openxmlformats.org/officeDocument/2006/relationships/ctrlProp" Target="../ctrlProps/ctrlProp148.xml"/><Relationship Id="rId89" Type="http://schemas.openxmlformats.org/officeDocument/2006/relationships/ctrlProp" Target="../ctrlProps/ctrlProp169.xml"/><Relationship Id="rId112" Type="http://schemas.openxmlformats.org/officeDocument/2006/relationships/ctrlProp" Target="../ctrlProps/ctrlProp192.xml"/><Relationship Id="rId133" Type="http://schemas.openxmlformats.org/officeDocument/2006/relationships/ctrlProp" Target="../ctrlProps/ctrlProp21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24.xml"/><Relationship Id="rId3" Type="http://schemas.openxmlformats.org/officeDocument/2006/relationships/vmlDrawing" Target="../drawings/vmlDrawing8.vml"/><Relationship Id="rId7" Type="http://schemas.openxmlformats.org/officeDocument/2006/relationships/ctrlProp" Target="../ctrlProps/ctrlProp223.xml"/><Relationship Id="rId2" Type="http://schemas.openxmlformats.org/officeDocument/2006/relationships/drawing" Target="../drawings/drawing9.xml"/><Relationship Id="rId1" Type="http://schemas.openxmlformats.org/officeDocument/2006/relationships/printerSettings" Target="../printerSettings/printerSettings9.bin"/><Relationship Id="rId6" Type="http://schemas.openxmlformats.org/officeDocument/2006/relationships/ctrlProp" Target="../ctrlProps/ctrlProp222.xml"/><Relationship Id="rId11" Type="http://schemas.openxmlformats.org/officeDocument/2006/relationships/comments" Target="../comments1.xml"/><Relationship Id="rId5" Type="http://schemas.openxmlformats.org/officeDocument/2006/relationships/ctrlProp" Target="../ctrlProps/ctrlProp221.xml"/><Relationship Id="rId10" Type="http://schemas.openxmlformats.org/officeDocument/2006/relationships/ctrlProp" Target="../ctrlProps/ctrlProp226.xml"/><Relationship Id="rId4" Type="http://schemas.openxmlformats.org/officeDocument/2006/relationships/ctrlProp" Target="../ctrlProps/ctrlProp220.xml"/><Relationship Id="rId9" Type="http://schemas.openxmlformats.org/officeDocument/2006/relationships/ctrlProp" Target="../ctrlProps/ctrlProp22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41"/>
  <sheetViews>
    <sheetView view="pageBreakPreview" zoomScale="85" zoomScaleNormal="85" zoomScaleSheetLayoutView="85" workbookViewId="0">
      <selection activeCell="C8" sqref="C8"/>
    </sheetView>
  </sheetViews>
  <sheetFormatPr defaultColWidth="9" defaultRowHeight="13.5"/>
  <cols>
    <col min="1" max="1" width="27.25" customWidth="1"/>
    <col min="2" max="2" width="31.875" customWidth="1"/>
    <col min="3" max="4" width="44.75" customWidth="1"/>
    <col min="5" max="5" width="45" bestFit="1" customWidth="1"/>
    <col min="6" max="6" width="0" hidden="1" customWidth="1"/>
    <col min="7" max="7" width="2.375" customWidth="1"/>
  </cols>
  <sheetData>
    <row r="1" spans="1:6" ht="17.25">
      <c r="A1" s="326" t="s">
        <v>2036</v>
      </c>
    </row>
    <row r="2" spans="1:6" s="328" customFormat="1" ht="14.25">
      <c r="A2" s="327" t="s">
        <v>2037</v>
      </c>
    </row>
    <row r="3" spans="1:6" s="328" customFormat="1" ht="14.25">
      <c r="A3" s="328" t="s">
        <v>2038</v>
      </c>
    </row>
    <row r="4" spans="1:6" s="328" customFormat="1" ht="33.75" customHeight="1">
      <c r="A4" s="839" t="s">
        <v>2333</v>
      </c>
      <c r="B4" s="839"/>
      <c r="C4" s="839"/>
      <c r="D4" s="839"/>
      <c r="E4" s="839"/>
    </row>
    <row r="5" spans="1:6" s="328" customFormat="1" ht="29.25" customHeight="1">
      <c r="A5" s="840" t="s">
        <v>2332</v>
      </c>
      <c r="B5" s="840"/>
      <c r="C5" s="840"/>
      <c r="D5" s="840"/>
      <c r="E5" s="840"/>
    </row>
    <row r="6" spans="1:6" s="328" customFormat="1" ht="8.25" customHeight="1">
      <c r="A6" s="329"/>
      <c r="B6" s="330"/>
      <c r="C6" s="330"/>
      <c r="D6" s="330"/>
      <c r="E6" s="330"/>
    </row>
    <row r="7" spans="1:6" ht="27.75" customHeight="1">
      <c r="A7" s="331" t="s">
        <v>2039</v>
      </c>
      <c r="B7" s="331" t="s">
        <v>2040</v>
      </c>
      <c r="C7" s="332" t="s">
        <v>2041</v>
      </c>
      <c r="D7" s="333" t="s">
        <v>2042</v>
      </c>
      <c r="E7" s="334" t="s">
        <v>2043</v>
      </c>
    </row>
    <row r="8" spans="1:6" ht="53.25" customHeight="1">
      <c r="A8" s="335" t="s">
        <v>2044</v>
      </c>
      <c r="B8" s="335"/>
      <c r="C8" s="163"/>
      <c r="D8" s="336" t="str">
        <f>IF(C8="","←必須項目が未入力です(A required field has not been filled in.)","")</f>
        <v>←必須項目が未入力です(A required field has not been filled in.)</v>
      </c>
      <c r="E8" s="524" t="s">
        <v>2231</v>
      </c>
    </row>
    <row r="9" spans="1:6" ht="91.5" customHeight="1">
      <c r="A9" s="335" t="s">
        <v>2045</v>
      </c>
      <c r="B9" s="335" t="s">
        <v>2046</v>
      </c>
      <c r="C9" s="163"/>
      <c r="D9" s="336" t="str">
        <f t="shared" ref="D9:D11" si="0">IF(C9="","←必須項目が未入力です(A required field has not been filled in.)","")</f>
        <v>←必須項目が未入力です(A required field has not been filled in.)</v>
      </c>
      <c r="E9" s="496" t="s">
        <v>2047</v>
      </c>
    </row>
    <row r="10" spans="1:6" ht="27.75" customHeight="1">
      <c r="A10" s="335" t="s">
        <v>2048</v>
      </c>
      <c r="B10" s="335"/>
      <c r="C10" s="580"/>
      <c r="D10" s="336" t="str">
        <f t="shared" si="0"/>
        <v>←必須項目が未入力です(A required field has not been filled in.)</v>
      </c>
      <c r="E10" s="344" t="s">
        <v>2049</v>
      </c>
    </row>
    <row r="11" spans="1:6" ht="27.75" customHeight="1">
      <c r="A11" s="335" t="s">
        <v>2050</v>
      </c>
      <c r="B11" s="335"/>
      <c r="C11" s="163"/>
      <c r="D11" s="336" t="str">
        <f t="shared" si="0"/>
        <v>←必須項目が未入力です(A required field has not been filled in.)</v>
      </c>
      <c r="E11" s="337" t="s">
        <v>9</v>
      </c>
    </row>
    <row r="12" spans="1:6" ht="123.75" customHeight="1">
      <c r="A12" s="335" t="s">
        <v>2051</v>
      </c>
      <c r="B12" s="338" t="s">
        <v>2261</v>
      </c>
      <c r="C12" s="278"/>
      <c r="D12" s="336" t="str">
        <f>IF(C12="","←必須項目が未入力です。（学外者の場合は不要です。）A required field has not been filled in. (Not required for external users.)","")</f>
        <v>←必須項目が未入力です。（学外者の場合は不要です。）A required field has not been filled in. (Not required for external users.)</v>
      </c>
      <c r="E12" s="337">
        <v>999999999</v>
      </c>
    </row>
    <row r="13" spans="1:6" ht="68.25" customHeight="1">
      <c r="A13" s="343" t="s">
        <v>2052</v>
      </c>
      <c r="B13" s="338" t="s">
        <v>2053</v>
      </c>
      <c r="C13" s="278"/>
      <c r="D13" s="336" t="str">
        <f>IF(C13="","←必須項目が未入力です(A required field has not been filled in.)","")</f>
        <v>←必須項目が未入力です(A required field has not been filled in.)</v>
      </c>
      <c r="E13" s="343" t="s">
        <v>2262</v>
      </c>
    </row>
    <row r="14" spans="1:6">
      <c r="A14" s="339" t="s">
        <v>2273</v>
      </c>
      <c r="B14" s="340"/>
      <c r="C14" s="351"/>
      <c r="D14" s="341"/>
      <c r="E14" s="342"/>
    </row>
    <row r="15" spans="1:6" ht="40.5" customHeight="1">
      <c r="A15" s="335" t="s">
        <v>2290</v>
      </c>
      <c r="B15" s="335"/>
      <c r="C15" s="163"/>
      <c r="D15" s="336" t="str">
        <f t="shared" ref="D15:D21" si="1">IF(C15="","←必須項目が未入力です(A required field has not been filled in.)","")</f>
        <v>←必須項目が未入力です(A required field has not been filled in.)</v>
      </c>
      <c r="E15" s="344" t="s">
        <v>2054</v>
      </c>
      <c r="F15" t="str">
        <f>IF(C15="","",IF(C31="","","，"))</f>
        <v/>
      </c>
    </row>
    <row r="16" spans="1:6" ht="59.25" customHeight="1">
      <c r="A16" s="335" t="s">
        <v>2291</v>
      </c>
      <c r="B16" s="335" t="s">
        <v>2055</v>
      </c>
      <c r="C16" s="163"/>
      <c r="D16" s="336" t="str">
        <f t="shared" si="1"/>
        <v>←必須項目が未入力です(A required field has not been filled in.)</v>
      </c>
      <c r="E16" s="344" t="s">
        <v>2056</v>
      </c>
      <c r="F16" t="str">
        <f>IF(C16="","",IF(C32="","","，"))</f>
        <v/>
      </c>
    </row>
    <row r="17" spans="1:6" ht="65.25" customHeight="1">
      <c r="A17" s="335" t="s">
        <v>2277</v>
      </c>
      <c r="B17" s="343"/>
      <c r="C17" s="163"/>
      <c r="D17" s="336" t="str">
        <f t="shared" si="1"/>
        <v>←必須項目が未入力です(A required field has not been filled in.)</v>
      </c>
      <c r="E17" s="344" t="s">
        <v>2057</v>
      </c>
    </row>
    <row r="18" spans="1:6" ht="123.75" customHeight="1">
      <c r="A18" s="335" t="s">
        <v>2058</v>
      </c>
      <c r="B18" s="335" t="s">
        <v>2059</v>
      </c>
      <c r="C18" s="163"/>
      <c r="D18" s="336" t="str">
        <f t="shared" si="1"/>
        <v>←必須項目が未入力です(A required field has not been filled in.)</v>
      </c>
      <c r="E18" s="344" t="s">
        <v>2060</v>
      </c>
      <c r="F18" t="str">
        <f>IF(C18="","",IF(C34="","","，"))</f>
        <v/>
      </c>
    </row>
    <row r="19" spans="1:6" ht="40.5">
      <c r="A19" s="335" t="s">
        <v>2061</v>
      </c>
      <c r="B19" s="335" t="s">
        <v>2062</v>
      </c>
      <c r="C19" s="581"/>
      <c r="D19" s="336" t="str">
        <f t="shared" si="1"/>
        <v>←必須項目が未入力です(A required field has not been filled in.)</v>
      </c>
      <c r="E19" s="345">
        <v>43626</v>
      </c>
    </row>
    <row r="20" spans="1:6" ht="27.75" customHeight="1">
      <c r="A20" s="335" t="s">
        <v>2063</v>
      </c>
      <c r="B20" s="335" t="s">
        <v>2064</v>
      </c>
      <c r="C20" s="164"/>
      <c r="D20" s="336" t="str">
        <f t="shared" si="1"/>
        <v>←必須項目が未入力です(A required field has not been filled in.)</v>
      </c>
      <c r="E20" s="345">
        <v>43628</v>
      </c>
    </row>
    <row r="21" spans="1:6" ht="78.75" customHeight="1">
      <c r="A21" s="335" t="s">
        <v>2065</v>
      </c>
      <c r="B21" s="335" t="s">
        <v>2066</v>
      </c>
      <c r="C21" s="163"/>
      <c r="D21" s="336" t="str">
        <f t="shared" si="1"/>
        <v>←必須項目が未入力です(A required field has not been filled in.)</v>
      </c>
      <c r="E21" s="337" t="s">
        <v>2067</v>
      </c>
    </row>
    <row r="22" spans="1:6" ht="63.75" customHeight="1">
      <c r="A22" s="335" t="s">
        <v>2068</v>
      </c>
      <c r="B22" s="335" t="s">
        <v>2069</v>
      </c>
      <c r="C22" s="163"/>
      <c r="D22" s="336" t="str" cm="1">
        <f t="array" ref="D22">IFERROR(_xlfn.IFS(ISTEXT(C22),"",C21="有(Yes)","←必須項目が未入力です(A required field has not been filled in.)"),"")</f>
        <v/>
      </c>
      <c r="E22" s="344" t="s">
        <v>2070</v>
      </c>
    </row>
    <row r="23" spans="1:6" ht="96" customHeight="1">
      <c r="A23" s="335" t="s">
        <v>2292</v>
      </c>
      <c r="B23" s="335" t="s">
        <v>2066</v>
      </c>
      <c r="C23" s="163"/>
      <c r="D23" s="336" t="str">
        <f>IF(C23="","←必須項目が未入力です(A required field has not been filled in.)","")</f>
        <v>←必須項目が未入力です(A required field has not been filled in.)</v>
      </c>
      <c r="E23" s="497" t="s">
        <v>2344</v>
      </c>
    </row>
    <row r="24" spans="1:6" ht="83.25" customHeight="1">
      <c r="A24" s="335" t="s">
        <v>2071</v>
      </c>
      <c r="B24" s="344" t="s">
        <v>2066</v>
      </c>
      <c r="C24" s="165"/>
      <c r="D24" s="336" t="str">
        <f>IF(C24="","←必須項目が未入力です(A required field has not been filled in.)","")</f>
        <v>←必須項目が未入力です(A required field has not been filled in.)</v>
      </c>
      <c r="E24" s="344" t="s">
        <v>2345</v>
      </c>
    </row>
    <row r="25" spans="1:6" ht="66.75" customHeight="1">
      <c r="A25" s="335" t="s">
        <v>2072</v>
      </c>
      <c r="B25" s="344" t="s">
        <v>2073</v>
      </c>
      <c r="C25" s="163"/>
      <c r="D25" s="336" t="str">
        <f>IF(C25="","←必須項目が未入力です(A required field has not been filled in.)","")</f>
        <v>←必須項目が未入力です(A required field has not been filled in.)</v>
      </c>
      <c r="E25" s="344" t="s">
        <v>2074</v>
      </c>
    </row>
    <row r="26" spans="1:6" ht="47.25" customHeight="1">
      <c r="A26" s="335" t="s">
        <v>2329</v>
      </c>
      <c r="B26" s="344" t="s">
        <v>2073</v>
      </c>
      <c r="C26" s="163"/>
      <c r="D26" s="336" t="str">
        <f>IF(C26="","←必須項目が未入力です(A required field has not been filled in.)","")</f>
        <v>←必須項目が未入力です(A required field has not been filled in.)</v>
      </c>
      <c r="E26" s="344" t="s">
        <v>2346</v>
      </c>
    </row>
    <row r="27" spans="1:6" ht="46.5" customHeight="1">
      <c r="A27" s="423" t="s">
        <v>2075</v>
      </c>
      <c r="B27" s="344" t="s">
        <v>2076</v>
      </c>
      <c r="C27" s="538"/>
      <c r="D27" s="336"/>
      <c r="E27" s="425" t="s">
        <v>16</v>
      </c>
    </row>
    <row r="28" spans="1:6" ht="351">
      <c r="A28" s="424"/>
      <c r="B28" s="335" t="s">
        <v>2077</v>
      </c>
      <c r="C28" s="165"/>
      <c r="D28" s="336"/>
      <c r="E28" s="346" t="s">
        <v>2078</v>
      </c>
    </row>
    <row r="29" spans="1:6" ht="199.5" customHeight="1">
      <c r="A29" s="409"/>
      <c r="B29" s="410"/>
      <c r="C29" s="411"/>
      <c r="D29" s="412"/>
      <c r="E29" s="413"/>
    </row>
    <row r="30" spans="1:6">
      <c r="A30" s="339" t="s">
        <v>2272</v>
      </c>
      <c r="B30" s="340"/>
      <c r="C30" s="351"/>
      <c r="D30" s="341"/>
      <c r="E30" s="342"/>
    </row>
    <row r="31" spans="1:6" ht="40.5" customHeight="1">
      <c r="A31" s="335" t="s">
        <v>2278</v>
      </c>
      <c r="B31" s="335"/>
      <c r="C31" s="163"/>
      <c r="D31" s="336"/>
      <c r="E31" s="337" t="s">
        <v>2079</v>
      </c>
      <c r="F31" t="str">
        <f>IF(C31="","",IF(C36="","","，"))</f>
        <v/>
      </c>
    </row>
    <row r="32" spans="1:6" ht="72.75" customHeight="1">
      <c r="A32" s="335" t="s">
        <v>2279</v>
      </c>
      <c r="B32" s="335" t="s">
        <v>2055</v>
      </c>
      <c r="C32" s="163"/>
      <c r="D32" s="336"/>
      <c r="E32" s="337" t="s">
        <v>2080</v>
      </c>
      <c r="F32" t="str">
        <f>IF(C32="","",IF(C37="","","，"))</f>
        <v/>
      </c>
    </row>
    <row r="33" spans="1:6" ht="72" customHeight="1">
      <c r="A33" s="335" t="s">
        <v>2280</v>
      </c>
      <c r="B33" s="343"/>
      <c r="C33" s="163"/>
      <c r="D33" s="336"/>
      <c r="E33" s="344" t="s">
        <v>2081</v>
      </c>
    </row>
    <row r="34" spans="1:6" ht="84" customHeight="1">
      <c r="A34" s="335" t="s">
        <v>2293</v>
      </c>
      <c r="B34" s="335" t="s">
        <v>2059</v>
      </c>
      <c r="C34" s="163"/>
      <c r="D34" s="336"/>
      <c r="E34" s="344" t="s">
        <v>2082</v>
      </c>
      <c r="F34" t="str">
        <f>IF(C34="","",IF(C39="","","，"))</f>
        <v/>
      </c>
    </row>
    <row r="35" spans="1:6">
      <c r="A35" s="339" t="s">
        <v>2274</v>
      </c>
      <c r="B35" s="340"/>
      <c r="C35" s="351"/>
      <c r="D35" s="341"/>
      <c r="E35" s="342"/>
    </row>
    <row r="36" spans="1:6" ht="40.5" customHeight="1">
      <c r="A36" s="335" t="s">
        <v>2281</v>
      </c>
      <c r="B36" s="335"/>
      <c r="C36" s="163"/>
      <c r="D36" s="336"/>
      <c r="E36" s="344" t="s">
        <v>2083</v>
      </c>
      <c r="F36" t="str">
        <f>IF(C36="","",IF(C41="","","，"))</f>
        <v/>
      </c>
    </row>
    <row r="37" spans="1:6" ht="63.75" customHeight="1">
      <c r="A37" s="335" t="s">
        <v>2282</v>
      </c>
      <c r="B37" s="335" t="s">
        <v>2055</v>
      </c>
      <c r="C37" s="163"/>
      <c r="D37" s="336"/>
      <c r="E37" s="337" t="s">
        <v>2084</v>
      </c>
      <c r="F37" t="str">
        <f>IF(C37="","",IF(C42="","","，"))</f>
        <v/>
      </c>
    </row>
    <row r="38" spans="1:6" ht="72" customHeight="1">
      <c r="A38" s="335" t="s">
        <v>2283</v>
      </c>
      <c r="B38" s="343"/>
      <c r="C38" s="163"/>
      <c r="D38" s="336"/>
      <c r="E38" s="335" t="s">
        <v>2085</v>
      </c>
    </row>
    <row r="39" spans="1:6" ht="102.75" customHeight="1">
      <c r="A39" s="335" t="s">
        <v>2294</v>
      </c>
      <c r="B39" s="335" t="s">
        <v>2059</v>
      </c>
      <c r="C39" s="163"/>
      <c r="D39" s="336"/>
      <c r="E39" s="344" t="s">
        <v>2086</v>
      </c>
      <c r="F39" t="str">
        <f>IF(C39="","",IF(C44="","","，"))</f>
        <v/>
      </c>
    </row>
    <row r="40" spans="1:6">
      <c r="A40" s="339" t="s">
        <v>2275</v>
      </c>
      <c r="B40" s="340"/>
      <c r="C40" s="351"/>
      <c r="D40" s="341"/>
      <c r="E40" s="342"/>
    </row>
    <row r="41" spans="1:6" ht="40.5" customHeight="1">
      <c r="A41" s="335" t="s">
        <v>2284</v>
      </c>
      <c r="B41" s="335"/>
      <c r="C41" s="163"/>
      <c r="D41" s="336"/>
      <c r="E41" s="344" t="s">
        <v>2087</v>
      </c>
      <c r="F41" t="str">
        <f>IF(C41="","",IF(C46="","","，"))</f>
        <v/>
      </c>
    </row>
    <row r="42" spans="1:6" ht="72.75" customHeight="1">
      <c r="A42" s="335" t="s">
        <v>2285</v>
      </c>
      <c r="B42" s="335" t="s">
        <v>2055</v>
      </c>
      <c r="C42" s="163"/>
      <c r="D42" s="336"/>
      <c r="E42" s="337" t="s">
        <v>2088</v>
      </c>
      <c r="F42" t="str">
        <f>IF(C42="","",IF(C47="","","，"))</f>
        <v/>
      </c>
    </row>
    <row r="43" spans="1:6" ht="86.25" customHeight="1">
      <c r="A43" s="335" t="s">
        <v>2286</v>
      </c>
      <c r="B43" s="343"/>
      <c r="C43" s="163"/>
      <c r="D43" s="336"/>
      <c r="E43" s="347" t="s">
        <v>2089</v>
      </c>
    </row>
    <row r="44" spans="1:6" ht="115.5" customHeight="1">
      <c r="A44" s="335" t="s">
        <v>2295</v>
      </c>
      <c r="B44" s="335" t="s">
        <v>2059</v>
      </c>
      <c r="C44" s="163"/>
      <c r="D44" s="336"/>
      <c r="E44" s="344" t="s">
        <v>2090</v>
      </c>
      <c r="F44" t="str">
        <f>IF(C44="","",IF(C49="","","，"))</f>
        <v/>
      </c>
    </row>
    <row r="45" spans="1:6">
      <c r="A45" s="339" t="s">
        <v>2276</v>
      </c>
      <c r="B45" s="340"/>
      <c r="C45" s="351"/>
      <c r="D45" s="341"/>
      <c r="E45" s="342"/>
    </row>
    <row r="46" spans="1:6" ht="40.5" customHeight="1">
      <c r="A46" s="335" t="s">
        <v>2287</v>
      </c>
      <c r="B46" s="335"/>
      <c r="C46" s="163"/>
      <c r="D46" s="336"/>
      <c r="E46" s="344" t="s">
        <v>2091</v>
      </c>
    </row>
    <row r="47" spans="1:6" ht="73.5" customHeight="1">
      <c r="A47" s="335" t="s">
        <v>2288</v>
      </c>
      <c r="B47" s="335" t="s">
        <v>2055</v>
      </c>
      <c r="C47" s="163"/>
      <c r="D47" s="336"/>
      <c r="E47" s="337" t="s">
        <v>2092</v>
      </c>
    </row>
    <row r="48" spans="1:6" ht="40.5">
      <c r="A48" s="335" t="s">
        <v>2289</v>
      </c>
      <c r="B48" s="343"/>
      <c r="C48" s="163"/>
      <c r="D48" s="336"/>
      <c r="E48" s="347" t="s">
        <v>2093</v>
      </c>
    </row>
    <row r="49" spans="1:10" ht="120" customHeight="1">
      <c r="A49" s="335" t="s">
        <v>2296</v>
      </c>
      <c r="B49" s="335" t="s">
        <v>2059</v>
      </c>
      <c r="C49" s="163"/>
      <c r="D49" s="336"/>
      <c r="E49" s="344" t="s">
        <v>2094</v>
      </c>
    </row>
    <row r="51" spans="1:10" ht="8.25" customHeight="1">
      <c r="H51" s="414" t="s">
        <v>2095</v>
      </c>
    </row>
    <row r="52" spans="1:10" ht="8.25" customHeight="1">
      <c r="H52" s="415" t="s">
        <v>2096</v>
      </c>
    </row>
    <row r="53" spans="1:10" ht="8.25" customHeight="1">
      <c r="H53" s="415" t="s">
        <v>2097</v>
      </c>
    </row>
    <row r="54" spans="1:10" ht="54.75" customHeight="1">
      <c r="A54" s="778" t="s">
        <v>2098</v>
      </c>
      <c r="B54" s="778"/>
      <c r="C54" s="778"/>
      <c r="D54" s="778"/>
      <c r="E54" s="778"/>
      <c r="F54" s="348"/>
      <c r="G54" s="348"/>
      <c r="H54" s="415" t="s">
        <v>2099</v>
      </c>
      <c r="I54" s="348"/>
      <c r="J54" s="348"/>
    </row>
    <row r="55" spans="1:10" s="416" customFormat="1" ht="24.75" customHeight="1" thickBot="1">
      <c r="A55" s="474" t="s">
        <v>2100</v>
      </c>
      <c r="H55" s="422" t="s">
        <v>2101</v>
      </c>
    </row>
    <row r="56" spans="1:10" ht="43.5" customHeight="1" thickBot="1">
      <c r="A56" s="311" t="s">
        <v>2102</v>
      </c>
      <c r="B56" s="312"/>
      <c r="C56" s="312"/>
      <c r="D56" s="312"/>
      <c r="E56" s="312"/>
      <c r="F56" s="313"/>
      <c r="G56" s="316"/>
      <c r="H56" s="316"/>
      <c r="I56" s="316"/>
      <c r="J56" s="316"/>
    </row>
    <row r="57" spans="1:10" ht="27.75" customHeight="1">
      <c r="A57" s="394" t="s">
        <v>2039</v>
      </c>
      <c r="B57" s="394" t="s">
        <v>2040</v>
      </c>
      <c r="C57" s="395" t="s">
        <v>2041</v>
      </c>
      <c r="D57" s="396" t="s">
        <v>2042</v>
      </c>
      <c r="E57" s="397" t="s">
        <v>2043</v>
      </c>
    </row>
    <row r="58" spans="1:10" ht="171.75" customHeight="1">
      <c r="A58" s="498" t="s">
        <v>2103</v>
      </c>
      <c r="B58" s="399" t="s">
        <v>2104</v>
      </c>
      <c r="C58" s="539"/>
      <c r="D58" s="499" t="str">
        <f>IF(C58="","←必須項目が未入力です(A required field has not been filled in.)","")</f>
        <v>←必須項目が未入力です(A required field has not been filled in.)</v>
      </c>
      <c r="E58" s="399" t="s">
        <v>2105</v>
      </c>
      <c r="G58">
        <v>2</v>
      </c>
    </row>
    <row r="59" spans="1:10" ht="52.5" customHeight="1">
      <c r="A59" s="847" t="s">
        <v>2106</v>
      </c>
      <c r="B59" s="848"/>
      <c r="C59" s="848"/>
      <c r="D59" s="848"/>
      <c r="E59" s="849"/>
    </row>
    <row r="60" spans="1:10" ht="56.25" customHeight="1">
      <c r="A60" s="417" t="s">
        <v>2107</v>
      </c>
      <c r="B60" s="418" t="s">
        <v>2108</v>
      </c>
      <c r="C60" s="419" t="s">
        <v>2109</v>
      </c>
      <c r="D60" s="419" t="s">
        <v>2110</v>
      </c>
      <c r="E60" s="419" t="s">
        <v>2297</v>
      </c>
    </row>
    <row r="61" spans="1:10" ht="313.5" customHeight="1">
      <c r="A61" s="540"/>
      <c r="B61" s="541"/>
      <c r="C61" s="542"/>
      <c r="D61" s="541"/>
      <c r="E61" s="541"/>
    </row>
    <row r="62" spans="1:10" ht="68.25" customHeight="1">
      <c r="A62" s="841" t="s">
        <v>2111</v>
      </c>
      <c r="B62" s="841"/>
      <c r="C62" s="841"/>
      <c r="D62" s="841"/>
      <c r="E62" s="841"/>
      <c r="F62" s="348"/>
      <c r="G62" s="348"/>
      <c r="H62" s="348"/>
      <c r="I62" s="348"/>
      <c r="J62" s="348"/>
    </row>
    <row r="63" spans="1:10" s="464" customFormat="1" ht="69" customHeight="1">
      <c r="A63" s="845" t="s">
        <v>2301</v>
      </c>
      <c r="B63" s="846"/>
      <c r="C63" s="846"/>
      <c r="D63" s="846"/>
      <c r="E63" s="846"/>
      <c r="F63" s="348"/>
      <c r="G63" s="348"/>
      <c r="H63" s="348"/>
      <c r="I63" s="348"/>
      <c r="J63" s="348"/>
    </row>
    <row r="64" spans="1:10" s="464" customFormat="1" ht="54" customHeight="1">
      <c r="A64" s="843" t="s">
        <v>2302</v>
      </c>
      <c r="B64" s="844"/>
      <c r="C64" s="844"/>
      <c r="D64" s="844"/>
      <c r="E64" s="844"/>
      <c r="F64" s="348"/>
      <c r="G64" s="348"/>
      <c r="H64" s="348"/>
      <c r="I64" s="348"/>
      <c r="J64" s="348"/>
    </row>
    <row r="65" spans="1:10" ht="24.75" customHeight="1">
      <c r="B65" s="465"/>
      <c r="C65" s="465"/>
      <c r="D65" s="465"/>
      <c r="E65" s="465"/>
      <c r="F65" s="310"/>
      <c r="G65" s="310"/>
      <c r="H65">
        <v>2</v>
      </c>
      <c r="I65" s="310"/>
      <c r="J65" s="310"/>
    </row>
    <row r="66" spans="1:10" ht="48" customHeight="1" thickBot="1">
      <c r="A66" s="842" t="s">
        <v>2303</v>
      </c>
      <c r="B66" s="842"/>
      <c r="C66" s="842"/>
      <c r="D66" s="842"/>
      <c r="E66" s="842"/>
    </row>
    <row r="67" spans="1:10" ht="76.5" customHeight="1" thickBot="1">
      <c r="A67" s="851" t="s">
        <v>2151</v>
      </c>
      <c r="B67" s="852"/>
      <c r="C67" s="852"/>
      <c r="D67" s="852"/>
      <c r="E67" s="349" t="s">
        <v>2112</v>
      </c>
      <c r="F67" s="313"/>
      <c r="G67" s="316"/>
      <c r="H67" s="316"/>
      <c r="I67" s="316"/>
      <c r="J67" s="316"/>
    </row>
    <row r="68" spans="1:10" s="320" customFormat="1" ht="179.25" customHeight="1" thickBot="1">
      <c r="A68" s="365" t="s">
        <v>2113</v>
      </c>
      <c r="B68" s="828"/>
      <c r="C68" s="829"/>
      <c r="D68" s="829"/>
      <c r="E68" s="830"/>
      <c r="F68" s="319"/>
      <c r="G68" s="319"/>
      <c r="H68" s="319"/>
      <c r="I68" s="319"/>
      <c r="J68" s="319"/>
    </row>
    <row r="69" spans="1:10" s="320" customFormat="1" ht="60.75" customHeight="1" thickBot="1">
      <c r="A69" s="835" t="s">
        <v>2304</v>
      </c>
      <c r="B69" s="500" t="s">
        <v>2114</v>
      </c>
      <c r="C69" s="501" t="s">
        <v>2115</v>
      </c>
      <c r="D69" s="838"/>
      <c r="E69" s="838"/>
      <c r="F69" s="319"/>
      <c r="G69" s="319"/>
      <c r="H69" s="319"/>
      <c r="I69" s="319"/>
      <c r="J69" s="319"/>
    </row>
    <row r="70" spans="1:10" s="320" customFormat="1" ht="60.75" customHeight="1" thickBot="1">
      <c r="A70" s="836"/>
      <c r="B70" s="500" t="s">
        <v>2116</v>
      </c>
      <c r="C70" s="366" t="s">
        <v>2117</v>
      </c>
      <c r="D70" s="828"/>
      <c r="E70" s="830"/>
      <c r="F70" s="319"/>
      <c r="G70" s="319"/>
      <c r="H70" s="319"/>
      <c r="I70" s="319"/>
      <c r="J70" s="319"/>
    </row>
    <row r="71" spans="1:10" s="320" customFormat="1" ht="60.75" customHeight="1" thickBot="1">
      <c r="A71" s="836"/>
      <c r="B71" s="831" t="s">
        <v>2118</v>
      </c>
      <c r="C71" s="832"/>
      <c r="D71" s="828"/>
      <c r="E71" s="830"/>
      <c r="F71" s="319"/>
      <c r="G71" s="319"/>
      <c r="H71" s="319"/>
      <c r="I71" s="319"/>
      <c r="J71" s="319"/>
    </row>
    <row r="72" spans="1:10" s="320" customFormat="1" ht="60.75" customHeight="1" thickBot="1">
      <c r="A72" s="837"/>
      <c r="B72" s="833" t="s">
        <v>2119</v>
      </c>
      <c r="C72" s="834"/>
      <c r="D72" s="828"/>
      <c r="E72" s="830"/>
      <c r="F72" s="319"/>
      <c r="G72" s="319"/>
      <c r="H72" s="319"/>
      <c r="I72" s="319"/>
      <c r="J72" s="319"/>
    </row>
    <row r="73" spans="1:10" ht="35.25" customHeight="1" thickBot="1">
      <c r="A73" s="821" t="s">
        <v>43</v>
      </c>
      <c r="B73" s="780" t="s">
        <v>2120</v>
      </c>
      <c r="C73" s="781"/>
      <c r="D73" s="781"/>
      <c r="E73" s="811"/>
    </row>
    <row r="74" spans="1:10" ht="35.25" customHeight="1" thickBot="1">
      <c r="A74" s="821"/>
      <c r="B74" s="803" t="s">
        <v>2305</v>
      </c>
      <c r="C74" s="804"/>
      <c r="D74" s="804"/>
      <c r="E74" s="795"/>
    </row>
    <row r="75" spans="1:10" ht="50.25" customHeight="1" thickBot="1">
      <c r="A75" s="821"/>
      <c r="B75" s="812" t="s">
        <v>2306</v>
      </c>
      <c r="C75" s="812"/>
      <c r="D75" s="812"/>
      <c r="E75" s="796"/>
    </row>
    <row r="76" spans="1:10" ht="140.25" customHeight="1" thickBot="1">
      <c r="A76" s="390" t="s">
        <v>46</v>
      </c>
      <c r="B76" s="809" t="s">
        <v>2307</v>
      </c>
      <c r="C76" s="810"/>
      <c r="D76" s="810"/>
      <c r="E76" s="543"/>
    </row>
    <row r="77" spans="1:10" ht="24.95" customHeight="1">
      <c r="A77" s="761" t="s">
        <v>48</v>
      </c>
      <c r="B77" s="824" t="s">
        <v>2308</v>
      </c>
      <c r="C77" s="825"/>
      <c r="D77" s="825"/>
      <c r="E77" s="794"/>
      <c r="F77" s="314"/>
    </row>
    <row r="78" spans="1:10" ht="34.5" customHeight="1">
      <c r="A78" s="762"/>
      <c r="B78" s="813" t="s">
        <v>2309</v>
      </c>
      <c r="C78" s="814"/>
      <c r="D78" s="814"/>
      <c r="E78" s="795"/>
    </row>
    <row r="79" spans="1:10" ht="33.75" customHeight="1">
      <c r="A79" s="762"/>
      <c r="B79" s="813" t="s">
        <v>2330</v>
      </c>
      <c r="C79" s="814"/>
      <c r="D79" s="814"/>
      <c r="E79" s="795"/>
    </row>
    <row r="80" spans="1:10" ht="35.25" customHeight="1">
      <c r="A80" s="762"/>
      <c r="B80" s="813" t="s">
        <v>2310</v>
      </c>
      <c r="C80" s="814"/>
      <c r="D80" s="814"/>
      <c r="E80" s="795"/>
    </row>
    <row r="81" spans="1:5" ht="24.95" customHeight="1">
      <c r="A81" s="762"/>
      <c r="B81" s="813" t="s">
        <v>2311</v>
      </c>
      <c r="C81" s="814"/>
      <c r="D81" s="814"/>
      <c r="E81" s="795"/>
    </row>
    <row r="82" spans="1:5" ht="46.5" customHeight="1">
      <c r="A82" s="762"/>
      <c r="B82" s="813" t="s">
        <v>2312</v>
      </c>
      <c r="C82" s="814"/>
      <c r="D82" s="814"/>
      <c r="E82" s="795"/>
    </row>
    <row r="83" spans="1:5" ht="24.95" customHeight="1">
      <c r="A83" s="762"/>
      <c r="B83" s="826"/>
      <c r="C83" s="827"/>
      <c r="D83" s="827"/>
      <c r="E83" s="795"/>
    </row>
    <row r="84" spans="1:5" ht="57.75" customHeight="1" thickBot="1">
      <c r="A84" s="823"/>
      <c r="B84" s="815" t="s">
        <v>2313</v>
      </c>
      <c r="C84" s="816"/>
      <c r="D84" s="817"/>
      <c r="E84" s="557"/>
    </row>
    <row r="85" spans="1:5" ht="24.75" customHeight="1">
      <c r="A85" s="761" t="s">
        <v>56</v>
      </c>
      <c r="B85" s="824" t="s">
        <v>2314</v>
      </c>
      <c r="C85" s="825"/>
      <c r="D85" s="825"/>
      <c r="E85" s="794"/>
    </row>
    <row r="86" spans="1:5" ht="17.25" customHeight="1">
      <c r="A86" s="762"/>
      <c r="B86" s="494"/>
      <c r="C86" s="495"/>
      <c r="D86" s="495"/>
      <c r="E86" s="795"/>
    </row>
    <row r="87" spans="1:5" ht="31.5" customHeight="1">
      <c r="A87" s="762"/>
      <c r="B87" s="803" t="s">
        <v>2315</v>
      </c>
      <c r="C87" s="804"/>
      <c r="D87" s="804"/>
      <c r="E87" s="795"/>
    </row>
    <row r="88" spans="1:5" ht="31.5" customHeight="1">
      <c r="A88" s="762"/>
      <c r="B88" s="803" t="s">
        <v>2316</v>
      </c>
      <c r="C88" s="804"/>
      <c r="D88" s="804"/>
      <c r="E88" s="795"/>
    </row>
    <row r="89" spans="1:5" ht="31.5" customHeight="1">
      <c r="A89" s="762"/>
      <c r="B89" s="803" t="s">
        <v>2317</v>
      </c>
      <c r="C89" s="804"/>
      <c r="D89" s="804"/>
      <c r="E89" s="795"/>
    </row>
    <row r="90" spans="1:5" ht="31.5" customHeight="1">
      <c r="A90" s="762"/>
      <c r="B90" s="803" t="s">
        <v>2318</v>
      </c>
      <c r="C90" s="804"/>
      <c r="D90" s="804"/>
      <c r="E90" s="795"/>
    </row>
    <row r="91" spans="1:5" ht="144" customHeight="1" thickBot="1">
      <c r="A91" s="823"/>
      <c r="B91" s="818" t="s">
        <v>2319</v>
      </c>
      <c r="C91" s="819"/>
      <c r="D91" s="820"/>
      <c r="E91" s="557"/>
    </row>
    <row r="92" spans="1:5" ht="24" customHeight="1" thickBot="1">
      <c r="A92" s="821" t="s">
        <v>62</v>
      </c>
      <c r="B92" s="768" t="s">
        <v>2320</v>
      </c>
      <c r="C92" s="769"/>
      <c r="D92" s="769"/>
      <c r="E92" s="799"/>
    </row>
    <row r="93" spans="1:5" ht="12" customHeight="1" thickBot="1">
      <c r="A93" s="821"/>
      <c r="B93" s="494"/>
      <c r="C93" s="495"/>
      <c r="D93" s="495"/>
      <c r="E93" s="800"/>
    </row>
    <row r="94" spans="1:5" ht="24" customHeight="1" thickBot="1">
      <c r="A94" s="821"/>
      <c r="B94" s="803" t="s">
        <v>2121</v>
      </c>
      <c r="C94" s="804"/>
      <c r="D94" s="804"/>
      <c r="E94" s="800"/>
    </row>
    <row r="95" spans="1:5" ht="47.25" customHeight="1" thickBot="1">
      <c r="A95" s="821"/>
      <c r="B95" s="391" t="s">
        <v>2122</v>
      </c>
      <c r="C95" s="773" t="s">
        <v>66</v>
      </c>
      <c r="D95" s="773"/>
      <c r="E95" s="800"/>
    </row>
    <row r="96" spans="1:5" ht="12" customHeight="1" thickBot="1">
      <c r="A96" s="821"/>
      <c r="B96" s="392"/>
      <c r="C96" s="765"/>
      <c r="D96" s="765"/>
      <c r="E96" s="801"/>
    </row>
    <row r="97" spans="1:10" ht="34.5" customHeight="1" thickBot="1">
      <c r="A97" s="821" t="s">
        <v>67</v>
      </c>
      <c r="B97" s="780" t="s">
        <v>2321</v>
      </c>
      <c r="C97" s="781"/>
      <c r="D97" s="781"/>
      <c r="E97" s="794"/>
    </row>
    <row r="98" spans="1:10" ht="40.5" customHeight="1" thickBot="1">
      <c r="A98" s="821"/>
      <c r="B98" s="791" t="s">
        <v>2322</v>
      </c>
      <c r="C98" s="792"/>
      <c r="D98" s="793"/>
      <c r="E98" s="795"/>
    </row>
    <row r="99" spans="1:10" ht="52.5" customHeight="1" thickBot="1">
      <c r="A99" s="821"/>
      <c r="B99" s="797" t="s">
        <v>69</v>
      </c>
      <c r="C99" s="798"/>
      <c r="D99" s="798"/>
      <c r="E99" s="796"/>
    </row>
    <row r="100" spans="1:10" ht="34.5" customHeight="1" thickBot="1">
      <c r="A100" s="821" t="s">
        <v>70</v>
      </c>
      <c r="B100" s="780" t="s">
        <v>2123</v>
      </c>
      <c r="C100" s="781"/>
      <c r="D100" s="781"/>
      <c r="E100" s="799"/>
    </row>
    <row r="101" spans="1:10" ht="34.5" customHeight="1" thickBot="1">
      <c r="A101" s="821"/>
      <c r="B101" s="791" t="s">
        <v>2323</v>
      </c>
      <c r="C101" s="792"/>
      <c r="D101" s="792"/>
      <c r="E101" s="800"/>
    </row>
    <row r="102" spans="1:10" ht="34.5" customHeight="1" thickBot="1">
      <c r="A102" s="821"/>
      <c r="B102" s="803" t="s">
        <v>2124</v>
      </c>
      <c r="C102" s="804"/>
      <c r="D102" s="804"/>
      <c r="E102" s="800"/>
    </row>
    <row r="103" spans="1:10" ht="34.5" customHeight="1" thickBot="1">
      <c r="A103" s="821"/>
      <c r="B103" s="805" t="s">
        <v>74</v>
      </c>
      <c r="C103" s="806"/>
      <c r="D103" s="806"/>
      <c r="E103" s="800"/>
    </row>
    <row r="104" spans="1:10" ht="34.5" customHeight="1" thickBot="1">
      <c r="A104" s="821"/>
      <c r="B104" s="807" t="s">
        <v>75</v>
      </c>
      <c r="C104" s="808"/>
      <c r="D104" s="808"/>
      <c r="E104" s="802"/>
    </row>
    <row r="105" spans="1:10" ht="102.75" customHeight="1" thickBot="1">
      <c r="A105" s="390" t="s">
        <v>76</v>
      </c>
      <c r="B105" s="809" t="s">
        <v>2324</v>
      </c>
      <c r="C105" s="810"/>
      <c r="D105" s="810"/>
      <c r="E105" s="544"/>
    </row>
    <row r="106" spans="1:10" ht="26.25" customHeight="1" thickBot="1">
      <c r="A106" s="821" t="s">
        <v>78</v>
      </c>
      <c r="B106" s="780" t="s">
        <v>2325</v>
      </c>
      <c r="C106" s="781"/>
      <c r="D106" s="781"/>
      <c r="E106" s="799"/>
    </row>
    <row r="107" spans="1:10" ht="43.5" customHeight="1" thickBot="1">
      <c r="A107" s="821"/>
      <c r="B107" s="791" t="s">
        <v>2326</v>
      </c>
      <c r="C107" s="792"/>
      <c r="D107" s="792"/>
      <c r="E107" s="800"/>
    </row>
    <row r="108" spans="1:10" ht="37.5" customHeight="1" thickBot="1">
      <c r="A108" s="821"/>
      <c r="B108" s="791" t="s">
        <v>2327</v>
      </c>
      <c r="C108" s="792"/>
      <c r="D108" s="792"/>
      <c r="E108" s="800"/>
    </row>
    <row r="109" spans="1:10" ht="43.5" customHeight="1" thickBot="1">
      <c r="A109" s="821"/>
      <c r="B109" s="822" t="s">
        <v>2328</v>
      </c>
      <c r="C109" s="798"/>
      <c r="D109" s="798"/>
      <c r="E109" s="801"/>
    </row>
    <row r="110" spans="1:10" ht="84" customHeight="1" thickBot="1">
      <c r="A110" s="475" t="s">
        <v>83</v>
      </c>
      <c r="B110" s="789" t="s">
        <v>2125</v>
      </c>
      <c r="C110" s="790"/>
      <c r="D110" s="790"/>
      <c r="E110" s="545"/>
    </row>
    <row r="111" spans="1:10" ht="63" customHeight="1">
      <c r="A111" s="778" t="s">
        <v>2126</v>
      </c>
      <c r="B111" s="853"/>
      <c r="C111" s="853"/>
      <c r="D111" s="853"/>
      <c r="E111" s="853"/>
      <c r="F111" s="348"/>
      <c r="G111" s="348"/>
      <c r="H111" s="348"/>
      <c r="I111" s="348"/>
      <c r="J111" s="348"/>
    </row>
    <row r="112" spans="1:10" ht="54.75" customHeight="1">
      <c r="A112" s="759" t="s">
        <v>2127</v>
      </c>
      <c r="B112" s="760"/>
      <c r="C112" s="760"/>
      <c r="D112" s="760"/>
      <c r="E112" s="760"/>
      <c r="F112" s="348"/>
      <c r="G112" s="348"/>
      <c r="H112" s="348"/>
      <c r="I112" s="348"/>
      <c r="J112" s="348"/>
    </row>
    <row r="113" spans="1:10" ht="23.25" customHeight="1">
      <c r="A113" s="473" t="s">
        <v>2128</v>
      </c>
    </row>
    <row r="114" spans="1:10" ht="24.75" customHeight="1">
      <c r="A114" s="420"/>
      <c r="B114" s="393"/>
      <c r="C114" s="393"/>
      <c r="D114" s="393"/>
      <c r="E114" s="393"/>
      <c r="F114" s="348"/>
      <c r="G114" s="348"/>
      <c r="H114" s="348"/>
      <c r="I114" s="348"/>
      <c r="J114" s="348"/>
    </row>
    <row r="115" spans="1:10" ht="24.75" customHeight="1" thickBot="1">
      <c r="A115" s="421" t="s">
        <v>2129</v>
      </c>
      <c r="B115" s="317"/>
      <c r="C115" s="317"/>
      <c r="D115" s="317"/>
      <c r="E115" s="317"/>
      <c r="F115" s="310"/>
      <c r="G115" s="310"/>
      <c r="H115" s="310"/>
      <c r="I115" s="310"/>
      <c r="J115" s="310"/>
    </row>
    <row r="116" spans="1:10" ht="58.5" customHeight="1" thickBot="1">
      <c r="A116" s="851" t="s">
        <v>2130</v>
      </c>
      <c r="B116" s="854"/>
      <c r="C116" s="854"/>
      <c r="D116" s="854"/>
      <c r="E116" s="349" t="s">
        <v>2112</v>
      </c>
      <c r="F116" s="313"/>
      <c r="G116" s="316"/>
      <c r="H116" s="316"/>
      <c r="I116" s="316"/>
      <c r="J116" s="316"/>
    </row>
    <row r="117" spans="1:10" ht="29.25" customHeight="1">
      <c r="A117" s="761" t="s">
        <v>2034</v>
      </c>
      <c r="B117" s="780" t="s">
        <v>2131</v>
      </c>
      <c r="C117" s="781"/>
      <c r="D117" s="782"/>
      <c r="E117" s="763"/>
    </row>
    <row r="118" spans="1:10" ht="43.5" customHeight="1" thickBot="1">
      <c r="A118" s="762"/>
      <c r="B118" s="494" t="s">
        <v>2132</v>
      </c>
      <c r="C118" s="765" t="s">
        <v>87</v>
      </c>
      <c r="D118" s="766"/>
      <c r="E118" s="764"/>
    </row>
    <row r="119" spans="1:10" ht="39.75" customHeight="1">
      <c r="A119" s="767" t="s">
        <v>46</v>
      </c>
      <c r="B119" s="768" t="s">
        <v>2133</v>
      </c>
      <c r="C119" s="769"/>
      <c r="D119" s="770"/>
      <c r="E119" s="771"/>
    </row>
    <row r="120" spans="1:10" ht="31.5" customHeight="1">
      <c r="A120" s="762"/>
      <c r="B120" s="494" t="s">
        <v>2134</v>
      </c>
      <c r="C120" s="773" t="s">
        <v>90</v>
      </c>
      <c r="D120" s="774"/>
      <c r="E120" s="772"/>
    </row>
    <row r="121" spans="1:10" ht="39.75" customHeight="1">
      <c r="A121" s="762"/>
      <c r="B121" s="494" t="s">
        <v>2135</v>
      </c>
      <c r="C121" s="773" t="s">
        <v>92</v>
      </c>
      <c r="D121" s="774"/>
      <c r="E121" s="772"/>
    </row>
    <row r="122" spans="1:10" ht="48" customHeight="1">
      <c r="A122" s="762"/>
      <c r="B122" s="494" t="s">
        <v>2136</v>
      </c>
      <c r="C122" s="773" t="s">
        <v>94</v>
      </c>
      <c r="D122" s="774"/>
      <c r="E122" s="772"/>
    </row>
    <row r="123" spans="1:10" ht="47.25" customHeight="1">
      <c r="A123" s="762"/>
      <c r="B123" s="777" t="s">
        <v>2331</v>
      </c>
      <c r="C123" s="777"/>
      <c r="D123" s="777"/>
      <c r="E123" s="502"/>
      <c r="F123" s="314"/>
    </row>
    <row r="124" spans="1:10" ht="36" customHeight="1" thickBot="1">
      <c r="A124" s="762"/>
      <c r="B124" s="855" t="s">
        <v>2152</v>
      </c>
      <c r="C124" s="856"/>
      <c r="D124" s="857"/>
      <c r="E124" s="503"/>
      <c r="F124" s="314"/>
    </row>
    <row r="125" spans="1:10" ht="86.25" customHeight="1">
      <c r="A125" s="767" t="s">
        <v>97</v>
      </c>
      <c r="B125" s="791" t="s">
        <v>2137</v>
      </c>
      <c r="C125" s="792"/>
      <c r="D125" s="793"/>
      <c r="E125" s="861"/>
    </row>
    <row r="126" spans="1:10" ht="39" customHeight="1">
      <c r="A126" s="762"/>
      <c r="B126" s="492" t="s">
        <v>2138</v>
      </c>
      <c r="C126" s="864" t="s">
        <v>202</v>
      </c>
      <c r="D126" s="865"/>
      <c r="E126" s="862"/>
    </row>
    <row r="127" spans="1:10" ht="63.75" customHeight="1" thickBot="1">
      <c r="A127" s="860"/>
      <c r="B127" s="492" t="s">
        <v>2139</v>
      </c>
      <c r="C127" s="866" t="s">
        <v>204</v>
      </c>
      <c r="D127" s="867"/>
      <c r="E127" s="863"/>
    </row>
    <row r="128" spans="1:10" ht="72" customHeight="1" thickBot="1">
      <c r="A128" s="493" t="s">
        <v>98</v>
      </c>
      <c r="B128" s="780" t="s">
        <v>2140</v>
      </c>
      <c r="C128" s="781"/>
      <c r="D128" s="782"/>
      <c r="E128" s="504"/>
    </row>
    <row r="129" spans="1:10" ht="76.5" customHeight="1" thickBot="1">
      <c r="A129" s="493" t="s">
        <v>99</v>
      </c>
      <c r="B129" s="780" t="s">
        <v>2141</v>
      </c>
      <c r="C129" s="781"/>
      <c r="D129" s="782"/>
      <c r="E129" s="505"/>
    </row>
    <row r="130" spans="1:10" ht="99" customHeight="1">
      <c r="A130" s="858" t="s">
        <v>101</v>
      </c>
      <c r="B130" s="783" t="s">
        <v>2142</v>
      </c>
      <c r="C130" s="784"/>
      <c r="D130" s="785"/>
      <c r="E130" s="505"/>
    </row>
    <row r="131" spans="1:10" ht="68.25" customHeight="1" thickBot="1">
      <c r="A131" s="859"/>
      <c r="B131" s="786" t="s">
        <v>2300</v>
      </c>
      <c r="C131" s="787"/>
      <c r="D131" s="788"/>
      <c r="E131" s="506"/>
    </row>
    <row r="132" spans="1:10" ht="24" customHeight="1">
      <c r="A132" s="315"/>
      <c r="B132" s="315"/>
      <c r="C132" s="315"/>
      <c r="D132" s="370"/>
      <c r="E132" s="370"/>
    </row>
    <row r="133" spans="1:10" ht="54" customHeight="1">
      <c r="A133" s="778" t="s">
        <v>2143</v>
      </c>
      <c r="B133" s="778"/>
      <c r="C133" s="778"/>
      <c r="D133" s="778"/>
      <c r="E133" s="778"/>
      <c r="F133" s="348"/>
      <c r="G133" s="348"/>
      <c r="H133" s="348"/>
      <c r="I133" s="348"/>
      <c r="J133" s="348"/>
    </row>
    <row r="134" spans="1:10" ht="24.75" customHeight="1">
      <c r="A134" s="472" t="s">
        <v>2144</v>
      </c>
      <c r="B134" s="393"/>
      <c r="C134" s="393"/>
      <c r="D134" s="393"/>
      <c r="E134" s="393"/>
      <c r="F134" s="348"/>
      <c r="G134" s="348"/>
      <c r="H134" s="348"/>
      <c r="I134" s="348"/>
      <c r="J134" s="348"/>
    </row>
    <row r="135" spans="1:10" ht="47.25" customHeight="1" thickBot="1">
      <c r="A135" s="779" t="s">
        <v>2145</v>
      </c>
      <c r="B135" s="779"/>
      <c r="C135" s="779"/>
      <c r="D135" s="779"/>
      <c r="E135" s="779"/>
      <c r="F135" s="348"/>
      <c r="G135" s="348"/>
      <c r="H135" s="348"/>
      <c r="I135" s="348"/>
      <c r="J135" s="348"/>
    </row>
    <row r="136" spans="1:10" ht="43.5" customHeight="1" thickBot="1">
      <c r="A136" s="311" t="s">
        <v>2146</v>
      </c>
      <c r="B136" s="312"/>
      <c r="C136" s="312"/>
      <c r="D136" s="312"/>
      <c r="E136" s="312"/>
      <c r="F136" s="313"/>
      <c r="G136" s="316"/>
      <c r="H136" s="316"/>
      <c r="I136" s="316"/>
      <c r="J136" s="316"/>
    </row>
    <row r="137" spans="1:10" ht="167.25" customHeight="1">
      <c r="A137" s="755" t="s">
        <v>2147</v>
      </c>
      <c r="B137" s="507" t="s">
        <v>2148</v>
      </c>
      <c r="C137" s="757" t="s">
        <v>105</v>
      </c>
      <c r="D137" s="758"/>
      <c r="E137" s="775" t="s">
        <v>2153</v>
      </c>
      <c r="G137">
        <v>1</v>
      </c>
    </row>
    <row r="138" spans="1:10" ht="63.75" customHeight="1">
      <c r="A138" s="756"/>
      <c r="B138" s="508" t="s">
        <v>2149</v>
      </c>
      <c r="C138" s="318"/>
      <c r="D138" s="509" t="str">
        <f>IF(C138="","←必須項目が未入力です(A required field has not been filled in.)","")</f>
        <v>←必須項目が未入力です(A required field has not been filled in.)</v>
      </c>
      <c r="E138" s="776"/>
    </row>
    <row r="139" spans="1:10" s="471" customFormat="1" ht="30" customHeight="1">
      <c r="A139" s="466"/>
      <c r="B139" s="467"/>
      <c r="C139" s="468"/>
      <c r="D139" s="469"/>
      <c r="E139" s="470"/>
    </row>
    <row r="140" spans="1:10" ht="72.75" customHeight="1">
      <c r="A140" s="850" t="s">
        <v>2150</v>
      </c>
      <c r="B140" s="850"/>
      <c r="C140" s="850"/>
      <c r="D140" s="850"/>
      <c r="E140" s="850"/>
      <c r="G140">
        <v>1</v>
      </c>
    </row>
    <row r="141" spans="1:10" ht="13.5" customHeight="1">
      <c r="A141" s="350"/>
    </row>
  </sheetData>
  <sheetProtection algorithmName="SHA-512" hashValue="ZciAlGqbb3RviRxZRruPtSRhkoQTVsbRot0+eUJIw75hT9HcCtzLx1rhF/fUUyfrkSz3eac8LqaEiBSTI5au0w==" saltValue="9S6N/VJ8wT0F7exAb5DuIA==" spinCount="100000" sheet="1" objects="1" scenarios="1"/>
  <mergeCells count="98">
    <mergeCell ref="A140:E140"/>
    <mergeCell ref="A67:D67"/>
    <mergeCell ref="B98:D98"/>
    <mergeCell ref="A111:E111"/>
    <mergeCell ref="A116:D116"/>
    <mergeCell ref="B124:D124"/>
    <mergeCell ref="B128:D128"/>
    <mergeCell ref="A130:A131"/>
    <mergeCell ref="C121:D121"/>
    <mergeCell ref="A125:A127"/>
    <mergeCell ref="E125:E127"/>
    <mergeCell ref="C126:D126"/>
    <mergeCell ref="C127:D127"/>
    <mergeCell ref="A100:A104"/>
    <mergeCell ref="A92:A96"/>
    <mergeCell ref="B92:D92"/>
    <mergeCell ref="A4:E4"/>
    <mergeCell ref="A5:E5"/>
    <mergeCell ref="A54:E54"/>
    <mergeCell ref="A62:E62"/>
    <mergeCell ref="A66:E66"/>
    <mergeCell ref="A64:E64"/>
    <mergeCell ref="A63:E63"/>
    <mergeCell ref="A59:E59"/>
    <mergeCell ref="B76:D76"/>
    <mergeCell ref="A73:A75"/>
    <mergeCell ref="B73:D73"/>
    <mergeCell ref="B68:E68"/>
    <mergeCell ref="B71:C71"/>
    <mergeCell ref="B72:C72"/>
    <mergeCell ref="D72:E72"/>
    <mergeCell ref="D70:E70"/>
    <mergeCell ref="D71:E71"/>
    <mergeCell ref="A69:A72"/>
    <mergeCell ref="D69:E69"/>
    <mergeCell ref="A106:A109"/>
    <mergeCell ref="B106:D106"/>
    <mergeCell ref="B108:D108"/>
    <mergeCell ref="B109:D109"/>
    <mergeCell ref="A77:A84"/>
    <mergeCell ref="A85:A91"/>
    <mergeCell ref="B82:D82"/>
    <mergeCell ref="B77:D77"/>
    <mergeCell ref="B83:D83"/>
    <mergeCell ref="B85:D85"/>
    <mergeCell ref="B87:D87"/>
    <mergeCell ref="B88:D88"/>
    <mergeCell ref="B89:D89"/>
    <mergeCell ref="A97:A99"/>
    <mergeCell ref="B97:D97"/>
    <mergeCell ref="E92:E96"/>
    <mergeCell ref="B94:D94"/>
    <mergeCell ref="C95:D95"/>
    <mergeCell ref="C96:D96"/>
    <mergeCell ref="E73:E75"/>
    <mergeCell ref="B74:D74"/>
    <mergeCell ref="B75:D75"/>
    <mergeCell ref="B79:D79"/>
    <mergeCell ref="B80:D80"/>
    <mergeCell ref="E85:E90"/>
    <mergeCell ref="E77:E83"/>
    <mergeCell ref="B81:D81"/>
    <mergeCell ref="B78:D78"/>
    <mergeCell ref="B84:D84"/>
    <mergeCell ref="B91:D91"/>
    <mergeCell ref="B90:D90"/>
    <mergeCell ref="E97:E99"/>
    <mergeCell ref="B99:D99"/>
    <mergeCell ref="E106:E109"/>
    <mergeCell ref="B107:D107"/>
    <mergeCell ref="E100:E104"/>
    <mergeCell ref="B101:D101"/>
    <mergeCell ref="B102:D102"/>
    <mergeCell ref="B103:D103"/>
    <mergeCell ref="B104:D104"/>
    <mergeCell ref="B100:D100"/>
    <mergeCell ref="B105:D105"/>
    <mergeCell ref="B130:D130"/>
    <mergeCell ref="B131:D131"/>
    <mergeCell ref="B110:D110"/>
    <mergeCell ref="B117:D117"/>
    <mergeCell ref="B125:D125"/>
    <mergeCell ref="A137:A138"/>
    <mergeCell ref="C137:D137"/>
    <mergeCell ref="A112:E112"/>
    <mergeCell ref="A117:A118"/>
    <mergeCell ref="E117:E118"/>
    <mergeCell ref="C118:D118"/>
    <mergeCell ref="A119:A124"/>
    <mergeCell ref="B119:D119"/>
    <mergeCell ref="E119:E122"/>
    <mergeCell ref="C120:D120"/>
    <mergeCell ref="E137:E138"/>
    <mergeCell ref="C122:D122"/>
    <mergeCell ref="B123:D123"/>
    <mergeCell ref="A133:E133"/>
    <mergeCell ref="A135:E135"/>
    <mergeCell ref="B129:D129"/>
  </mergeCells>
  <phoneticPr fontId="1"/>
  <conditionalFormatting sqref="A61:E61">
    <cfRule type="containsBlanks" dxfId="34" priority="17">
      <formula>LEN(TRIM(A61))=0</formula>
    </cfRule>
  </conditionalFormatting>
  <conditionalFormatting sqref="B68:E68">
    <cfRule type="containsBlanks" dxfId="33" priority="32">
      <formula>LEN(TRIM(B68))=0</formula>
    </cfRule>
  </conditionalFormatting>
  <conditionalFormatting sqref="C8:C13">
    <cfRule type="containsBlanks" dxfId="32" priority="2">
      <formula>LEN(TRIM(C8))=0</formula>
    </cfRule>
  </conditionalFormatting>
  <conditionalFormatting sqref="C15:C21">
    <cfRule type="containsBlanks" dxfId="31" priority="1">
      <formula>LEN(TRIM(C15))=0</formula>
    </cfRule>
  </conditionalFormatting>
  <conditionalFormatting sqref="C22">
    <cfRule type="expression" dxfId="30" priority="4">
      <formula>AND($C$21="有(Yes)",$C$22="")</formula>
    </cfRule>
  </conditionalFormatting>
  <conditionalFormatting sqref="C23:C26">
    <cfRule type="containsBlanks" dxfId="29" priority="7">
      <formula>LEN(TRIM(C23))=0</formula>
    </cfRule>
  </conditionalFormatting>
  <conditionalFormatting sqref="C31">
    <cfRule type="containsBlanks" dxfId="28" priority="15">
      <formula>LEN(TRIM(C31))=0</formula>
    </cfRule>
  </conditionalFormatting>
  <conditionalFormatting sqref="C36">
    <cfRule type="containsBlanks" dxfId="27" priority="14">
      <formula>LEN(TRIM(C36))=0</formula>
    </cfRule>
  </conditionalFormatting>
  <conditionalFormatting sqref="C41">
    <cfRule type="containsBlanks" dxfId="26" priority="13">
      <formula>LEN(TRIM(C41))=0</formula>
    </cfRule>
  </conditionalFormatting>
  <conditionalFormatting sqref="C46">
    <cfRule type="containsBlanks" dxfId="25" priority="12">
      <formula>LEN(TRIM(C46))=0</formula>
    </cfRule>
  </conditionalFormatting>
  <conditionalFormatting sqref="C58">
    <cfRule type="containsBlanks" dxfId="24" priority="29">
      <formula>LEN(TRIM(C58))=0</formula>
    </cfRule>
  </conditionalFormatting>
  <conditionalFormatting sqref="C138">
    <cfRule type="containsBlanks" dxfId="23" priority="23">
      <formula>LEN(TRIM(C138))=0</formula>
    </cfRule>
  </conditionalFormatting>
  <conditionalFormatting sqref="D69:E69 D70:D72">
    <cfRule type="containsBlanks" dxfId="22" priority="22">
      <formula>LEN(TRIM(D69))=0</formula>
    </cfRule>
  </conditionalFormatting>
  <conditionalFormatting sqref="E73:E91">
    <cfRule type="containsBlanks" dxfId="21" priority="25">
      <formula>LEN(TRIM(E73))=0</formula>
    </cfRule>
  </conditionalFormatting>
  <conditionalFormatting sqref="E92:E96 E100:E109">
    <cfRule type="containsText" dxfId="20" priority="28" operator="containsText" text="はい">
      <formula>NOT(ISERROR(SEARCH("はい",E92)))</formula>
    </cfRule>
    <cfRule type="containsBlanks" dxfId="19" priority="30">
      <formula>LEN(TRIM(E92))=0</formula>
    </cfRule>
  </conditionalFormatting>
  <conditionalFormatting sqref="E92:E96">
    <cfRule type="cellIs" dxfId="18" priority="20" operator="equal">
      <formula>"不明"</formula>
    </cfRule>
    <cfRule type="cellIs" dxfId="17" priority="21" operator="equal">
      <formula>"はい"</formula>
    </cfRule>
  </conditionalFormatting>
  <conditionalFormatting sqref="E97:E99">
    <cfRule type="containsBlanks" dxfId="16" priority="27">
      <formula>LEN(TRIM(E97))=0</formula>
    </cfRule>
  </conditionalFormatting>
  <conditionalFormatting sqref="E110">
    <cfRule type="containsBlanks" dxfId="15" priority="24">
      <formula>LEN(TRIM(E110))=0</formula>
    </cfRule>
    <cfRule type="containsText" dxfId="14" priority="26" operator="containsText" text="いいえ">
      <formula>NOT(ISERROR(SEARCH("いいえ",E110)))</formula>
    </cfRule>
    <cfRule type="containsBlanks" dxfId="13" priority="31">
      <formula>LEN(TRIM(E110))=0</formula>
    </cfRule>
  </conditionalFormatting>
  <conditionalFormatting sqref="E117:E122 E128:E131">
    <cfRule type="containsText" dxfId="12" priority="10" operator="containsText" text="いいえ">
      <formula>NOT(ISERROR(SEARCH("いいえ",E117)))</formula>
    </cfRule>
  </conditionalFormatting>
  <conditionalFormatting sqref="E117:E125 E128:E129">
    <cfRule type="containsBlanks" dxfId="11" priority="8">
      <formula>LEN(TRIM(E117))=0</formula>
    </cfRule>
  </conditionalFormatting>
  <conditionalFormatting sqref="E125">
    <cfRule type="containsText" dxfId="10" priority="9" operator="containsText" text="いいえ">
      <formula>NOT(ISERROR(SEARCH("いいえ",E125)))</formula>
    </cfRule>
  </conditionalFormatting>
  <conditionalFormatting sqref="E130:E131">
    <cfRule type="containsBlanks" dxfId="9" priority="11">
      <formula>LEN(TRIM(E130))=0</formula>
    </cfRule>
  </conditionalFormatting>
  <dataValidations count="23">
    <dataValidation type="list" allowBlank="1" showInputMessage="1" showErrorMessage="1" sqref="C25" xr:uid="{20443DF4-19F7-4B07-A034-55CC73A4579E}">
      <formula1>"1：後泊あり→「備考」に理由を入力してください。(1: Post-Event Overnight Stay Required → Please provide the reason in the 'Remarks' section.),2:後泊なし(2: No Post-Event Overnight Stay)"</formula1>
    </dataValidation>
    <dataValidation type="list" allowBlank="1" showInputMessage="1" showErrorMessage="1" sqref="C21" xr:uid="{981B7DED-6B86-41DF-A1FB-0EA9A255409C}">
      <formula1>"有(Yes),無(No)"</formula1>
    </dataValidation>
    <dataValidation type="list" allowBlank="1" showInputMessage="1" showErrorMessage="1" sqref="C26" xr:uid="{88E0B1D5-FB31-46D2-B9BC-5E93EF8945FA}">
      <formula1>"1：立替払請求済み( Reimbursement request submitted),2：立替払請求予定(Reimbursement request to be submitted),3：なし(None)"</formula1>
    </dataValidation>
    <dataValidation type="list" allowBlank="1" showInputMessage="1" showErrorMessage="1" sqref="E110" xr:uid="{EA58F420-0B0A-466E-80D5-0598A555745B}">
      <formula1>"はい(Yes),いいえ(No)→事務局で該非判定・取引審査を行います(Classification/Transaction Screening will be carried out by the Secretariat.)"</formula1>
    </dataValidation>
    <dataValidation type="list" allowBlank="1" showInputMessage="1" showErrorMessage="1" sqref="E97:E99" xr:uid="{1F721817-7CDF-4BEE-8492-15EED837534B}">
      <formula1>"はい→(7)～(9)記入不要(Yes → Sections (7) to (9) do not need to be completed.),いいえ(No)"</formula1>
    </dataValidation>
    <dataValidation type="list" allowBlank="1" showInputMessage="1" showErrorMessage="1" sqref="E92:E96" xr:uid="{E5141F9D-0AD6-4517-876B-471E08C564D0}">
      <formula1>"はい(Yes),いいえ(No),不明(Unknown)"</formula1>
    </dataValidation>
    <dataValidation type="list" allowBlank="1" showInputMessage="1" showErrorMessage="1" sqref="E85:E90" xr:uid="{40C8E3D0-2D23-497D-92EE-32A4EEA7E8D7}">
      <formula1>"はい→下段に根拠を記述し、(6)へ(Yes → Please provide the rationale in the section below and proceed to Section (6). ),いいえ→(5)へ(No → Proceed to Section (5).)"</formula1>
    </dataValidation>
    <dataValidation type="list" allowBlank="1" showInputMessage="1" showErrorMessage="1" sqref="E77:E83" xr:uid="{95D6153B-92C9-4F6B-8CBA-E03584B53C52}">
      <formula1>"はい→下段に根拠を記述し、(6)へ(Yes → Please provide the rationale in the section below and proceed to Section (6).),いいえ→(4)へ(No → Proceed to Section (4).)"</formula1>
    </dataValidation>
    <dataValidation type="list" allowBlank="1" showInputMessage="1" showErrorMessage="1" sqref="E76" xr:uid="{B40D4A55-13DA-44DD-B2FC-76FF78BF4BD4}">
      <formula1>"はい(Yes),いいえ→(3)～（9）記入不要(No → Sections (3) to (9) do not need to be completed.)"</formula1>
    </dataValidation>
    <dataValidation type="list" allowBlank="1" showInputMessage="1" showErrorMessage="1" sqref="E100:E109" xr:uid="{CD6E9132-D977-4B31-A742-AABB86F74D41}">
      <formula1>"はい(Yes),いいえ(No)"</formula1>
    </dataValidation>
    <dataValidation imeMode="halfAlpha" allowBlank="1" showInputMessage="1" showErrorMessage="1" sqref="C138:C139" xr:uid="{8B1F2683-0F86-4024-957D-8A39CD55B7FD}"/>
    <dataValidation type="list" allowBlank="1" showInputMessage="1" showErrorMessage="1" sqref="C24" xr:uid="{4D9FECFF-D958-489F-ADF9-87473CDFEDCB}">
      <formula1>"1：前泊あり→「備考」に理由を入力してください。(Pre-event accommodation→ please enter the reason in the 'Remarks' section.),2：前泊なし(No overnight stay prior to departure.)"</formula1>
    </dataValidation>
    <dataValidation imeMode="off" allowBlank="1" showInputMessage="1" showErrorMessage="1" sqref="C27" xr:uid="{5350BC7F-E450-4BC7-A931-4DDBD850BD3B}"/>
    <dataValidation type="list" allowBlank="1" showInputMessage="1" showErrorMessage="1" sqref="E130" xr:uid="{E8B870D4-441A-4BF5-ADD6-879CE2DC742A}">
      <formula1>"理解している(I understand.)"</formula1>
    </dataValidation>
    <dataValidation type="list" allowBlank="1" showInputMessage="1" showErrorMessage="1" sqref="E128:E129" xr:uid="{45B943FC-F5E6-4F86-A384-EAA29432E38D}">
      <formula1>"判断できる(Can be determined)"</formula1>
    </dataValidation>
    <dataValidation type="list" allowBlank="1" showInputMessage="1" showErrorMessage="1" sqref="E124" xr:uid="{CD3AB78C-4238-44B0-9FBE-6E6602031098}">
      <formula1>"可能(Possible),不可能( Not possible)"</formula1>
    </dataValidation>
    <dataValidation type="list" allowBlank="1" showInputMessage="1" showErrorMessage="1" sqref="E123" xr:uid="{12C4586C-522C-437D-A21B-0A5F5DA71507}">
      <formula1>"必要( Required),不要(Not required)"</formula1>
    </dataValidation>
    <dataValidation type="list" allowBlank="1" showInputMessage="1" showErrorMessage="1" sqref="E119:E122" xr:uid="{9D7938A3-0204-43AD-8C85-618B09AFD7D4}">
      <formula1>"把握している(I understand the details.)"</formula1>
    </dataValidation>
    <dataValidation type="list" allowBlank="1" showInputMessage="1" showErrorMessage="1" sqref="E131 E117:E118" xr:uid="{70F7E37B-42F6-4D4B-A208-A0CEB89970D8}">
      <formula1>"確認した(Confirmed)"</formula1>
    </dataValidation>
    <dataValidation type="list" allowBlank="1" showInputMessage="1" showErrorMessage="1" sqref="E73:E75" xr:uid="{63238A97-153E-4FCC-AE57-BB6CC1383DC8}">
      <formula1>"はい→安全保障輸出管理 事前確認シート（様式1-1　貨物の輸出用）を作成し、部局輸出管理担当者に提出してください。(Yes → Please complete the Security Export Control Pre-Check Sheet (Form 1-1 for Goods Export) and submit it to your department's export control officer.),いいえ(No)"</formula1>
    </dataValidation>
    <dataValidation type="list" allowBlank="1" showInputMessage="1" showErrorMessage="1" sqref="E125:E127" xr:uid="{A046AE86-D039-48F5-9262-D55C6EEE4593}">
      <formula1>"理解している(I understand)"</formula1>
    </dataValidation>
    <dataValidation type="list" allowBlank="1" showInputMessage="1" showErrorMessage="1" sqref="C23" xr:uid="{8CCBFB69-3798-4519-A9E1-E9C687107914}">
      <formula1>$H$51:$H$55</formula1>
    </dataValidation>
    <dataValidation type="list" allowBlank="1" showInputMessage="1" showErrorMessage="1" sqref="C13" xr:uid="{C36B60AD-121D-4AE7-B84D-544F5E0A2179}">
      <formula1>"国内旅行,外国出張,海外研修,休職渡航"</formula1>
    </dataValidation>
  </dataValidations>
  <hyperlinks>
    <hyperlink ref="C137" r:id="rId1" xr:uid="{68DF1909-4639-499F-AF77-55B6042DA350}"/>
    <hyperlink ref="B95" r:id="rId2" display="https://www.meti.go.jp/policy/anpo/matrix_intro.html" xr:uid="{AB59098E-4BFC-42CA-A768-A6641863C9A8}"/>
    <hyperlink ref="C95" r:id="rId3" xr:uid="{C0A73A0E-242B-463F-997E-04E4177BBCBD}"/>
    <hyperlink ref="B103" r:id="rId4" location="user-list" xr:uid="{E77DD56C-9E31-438A-A200-4ACFB6207FDE}"/>
    <hyperlink ref="B104" r:id="rId5" location="howaitokoku" xr:uid="{4A08E6F4-D521-44CC-8A53-9328C410501D}"/>
    <hyperlink ref="B99" r:id="rId6" location="howaitokoku" xr:uid="{613AA4C9-21E0-443A-AF6D-CABAB9A8DBF5}"/>
    <hyperlink ref="E27" r:id="rId7" xr:uid="{E1A6756F-C300-424A-B583-DDD6D842BDDE}"/>
    <hyperlink ref="A64" r:id="rId8" display="安全保障輸出管理関係様式 [様式1-1,1-2,1-3,1-4,1-5・様式2]（学内限定）" xr:uid="{3F5E91AA-3695-454E-947F-A89C19AF66EF}"/>
    <hyperlink ref="A64:E64" r:id="rId9" display="外国人来学の場合は、以下とは別の書類となります。こちらのリンク先「安全保障輸出管理関係様式 」より作成してください。" xr:uid="{86D2DC99-C985-4DDF-B121-060F51DCA117}"/>
    <hyperlink ref="A63" r:id="rId10" display="学生の場合は、入力不要です。学生が外国へ貨物の輸出・技術の提供をする場合は、こちらをクリックして指導教員が「安全保障輸出管理関係様式 」（学内専用）を作成してください。" xr:uid="{DB890481-7E55-43B8-933D-2962CD6A9B5A}"/>
    <hyperlink ref="A112" r:id="rId11" display="学生の場合は、回答不要です。" xr:uid="{9D2D1D21-BC36-4B6F-9715-0058E43C4903}"/>
    <hyperlink ref="C120" r:id="rId12" xr:uid="{B1AE7472-810E-4920-A051-CDFECDE126EE}"/>
    <hyperlink ref="C121" r:id="rId13" xr:uid="{A1DC0B87-A37A-4545-B7CB-767D19E389E7}"/>
    <hyperlink ref="C122" r:id="rId14" xr:uid="{A16ADC5B-446D-4351-9135-FF59339D9B10}"/>
    <hyperlink ref="C118:D118" r:id="rId15" display="　https://www.anzen.mofa.go.jp/" xr:uid="{A1029393-215B-4D23-8FD1-F548C6B2F334}"/>
  </hyperlinks>
  <pageMargins left="0.70866141732283472" right="0.70866141732283472" top="0.74803149606299213" bottom="0.74803149606299213" header="0.31496062992125984" footer="0.31496062992125984"/>
  <pageSetup paperSize="9" scale="46" fitToHeight="0" orientation="portrait" r:id="rId16"/>
  <rowBreaks count="4" manualBreakCount="4">
    <brk id="29" max="16383" man="1"/>
    <brk id="61" max="16383" man="1"/>
    <brk id="99" max="4" man="1"/>
    <brk id="132" max="16383" man="1"/>
  </rowBreaks>
  <drawing r:id="rId1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1152"/>
  <sheetViews>
    <sheetView view="pageBreakPreview" zoomScaleNormal="100" zoomScaleSheetLayoutView="100" workbookViewId="0">
      <selection activeCell="C388" sqref="C388"/>
    </sheetView>
  </sheetViews>
  <sheetFormatPr defaultRowHeight="13.5"/>
  <cols>
    <col min="1" max="1" width="20.375" bestFit="1" customWidth="1"/>
    <col min="2" max="3" width="18" customWidth="1"/>
    <col min="4" max="4" width="9" customWidth="1"/>
    <col min="5" max="5" width="8.75" customWidth="1"/>
    <col min="6" max="6" width="18" customWidth="1"/>
    <col min="7" max="7" width="21.625" bestFit="1" customWidth="1"/>
    <col min="9" max="9" width="2.25" customWidth="1"/>
    <col min="10" max="14" width="12.625" customWidth="1"/>
  </cols>
  <sheetData>
    <row r="1" spans="1:31">
      <c r="A1" s="1" t="s">
        <v>349</v>
      </c>
      <c r="B1" s="7"/>
      <c r="C1" s="7"/>
      <c r="D1" s="7"/>
      <c r="E1" s="7"/>
      <c r="F1" s="56" t="s">
        <v>269</v>
      </c>
      <c r="G1" s="1162" t="str">
        <f>CONCATENATE('旅行命令(依頼)伺'!C1,'旅行命令(依頼)伺'!D1)</f>
        <v>2026-350000-</v>
      </c>
      <c r="H1" s="1162"/>
      <c r="I1" s="7"/>
      <c r="J1" s="7"/>
      <c r="K1" s="7"/>
      <c r="L1" s="7"/>
      <c r="M1" s="7"/>
      <c r="N1" s="7"/>
      <c r="O1" s="7"/>
      <c r="P1" s="7"/>
      <c r="Q1" s="7"/>
      <c r="R1" s="7"/>
      <c r="S1" s="7"/>
      <c r="T1" s="7"/>
      <c r="U1" s="7"/>
      <c r="V1" s="7"/>
      <c r="W1" s="7"/>
      <c r="X1" s="7"/>
      <c r="Y1" s="7"/>
      <c r="Z1" s="7"/>
      <c r="AA1" s="7"/>
      <c r="AB1" s="7"/>
      <c r="AC1" s="7"/>
      <c r="AD1" s="7"/>
      <c r="AE1" s="7"/>
    </row>
    <row r="2" spans="1:31">
      <c r="A2" s="1"/>
      <c r="B2" s="7"/>
      <c r="C2" s="7"/>
      <c r="D2" s="7"/>
      <c r="E2" s="7"/>
      <c r="F2" s="56" t="s">
        <v>350</v>
      </c>
      <c r="G2" s="262"/>
      <c r="H2" s="162"/>
      <c r="I2" s="7"/>
      <c r="J2" s="7"/>
      <c r="K2" s="7"/>
      <c r="L2" s="7"/>
      <c r="M2" s="7"/>
      <c r="N2" s="7"/>
      <c r="O2" s="7"/>
      <c r="P2" s="7"/>
      <c r="Q2" s="7"/>
      <c r="R2" s="7"/>
      <c r="S2" s="7"/>
      <c r="T2" s="7"/>
      <c r="U2" s="7"/>
      <c r="V2" s="7"/>
      <c r="W2" s="7"/>
      <c r="X2" s="7"/>
      <c r="Y2" s="7"/>
      <c r="Z2" s="7"/>
      <c r="AA2" s="7"/>
      <c r="AB2" s="7"/>
      <c r="AC2" s="7"/>
      <c r="AD2" s="7"/>
      <c r="AE2" s="7"/>
    </row>
    <row r="3" spans="1:31" ht="17.25">
      <c r="A3" s="32" t="s">
        <v>351</v>
      </c>
      <c r="B3" s="254" t="s">
        <v>352</v>
      </c>
      <c r="C3" s="33" t="s">
        <v>353</v>
      </c>
      <c r="D3" s="7"/>
      <c r="E3" s="7"/>
      <c r="F3" s="7"/>
      <c r="G3" s="7"/>
      <c r="H3" s="7"/>
      <c r="I3" s="7"/>
      <c r="J3" s="7" t="s">
        <v>354</v>
      </c>
      <c r="K3" s="7"/>
      <c r="L3" s="7"/>
      <c r="M3" s="7"/>
      <c r="N3" s="7"/>
      <c r="O3" s="7"/>
      <c r="P3" s="7"/>
      <c r="Q3" s="7"/>
      <c r="R3" s="7"/>
      <c r="S3" s="7"/>
    </row>
    <row r="4" spans="1:31" ht="17.25">
      <c r="A4" s="32"/>
      <c r="B4" s="2"/>
      <c r="C4" s="33"/>
      <c r="D4" s="7"/>
      <c r="E4" s="7"/>
      <c r="F4" s="7"/>
      <c r="G4" s="7"/>
      <c r="H4" s="7"/>
      <c r="I4" s="7"/>
      <c r="J4" s="7" t="s">
        <v>352</v>
      </c>
      <c r="K4" s="7"/>
      <c r="L4" s="7"/>
      <c r="M4" s="7"/>
      <c r="N4" s="7"/>
      <c r="O4" s="7"/>
      <c r="P4" s="7"/>
      <c r="Q4" s="7"/>
      <c r="R4" s="7"/>
      <c r="S4" s="7"/>
    </row>
    <row r="5" spans="1:31">
      <c r="A5" s="30" t="s">
        <v>355</v>
      </c>
      <c r="B5" s="35" t="s">
        <v>356</v>
      </c>
      <c r="C5" s="36"/>
      <c r="D5" s="1179" t="s">
        <v>357</v>
      </c>
      <c r="E5" s="1179"/>
      <c r="M5" t="s">
        <v>2263</v>
      </c>
    </row>
    <row r="6" spans="1:31">
      <c r="A6" s="274">
        <f>'入力シートInput Sheet'!C11</f>
        <v>0</v>
      </c>
      <c r="B6" s="1175">
        <f>'入力シートInput Sheet'!C8</f>
        <v>0</v>
      </c>
      <c r="C6" s="1176"/>
      <c r="D6" s="1180">
        <f>'入力シートInput Sheet'!C10</f>
        <v>0</v>
      </c>
      <c r="E6" s="1180"/>
    </row>
    <row r="7" spans="1:31">
      <c r="A7" s="275">
        <f>'入力シートInput Sheet'!C12</f>
        <v>0</v>
      </c>
      <c r="B7" s="1177"/>
      <c r="C7" s="1178"/>
      <c r="D7" s="1180"/>
      <c r="E7" s="1180"/>
    </row>
    <row r="8" spans="1:31">
      <c r="A8" s="35" t="s">
        <v>358</v>
      </c>
      <c r="B8" s="35" t="s">
        <v>359</v>
      </c>
      <c r="C8" s="35" t="s">
        <v>360</v>
      </c>
      <c r="D8" s="1179" t="s">
        <v>361</v>
      </c>
      <c r="E8" s="1179"/>
      <c r="F8" s="562" t="s">
        <v>2265</v>
      </c>
      <c r="G8" s="28">
        <f>F398-G9</f>
        <v>1300</v>
      </c>
    </row>
    <row r="9" spans="1:31">
      <c r="A9" s="561"/>
      <c r="B9" s="559">
        <f>IF(B3="仮払","0円",F398)</f>
        <v>1300</v>
      </c>
      <c r="C9" s="560" t="str" cm="1">
        <f t="array" ref="C9">_xlfn.IFS(B3="仮払","0円",AND(B3="精算",A9=0),"0円",AND(B3="精算",A9&gt;B9),"0円",AND(B3="精算",A9&lt;B9),B9-A9)</f>
        <v>0円</v>
      </c>
      <c r="D9" s="1181" t="str">
        <f>IF(A9="","0円",IF(B9&lt;A9,A9-B9,"0円"))</f>
        <v>0円</v>
      </c>
      <c r="E9" s="1181"/>
      <c r="F9" s="563" t="s">
        <v>2266</v>
      </c>
      <c r="G9" s="28">
        <f>SUM(E15:E19)</f>
        <v>0</v>
      </c>
      <c r="J9" s="558"/>
    </row>
    <row r="10" spans="1:31" ht="36" customHeight="1">
      <c r="A10" s="172" t="s">
        <v>2264</v>
      </c>
      <c r="B10" s="1172" t="str">
        <f>CONCATENATE('入力シートInput Sheet'!C16,"（",'入力シートInput Sheet'!C17,"）",'入力シートInput Sheet'!F16,IF('入力シートInput Sheet'!C32="","",CONCATENATE('入力シートInput Sheet'!C32,"（",'入力シートInput Sheet'!C33,"）",'入力シートInput Sheet'!F32)),IF('入力シートInput Sheet'!C37="","",CONCATENATE('入力シートInput Sheet'!C37,"（",'入力シートInput Sheet'!C38,"）",IF('入力シートInput Sheet'!C41="","","　他"))))</f>
        <v>（）</v>
      </c>
      <c r="C10" s="1173"/>
      <c r="D10" s="1174"/>
      <c r="E10" s="564"/>
    </row>
    <row r="11" spans="1:31">
      <c r="A11" t="s">
        <v>362</v>
      </c>
      <c r="B11" s="88">
        <v>2</v>
      </c>
      <c r="C11" t="s">
        <v>2299</v>
      </c>
      <c r="K11">
        <v>1</v>
      </c>
      <c r="L11" t="s">
        <v>364</v>
      </c>
    </row>
    <row r="12" spans="1:31" ht="14.25" thickBot="1">
      <c r="A12" t="s">
        <v>182</v>
      </c>
      <c r="B12" s="171">
        <f>'入力シートInput Sheet'!C19</f>
        <v>0</v>
      </c>
      <c r="C12" t="s">
        <v>214</v>
      </c>
      <c r="D12" s="1182">
        <f>'入力シートInput Sheet'!C20</f>
        <v>0</v>
      </c>
      <c r="E12" s="1182"/>
      <c r="F12" t="s">
        <v>365</v>
      </c>
      <c r="G12" s="88"/>
      <c r="H12" t="s">
        <v>366</v>
      </c>
      <c r="K12">
        <v>2</v>
      </c>
      <c r="L12" t="s">
        <v>367</v>
      </c>
    </row>
    <row r="13" spans="1:31">
      <c r="A13" s="22"/>
      <c r="B13" s="1191" t="s">
        <v>368</v>
      </c>
      <c r="C13" s="1191" t="s">
        <v>369</v>
      </c>
      <c r="D13" s="1183" t="s">
        <v>370</v>
      </c>
      <c r="E13" s="1184"/>
      <c r="F13" s="1191" t="s">
        <v>371</v>
      </c>
      <c r="G13" s="1192" t="s">
        <v>15</v>
      </c>
    </row>
    <row r="14" spans="1:31">
      <c r="A14" s="565"/>
      <c r="B14" s="1188"/>
      <c r="C14" s="1188"/>
      <c r="D14" s="21" t="s">
        <v>2267</v>
      </c>
      <c r="E14" s="566" t="s">
        <v>2268</v>
      </c>
      <c r="F14" s="1188"/>
      <c r="G14" s="1193"/>
    </row>
    <row r="15" spans="1:31">
      <c r="A15" s="25" t="s">
        <v>372</v>
      </c>
      <c r="B15" s="21">
        <f>D12-B12+1-G12</f>
        <v>1</v>
      </c>
      <c r="C15" s="28">
        <f>IF($B$11=1,別表２!$D$2,別表２!$D$4)</f>
        <v>1300</v>
      </c>
      <c r="D15" s="28" t="s">
        <v>373</v>
      </c>
      <c r="E15" s="28" t="s">
        <v>373</v>
      </c>
      <c r="F15" s="28">
        <f>B15*C15</f>
        <v>1300</v>
      </c>
      <c r="G15" s="89"/>
    </row>
    <row r="16" spans="1:31">
      <c r="A16" s="25" t="s">
        <v>374</v>
      </c>
      <c r="B16" s="21">
        <f>IF(D12=B12,0,D12-B12)</f>
        <v>0</v>
      </c>
      <c r="C16" s="28">
        <f>IF(B11=1,別表２!C2,別表２!C4)</f>
        <v>8260</v>
      </c>
      <c r="D16" s="28" t="str">
        <f>IF(SUM(D408:D773)=0,"-",F774-IF(E16="-",0,E16))</f>
        <v>-</v>
      </c>
      <c r="E16" s="28" t="str">
        <f>IF(SUM(E408:E773)=0,"-",SUM(E408:E773))</f>
        <v>-</v>
      </c>
      <c r="F16" s="28">
        <f>IF(D16="-",B16*C16,F774)+IF(D16="-",0,C16*(B16-C774))</f>
        <v>0</v>
      </c>
      <c r="G16" s="89"/>
    </row>
    <row r="17" spans="1:15">
      <c r="A17" s="25" t="s">
        <v>375</v>
      </c>
      <c r="B17" s="21">
        <f>B16</f>
        <v>0</v>
      </c>
      <c r="C17" s="28">
        <f>IF($B$11=1,別表２!$D$2,別表２!$D$4)</f>
        <v>1300</v>
      </c>
      <c r="D17" s="28" t="s">
        <v>373</v>
      </c>
      <c r="E17" s="28" t="s">
        <v>373</v>
      </c>
      <c r="F17" s="28">
        <f>B17*C17</f>
        <v>0</v>
      </c>
      <c r="G17" s="89"/>
    </row>
    <row r="18" spans="1:15">
      <c r="A18" s="25" t="s">
        <v>376</v>
      </c>
      <c r="B18" s="21">
        <f>B16</f>
        <v>0</v>
      </c>
      <c r="C18" s="28">
        <f>IF($B$11=1,別表２!$D$2,別表２!$D$4)</f>
        <v>1300</v>
      </c>
      <c r="D18" s="28" t="s">
        <v>373</v>
      </c>
      <c r="E18" s="28" t="s">
        <v>373</v>
      </c>
      <c r="F18" s="28">
        <f>B18*C18</f>
        <v>0</v>
      </c>
      <c r="G18" s="89"/>
    </row>
    <row r="19" spans="1:15">
      <c r="A19" s="25" t="s">
        <v>377</v>
      </c>
      <c r="B19" s="21">
        <f>B16</f>
        <v>0</v>
      </c>
      <c r="C19" s="28">
        <f>IF($B$11=1,別表２!E2,別表２!E4)</f>
        <v>940</v>
      </c>
      <c r="D19" s="28" t="str">
        <f>IF(F1143=0,"-",F1143)</f>
        <v>-</v>
      </c>
      <c r="E19" s="28" t="s">
        <v>373</v>
      </c>
      <c r="F19" s="28">
        <f>IF(D19="-",B19*C19,F1143)+IF(D19="-",0,C19*(B19-C1143))</f>
        <v>0</v>
      </c>
      <c r="G19" s="89"/>
    </row>
    <row r="20" spans="1:15" ht="14.25" thickBot="1">
      <c r="A20" s="43" t="s">
        <v>378</v>
      </c>
      <c r="B20" s="39"/>
      <c r="C20" s="47"/>
      <c r="D20" s="47"/>
      <c r="E20" s="47"/>
      <c r="F20" s="47">
        <f>SUM(F15:F19)</f>
        <v>1300</v>
      </c>
      <c r="G20" s="148"/>
    </row>
    <row r="21" spans="1:15" ht="14.25" thickTop="1">
      <c r="A21" s="157"/>
      <c r="B21" s="153" t="s">
        <v>379</v>
      </c>
      <c r="C21" s="154" t="s">
        <v>380</v>
      </c>
      <c r="D21" s="1189" t="s">
        <v>381</v>
      </c>
      <c r="E21" s="1190"/>
      <c r="F21" s="154"/>
      <c r="G21" s="158"/>
      <c r="J21" s="21" t="s">
        <v>382</v>
      </c>
      <c r="K21" s="21" t="s">
        <v>383</v>
      </c>
      <c r="L21" s="21" t="s">
        <v>377</v>
      </c>
      <c r="M21" s="21" t="s">
        <v>384</v>
      </c>
      <c r="N21" s="21" t="s">
        <v>385</v>
      </c>
    </row>
    <row r="22" spans="1:15">
      <c r="A22" s="72" t="s">
        <v>386</v>
      </c>
      <c r="B22" s="291">
        <f>B12</f>
        <v>0</v>
      </c>
      <c r="C22" s="91"/>
      <c r="D22" s="1145"/>
      <c r="E22" s="1146"/>
      <c r="F22" s="28">
        <f t="shared" ref="F22:F85" si="0">SUM(C22:D22)</f>
        <v>0</v>
      </c>
      <c r="G22" s="89"/>
      <c r="J22" s="263" t="str">
        <f t="shared" ref="J22:J85" si="1">IF($B$16&gt;=O22,IF($D408="",$C$16,IF($D408&lt;=22000,$D408,22000)),"")</f>
        <v/>
      </c>
      <c r="K22" s="263" t="str">
        <f>IF($B$16&gt;=O22,$C$17+$C$18,"")</f>
        <v/>
      </c>
      <c r="L22" s="263" t="str">
        <f t="shared" ref="L22:L85" si="2">IF($B$16&gt;=O22,IF($D777="",$C$19,$D777),"")</f>
        <v/>
      </c>
      <c r="M22" s="263">
        <f>IF($B$15&gt;=O22,$C$15,"")</f>
        <v>1300</v>
      </c>
      <c r="N22" s="263">
        <f>SUM(J22:M22)</f>
        <v>1300</v>
      </c>
      <c r="O22">
        <v>1</v>
      </c>
    </row>
    <row r="23" spans="1:15">
      <c r="A23" s="72" t="s">
        <v>387</v>
      </c>
      <c r="B23" s="92"/>
      <c r="C23" s="91"/>
      <c r="D23" s="1145"/>
      <c r="E23" s="1146"/>
      <c r="F23" s="28">
        <f t="shared" si="0"/>
        <v>0</v>
      </c>
      <c r="G23" s="89"/>
      <c r="J23" s="263" t="str">
        <f t="shared" si="1"/>
        <v/>
      </c>
      <c r="K23" s="263" t="str">
        <f t="shared" ref="K23" si="3">IF($B$16&gt;=O23,$C$17+$C$18,"")</f>
        <v/>
      </c>
      <c r="L23" s="263" t="str">
        <f t="shared" si="2"/>
        <v/>
      </c>
      <c r="M23" s="263" t="str">
        <f t="shared" ref="M23" si="4">IF($B$15&gt;=O23,$C$15,"")</f>
        <v/>
      </c>
      <c r="N23" s="263">
        <f t="shared" ref="N23" si="5">SUM(J23:M23)</f>
        <v>0</v>
      </c>
      <c r="O23">
        <v>2</v>
      </c>
    </row>
    <row r="24" spans="1:15">
      <c r="A24" s="72" t="s">
        <v>388</v>
      </c>
      <c r="B24" s="92"/>
      <c r="C24" s="91"/>
      <c r="D24" s="1145"/>
      <c r="E24" s="1146"/>
      <c r="F24" s="28">
        <f t="shared" si="0"/>
        <v>0</v>
      </c>
      <c r="G24" s="89"/>
      <c r="J24" s="263" t="str">
        <f t="shared" si="1"/>
        <v/>
      </c>
      <c r="K24" s="263" t="str">
        <f t="shared" ref="K24:K87" si="6">IF($B$16&gt;=O24,$C$17+$C$18,"")</f>
        <v/>
      </c>
      <c r="L24" s="263" t="str">
        <f t="shared" si="2"/>
        <v/>
      </c>
      <c r="M24" s="263" t="str">
        <f t="shared" ref="M24:M87" si="7">IF($B$15&gt;=O24,$C$15,"")</f>
        <v/>
      </c>
      <c r="N24" s="263">
        <f t="shared" ref="N24:N87" si="8">SUM(J24:M24)</f>
        <v>0</v>
      </c>
      <c r="O24">
        <v>3</v>
      </c>
    </row>
    <row r="25" spans="1:15">
      <c r="A25" s="72" t="s">
        <v>389</v>
      </c>
      <c r="B25" s="92"/>
      <c r="C25" s="91"/>
      <c r="D25" s="1145"/>
      <c r="E25" s="1146"/>
      <c r="F25" s="28">
        <f t="shared" si="0"/>
        <v>0</v>
      </c>
      <c r="G25" s="89"/>
      <c r="J25" s="263" t="str">
        <f t="shared" si="1"/>
        <v/>
      </c>
      <c r="K25" s="263" t="str">
        <f t="shared" si="6"/>
        <v/>
      </c>
      <c r="L25" s="263" t="str">
        <f t="shared" si="2"/>
        <v/>
      </c>
      <c r="M25" s="263" t="str">
        <f t="shared" si="7"/>
        <v/>
      </c>
      <c r="N25" s="263">
        <f t="shared" si="8"/>
        <v>0</v>
      </c>
      <c r="O25">
        <v>4</v>
      </c>
    </row>
    <row r="26" spans="1:15">
      <c r="A26" s="72" t="s">
        <v>390</v>
      </c>
      <c r="B26" s="92"/>
      <c r="C26" s="91"/>
      <c r="D26" s="1145"/>
      <c r="E26" s="1146"/>
      <c r="F26" s="28">
        <f t="shared" si="0"/>
        <v>0</v>
      </c>
      <c r="G26" s="89"/>
      <c r="J26" s="263" t="str">
        <f t="shared" si="1"/>
        <v/>
      </c>
      <c r="K26" s="263" t="str">
        <f t="shared" si="6"/>
        <v/>
      </c>
      <c r="L26" s="263" t="str">
        <f t="shared" si="2"/>
        <v/>
      </c>
      <c r="M26" s="263" t="str">
        <f t="shared" si="7"/>
        <v/>
      </c>
      <c r="N26" s="263">
        <f t="shared" si="8"/>
        <v>0</v>
      </c>
      <c r="O26">
        <v>5</v>
      </c>
    </row>
    <row r="27" spans="1:15" hidden="1">
      <c r="A27" s="72" t="s">
        <v>391</v>
      </c>
      <c r="B27" s="92"/>
      <c r="C27" s="91"/>
      <c r="D27" s="574"/>
      <c r="E27" s="574"/>
      <c r="F27" s="28">
        <f t="shared" si="0"/>
        <v>0</v>
      </c>
      <c r="G27" s="89"/>
      <c r="J27" s="263" t="str">
        <f t="shared" si="1"/>
        <v/>
      </c>
      <c r="K27" s="263" t="str">
        <f t="shared" si="6"/>
        <v/>
      </c>
      <c r="L27" s="263" t="str">
        <f t="shared" si="2"/>
        <v/>
      </c>
      <c r="M27" s="263" t="str">
        <f t="shared" si="7"/>
        <v/>
      </c>
      <c r="N27" s="263">
        <f t="shared" si="8"/>
        <v>0</v>
      </c>
      <c r="O27">
        <v>6</v>
      </c>
    </row>
    <row r="28" spans="1:15" hidden="1">
      <c r="A28" s="72" t="s">
        <v>392</v>
      </c>
      <c r="B28" s="92"/>
      <c r="C28" s="91"/>
      <c r="D28" s="574"/>
      <c r="E28" s="574"/>
      <c r="F28" s="28">
        <f t="shared" si="0"/>
        <v>0</v>
      </c>
      <c r="G28" s="89"/>
      <c r="J28" s="263" t="str">
        <f t="shared" si="1"/>
        <v/>
      </c>
      <c r="K28" s="263" t="str">
        <f t="shared" si="6"/>
        <v/>
      </c>
      <c r="L28" s="263" t="str">
        <f t="shared" si="2"/>
        <v/>
      </c>
      <c r="M28" s="263" t="str">
        <f t="shared" si="7"/>
        <v/>
      </c>
      <c r="N28" s="263">
        <f t="shared" si="8"/>
        <v>0</v>
      </c>
      <c r="O28">
        <v>7</v>
      </c>
    </row>
    <row r="29" spans="1:15" hidden="1">
      <c r="A29" s="72" t="s">
        <v>393</v>
      </c>
      <c r="B29" s="92"/>
      <c r="C29" s="91"/>
      <c r="D29" s="574"/>
      <c r="E29" s="574"/>
      <c r="F29" s="28">
        <f t="shared" si="0"/>
        <v>0</v>
      </c>
      <c r="G29" s="89"/>
      <c r="J29" s="263" t="str">
        <f t="shared" si="1"/>
        <v/>
      </c>
      <c r="K29" s="263" t="str">
        <f t="shared" si="6"/>
        <v/>
      </c>
      <c r="L29" s="263" t="str">
        <f t="shared" si="2"/>
        <v/>
      </c>
      <c r="M29" s="263" t="str">
        <f t="shared" si="7"/>
        <v/>
      </c>
      <c r="N29" s="263">
        <f t="shared" si="8"/>
        <v>0</v>
      </c>
      <c r="O29">
        <v>8</v>
      </c>
    </row>
    <row r="30" spans="1:15" hidden="1">
      <c r="A30" s="72" t="s">
        <v>394</v>
      </c>
      <c r="B30" s="92"/>
      <c r="C30" s="91"/>
      <c r="D30" s="574"/>
      <c r="E30" s="574"/>
      <c r="F30" s="28">
        <f t="shared" si="0"/>
        <v>0</v>
      </c>
      <c r="G30" s="89"/>
      <c r="J30" s="263" t="str">
        <f t="shared" si="1"/>
        <v/>
      </c>
      <c r="K30" s="263" t="str">
        <f t="shared" si="6"/>
        <v/>
      </c>
      <c r="L30" s="263" t="str">
        <f t="shared" si="2"/>
        <v/>
      </c>
      <c r="M30" s="263" t="str">
        <f t="shared" si="7"/>
        <v/>
      </c>
      <c r="N30" s="263">
        <f t="shared" si="8"/>
        <v>0</v>
      </c>
      <c r="O30">
        <v>9</v>
      </c>
    </row>
    <row r="31" spans="1:15" hidden="1">
      <c r="A31" s="72" t="s">
        <v>395</v>
      </c>
      <c r="B31" s="92"/>
      <c r="C31" s="91"/>
      <c r="D31" s="574"/>
      <c r="E31" s="574"/>
      <c r="F31" s="28">
        <f t="shared" si="0"/>
        <v>0</v>
      </c>
      <c r="G31" s="89"/>
      <c r="J31" s="263" t="str">
        <f t="shared" si="1"/>
        <v/>
      </c>
      <c r="K31" s="263" t="str">
        <f t="shared" si="6"/>
        <v/>
      </c>
      <c r="L31" s="263" t="str">
        <f t="shared" si="2"/>
        <v/>
      </c>
      <c r="M31" s="263" t="str">
        <f t="shared" si="7"/>
        <v/>
      </c>
      <c r="N31" s="263">
        <f t="shared" si="8"/>
        <v>0</v>
      </c>
      <c r="O31">
        <v>10</v>
      </c>
    </row>
    <row r="32" spans="1:15" hidden="1">
      <c r="A32" s="72" t="s">
        <v>396</v>
      </c>
      <c r="B32" s="92"/>
      <c r="C32" s="91"/>
      <c r="D32" s="574"/>
      <c r="E32" s="574"/>
      <c r="F32" s="28">
        <f t="shared" si="0"/>
        <v>0</v>
      </c>
      <c r="G32" s="89"/>
      <c r="J32" s="263" t="str">
        <f t="shared" si="1"/>
        <v/>
      </c>
      <c r="K32" s="263" t="str">
        <f t="shared" si="6"/>
        <v/>
      </c>
      <c r="L32" s="263" t="str">
        <f t="shared" si="2"/>
        <v/>
      </c>
      <c r="M32" s="263" t="str">
        <f t="shared" si="7"/>
        <v/>
      </c>
      <c r="N32" s="263">
        <f t="shared" si="8"/>
        <v>0</v>
      </c>
      <c r="O32">
        <v>11</v>
      </c>
    </row>
    <row r="33" spans="1:15" hidden="1">
      <c r="A33" s="72" t="s">
        <v>397</v>
      </c>
      <c r="B33" s="92"/>
      <c r="C33" s="91"/>
      <c r="D33" s="574"/>
      <c r="E33" s="574"/>
      <c r="F33" s="28">
        <f t="shared" si="0"/>
        <v>0</v>
      </c>
      <c r="G33" s="89"/>
      <c r="J33" s="263" t="str">
        <f t="shared" si="1"/>
        <v/>
      </c>
      <c r="K33" s="263" t="str">
        <f t="shared" si="6"/>
        <v/>
      </c>
      <c r="L33" s="263" t="str">
        <f t="shared" si="2"/>
        <v/>
      </c>
      <c r="M33" s="263" t="str">
        <f t="shared" si="7"/>
        <v/>
      </c>
      <c r="N33" s="263">
        <f t="shared" si="8"/>
        <v>0</v>
      </c>
      <c r="O33">
        <v>12</v>
      </c>
    </row>
    <row r="34" spans="1:15" hidden="1">
      <c r="A34" s="72" t="s">
        <v>398</v>
      </c>
      <c r="B34" s="92"/>
      <c r="C34" s="91"/>
      <c r="D34" s="574"/>
      <c r="E34" s="574"/>
      <c r="F34" s="28">
        <f t="shared" si="0"/>
        <v>0</v>
      </c>
      <c r="G34" s="89"/>
      <c r="J34" s="263" t="str">
        <f t="shared" si="1"/>
        <v/>
      </c>
      <c r="K34" s="263" t="str">
        <f t="shared" si="6"/>
        <v/>
      </c>
      <c r="L34" s="263" t="str">
        <f t="shared" si="2"/>
        <v/>
      </c>
      <c r="M34" s="263" t="str">
        <f t="shared" si="7"/>
        <v/>
      </c>
      <c r="N34" s="263">
        <f t="shared" si="8"/>
        <v>0</v>
      </c>
      <c r="O34">
        <v>13</v>
      </c>
    </row>
    <row r="35" spans="1:15" hidden="1">
      <c r="A35" s="72" t="s">
        <v>399</v>
      </c>
      <c r="B35" s="92"/>
      <c r="C35" s="91"/>
      <c r="D35" s="574"/>
      <c r="E35" s="574"/>
      <c r="F35" s="28">
        <f t="shared" si="0"/>
        <v>0</v>
      </c>
      <c r="G35" s="89"/>
      <c r="J35" s="263" t="str">
        <f t="shared" si="1"/>
        <v/>
      </c>
      <c r="K35" s="263" t="str">
        <f t="shared" si="6"/>
        <v/>
      </c>
      <c r="L35" s="263" t="str">
        <f t="shared" si="2"/>
        <v/>
      </c>
      <c r="M35" s="263" t="str">
        <f t="shared" si="7"/>
        <v/>
      </c>
      <c r="N35" s="263">
        <f t="shared" si="8"/>
        <v>0</v>
      </c>
      <c r="O35">
        <v>14</v>
      </c>
    </row>
    <row r="36" spans="1:15" hidden="1">
      <c r="A36" s="72" t="s">
        <v>400</v>
      </c>
      <c r="B36" s="92"/>
      <c r="C36" s="91"/>
      <c r="D36" s="574"/>
      <c r="E36" s="574"/>
      <c r="F36" s="28">
        <f t="shared" si="0"/>
        <v>0</v>
      </c>
      <c r="G36" s="89"/>
      <c r="J36" s="263" t="str">
        <f t="shared" si="1"/>
        <v/>
      </c>
      <c r="K36" s="263" t="str">
        <f t="shared" si="6"/>
        <v/>
      </c>
      <c r="L36" s="263" t="str">
        <f t="shared" si="2"/>
        <v/>
      </c>
      <c r="M36" s="263" t="str">
        <f t="shared" si="7"/>
        <v/>
      </c>
      <c r="N36" s="263">
        <f t="shared" si="8"/>
        <v>0</v>
      </c>
      <c r="O36">
        <v>15</v>
      </c>
    </row>
    <row r="37" spans="1:15" hidden="1">
      <c r="A37" s="72" t="s">
        <v>401</v>
      </c>
      <c r="B37" s="92"/>
      <c r="C37" s="91"/>
      <c r="D37" s="574"/>
      <c r="E37" s="574"/>
      <c r="F37" s="28">
        <f t="shared" si="0"/>
        <v>0</v>
      </c>
      <c r="G37" s="89"/>
      <c r="J37" s="263" t="str">
        <f t="shared" si="1"/>
        <v/>
      </c>
      <c r="K37" s="263" t="str">
        <f t="shared" si="6"/>
        <v/>
      </c>
      <c r="L37" s="263" t="str">
        <f t="shared" si="2"/>
        <v/>
      </c>
      <c r="M37" s="263" t="str">
        <f t="shared" si="7"/>
        <v/>
      </c>
      <c r="N37" s="263">
        <f t="shared" si="8"/>
        <v>0</v>
      </c>
      <c r="O37">
        <v>16</v>
      </c>
    </row>
    <row r="38" spans="1:15" hidden="1">
      <c r="A38" s="72" t="s">
        <v>402</v>
      </c>
      <c r="B38" s="92"/>
      <c r="C38" s="91"/>
      <c r="D38" s="574"/>
      <c r="E38" s="574"/>
      <c r="F38" s="28">
        <f t="shared" si="0"/>
        <v>0</v>
      </c>
      <c r="G38" s="89"/>
      <c r="J38" s="263" t="str">
        <f t="shared" si="1"/>
        <v/>
      </c>
      <c r="K38" s="263" t="str">
        <f t="shared" si="6"/>
        <v/>
      </c>
      <c r="L38" s="263" t="str">
        <f t="shared" si="2"/>
        <v/>
      </c>
      <c r="M38" s="263" t="str">
        <f t="shared" si="7"/>
        <v/>
      </c>
      <c r="N38" s="263">
        <f t="shared" si="8"/>
        <v>0</v>
      </c>
      <c r="O38">
        <v>17</v>
      </c>
    </row>
    <row r="39" spans="1:15" hidden="1">
      <c r="A39" s="72" t="s">
        <v>403</v>
      </c>
      <c r="B39" s="92"/>
      <c r="C39" s="91"/>
      <c r="D39" s="574"/>
      <c r="E39" s="574"/>
      <c r="F39" s="28">
        <f t="shared" si="0"/>
        <v>0</v>
      </c>
      <c r="G39" s="89"/>
      <c r="J39" s="263" t="str">
        <f t="shared" si="1"/>
        <v/>
      </c>
      <c r="K39" s="263" t="str">
        <f t="shared" si="6"/>
        <v/>
      </c>
      <c r="L39" s="263" t="str">
        <f t="shared" si="2"/>
        <v/>
      </c>
      <c r="M39" s="263" t="str">
        <f t="shared" si="7"/>
        <v/>
      </c>
      <c r="N39" s="263">
        <f t="shared" si="8"/>
        <v>0</v>
      </c>
      <c r="O39">
        <v>18</v>
      </c>
    </row>
    <row r="40" spans="1:15" hidden="1">
      <c r="A40" s="72" t="s">
        <v>404</v>
      </c>
      <c r="B40" s="92"/>
      <c r="C40" s="91"/>
      <c r="D40" s="574"/>
      <c r="E40" s="574"/>
      <c r="F40" s="28">
        <f t="shared" si="0"/>
        <v>0</v>
      </c>
      <c r="G40" s="89"/>
      <c r="J40" s="263" t="str">
        <f t="shared" si="1"/>
        <v/>
      </c>
      <c r="K40" s="263" t="str">
        <f t="shared" si="6"/>
        <v/>
      </c>
      <c r="L40" s="263" t="str">
        <f t="shared" si="2"/>
        <v/>
      </c>
      <c r="M40" s="263" t="str">
        <f t="shared" si="7"/>
        <v/>
      </c>
      <c r="N40" s="263">
        <f t="shared" si="8"/>
        <v>0</v>
      </c>
      <c r="O40">
        <v>19</v>
      </c>
    </row>
    <row r="41" spans="1:15" hidden="1">
      <c r="A41" s="72" t="s">
        <v>405</v>
      </c>
      <c r="B41" s="92"/>
      <c r="C41" s="91"/>
      <c r="D41" s="574"/>
      <c r="E41" s="574"/>
      <c r="F41" s="28">
        <f t="shared" si="0"/>
        <v>0</v>
      </c>
      <c r="G41" s="89"/>
      <c r="J41" s="263" t="str">
        <f t="shared" si="1"/>
        <v/>
      </c>
      <c r="K41" s="263" t="str">
        <f t="shared" si="6"/>
        <v/>
      </c>
      <c r="L41" s="263" t="str">
        <f t="shared" si="2"/>
        <v/>
      </c>
      <c r="M41" s="263" t="str">
        <f t="shared" si="7"/>
        <v/>
      </c>
      <c r="N41" s="263">
        <f t="shared" si="8"/>
        <v>0</v>
      </c>
      <c r="O41">
        <v>20</v>
      </c>
    </row>
    <row r="42" spans="1:15" hidden="1">
      <c r="A42" s="72" t="s">
        <v>406</v>
      </c>
      <c r="B42" s="92"/>
      <c r="C42" s="91"/>
      <c r="D42" s="574"/>
      <c r="E42" s="574"/>
      <c r="F42" s="28">
        <f t="shared" si="0"/>
        <v>0</v>
      </c>
      <c r="G42" s="89"/>
      <c r="J42" s="263" t="str">
        <f t="shared" si="1"/>
        <v/>
      </c>
      <c r="K42" s="263" t="str">
        <f t="shared" si="6"/>
        <v/>
      </c>
      <c r="L42" s="263" t="str">
        <f t="shared" si="2"/>
        <v/>
      </c>
      <c r="M42" s="263" t="str">
        <f t="shared" si="7"/>
        <v/>
      </c>
      <c r="N42" s="263">
        <f t="shared" si="8"/>
        <v>0</v>
      </c>
      <c r="O42">
        <v>21</v>
      </c>
    </row>
    <row r="43" spans="1:15" hidden="1">
      <c r="A43" s="72" t="s">
        <v>407</v>
      </c>
      <c r="B43" s="92"/>
      <c r="C43" s="91"/>
      <c r="D43" s="574"/>
      <c r="E43" s="574"/>
      <c r="F43" s="28">
        <f t="shared" si="0"/>
        <v>0</v>
      </c>
      <c r="G43" s="89"/>
      <c r="J43" s="263" t="str">
        <f t="shared" si="1"/>
        <v/>
      </c>
      <c r="K43" s="263" t="str">
        <f t="shared" si="6"/>
        <v/>
      </c>
      <c r="L43" s="263" t="str">
        <f t="shared" si="2"/>
        <v/>
      </c>
      <c r="M43" s="263" t="str">
        <f t="shared" si="7"/>
        <v/>
      </c>
      <c r="N43" s="263">
        <f t="shared" si="8"/>
        <v>0</v>
      </c>
      <c r="O43">
        <v>22</v>
      </c>
    </row>
    <row r="44" spans="1:15" hidden="1">
      <c r="A44" s="72" t="s">
        <v>408</v>
      </c>
      <c r="B44" s="92"/>
      <c r="C44" s="91"/>
      <c r="D44" s="574"/>
      <c r="E44" s="574"/>
      <c r="F44" s="28">
        <f t="shared" si="0"/>
        <v>0</v>
      </c>
      <c r="G44" s="89"/>
      <c r="J44" s="263" t="str">
        <f t="shared" si="1"/>
        <v/>
      </c>
      <c r="K44" s="263" t="str">
        <f t="shared" si="6"/>
        <v/>
      </c>
      <c r="L44" s="263" t="str">
        <f t="shared" si="2"/>
        <v/>
      </c>
      <c r="M44" s="263" t="str">
        <f t="shared" si="7"/>
        <v/>
      </c>
      <c r="N44" s="263">
        <f t="shared" si="8"/>
        <v>0</v>
      </c>
      <c r="O44">
        <v>23</v>
      </c>
    </row>
    <row r="45" spans="1:15" hidden="1">
      <c r="A45" s="72" t="s">
        <v>409</v>
      </c>
      <c r="B45" s="92"/>
      <c r="C45" s="91"/>
      <c r="D45" s="574"/>
      <c r="E45" s="574"/>
      <c r="F45" s="28">
        <f t="shared" si="0"/>
        <v>0</v>
      </c>
      <c r="G45" s="89"/>
      <c r="J45" s="263" t="str">
        <f t="shared" si="1"/>
        <v/>
      </c>
      <c r="K45" s="263" t="str">
        <f t="shared" si="6"/>
        <v/>
      </c>
      <c r="L45" s="263" t="str">
        <f t="shared" si="2"/>
        <v/>
      </c>
      <c r="M45" s="263" t="str">
        <f t="shared" si="7"/>
        <v/>
      </c>
      <c r="N45" s="263">
        <f t="shared" si="8"/>
        <v>0</v>
      </c>
      <c r="O45">
        <v>24</v>
      </c>
    </row>
    <row r="46" spans="1:15" hidden="1">
      <c r="A46" s="72" t="s">
        <v>410</v>
      </c>
      <c r="B46" s="92"/>
      <c r="C46" s="91"/>
      <c r="D46" s="574"/>
      <c r="E46" s="574"/>
      <c r="F46" s="28">
        <f t="shared" si="0"/>
        <v>0</v>
      </c>
      <c r="G46" s="89"/>
      <c r="J46" s="263" t="str">
        <f t="shared" si="1"/>
        <v/>
      </c>
      <c r="K46" s="263" t="str">
        <f t="shared" si="6"/>
        <v/>
      </c>
      <c r="L46" s="263" t="str">
        <f t="shared" si="2"/>
        <v/>
      </c>
      <c r="M46" s="263" t="str">
        <f t="shared" si="7"/>
        <v/>
      </c>
      <c r="N46" s="263">
        <f t="shared" si="8"/>
        <v>0</v>
      </c>
      <c r="O46">
        <v>25</v>
      </c>
    </row>
    <row r="47" spans="1:15" hidden="1">
      <c r="A47" s="72" t="s">
        <v>411</v>
      </c>
      <c r="B47" s="92"/>
      <c r="C47" s="91"/>
      <c r="D47" s="574"/>
      <c r="E47" s="574"/>
      <c r="F47" s="28">
        <f t="shared" si="0"/>
        <v>0</v>
      </c>
      <c r="G47" s="89"/>
      <c r="J47" s="263" t="str">
        <f t="shared" si="1"/>
        <v/>
      </c>
      <c r="K47" s="263" t="str">
        <f t="shared" si="6"/>
        <v/>
      </c>
      <c r="L47" s="263" t="str">
        <f t="shared" si="2"/>
        <v/>
      </c>
      <c r="M47" s="263" t="str">
        <f t="shared" si="7"/>
        <v/>
      </c>
      <c r="N47" s="263">
        <f t="shared" si="8"/>
        <v>0</v>
      </c>
      <c r="O47">
        <v>26</v>
      </c>
    </row>
    <row r="48" spans="1:15" hidden="1">
      <c r="A48" s="72" t="s">
        <v>412</v>
      </c>
      <c r="B48" s="92"/>
      <c r="C48" s="91"/>
      <c r="D48" s="574"/>
      <c r="E48" s="574"/>
      <c r="F48" s="28">
        <f t="shared" si="0"/>
        <v>0</v>
      </c>
      <c r="G48" s="89"/>
      <c r="J48" s="263" t="str">
        <f t="shared" si="1"/>
        <v/>
      </c>
      <c r="K48" s="263" t="str">
        <f t="shared" si="6"/>
        <v/>
      </c>
      <c r="L48" s="263" t="str">
        <f t="shared" si="2"/>
        <v/>
      </c>
      <c r="M48" s="263" t="str">
        <f t="shared" si="7"/>
        <v/>
      </c>
      <c r="N48" s="263">
        <f t="shared" si="8"/>
        <v>0</v>
      </c>
      <c r="O48">
        <v>27</v>
      </c>
    </row>
    <row r="49" spans="1:15" hidden="1">
      <c r="A49" s="72" t="s">
        <v>413</v>
      </c>
      <c r="B49" s="92"/>
      <c r="C49" s="91"/>
      <c r="D49" s="574"/>
      <c r="E49" s="574"/>
      <c r="F49" s="28">
        <f t="shared" si="0"/>
        <v>0</v>
      </c>
      <c r="G49" s="89"/>
      <c r="J49" s="263" t="str">
        <f t="shared" si="1"/>
        <v/>
      </c>
      <c r="K49" s="263" t="str">
        <f t="shared" si="6"/>
        <v/>
      </c>
      <c r="L49" s="263" t="str">
        <f t="shared" si="2"/>
        <v/>
      </c>
      <c r="M49" s="263" t="str">
        <f t="shared" si="7"/>
        <v/>
      </c>
      <c r="N49" s="263">
        <f t="shared" si="8"/>
        <v>0</v>
      </c>
      <c r="O49">
        <v>28</v>
      </c>
    </row>
    <row r="50" spans="1:15" hidden="1">
      <c r="A50" s="72" t="s">
        <v>414</v>
      </c>
      <c r="B50" s="92"/>
      <c r="C50" s="91"/>
      <c r="D50" s="574"/>
      <c r="E50" s="574"/>
      <c r="F50" s="28">
        <f t="shared" si="0"/>
        <v>0</v>
      </c>
      <c r="G50" s="89"/>
      <c r="J50" s="263" t="str">
        <f t="shared" si="1"/>
        <v/>
      </c>
      <c r="K50" s="263" t="str">
        <f t="shared" si="6"/>
        <v/>
      </c>
      <c r="L50" s="263" t="str">
        <f t="shared" si="2"/>
        <v/>
      </c>
      <c r="M50" s="263" t="str">
        <f t="shared" si="7"/>
        <v/>
      </c>
      <c r="N50" s="263">
        <f t="shared" si="8"/>
        <v>0</v>
      </c>
      <c r="O50">
        <v>29</v>
      </c>
    </row>
    <row r="51" spans="1:15" hidden="1">
      <c r="A51" s="72" t="s">
        <v>415</v>
      </c>
      <c r="B51" s="92"/>
      <c r="C51" s="91"/>
      <c r="D51" s="574"/>
      <c r="E51" s="574"/>
      <c r="F51" s="28">
        <f t="shared" si="0"/>
        <v>0</v>
      </c>
      <c r="G51" s="89"/>
      <c r="J51" s="263" t="str">
        <f t="shared" si="1"/>
        <v/>
      </c>
      <c r="K51" s="263" t="str">
        <f t="shared" si="6"/>
        <v/>
      </c>
      <c r="L51" s="263" t="str">
        <f t="shared" si="2"/>
        <v/>
      </c>
      <c r="M51" s="263" t="str">
        <f t="shared" si="7"/>
        <v/>
      </c>
      <c r="N51" s="263">
        <f t="shared" si="8"/>
        <v>0</v>
      </c>
      <c r="O51">
        <v>30</v>
      </c>
    </row>
    <row r="52" spans="1:15" hidden="1">
      <c r="A52" s="72" t="s">
        <v>416</v>
      </c>
      <c r="B52" s="92"/>
      <c r="C52" s="91"/>
      <c r="D52" s="574"/>
      <c r="E52" s="574"/>
      <c r="F52" s="28">
        <f t="shared" si="0"/>
        <v>0</v>
      </c>
      <c r="G52" s="89"/>
      <c r="J52" s="263" t="str">
        <f t="shared" si="1"/>
        <v/>
      </c>
      <c r="K52" s="263" t="str">
        <f t="shared" si="6"/>
        <v/>
      </c>
      <c r="L52" s="263" t="str">
        <f t="shared" si="2"/>
        <v/>
      </c>
      <c r="M52" s="263" t="str">
        <f t="shared" si="7"/>
        <v/>
      </c>
      <c r="N52" s="263">
        <f t="shared" si="8"/>
        <v>0</v>
      </c>
      <c r="O52">
        <v>31</v>
      </c>
    </row>
    <row r="53" spans="1:15" hidden="1">
      <c r="A53" s="72" t="s">
        <v>417</v>
      </c>
      <c r="B53" s="92"/>
      <c r="C53" s="91"/>
      <c r="D53" s="574"/>
      <c r="E53" s="574"/>
      <c r="F53" s="28">
        <f t="shared" si="0"/>
        <v>0</v>
      </c>
      <c r="G53" s="89"/>
      <c r="J53" s="263" t="str">
        <f t="shared" si="1"/>
        <v/>
      </c>
      <c r="K53" s="263" t="str">
        <f t="shared" si="6"/>
        <v/>
      </c>
      <c r="L53" s="263" t="str">
        <f t="shared" si="2"/>
        <v/>
      </c>
      <c r="M53" s="263" t="str">
        <f t="shared" si="7"/>
        <v/>
      </c>
      <c r="N53" s="263">
        <f t="shared" si="8"/>
        <v>0</v>
      </c>
      <c r="O53">
        <v>32</v>
      </c>
    </row>
    <row r="54" spans="1:15" hidden="1">
      <c r="A54" s="72" t="s">
        <v>418</v>
      </c>
      <c r="B54" s="92"/>
      <c r="C54" s="91"/>
      <c r="D54" s="574"/>
      <c r="E54" s="574"/>
      <c r="F54" s="28">
        <f t="shared" si="0"/>
        <v>0</v>
      </c>
      <c r="G54" s="89"/>
      <c r="J54" s="263" t="str">
        <f t="shared" si="1"/>
        <v/>
      </c>
      <c r="K54" s="263" t="str">
        <f t="shared" si="6"/>
        <v/>
      </c>
      <c r="L54" s="263" t="str">
        <f t="shared" si="2"/>
        <v/>
      </c>
      <c r="M54" s="263" t="str">
        <f t="shared" si="7"/>
        <v/>
      </c>
      <c r="N54" s="263">
        <f t="shared" si="8"/>
        <v>0</v>
      </c>
      <c r="O54">
        <v>33</v>
      </c>
    </row>
    <row r="55" spans="1:15" hidden="1">
      <c r="A55" s="72" t="s">
        <v>419</v>
      </c>
      <c r="B55" s="92"/>
      <c r="C55" s="91"/>
      <c r="D55" s="574"/>
      <c r="E55" s="574"/>
      <c r="F55" s="28">
        <f t="shared" si="0"/>
        <v>0</v>
      </c>
      <c r="G55" s="89"/>
      <c r="J55" s="263" t="str">
        <f t="shared" si="1"/>
        <v/>
      </c>
      <c r="K55" s="263" t="str">
        <f t="shared" si="6"/>
        <v/>
      </c>
      <c r="L55" s="263" t="str">
        <f t="shared" si="2"/>
        <v/>
      </c>
      <c r="M55" s="263" t="str">
        <f t="shared" si="7"/>
        <v/>
      </c>
      <c r="N55" s="263">
        <f t="shared" si="8"/>
        <v>0</v>
      </c>
      <c r="O55">
        <v>34</v>
      </c>
    </row>
    <row r="56" spans="1:15" hidden="1">
      <c r="A56" s="72" t="s">
        <v>420</v>
      </c>
      <c r="B56" s="92"/>
      <c r="C56" s="91"/>
      <c r="D56" s="574"/>
      <c r="E56" s="574"/>
      <c r="F56" s="28">
        <f t="shared" si="0"/>
        <v>0</v>
      </c>
      <c r="G56" s="89"/>
      <c r="J56" s="263" t="str">
        <f t="shared" si="1"/>
        <v/>
      </c>
      <c r="K56" s="263" t="str">
        <f t="shared" si="6"/>
        <v/>
      </c>
      <c r="L56" s="263" t="str">
        <f t="shared" si="2"/>
        <v/>
      </c>
      <c r="M56" s="263" t="str">
        <f t="shared" si="7"/>
        <v/>
      </c>
      <c r="N56" s="263">
        <f t="shared" si="8"/>
        <v>0</v>
      </c>
      <c r="O56">
        <v>35</v>
      </c>
    </row>
    <row r="57" spans="1:15" hidden="1">
      <c r="A57" s="72" t="s">
        <v>421</v>
      </c>
      <c r="B57" s="92"/>
      <c r="C57" s="91"/>
      <c r="D57" s="574"/>
      <c r="E57" s="574"/>
      <c r="F57" s="28">
        <f t="shared" si="0"/>
        <v>0</v>
      </c>
      <c r="G57" s="89"/>
      <c r="J57" s="263" t="str">
        <f t="shared" si="1"/>
        <v/>
      </c>
      <c r="K57" s="263" t="str">
        <f t="shared" si="6"/>
        <v/>
      </c>
      <c r="L57" s="263" t="str">
        <f t="shared" si="2"/>
        <v/>
      </c>
      <c r="M57" s="263" t="str">
        <f t="shared" si="7"/>
        <v/>
      </c>
      <c r="N57" s="263">
        <f t="shared" si="8"/>
        <v>0</v>
      </c>
      <c r="O57">
        <v>36</v>
      </c>
    </row>
    <row r="58" spans="1:15" hidden="1">
      <c r="A58" s="72" t="s">
        <v>422</v>
      </c>
      <c r="B58" s="92"/>
      <c r="C58" s="91"/>
      <c r="D58" s="574"/>
      <c r="E58" s="574"/>
      <c r="F58" s="28">
        <f t="shared" si="0"/>
        <v>0</v>
      </c>
      <c r="G58" s="89"/>
      <c r="J58" s="263" t="str">
        <f t="shared" si="1"/>
        <v/>
      </c>
      <c r="K58" s="263" t="str">
        <f t="shared" si="6"/>
        <v/>
      </c>
      <c r="L58" s="263" t="str">
        <f t="shared" si="2"/>
        <v/>
      </c>
      <c r="M58" s="263" t="str">
        <f t="shared" si="7"/>
        <v/>
      </c>
      <c r="N58" s="263">
        <f t="shared" si="8"/>
        <v>0</v>
      </c>
      <c r="O58">
        <v>37</v>
      </c>
    </row>
    <row r="59" spans="1:15" hidden="1">
      <c r="A59" s="72" t="s">
        <v>423</v>
      </c>
      <c r="B59" s="92"/>
      <c r="C59" s="91"/>
      <c r="D59" s="574"/>
      <c r="E59" s="574"/>
      <c r="F59" s="28">
        <f t="shared" si="0"/>
        <v>0</v>
      </c>
      <c r="G59" s="89"/>
      <c r="J59" s="263" t="str">
        <f t="shared" si="1"/>
        <v/>
      </c>
      <c r="K59" s="263" t="str">
        <f t="shared" si="6"/>
        <v/>
      </c>
      <c r="L59" s="263" t="str">
        <f t="shared" si="2"/>
        <v/>
      </c>
      <c r="M59" s="263" t="str">
        <f t="shared" si="7"/>
        <v/>
      </c>
      <c r="N59" s="263">
        <f t="shared" si="8"/>
        <v>0</v>
      </c>
      <c r="O59">
        <v>38</v>
      </c>
    </row>
    <row r="60" spans="1:15" hidden="1">
      <c r="A60" s="72" t="s">
        <v>424</v>
      </c>
      <c r="B60" s="92"/>
      <c r="C60" s="91"/>
      <c r="D60" s="574"/>
      <c r="E60" s="574"/>
      <c r="F60" s="28">
        <f t="shared" si="0"/>
        <v>0</v>
      </c>
      <c r="G60" s="89"/>
      <c r="J60" s="263" t="str">
        <f t="shared" si="1"/>
        <v/>
      </c>
      <c r="K60" s="263" t="str">
        <f t="shared" si="6"/>
        <v/>
      </c>
      <c r="L60" s="263" t="str">
        <f t="shared" si="2"/>
        <v/>
      </c>
      <c r="M60" s="263" t="str">
        <f t="shared" si="7"/>
        <v/>
      </c>
      <c r="N60" s="263">
        <f t="shared" si="8"/>
        <v>0</v>
      </c>
      <c r="O60">
        <v>39</v>
      </c>
    </row>
    <row r="61" spans="1:15" hidden="1">
      <c r="A61" s="72" t="s">
        <v>425</v>
      </c>
      <c r="B61" s="92"/>
      <c r="C61" s="91"/>
      <c r="D61" s="574"/>
      <c r="E61" s="574"/>
      <c r="F61" s="28">
        <f t="shared" si="0"/>
        <v>0</v>
      </c>
      <c r="G61" s="89"/>
      <c r="J61" s="263" t="str">
        <f t="shared" si="1"/>
        <v/>
      </c>
      <c r="K61" s="263" t="str">
        <f t="shared" si="6"/>
        <v/>
      </c>
      <c r="L61" s="263" t="str">
        <f t="shared" si="2"/>
        <v/>
      </c>
      <c r="M61" s="263" t="str">
        <f t="shared" si="7"/>
        <v/>
      </c>
      <c r="N61" s="263">
        <f t="shared" si="8"/>
        <v>0</v>
      </c>
      <c r="O61">
        <v>40</v>
      </c>
    </row>
    <row r="62" spans="1:15" hidden="1">
      <c r="A62" s="72" t="s">
        <v>426</v>
      </c>
      <c r="B62" s="92"/>
      <c r="C62" s="91"/>
      <c r="D62" s="574"/>
      <c r="E62" s="574"/>
      <c r="F62" s="28">
        <f t="shared" si="0"/>
        <v>0</v>
      </c>
      <c r="G62" s="89"/>
      <c r="J62" s="263" t="str">
        <f t="shared" si="1"/>
        <v/>
      </c>
      <c r="K62" s="263" t="str">
        <f t="shared" si="6"/>
        <v/>
      </c>
      <c r="L62" s="263" t="str">
        <f t="shared" si="2"/>
        <v/>
      </c>
      <c r="M62" s="263" t="str">
        <f t="shared" si="7"/>
        <v/>
      </c>
      <c r="N62" s="263">
        <f t="shared" si="8"/>
        <v>0</v>
      </c>
      <c r="O62">
        <v>41</v>
      </c>
    </row>
    <row r="63" spans="1:15" hidden="1">
      <c r="A63" s="72" t="s">
        <v>427</v>
      </c>
      <c r="B63" s="92"/>
      <c r="C63" s="91"/>
      <c r="D63" s="574"/>
      <c r="E63" s="574"/>
      <c r="F63" s="28">
        <f t="shared" si="0"/>
        <v>0</v>
      </c>
      <c r="G63" s="89"/>
      <c r="J63" s="263" t="str">
        <f t="shared" si="1"/>
        <v/>
      </c>
      <c r="K63" s="263" t="str">
        <f t="shared" si="6"/>
        <v/>
      </c>
      <c r="L63" s="263" t="str">
        <f t="shared" si="2"/>
        <v/>
      </c>
      <c r="M63" s="263" t="str">
        <f t="shared" si="7"/>
        <v/>
      </c>
      <c r="N63" s="263">
        <f t="shared" si="8"/>
        <v>0</v>
      </c>
      <c r="O63">
        <v>42</v>
      </c>
    </row>
    <row r="64" spans="1:15" hidden="1">
      <c r="A64" s="72" t="s">
        <v>428</v>
      </c>
      <c r="B64" s="92"/>
      <c r="C64" s="91"/>
      <c r="D64" s="574"/>
      <c r="E64" s="574"/>
      <c r="F64" s="28">
        <f t="shared" si="0"/>
        <v>0</v>
      </c>
      <c r="G64" s="89"/>
      <c r="J64" s="263" t="str">
        <f t="shared" si="1"/>
        <v/>
      </c>
      <c r="K64" s="263" t="str">
        <f t="shared" si="6"/>
        <v/>
      </c>
      <c r="L64" s="263" t="str">
        <f t="shared" si="2"/>
        <v/>
      </c>
      <c r="M64" s="263" t="str">
        <f t="shared" si="7"/>
        <v/>
      </c>
      <c r="N64" s="263">
        <f t="shared" si="8"/>
        <v>0</v>
      </c>
      <c r="O64">
        <v>43</v>
      </c>
    </row>
    <row r="65" spans="1:15" hidden="1">
      <c r="A65" s="72" t="s">
        <v>429</v>
      </c>
      <c r="B65" s="92"/>
      <c r="C65" s="91"/>
      <c r="D65" s="574"/>
      <c r="E65" s="574"/>
      <c r="F65" s="28">
        <f t="shared" si="0"/>
        <v>0</v>
      </c>
      <c r="G65" s="89"/>
      <c r="J65" s="263" t="str">
        <f t="shared" si="1"/>
        <v/>
      </c>
      <c r="K65" s="263" t="str">
        <f t="shared" si="6"/>
        <v/>
      </c>
      <c r="L65" s="263" t="str">
        <f t="shared" si="2"/>
        <v/>
      </c>
      <c r="M65" s="263" t="str">
        <f t="shared" si="7"/>
        <v/>
      </c>
      <c r="N65" s="263">
        <f t="shared" si="8"/>
        <v>0</v>
      </c>
      <c r="O65">
        <v>44</v>
      </c>
    </row>
    <row r="66" spans="1:15" hidden="1">
      <c r="A66" s="72" t="s">
        <v>430</v>
      </c>
      <c r="B66" s="92"/>
      <c r="C66" s="91"/>
      <c r="D66" s="574"/>
      <c r="E66" s="574"/>
      <c r="F66" s="28">
        <f t="shared" si="0"/>
        <v>0</v>
      </c>
      <c r="G66" s="89"/>
      <c r="J66" s="263" t="str">
        <f t="shared" si="1"/>
        <v/>
      </c>
      <c r="K66" s="263" t="str">
        <f t="shared" si="6"/>
        <v/>
      </c>
      <c r="L66" s="263" t="str">
        <f t="shared" si="2"/>
        <v/>
      </c>
      <c r="M66" s="263" t="str">
        <f t="shared" si="7"/>
        <v/>
      </c>
      <c r="N66" s="263">
        <f t="shared" si="8"/>
        <v>0</v>
      </c>
      <c r="O66">
        <v>45</v>
      </c>
    </row>
    <row r="67" spans="1:15" hidden="1">
      <c r="A67" s="72" t="s">
        <v>431</v>
      </c>
      <c r="B67" s="92"/>
      <c r="C67" s="91"/>
      <c r="D67" s="574"/>
      <c r="E67" s="574"/>
      <c r="F67" s="28">
        <f t="shared" si="0"/>
        <v>0</v>
      </c>
      <c r="G67" s="89"/>
      <c r="J67" s="263" t="str">
        <f t="shared" si="1"/>
        <v/>
      </c>
      <c r="K67" s="263" t="str">
        <f t="shared" si="6"/>
        <v/>
      </c>
      <c r="L67" s="263" t="str">
        <f t="shared" si="2"/>
        <v/>
      </c>
      <c r="M67" s="263" t="str">
        <f t="shared" si="7"/>
        <v/>
      </c>
      <c r="N67" s="263">
        <f t="shared" si="8"/>
        <v>0</v>
      </c>
      <c r="O67">
        <v>46</v>
      </c>
    </row>
    <row r="68" spans="1:15" hidden="1">
      <c r="A68" s="72" t="s">
        <v>432</v>
      </c>
      <c r="B68" s="92"/>
      <c r="C68" s="91"/>
      <c r="D68" s="574"/>
      <c r="E68" s="574"/>
      <c r="F68" s="28">
        <f t="shared" si="0"/>
        <v>0</v>
      </c>
      <c r="G68" s="89"/>
      <c r="J68" s="263" t="str">
        <f t="shared" si="1"/>
        <v/>
      </c>
      <c r="K68" s="263" t="str">
        <f t="shared" si="6"/>
        <v/>
      </c>
      <c r="L68" s="263" t="str">
        <f t="shared" si="2"/>
        <v/>
      </c>
      <c r="M68" s="263" t="str">
        <f t="shared" si="7"/>
        <v/>
      </c>
      <c r="N68" s="263">
        <f t="shared" si="8"/>
        <v>0</v>
      </c>
      <c r="O68">
        <v>47</v>
      </c>
    </row>
    <row r="69" spans="1:15" hidden="1">
      <c r="A69" s="72" t="s">
        <v>433</v>
      </c>
      <c r="B69" s="92"/>
      <c r="C69" s="91"/>
      <c r="D69" s="574"/>
      <c r="E69" s="574"/>
      <c r="F69" s="28">
        <f t="shared" si="0"/>
        <v>0</v>
      </c>
      <c r="G69" s="89"/>
      <c r="J69" s="263" t="str">
        <f t="shared" si="1"/>
        <v/>
      </c>
      <c r="K69" s="263" t="str">
        <f t="shared" si="6"/>
        <v/>
      </c>
      <c r="L69" s="263" t="str">
        <f t="shared" si="2"/>
        <v/>
      </c>
      <c r="M69" s="263" t="str">
        <f t="shared" si="7"/>
        <v/>
      </c>
      <c r="N69" s="263">
        <f t="shared" si="8"/>
        <v>0</v>
      </c>
      <c r="O69">
        <v>48</v>
      </c>
    </row>
    <row r="70" spans="1:15" hidden="1">
      <c r="A70" s="72" t="s">
        <v>434</v>
      </c>
      <c r="B70" s="92"/>
      <c r="C70" s="91"/>
      <c r="D70" s="574"/>
      <c r="E70" s="574"/>
      <c r="F70" s="28">
        <f t="shared" si="0"/>
        <v>0</v>
      </c>
      <c r="G70" s="89"/>
      <c r="J70" s="263" t="str">
        <f t="shared" si="1"/>
        <v/>
      </c>
      <c r="K70" s="263" t="str">
        <f t="shared" si="6"/>
        <v/>
      </c>
      <c r="L70" s="263" t="str">
        <f t="shared" si="2"/>
        <v/>
      </c>
      <c r="M70" s="263" t="str">
        <f t="shared" si="7"/>
        <v/>
      </c>
      <c r="N70" s="263">
        <f t="shared" si="8"/>
        <v>0</v>
      </c>
      <c r="O70">
        <v>49</v>
      </c>
    </row>
    <row r="71" spans="1:15" hidden="1">
      <c r="A71" s="72" t="s">
        <v>435</v>
      </c>
      <c r="B71" s="92"/>
      <c r="C71" s="91"/>
      <c r="D71" s="574"/>
      <c r="E71" s="574"/>
      <c r="F71" s="28">
        <f t="shared" si="0"/>
        <v>0</v>
      </c>
      <c r="G71" s="89"/>
      <c r="J71" s="263" t="str">
        <f t="shared" si="1"/>
        <v/>
      </c>
      <c r="K71" s="263" t="str">
        <f t="shared" si="6"/>
        <v/>
      </c>
      <c r="L71" s="263" t="str">
        <f t="shared" si="2"/>
        <v/>
      </c>
      <c r="M71" s="263" t="str">
        <f t="shared" si="7"/>
        <v/>
      </c>
      <c r="N71" s="263">
        <f t="shared" si="8"/>
        <v>0</v>
      </c>
      <c r="O71">
        <v>50</v>
      </c>
    </row>
    <row r="72" spans="1:15" hidden="1">
      <c r="A72" s="72" t="s">
        <v>436</v>
      </c>
      <c r="B72" s="92"/>
      <c r="C72" s="91"/>
      <c r="D72" s="574"/>
      <c r="E72" s="574"/>
      <c r="F72" s="28">
        <f t="shared" si="0"/>
        <v>0</v>
      </c>
      <c r="G72" s="89"/>
      <c r="J72" s="263" t="str">
        <f t="shared" si="1"/>
        <v/>
      </c>
      <c r="K72" s="263" t="str">
        <f t="shared" si="6"/>
        <v/>
      </c>
      <c r="L72" s="263" t="str">
        <f t="shared" si="2"/>
        <v/>
      </c>
      <c r="M72" s="263" t="str">
        <f t="shared" si="7"/>
        <v/>
      </c>
      <c r="N72" s="263">
        <f t="shared" si="8"/>
        <v>0</v>
      </c>
      <c r="O72">
        <v>51</v>
      </c>
    </row>
    <row r="73" spans="1:15" hidden="1">
      <c r="A73" s="72" t="s">
        <v>437</v>
      </c>
      <c r="B73" s="92"/>
      <c r="C73" s="91"/>
      <c r="D73" s="574"/>
      <c r="E73" s="574"/>
      <c r="F73" s="28">
        <f t="shared" si="0"/>
        <v>0</v>
      </c>
      <c r="G73" s="89"/>
      <c r="J73" s="263" t="str">
        <f t="shared" si="1"/>
        <v/>
      </c>
      <c r="K73" s="263" t="str">
        <f t="shared" si="6"/>
        <v/>
      </c>
      <c r="L73" s="263" t="str">
        <f t="shared" si="2"/>
        <v/>
      </c>
      <c r="M73" s="263" t="str">
        <f t="shared" si="7"/>
        <v/>
      </c>
      <c r="N73" s="263">
        <f t="shared" si="8"/>
        <v>0</v>
      </c>
      <c r="O73">
        <v>52</v>
      </c>
    </row>
    <row r="74" spans="1:15" hidden="1">
      <c r="A74" s="72" t="s">
        <v>438</v>
      </c>
      <c r="B74" s="92"/>
      <c r="C74" s="91"/>
      <c r="D74" s="574"/>
      <c r="E74" s="574"/>
      <c r="F74" s="28">
        <f t="shared" si="0"/>
        <v>0</v>
      </c>
      <c r="G74" s="89"/>
      <c r="J74" s="263" t="str">
        <f t="shared" si="1"/>
        <v/>
      </c>
      <c r="K74" s="263" t="str">
        <f t="shared" si="6"/>
        <v/>
      </c>
      <c r="L74" s="263" t="str">
        <f t="shared" si="2"/>
        <v/>
      </c>
      <c r="M74" s="263" t="str">
        <f t="shared" si="7"/>
        <v/>
      </c>
      <c r="N74" s="263">
        <f t="shared" si="8"/>
        <v>0</v>
      </c>
      <c r="O74">
        <v>53</v>
      </c>
    </row>
    <row r="75" spans="1:15" hidden="1">
      <c r="A75" s="72" t="s">
        <v>439</v>
      </c>
      <c r="B75" s="92"/>
      <c r="C75" s="91"/>
      <c r="D75" s="574"/>
      <c r="E75" s="574"/>
      <c r="F75" s="28">
        <f t="shared" si="0"/>
        <v>0</v>
      </c>
      <c r="G75" s="89"/>
      <c r="J75" s="263" t="str">
        <f t="shared" si="1"/>
        <v/>
      </c>
      <c r="K75" s="263" t="str">
        <f t="shared" si="6"/>
        <v/>
      </c>
      <c r="L75" s="263" t="str">
        <f t="shared" si="2"/>
        <v/>
      </c>
      <c r="M75" s="263" t="str">
        <f t="shared" si="7"/>
        <v/>
      </c>
      <c r="N75" s="263">
        <f t="shared" si="8"/>
        <v>0</v>
      </c>
      <c r="O75">
        <v>54</v>
      </c>
    </row>
    <row r="76" spans="1:15" hidden="1">
      <c r="A76" s="72" t="s">
        <v>440</v>
      </c>
      <c r="B76" s="92"/>
      <c r="C76" s="91"/>
      <c r="D76" s="574"/>
      <c r="E76" s="574"/>
      <c r="F76" s="28">
        <f t="shared" si="0"/>
        <v>0</v>
      </c>
      <c r="G76" s="89"/>
      <c r="J76" s="263" t="str">
        <f t="shared" si="1"/>
        <v/>
      </c>
      <c r="K76" s="263" t="str">
        <f t="shared" si="6"/>
        <v/>
      </c>
      <c r="L76" s="263" t="str">
        <f t="shared" si="2"/>
        <v/>
      </c>
      <c r="M76" s="263" t="str">
        <f t="shared" si="7"/>
        <v/>
      </c>
      <c r="N76" s="263">
        <f t="shared" si="8"/>
        <v>0</v>
      </c>
      <c r="O76">
        <v>55</v>
      </c>
    </row>
    <row r="77" spans="1:15" hidden="1">
      <c r="A77" s="72" t="s">
        <v>441</v>
      </c>
      <c r="B77" s="92"/>
      <c r="C77" s="91"/>
      <c r="D77" s="574"/>
      <c r="E77" s="574"/>
      <c r="F77" s="28">
        <f t="shared" si="0"/>
        <v>0</v>
      </c>
      <c r="G77" s="89"/>
      <c r="J77" s="263" t="str">
        <f t="shared" si="1"/>
        <v/>
      </c>
      <c r="K77" s="263" t="str">
        <f t="shared" si="6"/>
        <v/>
      </c>
      <c r="L77" s="263" t="str">
        <f t="shared" si="2"/>
        <v/>
      </c>
      <c r="M77" s="263" t="str">
        <f t="shared" si="7"/>
        <v/>
      </c>
      <c r="N77" s="263">
        <f t="shared" si="8"/>
        <v>0</v>
      </c>
      <c r="O77">
        <v>56</v>
      </c>
    </row>
    <row r="78" spans="1:15" hidden="1">
      <c r="A78" s="72" t="s">
        <v>442</v>
      </c>
      <c r="B78" s="92"/>
      <c r="C78" s="91"/>
      <c r="D78" s="574"/>
      <c r="E78" s="574"/>
      <c r="F78" s="28">
        <f t="shared" si="0"/>
        <v>0</v>
      </c>
      <c r="G78" s="89"/>
      <c r="J78" s="263" t="str">
        <f t="shared" si="1"/>
        <v/>
      </c>
      <c r="K78" s="263" t="str">
        <f t="shared" si="6"/>
        <v/>
      </c>
      <c r="L78" s="263" t="str">
        <f t="shared" si="2"/>
        <v/>
      </c>
      <c r="M78" s="263" t="str">
        <f t="shared" si="7"/>
        <v/>
      </c>
      <c r="N78" s="263">
        <f t="shared" si="8"/>
        <v>0</v>
      </c>
      <c r="O78">
        <v>57</v>
      </c>
    </row>
    <row r="79" spans="1:15" hidden="1">
      <c r="A79" s="72" t="s">
        <v>443</v>
      </c>
      <c r="B79" s="92"/>
      <c r="C79" s="91"/>
      <c r="D79" s="574"/>
      <c r="E79" s="574"/>
      <c r="F79" s="28">
        <f t="shared" si="0"/>
        <v>0</v>
      </c>
      <c r="G79" s="89"/>
      <c r="J79" s="263" t="str">
        <f t="shared" si="1"/>
        <v/>
      </c>
      <c r="K79" s="263" t="str">
        <f t="shared" si="6"/>
        <v/>
      </c>
      <c r="L79" s="263" t="str">
        <f t="shared" si="2"/>
        <v/>
      </c>
      <c r="M79" s="263" t="str">
        <f t="shared" si="7"/>
        <v/>
      </c>
      <c r="N79" s="263">
        <f t="shared" si="8"/>
        <v>0</v>
      </c>
      <c r="O79">
        <v>58</v>
      </c>
    </row>
    <row r="80" spans="1:15" hidden="1">
      <c r="A80" s="72" t="s">
        <v>444</v>
      </c>
      <c r="B80" s="92"/>
      <c r="C80" s="91"/>
      <c r="D80" s="574"/>
      <c r="E80" s="574"/>
      <c r="F80" s="28">
        <f t="shared" si="0"/>
        <v>0</v>
      </c>
      <c r="G80" s="89"/>
      <c r="J80" s="263" t="str">
        <f t="shared" si="1"/>
        <v/>
      </c>
      <c r="K80" s="263" t="str">
        <f t="shared" si="6"/>
        <v/>
      </c>
      <c r="L80" s="263" t="str">
        <f t="shared" si="2"/>
        <v/>
      </c>
      <c r="M80" s="263" t="str">
        <f t="shared" si="7"/>
        <v/>
      </c>
      <c r="N80" s="263">
        <f t="shared" si="8"/>
        <v>0</v>
      </c>
      <c r="O80">
        <v>59</v>
      </c>
    </row>
    <row r="81" spans="1:15" hidden="1">
      <c r="A81" s="72" t="s">
        <v>445</v>
      </c>
      <c r="B81" s="92"/>
      <c r="C81" s="91"/>
      <c r="D81" s="574"/>
      <c r="E81" s="574"/>
      <c r="F81" s="28">
        <f t="shared" si="0"/>
        <v>0</v>
      </c>
      <c r="G81" s="89"/>
      <c r="J81" s="263" t="str">
        <f t="shared" si="1"/>
        <v/>
      </c>
      <c r="K81" s="263" t="str">
        <f t="shared" si="6"/>
        <v/>
      </c>
      <c r="L81" s="263" t="str">
        <f t="shared" si="2"/>
        <v/>
      </c>
      <c r="M81" s="263" t="str">
        <f t="shared" si="7"/>
        <v/>
      </c>
      <c r="N81" s="263">
        <f t="shared" si="8"/>
        <v>0</v>
      </c>
      <c r="O81">
        <v>60</v>
      </c>
    </row>
    <row r="82" spans="1:15" hidden="1">
      <c r="A82" s="72" t="s">
        <v>446</v>
      </c>
      <c r="B82" s="92"/>
      <c r="C82" s="91"/>
      <c r="D82" s="574"/>
      <c r="E82" s="574"/>
      <c r="F82" s="28">
        <f t="shared" si="0"/>
        <v>0</v>
      </c>
      <c r="G82" s="89"/>
      <c r="J82" s="263" t="str">
        <f t="shared" si="1"/>
        <v/>
      </c>
      <c r="K82" s="263" t="str">
        <f t="shared" si="6"/>
        <v/>
      </c>
      <c r="L82" s="263" t="str">
        <f t="shared" si="2"/>
        <v/>
      </c>
      <c r="M82" s="263" t="str">
        <f t="shared" si="7"/>
        <v/>
      </c>
      <c r="N82" s="263">
        <f t="shared" si="8"/>
        <v>0</v>
      </c>
      <c r="O82">
        <v>61</v>
      </c>
    </row>
    <row r="83" spans="1:15" hidden="1">
      <c r="A83" s="72" t="s">
        <v>447</v>
      </c>
      <c r="B83" s="92"/>
      <c r="C83" s="91"/>
      <c r="D83" s="574"/>
      <c r="E83" s="574"/>
      <c r="F83" s="28">
        <f t="shared" si="0"/>
        <v>0</v>
      </c>
      <c r="G83" s="89"/>
      <c r="J83" s="263" t="str">
        <f t="shared" si="1"/>
        <v/>
      </c>
      <c r="K83" s="263" t="str">
        <f t="shared" si="6"/>
        <v/>
      </c>
      <c r="L83" s="263" t="str">
        <f t="shared" si="2"/>
        <v/>
      </c>
      <c r="M83" s="263" t="str">
        <f t="shared" si="7"/>
        <v/>
      </c>
      <c r="N83" s="263">
        <f t="shared" si="8"/>
        <v>0</v>
      </c>
      <c r="O83">
        <v>62</v>
      </c>
    </row>
    <row r="84" spans="1:15" hidden="1">
      <c r="A84" s="72" t="s">
        <v>448</v>
      </c>
      <c r="B84" s="92"/>
      <c r="C84" s="91"/>
      <c r="D84" s="574"/>
      <c r="E84" s="574"/>
      <c r="F84" s="28">
        <f t="shared" si="0"/>
        <v>0</v>
      </c>
      <c r="G84" s="89"/>
      <c r="J84" s="263" t="str">
        <f t="shared" si="1"/>
        <v/>
      </c>
      <c r="K84" s="263" t="str">
        <f t="shared" si="6"/>
        <v/>
      </c>
      <c r="L84" s="263" t="str">
        <f t="shared" si="2"/>
        <v/>
      </c>
      <c r="M84" s="263" t="str">
        <f t="shared" si="7"/>
        <v/>
      </c>
      <c r="N84" s="263">
        <f t="shared" si="8"/>
        <v>0</v>
      </c>
      <c r="O84">
        <v>63</v>
      </c>
    </row>
    <row r="85" spans="1:15" hidden="1">
      <c r="A85" s="72" t="s">
        <v>449</v>
      </c>
      <c r="B85" s="92"/>
      <c r="C85" s="91"/>
      <c r="D85" s="574"/>
      <c r="E85" s="574"/>
      <c r="F85" s="28">
        <f t="shared" si="0"/>
        <v>0</v>
      </c>
      <c r="G85" s="89"/>
      <c r="J85" s="263" t="str">
        <f t="shared" si="1"/>
        <v/>
      </c>
      <c r="K85" s="263" t="str">
        <f t="shared" si="6"/>
        <v/>
      </c>
      <c r="L85" s="263" t="str">
        <f t="shared" si="2"/>
        <v/>
      </c>
      <c r="M85" s="263" t="str">
        <f t="shared" si="7"/>
        <v/>
      </c>
      <c r="N85" s="263">
        <f t="shared" si="8"/>
        <v>0</v>
      </c>
      <c r="O85">
        <v>64</v>
      </c>
    </row>
    <row r="86" spans="1:15" hidden="1">
      <c r="A86" s="72" t="s">
        <v>450</v>
      </c>
      <c r="B86" s="92"/>
      <c r="C86" s="91"/>
      <c r="D86" s="574"/>
      <c r="E86" s="574"/>
      <c r="F86" s="28">
        <f t="shared" ref="F86:F149" si="9">SUM(C86:D86)</f>
        <v>0</v>
      </c>
      <c r="G86" s="89"/>
      <c r="J86" s="263" t="str">
        <f t="shared" ref="J86:J149" si="10">IF($B$16&gt;=O86,IF($D472="",$C$16,IF($D472&lt;=22000,$D472,22000)),"")</f>
        <v/>
      </c>
      <c r="K86" s="263" t="str">
        <f t="shared" si="6"/>
        <v/>
      </c>
      <c r="L86" s="263" t="str">
        <f t="shared" ref="L86:L149" si="11">IF($B$16&gt;=O86,IF($D841="",$C$19,$D841),"")</f>
        <v/>
      </c>
      <c r="M86" s="263" t="str">
        <f t="shared" si="7"/>
        <v/>
      </c>
      <c r="N86" s="263">
        <f t="shared" si="8"/>
        <v>0</v>
      </c>
      <c r="O86">
        <v>65</v>
      </c>
    </row>
    <row r="87" spans="1:15" hidden="1">
      <c r="A87" s="72" t="s">
        <v>451</v>
      </c>
      <c r="B87" s="92"/>
      <c r="C87" s="91"/>
      <c r="D87" s="574"/>
      <c r="E87" s="574"/>
      <c r="F87" s="28">
        <f t="shared" si="9"/>
        <v>0</v>
      </c>
      <c r="G87" s="89"/>
      <c r="J87" s="263" t="str">
        <f t="shared" si="10"/>
        <v/>
      </c>
      <c r="K87" s="263" t="str">
        <f t="shared" si="6"/>
        <v/>
      </c>
      <c r="L87" s="263" t="str">
        <f t="shared" si="11"/>
        <v/>
      </c>
      <c r="M87" s="263" t="str">
        <f t="shared" si="7"/>
        <v/>
      </c>
      <c r="N87" s="263">
        <f t="shared" si="8"/>
        <v>0</v>
      </c>
      <c r="O87">
        <v>66</v>
      </c>
    </row>
    <row r="88" spans="1:15" hidden="1">
      <c r="A88" s="72" t="s">
        <v>452</v>
      </c>
      <c r="B88" s="92"/>
      <c r="C88" s="91"/>
      <c r="D88" s="574"/>
      <c r="E88" s="574"/>
      <c r="F88" s="28">
        <f t="shared" si="9"/>
        <v>0</v>
      </c>
      <c r="G88" s="89"/>
      <c r="J88" s="263" t="str">
        <f t="shared" si="10"/>
        <v/>
      </c>
      <c r="K88" s="263" t="str">
        <f t="shared" ref="K88:K151" si="12">IF($B$16&gt;=O88,$C$17+$C$18,"")</f>
        <v/>
      </c>
      <c r="L88" s="263" t="str">
        <f t="shared" si="11"/>
        <v/>
      </c>
      <c r="M88" s="263" t="str">
        <f t="shared" ref="M88:M151" si="13">IF($B$15&gt;=O88,$C$15,"")</f>
        <v/>
      </c>
      <c r="N88" s="263">
        <f t="shared" ref="N88:N151" si="14">SUM(J88:M88)</f>
        <v>0</v>
      </c>
      <c r="O88">
        <v>67</v>
      </c>
    </row>
    <row r="89" spans="1:15" hidden="1">
      <c r="A89" s="72" t="s">
        <v>453</v>
      </c>
      <c r="B89" s="92"/>
      <c r="C89" s="91"/>
      <c r="D89" s="574"/>
      <c r="E89" s="574"/>
      <c r="F89" s="28">
        <f t="shared" si="9"/>
        <v>0</v>
      </c>
      <c r="G89" s="89"/>
      <c r="J89" s="263" t="str">
        <f t="shared" si="10"/>
        <v/>
      </c>
      <c r="K89" s="263" t="str">
        <f t="shared" si="12"/>
        <v/>
      </c>
      <c r="L89" s="263" t="str">
        <f t="shared" si="11"/>
        <v/>
      </c>
      <c r="M89" s="263" t="str">
        <f t="shared" si="13"/>
        <v/>
      </c>
      <c r="N89" s="263">
        <f t="shared" si="14"/>
        <v>0</v>
      </c>
      <c r="O89">
        <v>68</v>
      </c>
    </row>
    <row r="90" spans="1:15" hidden="1">
      <c r="A90" s="72" t="s">
        <v>454</v>
      </c>
      <c r="B90" s="92"/>
      <c r="C90" s="91"/>
      <c r="D90" s="574"/>
      <c r="E90" s="574"/>
      <c r="F90" s="28">
        <f t="shared" si="9"/>
        <v>0</v>
      </c>
      <c r="G90" s="89"/>
      <c r="J90" s="263" t="str">
        <f t="shared" si="10"/>
        <v/>
      </c>
      <c r="K90" s="263" t="str">
        <f t="shared" si="12"/>
        <v/>
      </c>
      <c r="L90" s="263" t="str">
        <f t="shared" si="11"/>
        <v/>
      </c>
      <c r="M90" s="263" t="str">
        <f t="shared" si="13"/>
        <v/>
      </c>
      <c r="N90" s="263">
        <f t="shared" si="14"/>
        <v>0</v>
      </c>
      <c r="O90">
        <v>69</v>
      </c>
    </row>
    <row r="91" spans="1:15" hidden="1">
      <c r="A91" s="72" t="s">
        <v>455</v>
      </c>
      <c r="B91" s="92"/>
      <c r="C91" s="91"/>
      <c r="D91" s="574"/>
      <c r="E91" s="574"/>
      <c r="F91" s="28">
        <f t="shared" si="9"/>
        <v>0</v>
      </c>
      <c r="G91" s="89"/>
      <c r="J91" s="263" t="str">
        <f t="shared" si="10"/>
        <v/>
      </c>
      <c r="K91" s="263" t="str">
        <f t="shared" si="12"/>
        <v/>
      </c>
      <c r="L91" s="263" t="str">
        <f t="shared" si="11"/>
        <v/>
      </c>
      <c r="M91" s="263" t="str">
        <f t="shared" si="13"/>
        <v/>
      </c>
      <c r="N91" s="263">
        <f t="shared" si="14"/>
        <v>0</v>
      </c>
      <c r="O91">
        <v>70</v>
      </c>
    </row>
    <row r="92" spans="1:15" hidden="1">
      <c r="A92" s="72" t="s">
        <v>456</v>
      </c>
      <c r="B92" s="92"/>
      <c r="C92" s="91"/>
      <c r="D92" s="574"/>
      <c r="E92" s="574"/>
      <c r="F92" s="28">
        <f t="shared" si="9"/>
        <v>0</v>
      </c>
      <c r="G92" s="89"/>
      <c r="J92" s="263" t="str">
        <f t="shared" si="10"/>
        <v/>
      </c>
      <c r="K92" s="263" t="str">
        <f t="shared" si="12"/>
        <v/>
      </c>
      <c r="L92" s="263" t="str">
        <f t="shared" si="11"/>
        <v/>
      </c>
      <c r="M92" s="263" t="str">
        <f t="shared" si="13"/>
        <v/>
      </c>
      <c r="N92" s="263">
        <f t="shared" si="14"/>
        <v>0</v>
      </c>
      <c r="O92">
        <v>71</v>
      </c>
    </row>
    <row r="93" spans="1:15" hidden="1">
      <c r="A93" s="72" t="s">
        <v>457</v>
      </c>
      <c r="B93" s="92"/>
      <c r="C93" s="91"/>
      <c r="D93" s="574"/>
      <c r="E93" s="574"/>
      <c r="F93" s="28">
        <f t="shared" si="9"/>
        <v>0</v>
      </c>
      <c r="G93" s="89"/>
      <c r="J93" s="263" t="str">
        <f t="shared" si="10"/>
        <v/>
      </c>
      <c r="K93" s="263" t="str">
        <f t="shared" si="12"/>
        <v/>
      </c>
      <c r="L93" s="263" t="str">
        <f t="shared" si="11"/>
        <v/>
      </c>
      <c r="M93" s="263" t="str">
        <f t="shared" si="13"/>
        <v/>
      </c>
      <c r="N93" s="263">
        <f t="shared" si="14"/>
        <v>0</v>
      </c>
      <c r="O93">
        <v>72</v>
      </c>
    </row>
    <row r="94" spans="1:15" hidden="1">
      <c r="A94" s="72" t="s">
        <v>458</v>
      </c>
      <c r="B94" s="92"/>
      <c r="C94" s="91"/>
      <c r="D94" s="574"/>
      <c r="E94" s="574"/>
      <c r="F94" s="28">
        <f t="shared" si="9"/>
        <v>0</v>
      </c>
      <c r="G94" s="89"/>
      <c r="J94" s="263" t="str">
        <f t="shared" si="10"/>
        <v/>
      </c>
      <c r="K94" s="263" t="str">
        <f t="shared" si="12"/>
        <v/>
      </c>
      <c r="L94" s="263" t="str">
        <f t="shared" si="11"/>
        <v/>
      </c>
      <c r="M94" s="263" t="str">
        <f t="shared" si="13"/>
        <v/>
      </c>
      <c r="N94" s="263">
        <f t="shared" si="14"/>
        <v>0</v>
      </c>
      <c r="O94">
        <v>73</v>
      </c>
    </row>
    <row r="95" spans="1:15" hidden="1">
      <c r="A95" s="72" t="s">
        <v>459</v>
      </c>
      <c r="B95" s="92"/>
      <c r="C95" s="91"/>
      <c r="D95" s="574"/>
      <c r="E95" s="574"/>
      <c r="F95" s="28">
        <f t="shared" si="9"/>
        <v>0</v>
      </c>
      <c r="G95" s="89"/>
      <c r="J95" s="263" t="str">
        <f t="shared" si="10"/>
        <v/>
      </c>
      <c r="K95" s="263" t="str">
        <f t="shared" si="12"/>
        <v/>
      </c>
      <c r="L95" s="263" t="str">
        <f t="shared" si="11"/>
        <v/>
      </c>
      <c r="M95" s="263" t="str">
        <f t="shared" si="13"/>
        <v/>
      </c>
      <c r="N95" s="263">
        <f t="shared" si="14"/>
        <v>0</v>
      </c>
      <c r="O95">
        <v>74</v>
      </c>
    </row>
    <row r="96" spans="1:15" hidden="1">
      <c r="A96" s="72" t="s">
        <v>460</v>
      </c>
      <c r="B96" s="92"/>
      <c r="C96" s="91"/>
      <c r="D96" s="574"/>
      <c r="E96" s="574"/>
      <c r="F96" s="28">
        <f t="shared" si="9"/>
        <v>0</v>
      </c>
      <c r="G96" s="89"/>
      <c r="J96" s="263" t="str">
        <f t="shared" si="10"/>
        <v/>
      </c>
      <c r="K96" s="263" t="str">
        <f t="shared" si="12"/>
        <v/>
      </c>
      <c r="L96" s="263" t="str">
        <f t="shared" si="11"/>
        <v/>
      </c>
      <c r="M96" s="263" t="str">
        <f t="shared" si="13"/>
        <v/>
      </c>
      <c r="N96" s="263">
        <f t="shared" si="14"/>
        <v>0</v>
      </c>
      <c r="O96">
        <v>75</v>
      </c>
    </row>
    <row r="97" spans="1:15" hidden="1">
      <c r="A97" s="72" t="s">
        <v>461</v>
      </c>
      <c r="B97" s="92"/>
      <c r="C97" s="91"/>
      <c r="D97" s="574"/>
      <c r="E97" s="574"/>
      <c r="F97" s="28">
        <f t="shared" si="9"/>
        <v>0</v>
      </c>
      <c r="G97" s="89"/>
      <c r="J97" s="263" t="str">
        <f t="shared" si="10"/>
        <v/>
      </c>
      <c r="K97" s="263" t="str">
        <f t="shared" si="12"/>
        <v/>
      </c>
      <c r="L97" s="263" t="str">
        <f t="shared" si="11"/>
        <v/>
      </c>
      <c r="M97" s="263" t="str">
        <f t="shared" si="13"/>
        <v/>
      </c>
      <c r="N97" s="263">
        <f t="shared" si="14"/>
        <v>0</v>
      </c>
      <c r="O97">
        <v>76</v>
      </c>
    </row>
    <row r="98" spans="1:15" hidden="1">
      <c r="A98" s="72" t="s">
        <v>462</v>
      </c>
      <c r="B98" s="92"/>
      <c r="C98" s="91"/>
      <c r="D98" s="574"/>
      <c r="E98" s="574"/>
      <c r="F98" s="28">
        <f t="shared" si="9"/>
        <v>0</v>
      </c>
      <c r="G98" s="89"/>
      <c r="J98" s="263" t="str">
        <f t="shared" si="10"/>
        <v/>
      </c>
      <c r="K98" s="263" t="str">
        <f t="shared" si="12"/>
        <v/>
      </c>
      <c r="L98" s="263" t="str">
        <f t="shared" si="11"/>
        <v/>
      </c>
      <c r="M98" s="263" t="str">
        <f t="shared" si="13"/>
        <v/>
      </c>
      <c r="N98" s="263">
        <f t="shared" si="14"/>
        <v>0</v>
      </c>
      <c r="O98">
        <v>77</v>
      </c>
    </row>
    <row r="99" spans="1:15" hidden="1">
      <c r="A99" s="72" t="s">
        <v>463</v>
      </c>
      <c r="B99" s="92"/>
      <c r="C99" s="91"/>
      <c r="D99" s="574"/>
      <c r="E99" s="574"/>
      <c r="F99" s="28">
        <f t="shared" si="9"/>
        <v>0</v>
      </c>
      <c r="G99" s="89"/>
      <c r="J99" s="263" t="str">
        <f t="shared" si="10"/>
        <v/>
      </c>
      <c r="K99" s="263" t="str">
        <f t="shared" si="12"/>
        <v/>
      </c>
      <c r="L99" s="263" t="str">
        <f t="shared" si="11"/>
        <v/>
      </c>
      <c r="M99" s="263" t="str">
        <f t="shared" si="13"/>
        <v/>
      </c>
      <c r="N99" s="263">
        <f t="shared" si="14"/>
        <v>0</v>
      </c>
      <c r="O99">
        <v>78</v>
      </c>
    </row>
    <row r="100" spans="1:15" hidden="1">
      <c r="A100" s="72" t="s">
        <v>464</v>
      </c>
      <c r="B100" s="92"/>
      <c r="C100" s="91"/>
      <c r="D100" s="574"/>
      <c r="E100" s="574"/>
      <c r="F100" s="28">
        <f t="shared" si="9"/>
        <v>0</v>
      </c>
      <c r="G100" s="89"/>
      <c r="J100" s="263" t="str">
        <f t="shared" si="10"/>
        <v/>
      </c>
      <c r="K100" s="263" t="str">
        <f t="shared" si="12"/>
        <v/>
      </c>
      <c r="L100" s="263" t="str">
        <f t="shared" si="11"/>
        <v/>
      </c>
      <c r="M100" s="263" t="str">
        <f t="shared" si="13"/>
        <v/>
      </c>
      <c r="N100" s="263">
        <f t="shared" si="14"/>
        <v>0</v>
      </c>
      <c r="O100">
        <v>79</v>
      </c>
    </row>
    <row r="101" spans="1:15" hidden="1">
      <c r="A101" s="72" t="s">
        <v>465</v>
      </c>
      <c r="B101" s="92"/>
      <c r="C101" s="91"/>
      <c r="D101" s="574"/>
      <c r="E101" s="574"/>
      <c r="F101" s="28">
        <f t="shared" si="9"/>
        <v>0</v>
      </c>
      <c r="G101" s="89"/>
      <c r="J101" s="263" t="str">
        <f t="shared" si="10"/>
        <v/>
      </c>
      <c r="K101" s="263" t="str">
        <f t="shared" si="12"/>
        <v/>
      </c>
      <c r="L101" s="263" t="str">
        <f t="shared" si="11"/>
        <v/>
      </c>
      <c r="M101" s="263" t="str">
        <f t="shared" si="13"/>
        <v/>
      </c>
      <c r="N101" s="263">
        <f t="shared" si="14"/>
        <v>0</v>
      </c>
      <c r="O101">
        <v>80</v>
      </c>
    </row>
    <row r="102" spans="1:15" hidden="1">
      <c r="A102" s="72" t="s">
        <v>466</v>
      </c>
      <c r="B102" s="92"/>
      <c r="C102" s="91"/>
      <c r="D102" s="574"/>
      <c r="E102" s="574"/>
      <c r="F102" s="28">
        <f t="shared" si="9"/>
        <v>0</v>
      </c>
      <c r="G102" s="89"/>
      <c r="J102" s="263" t="str">
        <f t="shared" si="10"/>
        <v/>
      </c>
      <c r="K102" s="263" t="str">
        <f t="shared" si="12"/>
        <v/>
      </c>
      <c r="L102" s="263" t="str">
        <f t="shared" si="11"/>
        <v/>
      </c>
      <c r="M102" s="263" t="str">
        <f t="shared" si="13"/>
        <v/>
      </c>
      <c r="N102" s="263">
        <f t="shared" si="14"/>
        <v>0</v>
      </c>
      <c r="O102">
        <v>81</v>
      </c>
    </row>
    <row r="103" spans="1:15" hidden="1">
      <c r="A103" s="72" t="s">
        <v>467</v>
      </c>
      <c r="B103" s="92"/>
      <c r="C103" s="91"/>
      <c r="D103" s="574"/>
      <c r="E103" s="574"/>
      <c r="F103" s="28">
        <f t="shared" si="9"/>
        <v>0</v>
      </c>
      <c r="G103" s="89"/>
      <c r="J103" s="263" t="str">
        <f t="shared" si="10"/>
        <v/>
      </c>
      <c r="K103" s="263" t="str">
        <f t="shared" si="12"/>
        <v/>
      </c>
      <c r="L103" s="263" t="str">
        <f t="shared" si="11"/>
        <v/>
      </c>
      <c r="M103" s="263" t="str">
        <f t="shared" si="13"/>
        <v/>
      </c>
      <c r="N103" s="263">
        <f t="shared" si="14"/>
        <v>0</v>
      </c>
      <c r="O103">
        <v>82</v>
      </c>
    </row>
    <row r="104" spans="1:15" hidden="1">
      <c r="A104" s="72" t="s">
        <v>468</v>
      </c>
      <c r="B104" s="92"/>
      <c r="C104" s="91"/>
      <c r="D104" s="574"/>
      <c r="E104" s="574"/>
      <c r="F104" s="28">
        <f t="shared" si="9"/>
        <v>0</v>
      </c>
      <c r="G104" s="89"/>
      <c r="J104" s="263" t="str">
        <f t="shared" si="10"/>
        <v/>
      </c>
      <c r="K104" s="263" t="str">
        <f t="shared" si="12"/>
        <v/>
      </c>
      <c r="L104" s="263" t="str">
        <f t="shared" si="11"/>
        <v/>
      </c>
      <c r="M104" s="263" t="str">
        <f t="shared" si="13"/>
        <v/>
      </c>
      <c r="N104" s="263">
        <f t="shared" si="14"/>
        <v>0</v>
      </c>
      <c r="O104">
        <v>83</v>
      </c>
    </row>
    <row r="105" spans="1:15" hidden="1">
      <c r="A105" s="72" t="s">
        <v>469</v>
      </c>
      <c r="B105" s="92"/>
      <c r="C105" s="91"/>
      <c r="D105" s="574"/>
      <c r="E105" s="574"/>
      <c r="F105" s="28">
        <f t="shared" si="9"/>
        <v>0</v>
      </c>
      <c r="G105" s="89"/>
      <c r="J105" s="263" t="str">
        <f t="shared" si="10"/>
        <v/>
      </c>
      <c r="K105" s="263" t="str">
        <f t="shared" si="12"/>
        <v/>
      </c>
      <c r="L105" s="263" t="str">
        <f t="shared" si="11"/>
        <v/>
      </c>
      <c r="M105" s="263" t="str">
        <f t="shared" si="13"/>
        <v/>
      </c>
      <c r="N105" s="263">
        <f t="shared" si="14"/>
        <v>0</v>
      </c>
      <c r="O105">
        <v>84</v>
      </c>
    </row>
    <row r="106" spans="1:15" hidden="1">
      <c r="A106" s="72" t="s">
        <v>470</v>
      </c>
      <c r="B106" s="92"/>
      <c r="C106" s="91"/>
      <c r="D106" s="574"/>
      <c r="E106" s="574"/>
      <c r="F106" s="28">
        <f t="shared" si="9"/>
        <v>0</v>
      </c>
      <c r="G106" s="89"/>
      <c r="J106" s="263" t="str">
        <f t="shared" si="10"/>
        <v/>
      </c>
      <c r="K106" s="263" t="str">
        <f t="shared" si="12"/>
        <v/>
      </c>
      <c r="L106" s="263" t="str">
        <f t="shared" si="11"/>
        <v/>
      </c>
      <c r="M106" s="263" t="str">
        <f t="shared" si="13"/>
        <v/>
      </c>
      <c r="N106" s="263">
        <f t="shared" si="14"/>
        <v>0</v>
      </c>
      <c r="O106">
        <v>85</v>
      </c>
    </row>
    <row r="107" spans="1:15" hidden="1">
      <c r="A107" s="72" t="s">
        <v>471</v>
      </c>
      <c r="B107" s="92"/>
      <c r="C107" s="91"/>
      <c r="D107" s="574"/>
      <c r="E107" s="574"/>
      <c r="F107" s="28">
        <f t="shared" si="9"/>
        <v>0</v>
      </c>
      <c r="G107" s="89"/>
      <c r="J107" s="263" t="str">
        <f t="shared" si="10"/>
        <v/>
      </c>
      <c r="K107" s="263" t="str">
        <f t="shared" si="12"/>
        <v/>
      </c>
      <c r="L107" s="263" t="str">
        <f t="shared" si="11"/>
        <v/>
      </c>
      <c r="M107" s="263" t="str">
        <f t="shared" si="13"/>
        <v/>
      </c>
      <c r="N107" s="263">
        <f t="shared" si="14"/>
        <v>0</v>
      </c>
      <c r="O107">
        <v>86</v>
      </c>
    </row>
    <row r="108" spans="1:15" hidden="1">
      <c r="A108" s="72" t="s">
        <v>472</v>
      </c>
      <c r="B108" s="92"/>
      <c r="C108" s="91"/>
      <c r="D108" s="574"/>
      <c r="E108" s="574"/>
      <c r="F108" s="28">
        <f t="shared" si="9"/>
        <v>0</v>
      </c>
      <c r="G108" s="89"/>
      <c r="J108" s="263" t="str">
        <f t="shared" si="10"/>
        <v/>
      </c>
      <c r="K108" s="263" t="str">
        <f t="shared" si="12"/>
        <v/>
      </c>
      <c r="L108" s="263" t="str">
        <f t="shared" si="11"/>
        <v/>
      </c>
      <c r="M108" s="263" t="str">
        <f t="shared" si="13"/>
        <v/>
      </c>
      <c r="N108" s="263">
        <f t="shared" si="14"/>
        <v>0</v>
      </c>
      <c r="O108">
        <v>87</v>
      </c>
    </row>
    <row r="109" spans="1:15" hidden="1">
      <c r="A109" s="72" t="s">
        <v>473</v>
      </c>
      <c r="B109" s="92"/>
      <c r="C109" s="91"/>
      <c r="D109" s="574"/>
      <c r="E109" s="574"/>
      <c r="F109" s="28">
        <f t="shared" si="9"/>
        <v>0</v>
      </c>
      <c r="G109" s="89"/>
      <c r="J109" s="263" t="str">
        <f t="shared" si="10"/>
        <v/>
      </c>
      <c r="K109" s="263" t="str">
        <f t="shared" si="12"/>
        <v/>
      </c>
      <c r="L109" s="263" t="str">
        <f t="shared" si="11"/>
        <v/>
      </c>
      <c r="M109" s="263" t="str">
        <f t="shared" si="13"/>
        <v/>
      </c>
      <c r="N109" s="263">
        <f t="shared" si="14"/>
        <v>0</v>
      </c>
      <c r="O109">
        <v>88</v>
      </c>
    </row>
    <row r="110" spans="1:15" hidden="1">
      <c r="A110" s="72" t="s">
        <v>474</v>
      </c>
      <c r="B110" s="92"/>
      <c r="C110" s="91"/>
      <c r="D110" s="574"/>
      <c r="E110" s="574"/>
      <c r="F110" s="28">
        <f t="shared" si="9"/>
        <v>0</v>
      </c>
      <c r="G110" s="89"/>
      <c r="J110" s="263" t="str">
        <f t="shared" si="10"/>
        <v/>
      </c>
      <c r="K110" s="263" t="str">
        <f t="shared" si="12"/>
        <v/>
      </c>
      <c r="L110" s="263" t="str">
        <f t="shared" si="11"/>
        <v/>
      </c>
      <c r="M110" s="263" t="str">
        <f t="shared" si="13"/>
        <v/>
      </c>
      <c r="N110" s="263">
        <f t="shared" si="14"/>
        <v>0</v>
      </c>
      <c r="O110">
        <v>89</v>
      </c>
    </row>
    <row r="111" spans="1:15" hidden="1">
      <c r="A111" s="72" t="s">
        <v>475</v>
      </c>
      <c r="B111" s="92"/>
      <c r="C111" s="91"/>
      <c r="D111" s="574"/>
      <c r="E111" s="574"/>
      <c r="F111" s="28">
        <f t="shared" si="9"/>
        <v>0</v>
      </c>
      <c r="G111" s="89"/>
      <c r="J111" s="263" t="str">
        <f t="shared" si="10"/>
        <v/>
      </c>
      <c r="K111" s="263" t="str">
        <f t="shared" si="12"/>
        <v/>
      </c>
      <c r="L111" s="263" t="str">
        <f t="shared" si="11"/>
        <v/>
      </c>
      <c r="M111" s="263" t="str">
        <f t="shared" si="13"/>
        <v/>
      </c>
      <c r="N111" s="263">
        <f t="shared" si="14"/>
        <v>0</v>
      </c>
      <c r="O111">
        <v>90</v>
      </c>
    </row>
    <row r="112" spans="1:15" hidden="1">
      <c r="A112" s="72" t="s">
        <v>476</v>
      </c>
      <c r="B112" s="92"/>
      <c r="C112" s="91"/>
      <c r="D112" s="574"/>
      <c r="E112" s="574"/>
      <c r="F112" s="28">
        <f t="shared" si="9"/>
        <v>0</v>
      </c>
      <c r="G112" s="89"/>
      <c r="J112" s="263" t="str">
        <f t="shared" si="10"/>
        <v/>
      </c>
      <c r="K112" s="263" t="str">
        <f t="shared" si="12"/>
        <v/>
      </c>
      <c r="L112" s="263" t="str">
        <f t="shared" si="11"/>
        <v/>
      </c>
      <c r="M112" s="263" t="str">
        <f t="shared" si="13"/>
        <v/>
      </c>
      <c r="N112" s="263">
        <f t="shared" si="14"/>
        <v>0</v>
      </c>
      <c r="O112">
        <v>91</v>
      </c>
    </row>
    <row r="113" spans="1:15" hidden="1">
      <c r="A113" s="72" t="s">
        <v>477</v>
      </c>
      <c r="B113" s="92"/>
      <c r="C113" s="91"/>
      <c r="D113" s="574"/>
      <c r="E113" s="574"/>
      <c r="F113" s="28">
        <f t="shared" si="9"/>
        <v>0</v>
      </c>
      <c r="G113" s="89"/>
      <c r="J113" s="263" t="str">
        <f t="shared" si="10"/>
        <v/>
      </c>
      <c r="K113" s="263" t="str">
        <f t="shared" si="12"/>
        <v/>
      </c>
      <c r="L113" s="263" t="str">
        <f t="shared" si="11"/>
        <v/>
      </c>
      <c r="M113" s="263" t="str">
        <f t="shared" si="13"/>
        <v/>
      </c>
      <c r="N113" s="263">
        <f t="shared" si="14"/>
        <v>0</v>
      </c>
      <c r="O113">
        <v>92</v>
      </c>
    </row>
    <row r="114" spans="1:15" hidden="1">
      <c r="A114" s="72" t="s">
        <v>478</v>
      </c>
      <c r="B114" s="92"/>
      <c r="C114" s="91"/>
      <c r="D114" s="574"/>
      <c r="E114" s="574"/>
      <c r="F114" s="28">
        <f t="shared" si="9"/>
        <v>0</v>
      </c>
      <c r="G114" s="89"/>
      <c r="J114" s="263" t="str">
        <f t="shared" si="10"/>
        <v/>
      </c>
      <c r="K114" s="263" t="str">
        <f t="shared" si="12"/>
        <v/>
      </c>
      <c r="L114" s="263" t="str">
        <f t="shared" si="11"/>
        <v/>
      </c>
      <c r="M114" s="263" t="str">
        <f t="shared" si="13"/>
        <v/>
      </c>
      <c r="N114" s="263">
        <f t="shared" si="14"/>
        <v>0</v>
      </c>
      <c r="O114">
        <v>93</v>
      </c>
    </row>
    <row r="115" spans="1:15" hidden="1">
      <c r="A115" s="72" t="s">
        <v>479</v>
      </c>
      <c r="B115" s="92"/>
      <c r="C115" s="91"/>
      <c r="D115" s="574"/>
      <c r="E115" s="574"/>
      <c r="F115" s="28">
        <f t="shared" si="9"/>
        <v>0</v>
      </c>
      <c r="G115" s="89"/>
      <c r="J115" s="263" t="str">
        <f t="shared" si="10"/>
        <v/>
      </c>
      <c r="K115" s="263" t="str">
        <f t="shared" si="12"/>
        <v/>
      </c>
      <c r="L115" s="263" t="str">
        <f t="shared" si="11"/>
        <v/>
      </c>
      <c r="M115" s="263" t="str">
        <f t="shared" si="13"/>
        <v/>
      </c>
      <c r="N115" s="263">
        <f t="shared" si="14"/>
        <v>0</v>
      </c>
      <c r="O115">
        <v>94</v>
      </c>
    </row>
    <row r="116" spans="1:15" hidden="1">
      <c r="A116" s="72" t="s">
        <v>480</v>
      </c>
      <c r="B116" s="92"/>
      <c r="C116" s="91"/>
      <c r="D116" s="574"/>
      <c r="E116" s="574"/>
      <c r="F116" s="28">
        <f t="shared" si="9"/>
        <v>0</v>
      </c>
      <c r="G116" s="89"/>
      <c r="J116" s="263" t="str">
        <f t="shared" si="10"/>
        <v/>
      </c>
      <c r="K116" s="263" t="str">
        <f t="shared" si="12"/>
        <v/>
      </c>
      <c r="L116" s="263" t="str">
        <f t="shared" si="11"/>
        <v/>
      </c>
      <c r="M116" s="263" t="str">
        <f t="shared" si="13"/>
        <v/>
      </c>
      <c r="N116" s="263">
        <f t="shared" si="14"/>
        <v>0</v>
      </c>
      <c r="O116">
        <v>95</v>
      </c>
    </row>
    <row r="117" spans="1:15" hidden="1">
      <c r="A117" s="72" t="s">
        <v>481</v>
      </c>
      <c r="B117" s="92"/>
      <c r="C117" s="91"/>
      <c r="D117" s="574"/>
      <c r="E117" s="574"/>
      <c r="F117" s="28">
        <f t="shared" si="9"/>
        <v>0</v>
      </c>
      <c r="G117" s="89"/>
      <c r="J117" s="263" t="str">
        <f t="shared" si="10"/>
        <v/>
      </c>
      <c r="K117" s="263" t="str">
        <f t="shared" si="12"/>
        <v/>
      </c>
      <c r="L117" s="263" t="str">
        <f t="shared" si="11"/>
        <v/>
      </c>
      <c r="M117" s="263" t="str">
        <f t="shared" si="13"/>
        <v/>
      </c>
      <c r="N117" s="263">
        <f t="shared" si="14"/>
        <v>0</v>
      </c>
      <c r="O117">
        <v>96</v>
      </c>
    </row>
    <row r="118" spans="1:15" hidden="1">
      <c r="A118" s="72" t="s">
        <v>482</v>
      </c>
      <c r="B118" s="92"/>
      <c r="C118" s="91"/>
      <c r="D118" s="574"/>
      <c r="E118" s="574"/>
      <c r="F118" s="28">
        <f t="shared" si="9"/>
        <v>0</v>
      </c>
      <c r="G118" s="89"/>
      <c r="J118" s="263" t="str">
        <f t="shared" si="10"/>
        <v/>
      </c>
      <c r="K118" s="263" t="str">
        <f t="shared" si="12"/>
        <v/>
      </c>
      <c r="L118" s="263" t="str">
        <f t="shared" si="11"/>
        <v/>
      </c>
      <c r="M118" s="263" t="str">
        <f t="shared" si="13"/>
        <v/>
      </c>
      <c r="N118" s="263">
        <f t="shared" si="14"/>
        <v>0</v>
      </c>
      <c r="O118">
        <v>97</v>
      </c>
    </row>
    <row r="119" spans="1:15" hidden="1">
      <c r="A119" s="72" t="s">
        <v>483</v>
      </c>
      <c r="B119" s="92"/>
      <c r="C119" s="91"/>
      <c r="D119" s="574"/>
      <c r="E119" s="574"/>
      <c r="F119" s="28">
        <f t="shared" si="9"/>
        <v>0</v>
      </c>
      <c r="G119" s="89"/>
      <c r="J119" s="263" t="str">
        <f t="shared" si="10"/>
        <v/>
      </c>
      <c r="K119" s="263" t="str">
        <f t="shared" si="12"/>
        <v/>
      </c>
      <c r="L119" s="263" t="str">
        <f t="shared" si="11"/>
        <v/>
      </c>
      <c r="M119" s="263" t="str">
        <f t="shared" si="13"/>
        <v/>
      </c>
      <c r="N119" s="263">
        <f t="shared" si="14"/>
        <v>0</v>
      </c>
      <c r="O119">
        <v>98</v>
      </c>
    </row>
    <row r="120" spans="1:15" hidden="1">
      <c r="A120" s="72" t="s">
        <v>484</v>
      </c>
      <c r="B120" s="92"/>
      <c r="C120" s="91"/>
      <c r="D120" s="574"/>
      <c r="E120" s="574"/>
      <c r="F120" s="28">
        <f t="shared" si="9"/>
        <v>0</v>
      </c>
      <c r="G120" s="89"/>
      <c r="J120" s="263" t="str">
        <f t="shared" si="10"/>
        <v/>
      </c>
      <c r="K120" s="263" t="str">
        <f t="shared" si="12"/>
        <v/>
      </c>
      <c r="L120" s="263" t="str">
        <f t="shared" si="11"/>
        <v/>
      </c>
      <c r="M120" s="263" t="str">
        <f t="shared" si="13"/>
        <v/>
      </c>
      <c r="N120" s="263">
        <f t="shared" si="14"/>
        <v>0</v>
      </c>
      <c r="O120">
        <v>99</v>
      </c>
    </row>
    <row r="121" spans="1:15" hidden="1">
      <c r="A121" s="72" t="s">
        <v>485</v>
      </c>
      <c r="B121" s="92"/>
      <c r="C121" s="91"/>
      <c r="D121" s="574"/>
      <c r="E121" s="574"/>
      <c r="F121" s="28">
        <f t="shared" si="9"/>
        <v>0</v>
      </c>
      <c r="G121" s="89"/>
      <c r="J121" s="263" t="str">
        <f t="shared" si="10"/>
        <v/>
      </c>
      <c r="K121" s="263" t="str">
        <f t="shared" si="12"/>
        <v/>
      </c>
      <c r="L121" s="263" t="str">
        <f t="shared" si="11"/>
        <v/>
      </c>
      <c r="M121" s="263" t="str">
        <f t="shared" si="13"/>
        <v/>
      </c>
      <c r="N121" s="263">
        <f t="shared" si="14"/>
        <v>0</v>
      </c>
      <c r="O121">
        <v>100</v>
      </c>
    </row>
    <row r="122" spans="1:15" hidden="1">
      <c r="A122" s="72" t="s">
        <v>486</v>
      </c>
      <c r="B122" s="92"/>
      <c r="C122" s="91"/>
      <c r="D122" s="574"/>
      <c r="E122" s="574"/>
      <c r="F122" s="28">
        <f t="shared" si="9"/>
        <v>0</v>
      </c>
      <c r="G122" s="89"/>
      <c r="J122" s="263" t="str">
        <f t="shared" si="10"/>
        <v/>
      </c>
      <c r="K122" s="263" t="str">
        <f t="shared" si="12"/>
        <v/>
      </c>
      <c r="L122" s="263" t="str">
        <f t="shared" si="11"/>
        <v/>
      </c>
      <c r="M122" s="263" t="str">
        <f t="shared" si="13"/>
        <v/>
      </c>
      <c r="N122" s="263">
        <f t="shared" si="14"/>
        <v>0</v>
      </c>
      <c r="O122">
        <v>101</v>
      </c>
    </row>
    <row r="123" spans="1:15" hidden="1">
      <c r="A123" s="72" t="s">
        <v>487</v>
      </c>
      <c r="B123" s="92"/>
      <c r="C123" s="91"/>
      <c r="D123" s="574"/>
      <c r="E123" s="574"/>
      <c r="F123" s="28">
        <f t="shared" si="9"/>
        <v>0</v>
      </c>
      <c r="G123" s="89"/>
      <c r="J123" s="263" t="str">
        <f t="shared" si="10"/>
        <v/>
      </c>
      <c r="K123" s="263" t="str">
        <f t="shared" si="12"/>
        <v/>
      </c>
      <c r="L123" s="263" t="str">
        <f t="shared" si="11"/>
        <v/>
      </c>
      <c r="M123" s="263" t="str">
        <f t="shared" si="13"/>
        <v/>
      </c>
      <c r="N123" s="263">
        <f t="shared" si="14"/>
        <v>0</v>
      </c>
      <c r="O123">
        <v>102</v>
      </c>
    </row>
    <row r="124" spans="1:15" hidden="1">
      <c r="A124" s="72" t="s">
        <v>488</v>
      </c>
      <c r="B124" s="92"/>
      <c r="C124" s="91"/>
      <c r="D124" s="574"/>
      <c r="E124" s="574"/>
      <c r="F124" s="28">
        <f t="shared" si="9"/>
        <v>0</v>
      </c>
      <c r="G124" s="89"/>
      <c r="J124" s="263" t="str">
        <f t="shared" si="10"/>
        <v/>
      </c>
      <c r="K124" s="263" t="str">
        <f t="shared" si="12"/>
        <v/>
      </c>
      <c r="L124" s="263" t="str">
        <f t="shared" si="11"/>
        <v/>
      </c>
      <c r="M124" s="263" t="str">
        <f t="shared" si="13"/>
        <v/>
      </c>
      <c r="N124" s="263">
        <f t="shared" si="14"/>
        <v>0</v>
      </c>
      <c r="O124">
        <v>103</v>
      </c>
    </row>
    <row r="125" spans="1:15" hidden="1">
      <c r="A125" s="72" t="s">
        <v>489</v>
      </c>
      <c r="B125" s="92"/>
      <c r="C125" s="91"/>
      <c r="D125" s="574"/>
      <c r="E125" s="574"/>
      <c r="F125" s="28">
        <f t="shared" si="9"/>
        <v>0</v>
      </c>
      <c r="G125" s="89"/>
      <c r="J125" s="263" t="str">
        <f t="shared" si="10"/>
        <v/>
      </c>
      <c r="K125" s="263" t="str">
        <f t="shared" si="12"/>
        <v/>
      </c>
      <c r="L125" s="263" t="str">
        <f t="shared" si="11"/>
        <v/>
      </c>
      <c r="M125" s="263" t="str">
        <f t="shared" si="13"/>
        <v/>
      </c>
      <c r="N125" s="263">
        <f t="shared" si="14"/>
        <v>0</v>
      </c>
      <c r="O125">
        <v>104</v>
      </c>
    </row>
    <row r="126" spans="1:15" hidden="1">
      <c r="A126" s="72" t="s">
        <v>490</v>
      </c>
      <c r="B126" s="92"/>
      <c r="C126" s="91"/>
      <c r="D126" s="574"/>
      <c r="E126" s="574"/>
      <c r="F126" s="28">
        <f t="shared" si="9"/>
        <v>0</v>
      </c>
      <c r="G126" s="89"/>
      <c r="J126" s="263" t="str">
        <f t="shared" si="10"/>
        <v/>
      </c>
      <c r="K126" s="263" t="str">
        <f t="shared" si="12"/>
        <v/>
      </c>
      <c r="L126" s="263" t="str">
        <f t="shared" si="11"/>
        <v/>
      </c>
      <c r="M126" s="263" t="str">
        <f t="shared" si="13"/>
        <v/>
      </c>
      <c r="N126" s="263">
        <f t="shared" si="14"/>
        <v>0</v>
      </c>
      <c r="O126">
        <v>105</v>
      </c>
    </row>
    <row r="127" spans="1:15" hidden="1">
      <c r="A127" s="72" t="s">
        <v>491</v>
      </c>
      <c r="B127" s="92"/>
      <c r="C127" s="91"/>
      <c r="D127" s="574"/>
      <c r="E127" s="574"/>
      <c r="F127" s="28">
        <f t="shared" si="9"/>
        <v>0</v>
      </c>
      <c r="G127" s="89"/>
      <c r="J127" s="263" t="str">
        <f t="shared" si="10"/>
        <v/>
      </c>
      <c r="K127" s="263" t="str">
        <f t="shared" si="12"/>
        <v/>
      </c>
      <c r="L127" s="263" t="str">
        <f t="shared" si="11"/>
        <v/>
      </c>
      <c r="M127" s="263" t="str">
        <f t="shared" si="13"/>
        <v/>
      </c>
      <c r="N127" s="263">
        <f t="shared" si="14"/>
        <v>0</v>
      </c>
      <c r="O127">
        <v>106</v>
      </c>
    </row>
    <row r="128" spans="1:15" hidden="1">
      <c r="A128" s="72" t="s">
        <v>492</v>
      </c>
      <c r="B128" s="92"/>
      <c r="C128" s="91"/>
      <c r="D128" s="574"/>
      <c r="E128" s="574"/>
      <c r="F128" s="28">
        <f t="shared" si="9"/>
        <v>0</v>
      </c>
      <c r="G128" s="89"/>
      <c r="J128" s="263" t="str">
        <f t="shared" si="10"/>
        <v/>
      </c>
      <c r="K128" s="263" t="str">
        <f t="shared" si="12"/>
        <v/>
      </c>
      <c r="L128" s="263" t="str">
        <f t="shared" si="11"/>
        <v/>
      </c>
      <c r="M128" s="263" t="str">
        <f t="shared" si="13"/>
        <v/>
      </c>
      <c r="N128" s="263">
        <f t="shared" si="14"/>
        <v>0</v>
      </c>
      <c r="O128">
        <v>107</v>
      </c>
    </row>
    <row r="129" spans="1:15" hidden="1">
      <c r="A129" s="72" t="s">
        <v>493</v>
      </c>
      <c r="B129" s="92"/>
      <c r="C129" s="91"/>
      <c r="D129" s="574"/>
      <c r="E129" s="574"/>
      <c r="F129" s="28">
        <f t="shared" si="9"/>
        <v>0</v>
      </c>
      <c r="G129" s="89"/>
      <c r="J129" s="263" t="str">
        <f t="shared" si="10"/>
        <v/>
      </c>
      <c r="K129" s="263" t="str">
        <f t="shared" si="12"/>
        <v/>
      </c>
      <c r="L129" s="263" t="str">
        <f t="shared" si="11"/>
        <v/>
      </c>
      <c r="M129" s="263" t="str">
        <f t="shared" si="13"/>
        <v/>
      </c>
      <c r="N129" s="263">
        <f t="shared" si="14"/>
        <v>0</v>
      </c>
      <c r="O129">
        <v>108</v>
      </c>
    </row>
    <row r="130" spans="1:15" hidden="1">
      <c r="A130" s="72" t="s">
        <v>494</v>
      </c>
      <c r="B130" s="92"/>
      <c r="C130" s="91"/>
      <c r="D130" s="574"/>
      <c r="E130" s="574"/>
      <c r="F130" s="28">
        <f t="shared" si="9"/>
        <v>0</v>
      </c>
      <c r="G130" s="89"/>
      <c r="J130" s="263" t="str">
        <f t="shared" si="10"/>
        <v/>
      </c>
      <c r="K130" s="263" t="str">
        <f t="shared" si="12"/>
        <v/>
      </c>
      <c r="L130" s="263" t="str">
        <f t="shared" si="11"/>
        <v/>
      </c>
      <c r="M130" s="263" t="str">
        <f t="shared" si="13"/>
        <v/>
      </c>
      <c r="N130" s="263">
        <f t="shared" si="14"/>
        <v>0</v>
      </c>
      <c r="O130">
        <v>109</v>
      </c>
    </row>
    <row r="131" spans="1:15" hidden="1">
      <c r="A131" s="72" t="s">
        <v>495</v>
      </c>
      <c r="B131" s="92"/>
      <c r="C131" s="91"/>
      <c r="D131" s="574"/>
      <c r="E131" s="574"/>
      <c r="F131" s="28">
        <f t="shared" si="9"/>
        <v>0</v>
      </c>
      <c r="G131" s="89"/>
      <c r="J131" s="263" t="str">
        <f t="shared" si="10"/>
        <v/>
      </c>
      <c r="K131" s="263" t="str">
        <f t="shared" si="12"/>
        <v/>
      </c>
      <c r="L131" s="263" t="str">
        <f t="shared" si="11"/>
        <v/>
      </c>
      <c r="M131" s="263" t="str">
        <f t="shared" si="13"/>
        <v/>
      </c>
      <c r="N131" s="263">
        <f t="shared" si="14"/>
        <v>0</v>
      </c>
      <c r="O131">
        <v>110</v>
      </c>
    </row>
    <row r="132" spans="1:15" hidden="1">
      <c r="A132" s="72" t="s">
        <v>496</v>
      </c>
      <c r="B132" s="92"/>
      <c r="C132" s="91"/>
      <c r="D132" s="574"/>
      <c r="E132" s="574"/>
      <c r="F132" s="28">
        <f t="shared" si="9"/>
        <v>0</v>
      </c>
      <c r="G132" s="89"/>
      <c r="J132" s="263" t="str">
        <f t="shared" si="10"/>
        <v/>
      </c>
      <c r="K132" s="263" t="str">
        <f t="shared" si="12"/>
        <v/>
      </c>
      <c r="L132" s="263" t="str">
        <f t="shared" si="11"/>
        <v/>
      </c>
      <c r="M132" s="263" t="str">
        <f t="shared" si="13"/>
        <v/>
      </c>
      <c r="N132" s="263">
        <f t="shared" si="14"/>
        <v>0</v>
      </c>
      <c r="O132">
        <v>111</v>
      </c>
    </row>
    <row r="133" spans="1:15" hidden="1">
      <c r="A133" s="72" t="s">
        <v>497</v>
      </c>
      <c r="B133" s="92"/>
      <c r="C133" s="91"/>
      <c r="D133" s="574"/>
      <c r="E133" s="574"/>
      <c r="F133" s="28">
        <f t="shared" si="9"/>
        <v>0</v>
      </c>
      <c r="G133" s="89"/>
      <c r="J133" s="263" t="str">
        <f t="shared" si="10"/>
        <v/>
      </c>
      <c r="K133" s="263" t="str">
        <f t="shared" si="12"/>
        <v/>
      </c>
      <c r="L133" s="263" t="str">
        <f t="shared" si="11"/>
        <v/>
      </c>
      <c r="M133" s="263" t="str">
        <f t="shared" si="13"/>
        <v/>
      </c>
      <c r="N133" s="263">
        <f t="shared" si="14"/>
        <v>0</v>
      </c>
      <c r="O133">
        <v>112</v>
      </c>
    </row>
    <row r="134" spans="1:15" hidden="1">
      <c r="A134" s="72" t="s">
        <v>498</v>
      </c>
      <c r="B134" s="92"/>
      <c r="C134" s="91"/>
      <c r="D134" s="574"/>
      <c r="E134" s="574"/>
      <c r="F134" s="28">
        <f t="shared" si="9"/>
        <v>0</v>
      </c>
      <c r="G134" s="89"/>
      <c r="J134" s="263" t="str">
        <f t="shared" si="10"/>
        <v/>
      </c>
      <c r="K134" s="263" t="str">
        <f t="shared" si="12"/>
        <v/>
      </c>
      <c r="L134" s="263" t="str">
        <f t="shared" si="11"/>
        <v/>
      </c>
      <c r="M134" s="263" t="str">
        <f t="shared" si="13"/>
        <v/>
      </c>
      <c r="N134" s="263">
        <f t="shared" si="14"/>
        <v>0</v>
      </c>
      <c r="O134">
        <v>113</v>
      </c>
    </row>
    <row r="135" spans="1:15" hidden="1">
      <c r="A135" s="72" t="s">
        <v>499</v>
      </c>
      <c r="B135" s="92"/>
      <c r="C135" s="91"/>
      <c r="D135" s="574"/>
      <c r="E135" s="574"/>
      <c r="F135" s="28">
        <f t="shared" si="9"/>
        <v>0</v>
      </c>
      <c r="G135" s="89"/>
      <c r="J135" s="263" t="str">
        <f t="shared" si="10"/>
        <v/>
      </c>
      <c r="K135" s="263" t="str">
        <f t="shared" si="12"/>
        <v/>
      </c>
      <c r="L135" s="263" t="str">
        <f t="shared" si="11"/>
        <v/>
      </c>
      <c r="M135" s="263" t="str">
        <f t="shared" si="13"/>
        <v/>
      </c>
      <c r="N135" s="263">
        <f t="shared" si="14"/>
        <v>0</v>
      </c>
      <c r="O135">
        <v>114</v>
      </c>
    </row>
    <row r="136" spans="1:15" hidden="1">
      <c r="A136" s="72" t="s">
        <v>500</v>
      </c>
      <c r="B136" s="92"/>
      <c r="C136" s="91"/>
      <c r="D136" s="574"/>
      <c r="E136" s="574"/>
      <c r="F136" s="28">
        <f t="shared" si="9"/>
        <v>0</v>
      </c>
      <c r="G136" s="89"/>
      <c r="J136" s="263" t="str">
        <f t="shared" si="10"/>
        <v/>
      </c>
      <c r="K136" s="263" t="str">
        <f t="shared" si="12"/>
        <v/>
      </c>
      <c r="L136" s="263" t="str">
        <f t="shared" si="11"/>
        <v/>
      </c>
      <c r="M136" s="263" t="str">
        <f t="shared" si="13"/>
        <v/>
      </c>
      <c r="N136" s="263">
        <f t="shared" si="14"/>
        <v>0</v>
      </c>
      <c r="O136">
        <v>115</v>
      </c>
    </row>
    <row r="137" spans="1:15" hidden="1">
      <c r="A137" s="72" t="s">
        <v>501</v>
      </c>
      <c r="B137" s="92"/>
      <c r="C137" s="91"/>
      <c r="D137" s="574"/>
      <c r="E137" s="574"/>
      <c r="F137" s="28">
        <f t="shared" si="9"/>
        <v>0</v>
      </c>
      <c r="G137" s="89"/>
      <c r="J137" s="263" t="str">
        <f t="shared" si="10"/>
        <v/>
      </c>
      <c r="K137" s="263" t="str">
        <f t="shared" si="12"/>
        <v/>
      </c>
      <c r="L137" s="263" t="str">
        <f t="shared" si="11"/>
        <v/>
      </c>
      <c r="M137" s="263" t="str">
        <f t="shared" si="13"/>
        <v/>
      </c>
      <c r="N137" s="263">
        <f t="shared" si="14"/>
        <v>0</v>
      </c>
      <c r="O137">
        <v>116</v>
      </c>
    </row>
    <row r="138" spans="1:15" hidden="1">
      <c r="A138" s="72" t="s">
        <v>502</v>
      </c>
      <c r="B138" s="92"/>
      <c r="C138" s="91"/>
      <c r="D138" s="574"/>
      <c r="E138" s="574"/>
      <c r="F138" s="28">
        <f t="shared" si="9"/>
        <v>0</v>
      </c>
      <c r="G138" s="89"/>
      <c r="J138" s="263" t="str">
        <f t="shared" si="10"/>
        <v/>
      </c>
      <c r="K138" s="263" t="str">
        <f t="shared" si="12"/>
        <v/>
      </c>
      <c r="L138" s="263" t="str">
        <f t="shared" si="11"/>
        <v/>
      </c>
      <c r="M138" s="263" t="str">
        <f t="shared" si="13"/>
        <v/>
      </c>
      <c r="N138" s="263">
        <f t="shared" si="14"/>
        <v>0</v>
      </c>
      <c r="O138">
        <v>117</v>
      </c>
    </row>
    <row r="139" spans="1:15" hidden="1">
      <c r="A139" s="72" t="s">
        <v>503</v>
      </c>
      <c r="B139" s="92"/>
      <c r="C139" s="91"/>
      <c r="D139" s="574"/>
      <c r="E139" s="574"/>
      <c r="F139" s="28">
        <f t="shared" si="9"/>
        <v>0</v>
      </c>
      <c r="G139" s="89"/>
      <c r="J139" s="263" t="str">
        <f t="shared" si="10"/>
        <v/>
      </c>
      <c r="K139" s="263" t="str">
        <f t="shared" si="12"/>
        <v/>
      </c>
      <c r="L139" s="263" t="str">
        <f t="shared" si="11"/>
        <v/>
      </c>
      <c r="M139" s="263" t="str">
        <f t="shared" si="13"/>
        <v/>
      </c>
      <c r="N139" s="263">
        <f t="shared" si="14"/>
        <v>0</v>
      </c>
      <c r="O139">
        <v>118</v>
      </c>
    </row>
    <row r="140" spans="1:15" hidden="1">
      <c r="A140" s="72" t="s">
        <v>504</v>
      </c>
      <c r="B140" s="92"/>
      <c r="C140" s="91"/>
      <c r="D140" s="574"/>
      <c r="E140" s="574"/>
      <c r="F140" s="28">
        <f t="shared" si="9"/>
        <v>0</v>
      </c>
      <c r="G140" s="89"/>
      <c r="J140" s="263" t="str">
        <f t="shared" si="10"/>
        <v/>
      </c>
      <c r="K140" s="263" t="str">
        <f t="shared" si="12"/>
        <v/>
      </c>
      <c r="L140" s="263" t="str">
        <f t="shared" si="11"/>
        <v/>
      </c>
      <c r="M140" s="263" t="str">
        <f t="shared" si="13"/>
        <v/>
      </c>
      <c r="N140" s="263">
        <f t="shared" si="14"/>
        <v>0</v>
      </c>
      <c r="O140">
        <v>119</v>
      </c>
    </row>
    <row r="141" spans="1:15" hidden="1">
      <c r="A141" s="72" t="s">
        <v>505</v>
      </c>
      <c r="B141" s="92"/>
      <c r="C141" s="91"/>
      <c r="D141" s="574"/>
      <c r="E141" s="574"/>
      <c r="F141" s="28">
        <f t="shared" si="9"/>
        <v>0</v>
      </c>
      <c r="G141" s="89"/>
      <c r="J141" s="263" t="str">
        <f t="shared" si="10"/>
        <v/>
      </c>
      <c r="K141" s="263" t="str">
        <f t="shared" si="12"/>
        <v/>
      </c>
      <c r="L141" s="263" t="str">
        <f t="shared" si="11"/>
        <v/>
      </c>
      <c r="M141" s="263" t="str">
        <f t="shared" si="13"/>
        <v/>
      </c>
      <c r="N141" s="263">
        <f t="shared" si="14"/>
        <v>0</v>
      </c>
      <c r="O141">
        <v>120</v>
      </c>
    </row>
    <row r="142" spans="1:15" hidden="1">
      <c r="A142" s="72" t="s">
        <v>506</v>
      </c>
      <c r="B142" s="92"/>
      <c r="C142" s="91"/>
      <c r="D142" s="574"/>
      <c r="E142" s="574"/>
      <c r="F142" s="28">
        <f t="shared" si="9"/>
        <v>0</v>
      </c>
      <c r="G142" s="89"/>
      <c r="J142" s="263" t="str">
        <f t="shared" si="10"/>
        <v/>
      </c>
      <c r="K142" s="263" t="str">
        <f t="shared" si="12"/>
        <v/>
      </c>
      <c r="L142" s="263" t="str">
        <f t="shared" si="11"/>
        <v/>
      </c>
      <c r="M142" s="263" t="str">
        <f t="shared" si="13"/>
        <v/>
      </c>
      <c r="N142" s="263">
        <f t="shared" si="14"/>
        <v>0</v>
      </c>
      <c r="O142">
        <v>121</v>
      </c>
    </row>
    <row r="143" spans="1:15" hidden="1">
      <c r="A143" s="72" t="s">
        <v>507</v>
      </c>
      <c r="B143" s="92"/>
      <c r="C143" s="91"/>
      <c r="D143" s="574"/>
      <c r="E143" s="574"/>
      <c r="F143" s="28">
        <f t="shared" si="9"/>
        <v>0</v>
      </c>
      <c r="G143" s="89"/>
      <c r="J143" s="263" t="str">
        <f t="shared" si="10"/>
        <v/>
      </c>
      <c r="K143" s="263" t="str">
        <f t="shared" si="12"/>
        <v/>
      </c>
      <c r="L143" s="263" t="str">
        <f t="shared" si="11"/>
        <v/>
      </c>
      <c r="M143" s="263" t="str">
        <f t="shared" si="13"/>
        <v/>
      </c>
      <c r="N143" s="263">
        <f t="shared" si="14"/>
        <v>0</v>
      </c>
      <c r="O143">
        <v>122</v>
      </c>
    </row>
    <row r="144" spans="1:15" hidden="1">
      <c r="A144" s="72" t="s">
        <v>508</v>
      </c>
      <c r="B144" s="92"/>
      <c r="C144" s="91"/>
      <c r="D144" s="574"/>
      <c r="E144" s="574"/>
      <c r="F144" s="28">
        <f t="shared" si="9"/>
        <v>0</v>
      </c>
      <c r="G144" s="89"/>
      <c r="J144" s="263" t="str">
        <f t="shared" si="10"/>
        <v/>
      </c>
      <c r="K144" s="263" t="str">
        <f t="shared" si="12"/>
        <v/>
      </c>
      <c r="L144" s="263" t="str">
        <f t="shared" si="11"/>
        <v/>
      </c>
      <c r="M144" s="263" t="str">
        <f t="shared" si="13"/>
        <v/>
      </c>
      <c r="N144" s="263">
        <f t="shared" si="14"/>
        <v>0</v>
      </c>
      <c r="O144">
        <v>123</v>
      </c>
    </row>
    <row r="145" spans="1:15" hidden="1">
      <c r="A145" s="72" t="s">
        <v>509</v>
      </c>
      <c r="B145" s="92"/>
      <c r="C145" s="91"/>
      <c r="D145" s="574"/>
      <c r="E145" s="574"/>
      <c r="F145" s="28">
        <f t="shared" si="9"/>
        <v>0</v>
      </c>
      <c r="G145" s="89"/>
      <c r="J145" s="263" t="str">
        <f t="shared" si="10"/>
        <v/>
      </c>
      <c r="K145" s="263" t="str">
        <f t="shared" si="12"/>
        <v/>
      </c>
      <c r="L145" s="263" t="str">
        <f t="shared" si="11"/>
        <v/>
      </c>
      <c r="M145" s="263" t="str">
        <f t="shared" si="13"/>
        <v/>
      </c>
      <c r="N145" s="263">
        <f t="shared" si="14"/>
        <v>0</v>
      </c>
      <c r="O145">
        <v>124</v>
      </c>
    </row>
    <row r="146" spans="1:15" hidden="1">
      <c r="A146" s="72" t="s">
        <v>510</v>
      </c>
      <c r="B146" s="92"/>
      <c r="C146" s="91"/>
      <c r="D146" s="574"/>
      <c r="E146" s="574"/>
      <c r="F146" s="28">
        <f t="shared" si="9"/>
        <v>0</v>
      </c>
      <c r="G146" s="89"/>
      <c r="J146" s="263" t="str">
        <f t="shared" si="10"/>
        <v/>
      </c>
      <c r="K146" s="263" t="str">
        <f t="shared" si="12"/>
        <v/>
      </c>
      <c r="L146" s="263" t="str">
        <f t="shared" si="11"/>
        <v/>
      </c>
      <c r="M146" s="263" t="str">
        <f t="shared" si="13"/>
        <v/>
      </c>
      <c r="N146" s="263">
        <f t="shared" si="14"/>
        <v>0</v>
      </c>
      <c r="O146">
        <v>125</v>
      </c>
    </row>
    <row r="147" spans="1:15" hidden="1">
      <c r="A147" s="72" t="s">
        <v>511</v>
      </c>
      <c r="B147" s="92"/>
      <c r="C147" s="91"/>
      <c r="D147" s="574"/>
      <c r="E147" s="574"/>
      <c r="F147" s="28">
        <f t="shared" si="9"/>
        <v>0</v>
      </c>
      <c r="G147" s="89"/>
      <c r="J147" s="263" t="str">
        <f t="shared" si="10"/>
        <v/>
      </c>
      <c r="K147" s="263" t="str">
        <f t="shared" si="12"/>
        <v/>
      </c>
      <c r="L147" s="263" t="str">
        <f t="shared" si="11"/>
        <v/>
      </c>
      <c r="M147" s="263" t="str">
        <f t="shared" si="13"/>
        <v/>
      </c>
      <c r="N147" s="263">
        <f t="shared" si="14"/>
        <v>0</v>
      </c>
      <c r="O147">
        <v>126</v>
      </c>
    </row>
    <row r="148" spans="1:15" hidden="1">
      <c r="A148" s="72" t="s">
        <v>512</v>
      </c>
      <c r="B148" s="92"/>
      <c r="C148" s="91"/>
      <c r="D148" s="574"/>
      <c r="E148" s="574"/>
      <c r="F148" s="28">
        <f t="shared" si="9"/>
        <v>0</v>
      </c>
      <c r="G148" s="89"/>
      <c r="J148" s="263" t="str">
        <f t="shared" si="10"/>
        <v/>
      </c>
      <c r="K148" s="263" t="str">
        <f t="shared" si="12"/>
        <v/>
      </c>
      <c r="L148" s="263" t="str">
        <f t="shared" si="11"/>
        <v/>
      </c>
      <c r="M148" s="263" t="str">
        <f t="shared" si="13"/>
        <v/>
      </c>
      <c r="N148" s="263">
        <f t="shared" si="14"/>
        <v>0</v>
      </c>
      <c r="O148">
        <v>127</v>
      </c>
    </row>
    <row r="149" spans="1:15" hidden="1">
      <c r="A149" s="72" t="s">
        <v>513</v>
      </c>
      <c r="B149" s="92"/>
      <c r="C149" s="91"/>
      <c r="D149" s="574"/>
      <c r="E149" s="574"/>
      <c r="F149" s="28">
        <f t="shared" si="9"/>
        <v>0</v>
      </c>
      <c r="G149" s="89"/>
      <c r="J149" s="263" t="str">
        <f t="shared" si="10"/>
        <v/>
      </c>
      <c r="K149" s="263" t="str">
        <f t="shared" si="12"/>
        <v/>
      </c>
      <c r="L149" s="263" t="str">
        <f t="shared" si="11"/>
        <v/>
      </c>
      <c r="M149" s="263" t="str">
        <f t="shared" si="13"/>
        <v/>
      </c>
      <c r="N149" s="263">
        <f t="shared" si="14"/>
        <v>0</v>
      </c>
      <c r="O149">
        <v>128</v>
      </c>
    </row>
    <row r="150" spans="1:15" hidden="1">
      <c r="A150" s="72" t="s">
        <v>514</v>
      </c>
      <c r="B150" s="92"/>
      <c r="C150" s="91"/>
      <c r="D150" s="574"/>
      <c r="E150" s="574"/>
      <c r="F150" s="28">
        <f t="shared" ref="F150:F213" si="15">SUM(C150:D150)</f>
        <v>0</v>
      </c>
      <c r="G150" s="89"/>
      <c r="J150" s="263" t="str">
        <f t="shared" ref="J150:J213" si="16">IF($B$16&gt;=O150,IF($D536="",$C$16,IF($D536&lt;=22000,$D536,22000)),"")</f>
        <v/>
      </c>
      <c r="K150" s="263" t="str">
        <f t="shared" si="12"/>
        <v/>
      </c>
      <c r="L150" s="263" t="str">
        <f t="shared" ref="L150:L213" si="17">IF($B$16&gt;=O150,IF($D905="",$C$19,$D905),"")</f>
        <v/>
      </c>
      <c r="M150" s="263" t="str">
        <f t="shared" si="13"/>
        <v/>
      </c>
      <c r="N150" s="263">
        <f t="shared" si="14"/>
        <v>0</v>
      </c>
      <c r="O150">
        <v>129</v>
      </c>
    </row>
    <row r="151" spans="1:15" hidden="1">
      <c r="A151" s="72" t="s">
        <v>515</v>
      </c>
      <c r="B151" s="92"/>
      <c r="C151" s="91"/>
      <c r="D151" s="574"/>
      <c r="E151" s="574"/>
      <c r="F151" s="28">
        <f t="shared" si="15"/>
        <v>0</v>
      </c>
      <c r="G151" s="89"/>
      <c r="J151" s="263" t="str">
        <f t="shared" si="16"/>
        <v/>
      </c>
      <c r="K151" s="263" t="str">
        <f t="shared" si="12"/>
        <v/>
      </c>
      <c r="L151" s="263" t="str">
        <f t="shared" si="17"/>
        <v/>
      </c>
      <c r="M151" s="263" t="str">
        <f t="shared" si="13"/>
        <v/>
      </c>
      <c r="N151" s="263">
        <f t="shared" si="14"/>
        <v>0</v>
      </c>
      <c r="O151">
        <v>130</v>
      </c>
    </row>
    <row r="152" spans="1:15" hidden="1">
      <c r="A152" s="72" t="s">
        <v>516</v>
      </c>
      <c r="B152" s="92"/>
      <c r="C152" s="91"/>
      <c r="D152" s="574"/>
      <c r="E152" s="574"/>
      <c r="F152" s="28">
        <f t="shared" si="15"/>
        <v>0</v>
      </c>
      <c r="G152" s="89"/>
      <c r="J152" s="263" t="str">
        <f t="shared" si="16"/>
        <v/>
      </c>
      <c r="K152" s="263" t="str">
        <f t="shared" ref="K152:K215" si="18">IF($B$16&gt;=O152,$C$17+$C$18,"")</f>
        <v/>
      </c>
      <c r="L152" s="263" t="str">
        <f t="shared" si="17"/>
        <v/>
      </c>
      <c r="M152" s="263" t="str">
        <f t="shared" ref="M152:M215" si="19">IF($B$15&gt;=O152,$C$15,"")</f>
        <v/>
      </c>
      <c r="N152" s="263">
        <f t="shared" ref="N152:N215" si="20">SUM(J152:M152)</f>
        <v>0</v>
      </c>
      <c r="O152">
        <v>131</v>
      </c>
    </row>
    <row r="153" spans="1:15" hidden="1">
      <c r="A153" s="72" t="s">
        <v>517</v>
      </c>
      <c r="B153" s="92"/>
      <c r="C153" s="91"/>
      <c r="D153" s="574"/>
      <c r="E153" s="574"/>
      <c r="F153" s="28">
        <f t="shared" si="15"/>
        <v>0</v>
      </c>
      <c r="G153" s="89"/>
      <c r="J153" s="263" t="str">
        <f t="shared" si="16"/>
        <v/>
      </c>
      <c r="K153" s="263" t="str">
        <f t="shared" si="18"/>
        <v/>
      </c>
      <c r="L153" s="263" t="str">
        <f t="shared" si="17"/>
        <v/>
      </c>
      <c r="M153" s="263" t="str">
        <f t="shared" si="19"/>
        <v/>
      </c>
      <c r="N153" s="263">
        <f t="shared" si="20"/>
        <v>0</v>
      </c>
      <c r="O153">
        <v>132</v>
      </c>
    </row>
    <row r="154" spans="1:15" hidden="1">
      <c r="A154" s="72" t="s">
        <v>518</v>
      </c>
      <c r="B154" s="92"/>
      <c r="C154" s="91"/>
      <c r="D154" s="574"/>
      <c r="E154" s="574"/>
      <c r="F154" s="28">
        <f t="shared" si="15"/>
        <v>0</v>
      </c>
      <c r="G154" s="89"/>
      <c r="J154" s="263" t="str">
        <f t="shared" si="16"/>
        <v/>
      </c>
      <c r="K154" s="263" t="str">
        <f t="shared" si="18"/>
        <v/>
      </c>
      <c r="L154" s="263" t="str">
        <f t="shared" si="17"/>
        <v/>
      </c>
      <c r="M154" s="263" t="str">
        <f t="shared" si="19"/>
        <v/>
      </c>
      <c r="N154" s="263">
        <f t="shared" si="20"/>
        <v>0</v>
      </c>
      <c r="O154">
        <v>133</v>
      </c>
    </row>
    <row r="155" spans="1:15" hidden="1">
      <c r="A155" s="72" t="s">
        <v>519</v>
      </c>
      <c r="B155" s="92"/>
      <c r="C155" s="91"/>
      <c r="D155" s="574"/>
      <c r="E155" s="574"/>
      <c r="F155" s="28">
        <f t="shared" si="15"/>
        <v>0</v>
      </c>
      <c r="G155" s="89"/>
      <c r="J155" s="263" t="str">
        <f t="shared" si="16"/>
        <v/>
      </c>
      <c r="K155" s="263" t="str">
        <f t="shared" si="18"/>
        <v/>
      </c>
      <c r="L155" s="263" t="str">
        <f t="shared" si="17"/>
        <v/>
      </c>
      <c r="M155" s="263" t="str">
        <f t="shared" si="19"/>
        <v/>
      </c>
      <c r="N155" s="263">
        <f t="shared" si="20"/>
        <v>0</v>
      </c>
      <c r="O155">
        <v>134</v>
      </c>
    </row>
    <row r="156" spans="1:15" hidden="1">
      <c r="A156" s="72" t="s">
        <v>520</v>
      </c>
      <c r="B156" s="92"/>
      <c r="C156" s="91"/>
      <c r="D156" s="574"/>
      <c r="E156" s="574"/>
      <c r="F156" s="28">
        <f t="shared" si="15"/>
        <v>0</v>
      </c>
      <c r="G156" s="89"/>
      <c r="J156" s="263" t="str">
        <f t="shared" si="16"/>
        <v/>
      </c>
      <c r="K156" s="263" t="str">
        <f t="shared" si="18"/>
        <v/>
      </c>
      <c r="L156" s="263" t="str">
        <f t="shared" si="17"/>
        <v/>
      </c>
      <c r="M156" s="263" t="str">
        <f t="shared" si="19"/>
        <v/>
      </c>
      <c r="N156" s="263">
        <f t="shared" si="20"/>
        <v>0</v>
      </c>
      <c r="O156">
        <v>135</v>
      </c>
    </row>
    <row r="157" spans="1:15" hidden="1">
      <c r="A157" s="72" t="s">
        <v>521</v>
      </c>
      <c r="B157" s="92"/>
      <c r="C157" s="91"/>
      <c r="D157" s="574"/>
      <c r="E157" s="574"/>
      <c r="F157" s="28">
        <f t="shared" si="15"/>
        <v>0</v>
      </c>
      <c r="G157" s="89"/>
      <c r="J157" s="263" t="str">
        <f t="shared" si="16"/>
        <v/>
      </c>
      <c r="K157" s="263" t="str">
        <f t="shared" si="18"/>
        <v/>
      </c>
      <c r="L157" s="263" t="str">
        <f t="shared" si="17"/>
        <v/>
      </c>
      <c r="M157" s="263" t="str">
        <f t="shared" si="19"/>
        <v/>
      </c>
      <c r="N157" s="263">
        <f t="shared" si="20"/>
        <v>0</v>
      </c>
      <c r="O157">
        <v>136</v>
      </c>
    </row>
    <row r="158" spans="1:15" hidden="1">
      <c r="A158" s="72" t="s">
        <v>522</v>
      </c>
      <c r="B158" s="92"/>
      <c r="C158" s="91"/>
      <c r="D158" s="574"/>
      <c r="E158" s="574"/>
      <c r="F158" s="28">
        <f t="shared" si="15"/>
        <v>0</v>
      </c>
      <c r="G158" s="89"/>
      <c r="J158" s="263" t="str">
        <f t="shared" si="16"/>
        <v/>
      </c>
      <c r="K158" s="263" t="str">
        <f t="shared" si="18"/>
        <v/>
      </c>
      <c r="L158" s="263" t="str">
        <f t="shared" si="17"/>
        <v/>
      </c>
      <c r="M158" s="263" t="str">
        <f t="shared" si="19"/>
        <v/>
      </c>
      <c r="N158" s="263">
        <f t="shared" si="20"/>
        <v>0</v>
      </c>
      <c r="O158">
        <v>137</v>
      </c>
    </row>
    <row r="159" spans="1:15" hidden="1">
      <c r="A159" s="72" t="s">
        <v>523</v>
      </c>
      <c r="B159" s="92"/>
      <c r="C159" s="91"/>
      <c r="D159" s="574"/>
      <c r="E159" s="574"/>
      <c r="F159" s="28">
        <f t="shared" si="15"/>
        <v>0</v>
      </c>
      <c r="G159" s="89"/>
      <c r="J159" s="263" t="str">
        <f t="shared" si="16"/>
        <v/>
      </c>
      <c r="K159" s="263" t="str">
        <f t="shared" si="18"/>
        <v/>
      </c>
      <c r="L159" s="263" t="str">
        <f t="shared" si="17"/>
        <v/>
      </c>
      <c r="M159" s="263" t="str">
        <f t="shared" si="19"/>
        <v/>
      </c>
      <c r="N159" s="263">
        <f t="shared" si="20"/>
        <v>0</v>
      </c>
      <c r="O159">
        <v>138</v>
      </c>
    </row>
    <row r="160" spans="1:15" hidden="1">
      <c r="A160" s="72" t="s">
        <v>524</v>
      </c>
      <c r="B160" s="92"/>
      <c r="C160" s="91"/>
      <c r="D160" s="574"/>
      <c r="E160" s="574"/>
      <c r="F160" s="28">
        <f t="shared" si="15"/>
        <v>0</v>
      </c>
      <c r="G160" s="89"/>
      <c r="J160" s="263" t="str">
        <f t="shared" si="16"/>
        <v/>
      </c>
      <c r="K160" s="263" t="str">
        <f t="shared" si="18"/>
        <v/>
      </c>
      <c r="L160" s="263" t="str">
        <f t="shared" si="17"/>
        <v/>
      </c>
      <c r="M160" s="263" t="str">
        <f t="shared" si="19"/>
        <v/>
      </c>
      <c r="N160" s="263">
        <f t="shared" si="20"/>
        <v>0</v>
      </c>
      <c r="O160">
        <v>139</v>
      </c>
    </row>
    <row r="161" spans="1:15" hidden="1">
      <c r="A161" s="72" t="s">
        <v>525</v>
      </c>
      <c r="B161" s="92"/>
      <c r="C161" s="91"/>
      <c r="D161" s="574"/>
      <c r="E161" s="574"/>
      <c r="F161" s="28">
        <f t="shared" si="15"/>
        <v>0</v>
      </c>
      <c r="G161" s="89"/>
      <c r="J161" s="263" t="str">
        <f t="shared" si="16"/>
        <v/>
      </c>
      <c r="K161" s="263" t="str">
        <f t="shared" si="18"/>
        <v/>
      </c>
      <c r="L161" s="263" t="str">
        <f t="shared" si="17"/>
        <v/>
      </c>
      <c r="M161" s="263" t="str">
        <f t="shared" si="19"/>
        <v/>
      </c>
      <c r="N161" s="263">
        <f t="shared" si="20"/>
        <v>0</v>
      </c>
      <c r="O161">
        <v>140</v>
      </c>
    </row>
    <row r="162" spans="1:15" hidden="1">
      <c r="A162" s="72" t="s">
        <v>526</v>
      </c>
      <c r="B162" s="92"/>
      <c r="C162" s="91"/>
      <c r="D162" s="574"/>
      <c r="E162" s="574"/>
      <c r="F162" s="28">
        <f t="shared" si="15"/>
        <v>0</v>
      </c>
      <c r="G162" s="89"/>
      <c r="J162" s="263" t="str">
        <f t="shared" si="16"/>
        <v/>
      </c>
      <c r="K162" s="263" t="str">
        <f t="shared" si="18"/>
        <v/>
      </c>
      <c r="L162" s="263" t="str">
        <f t="shared" si="17"/>
        <v/>
      </c>
      <c r="M162" s="263" t="str">
        <f t="shared" si="19"/>
        <v/>
      </c>
      <c r="N162" s="263">
        <f t="shared" si="20"/>
        <v>0</v>
      </c>
      <c r="O162">
        <v>141</v>
      </c>
    </row>
    <row r="163" spans="1:15" hidden="1">
      <c r="A163" s="72" t="s">
        <v>527</v>
      </c>
      <c r="B163" s="92"/>
      <c r="C163" s="91"/>
      <c r="D163" s="574"/>
      <c r="E163" s="574"/>
      <c r="F163" s="28">
        <f t="shared" si="15"/>
        <v>0</v>
      </c>
      <c r="G163" s="89"/>
      <c r="J163" s="263" t="str">
        <f t="shared" si="16"/>
        <v/>
      </c>
      <c r="K163" s="263" t="str">
        <f t="shared" si="18"/>
        <v/>
      </c>
      <c r="L163" s="263" t="str">
        <f t="shared" si="17"/>
        <v/>
      </c>
      <c r="M163" s="263" t="str">
        <f t="shared" si="19"/>
        <v/>
      </c>
      <c r="N163" s="263">
        <f t="shared" si="20"/>
        <v>0</v>
      </c>
      <c r="O163">
        <v>142</v>
      </c>
    </row>
    <row r="164" spans="1:15" hidden="1">
      <c r="A164" s="72" t="s">
        <v>528</v>
      </c>
      <c r="B164" s="92"/>
      <c r="C164" s="91"/>
      <c r="D164" s="574"/>
      <c r="E164" s="574"/>
      <c r="F164" s="28">
        <f t="shared" si="15"/>
        <v>0</v>
      </c>
      <c r="G164" s="89"/>
      <c r="J164" s="263" t="str">
        <f t="shared" si="16"/>
        <v/>
      </c>
      <c r="K164" s="263" t="str">
        <f t="shared" si="18"/>
        <v/>
      </c>
      <c r="L164" s="263" t="str">
        <f t="shared" si="17"/>
        <v/>
      </c>
      <c r="M164" s="263" t="str">
        <f t="shared" si="19"/>
        <v/>
      </c>
      <c r="N164" s="263">
        <f t="shared" si="20"/>
        <v>0</v>
      </c>
      <c r="O164">
        <v>143</v>
      </c>
    </row>
    <row r="165" spans="1:15" hidden="1">
      <c r="A165" s="72" t="s">
        <v>529</v>
      </c>
      <c r="B165" s="92"/>
      <c r="C165" s="91"/>
      <c r="D165" s="574"/>
      <c r="E165" s="574"/>
      <c r="F165" s="28">
        <f t="shared" si="15"/>
        <v>0</v>
      </c>
      <c r="G165" s="89"/>
      <c r="J165" s="263" t="str">
        <f t="shared" si="16"/>
        <v/>
      </c>
      <c r="K165" s="263" t="str">
        <f t="shared" si="18"/>
        <v/>
      </c>
      <c r="L165" s="263" t="str">
        <f t="shared" si="17"/>
        <v/>
      </c>
      <c r="M165" s="263" t="str">
        <f t="shared" si="19"/>
        <v/>
      </c>
      <c r="N165" s="263">
        <f t="shared" si="20"/>
        <v>0</v>
      </c>
      <c r="O165">
        <v>144</v>
      </c>
    </row>
    <row r="166" spans="1:15" hidden="1">
      <c r="A166" s="72" t="s">
        <v>530</v>
      </c>
      <c r="B166" s="92"/>
      <c r="C166" s="91"/>
      <c r="D166" s="574"/>
      <c r="E166" s="574"/>
      <c r="F166" s="28">
        <f t="shared" si="15"/>
        <v>0</v>
      </c>
      <c r="G166" s="89"/>
      <c r="J166" s="263" t="str">
        <f t="shared" si="16"/>
        <v/>
      </c>
      <c r="K166" s="263" t="str">
        <f t="shared" si="18"/>
        <v/>
      </c>
      <c r="L166" s="263" t="str">
        <f t="shared" si="17"/>
        <v/>
      </c>
      <c r="M166" s="263" t="str">
        <f t="shared" si="19"/>
        <v/>
      </c>
      <c r="N166" s="263">
        <f t="shared" si="20"/>
        <v>0</v>
      </c>
      <c r="O166">
        <v>145</v>
      </c>
    </row>
    <row r="167" spans="1:15" hidden="1">
      <c r="A167" s="72" t="s">
        <v>531</v>
      </c>
      <c r="B167" s="92"/>
      <c r="C167" s="91"/>
      <c r="D167" s="574"/>
      <c r="E167" s="574"/>
      <c r="F167" s="28">
        <f t="shared" si="15"/>
        <v>0</v>
      </c>
      <c r="G167" s="89"/>
      <c r="J167" s="263" t="str">
        <f t="shared" si="16"/>
        <v/>
      </c>
      <c r="K167" s="263" t="str">
        <f t="shared" si="18"/>
        <v/>
      </c>
      <c r="L167" s="263" t="str">
        <f t="shared" si="17"/>
        <v/>
      </c>
      <c r="M167" s="263" t="str">
        <f t="shared" si="19"/>
        <v/>
      </c>
      <c r="N167" s="263">
        <f t="shared" si="20"/>
        <v>0</v>
      </c>
      <c r="O167">
        <v>146</v>
      </c>
    </row>
    <row r="168" spans="1:15" hidden="1">
      <c r="A168" s="72" t="s">
        <v>532</v>
      </c>
      <c r="B168" s="92"/>
      <c r="C168" s="91"/>
      <c r="D168" s="574"/>
      <c r="E168" s="574"/>
      <c r="F168" s="28">
        <f t="shared" si="15"/>
        <v>0</v>
      </c>
      <c r="G168" s="89"/>
      <c r="J168" s="263" t="str">
        <f t="shared" si="16"/>
        <v/>
      </c>
      <c r="K168" s="263" t="str">
        <f t="shared" si="18"/>
        <v/>
      </c>
      <c r="L168" s="263" t="str">
        <f t="shared" si="17"/>
        <v/>
      </c>
      <c r="M168" s="263" t="str">
        <f t="shared" si="19"/>
        <v/>
      </c>
      <c r="N168" s="263">
        <f t="shared" si="20"/>
        <v>0</v>
      </c>
      <c r="O168">
        <v>147</v>
      </c>
    </row>
    <row r="169" spans="1:15" hidden="1">
      <c r="A169" s="72" t="s">
        <v>533</v>
      </c>
      <c r="B169" s="92"/>
      <c r="C169" s="91"/>
      <c r="D169" s="574"/>
      <c r="E169" s="574"/>
      <c r="F169" s="28">
        <f t="shared" si="15"/>
        <v>0</v>
      </c>
      <c r="G169" s="89"/>
      <c r="J169" s="263" t="str">
        <f t="shared" si="16"/>
        <v/>
      </c>
      <c r="K169" s="263" t="str">
        <f t="shared" si="18"/>
        <v/>
      </c>
      <c r="L169" s="263" t="str">
        <f t="shared" si="17"/>
        <v/>
      </c>
      <c r="M169" s="263" t="str">
        <f t="shared" si="19"/>
        <v/>
      </c>
      <c r="N169" s="263">
        <f t="shared" si="20"/>
        <v>0</v>
      </c>
      <c r="O169">
        <v>148</v>
      </c>
    </row>
    <row r="170" spans="1:15" hidden="1">
      <c r="A170" s="72" t="s">
        <v>534</v>
      </c>
      <c r="B170" s="92"/>
      <c r="C170" s="91"/>
      <c r="D170" s="574"/>
      <c r="E170" s="574"/>
      <c r="F170" s="28">
        <f t="shared" si="15"/>
        <v>0</v>
      </c>
      <c r="G170" s="89"/>
      <c r="J170" s="263" t="str">
        <f t="shared" si="16"/>
        <v/>
      </c>
      <c r="K170" s="263" t="str">
        <f t="shared" si="18"/>
        <v/>
      </c>
      <c r="L170" s="263" t="str">
        <f t="shared" si="17"/>
        <v/>
      </c>
      <c r="M170" s="263" t="str">
        <f t="shared" si="19"/>
        <v/>
      </c>
      <c r="N170" s="263">
        <f t="shared" si="20"/>
        <v>0</v>
      </c>
      <c r="O170">
        <v>149</v>
      </c>
    </row>
    <row r="171" spans="1:15" hidden="1">
      <c r="A171" s="72" t="s">
        <v>535</v>
      </c>
      <c r="B171" s="92"/>
      <c r="C171" s="91"/>
      <c r="D171" s="574"/>
      <c r="E171" s="574"/>
      <c r="F171" s="28">
        <f t="shared" si="15"/>
        <v>0</v>
      </c>
      <c r="G171" s="89"/>
      <c r="J171" s="263" t="str">
        <f t="shared" si="16"/>
        <v/>
      </c>
      <c r="K171" s="263" t="str">
        <f t="shared" si="18"/>
        <v/>
      </c>
      <c r="L171" s="263" t="str">
        <f t="shared" si="17"/>
        <v/>
      </c>
      <c r="M171" s="263" t="str">
        <f t="shared" si="19"/>
        <v/>
      </c>
      <c r="N171" s="263">
        <f t="shared" si="20"/>
        <v>0</v>
      </c>
      <c r="O171">
        <v>150</v>
      </c>
    </row>
    <row r="172" spans="1:15" hidden="1">
      <c r="A172" s="72" t="s">
        <v>536</v>
      </c>
      <c r="B172" s="92"/>
      <c r="C172" s="91"/>
      <c r="D172" s="574"/>
      <c r="E172" s="574"/>
      <c r="F172" s="28">
        <f t="shared" si="15"/>
        <v>0</v>
      </c>
      <c r="G172" s="89"/>
      <c r="J172" s="263" t="str">
        <f t="shared" si="16"/>
        <v/>
      </c>
      <c r="K172" s="263" t="str">
        <f t="shared" si="18"/>
        <v/>
      </c>
      <c r="L172" s="263" t="str">
        <f t="shared" si="17"/>
        <v/>
      </c>
      <c r="M172" s="263" t="str">
        <f t="shared" si="19"/>
        <v/>
      </c>
      <c r="N172" s="263">
        <f t="shared" si="20"/>
        <v>0</v>
      </c>
      <c r="O172">
        <v>151</v>
      </c>
    </row>
    <row r="173" spans="1:15" hidden="1">
      <c r="A173" s="72" t="s">
        <v>537</v>
      </c>
      <c r="B173" s="92"/>
      <c r="C173" s="91"/>
      <c r="D173" s="574"/>
      <c r="E173" s="574"/>
      <c r="F173" s="28">
        <f t="shared" si="15"/>
        <v>0</v>
      </c>
      <c r="G173" s="89"/>
      <c r="J173" s="263" t="str">
        <f t="shared" si="16"/>
        <v/>
      </c>
      <c r="K173" s="263" t="str">
        <f t="shared" si="18"/>
        <v/>
      </c>
      <c r="L173" s="263" t="str">
        <f t="shared" si="17"/>
        <v/>
      </c>
      <c r="M173" s="263" t="str">
        <f t="shared" si="19"/>
        <v/>
      </c>
      <c r="N173" s="263">
        <f t="shared" si="20"/>
        <v>0</v>
      </c>
      <c r="O173">
        <v>152</v>
      </c>
    </row>
    <row r="174" spans="1:15" hidden="1">
      <c r="A174" s="72" t="s">
        <v>538</v>
      </c>
      <c r="B174" s="92"/>
      <c r="C174" s="91"/>
      <c r="D174" s="574"/>
      <c r="E174" s="574"/>
      <c r="F174" s="28">
        <f t="shared" si="15"/>
        <v>0</v>
      </c>
      <c r="G174" s="89"/>
      <c r="J174" s="263" t="str">
        <f t="shared" si="16"/>
        <v/>
      </c>
      <c r="K174" s="263" t="str">
        <f t="shared" si="18"/>
        <v/>
      </c>
      <c r="L174" s="263" t="str">
        <f t="shared" si="17"/>
        <v/>
      </c>
      <c r="M174" s="263" t="str">
        <f t="shared" si="19"/>
        <v/>
      </c>
      <c r="N174" s="263">
        <f t="shared" si="20"/>
        <v>0</v>
      </c>
      <c r="O174">
        <v>153</v>
      </c>
    </row>
    <row r="175" spans="1:15" hidden="1">
      <c r="A175" s="72" t="s">
        <v>539</v>
      </c>
      <c r="B175" s="92"/>
      <c r="C175" s="91"/>
      <c r="D175" s="574"/>
      <c r="E175" s="574"/>
      <c r="F175" s="28">
        <f t="shared" si="15"/>
        <v>0</v>
      </c>
      <c r="G175" s="89"/>
      <c r="J175" s="263" t="str">
        <f t="shared" si="16"/>
        <v/>
      </c>
      <c r="K175" s="263" t="str">
        <f t="shared" si="18"/>
        <v/>
      </c>
      <c r="L175" s="263" t="str">
        <f t="shared" si="17"/>
        <v/>
      </c>
      <c r="M175" s="263" t="str">
        <f t="shared" si="19"/>
        <v/>
      </c>
      <c r="N175" s="263">
        <f t="shared" si="20"/>
        <v>0</v>
      </c>
      <c r="O175">
        <v>154</v>
      </c>
    </row>
    <row r="176" spans="1:15" hidden="1">
      <c r="A176" s="72" t="s">
        <v>540</v>
      </c>
      <c r="B176" s="92"/>
      <c r="C176" s="91"/>
      <c r="D176" s="574"/>
      <c r="E176" s="574"/>
      <c r="F176" s="28">
        <f t="shared" si="15"/>
        <v>0</v>
      </c>
      <c r="G176" s="89"/>
      <c r="J176" s="263" t="str">
        <f t="shared" si="16"/>
        <v/>
      </c>
      <c r="K176" s="263" t="str">
        <f t="shared" si="18"/>
        <v/>
      </c>
      <c r="L176" s="263" t="str">
        <f t="shared" si="17"/>
        <v/>
      </c>
      <c r="M176" s="263" t="str">
        <f t="shared" si="19"/>
        <v/>
      </c>
      <c r="N176" s="263">
        <f t="shared" si="20"/>
        <v>0</v>
      </c>
      <c r="O176">
        <v>155</v>
      </c>
    </row>
    <row r="177" spans="1:15" hidden="1">
      <c r="A177" s="72" t="s">
        <v>541</v>
      </c>
      <c r="B177" s="92"/>
      <c r="C177" s="91"/>
      <c r="D177" s="574"/>
      <c r="E177" s="574"/>
      <c r="F177" s="28">
        <f t="shared" si="15"/>
        <v>0</v>
      </c>
      <c r="G177" s="89"/>
      <c r="J177" s="263" t="str">
        <f t="shared" si="16"/>
        <v/>
      </c>
      <c r="K177" s="263" t="str">
        <f t="shared" si="18"/>
        <v/>
      </c>
      <c r="L177" s="263" t="str">
        <f t="shared" si="17"/>
        <v/>
      </c>
      <c r="M177" s="263" t="str">
        <f t="shared" si="19"/>
        <v/>
      </c>
      <c r="N177" s="263">
        <f t="shared" si="20"/>
        <v>0</v>
      </c>
      <c r="O177">
        <v>156</v>
      </c>
    </row>
    <row r="178" spans="1:15" hidden="1">
      <c r="A178" s="72" t="s">
        <v>542</v>
      </c>
      <c r="B178" s="92"/>
      <c r="C178" s="91"/>
      <c r="D178" s="574"/>
      <c r="E178" s="574"/>
      <c r="F178" s="28">
        <f t="shared" si="15"/>
        <v>0</v>
      </c>
      <c r="G178" s="89"/>
      <c r="J178" s="263" t="str">
        <f t="shared" si="16"/>
        <v/>
      </c>
      <c r="K178" s="263" t="str">
        <f t="shared" si="18"/>
        <v/>
      </c>
      <c r="L178" s="263" t="str">
        <f t="shared" si="17"/>
        <v/>
      </c>
      <c r="M178" s="263" t="str">
        <f t="shared" si="19"/>
        <v/>
      </c>
      <c r="N178" s="263">
        <f t="shared" si="20"/>
        <v>0</v>
      </c>
      <c r="O178">
        <v>157</v>
      </c>
    </row>
    <row r="179" spans="1:15" hidden="1">
      <c r="A179" s="72" t="s">
        <v>543</v>
      </c>
      <c r="B179" s="92"/>
      <c r="C179" s="91"/>
      <c r="D179" s="574"/>
      <c r="E179" s="574"/>
      <c r="F179" s="28">
        <f t="shared" si="15"/>
        <v>0</v>
      </c>
      <c r="G179" s="89"/>
      <c r="J179" s="263" t="str">
        <f t="shared" si="16"/>
        <v/>
      </c>
      <c r="K179" s="263" t="str">
        <f t="shared" si="18"/>
        <v/>
      </c>
      <c r="L179" s="263" t="str">
        <f t="shared" si="17"/>
        <v/>
      </c>
      <c r="M179" s="263" t="str">
        <f t="shared" si="19"/>
        <v/>
      </c>
      <c r="N179" s="263">
        <f t="shared" si="20"/>
        <v>0</v>
      </c>
      <c r="O179">
        <v>158</v>
      </c>
    </row>
    <row r="180" spans="1:15" hidden="1">
      <c r="A180" s="72" t="s">
        <v>544</v>
      </c>
      <c r="B180" s="92"/>
      <c r="C180" s="91"/>
      <c r="D180" s="574"/>
      <c r="E180" s="574"/>
      <c r="F180" s="28">
        <f t="shared" si="15"/>
        <v>0</v>
      </c>
      <c r="G180" s="89"/>
      <c r="J180" s="263" t="str">
        <f t="shared" si="16"/>
        <v/>
      </c>
      <c r="K180" s="263" t="str">
        <f t="shared" si="18"/>
        <v/>
      </c>
      <c r="L180" s="263" t="str">
        <f t="shared" si="17"/>
        <v/>
      </c>
      <c r="M180" s="263" t="str">
        <f t="shared" si="19"/>
        <v/>
      </c>
      <c r="N180" s="263">
        <f t="shared" si="20"/>
        <v>0</v>
      </c>
      <c r="O180">
        <v>159</v>
      </c>
    </row>
    <row r="181" spans="1:15" hidden="1">
      <c r="A181" s="72" t="s">
        <v>545</v>
      </c>
      <c r="B181" s="92"/>
      <c r="C181" s="91"/>
      <c r="D181" s="574"/>
      <c r="E181" s="574"/>
      <c r="F181" s="28">
        <f t="shared" si="15"/>
        <v>0</v>
      </c>
      <c r="G181" s="89"/>
      <c r="J181" s="263" t="str">
        <f t="shared" si="16"/>
        <v/>
      </c>
      <c r="K181" s="263" t="str">
        <f t="shared" si="18"/>
        <v/>
      </c>
      <c r="L181" s="263" t="str">
        <f t="shared" si="17"/>
        <v/>
      </c>
      <c r="M181" s="263" t="str">
        <f t="shared" si="19"/>
        <v/>
      </c>
      <c r="N181" s="263">
        <f t="shared" si="20"/>
        <v>0</v>
      </c>
      <c r="O181">
        <v>160</v>
      </c>
    </row>
    <row r="182" spans="1:15" hidden="1">
      <c r="A182" s="72" t="s">
        <v>546</v>
      </c>
      <c r="B182" s="92"/>
      <c r="C182" s="91"/>
      <c r="D182" s="574"/>
      <c r="E182" s="574"/>
      <c r="F182" s="28">
        <f t="shared" si="15"/>
        <v>0</v>
      </c>
      <c r="G182" s="89"/>
      <c r="J182" s="263" t="str">
        <f t="shared" si="16"/>
        <v/>
      </c>
      <c r="K182" s="263" t="str">
        <f t="shared" si="18"/>
        <v/>
      </c>
      <c r="L182" s="263" t="str">
        <f t="shared" si="17"/>
        <v/>
      </c>
      <c r="M182" s="263" t="str">
        <f t="shared" si="19"/>
        <v/>
      </c>
      <c r="N182" s="263">
        <f t="shared" si="20"/>
        <v>0</v>
      </c>
      <c r="O182">
        <v>161</v>
      </c>
    </row>
    <row r="183" spans="1:15" hidden="1">
      <c r="A183" s="72" t="s">
        <v>547</v>
      </c>
      <c r="B183" s="92"/>
      <c r="C183" s="91"/>
      <c r="D183" s="574"/>
      <c r="E183" s="574"/>
      <c r="F183" s="28">
        <f t="shared" si="15"/>
        <v>0</v>
      </c>
      <c r="G183" s="89"/>
      <c r="J183" s="263" t="str">
        <f t="shared" si="16"/>
        <v/>
      </c>
      <c r="K183" s="263" t="str">
        <f t="shared" si="18"/>
        <v/>
      </c>
      <c r="L183" s="263" t="str">
        <f t="shared" si="17"/>
        <v/>
      </c>
      <c r="M183" s="263" t="str">
        <f t="shared" si="19"/>
        <v/>
      </c>
      <c r="N183" s="263">
        <f t="shared" si="20"/>
        <v>0</v>
      </c>
      <c r="O183">
        <v>162</v>
      </c>
    </row>
    <row r="184" spans="1:15" hidden="1">
      <c r="A184" s="72" t="s">
        <v>548</v>
      </c>
      <c r="B184" s="92"/>
      <c r="C184" s="91"/>
      <c r="D184" s="574"/>
      <c r="E184" s="574"/>
      <c r="F184" s="28">
        <f t="shared" si="15"/>
        <v>0</v>
      </c>
      <c r="G184" s="89"/>
      <c r="J184" s="263" t="str">
        <f t="shared" si="16"/>
        <v/>
      </c>
      <c r="K184" s="263" t="str">
        <f t="shared" si="18"/>
        <v/>
      </c>
      <c r="L184" s="263" t="str">
        <f t="shared" si="17"/>
        <v/>
      </c>
      <c r="M184" s="263" t="str">
        <f t="shared" si="19"/>
        <v/>
      </c>
      <c r="N184" s="263">
        <f t="shared" si="20"/>
        <v>0</v>
      </c>
      <c r="O184">
        <v>163</v>
      </c>
    </row>
    <row r="185" spans="1:15" hidden="1">
      <c r="A185" s="72" t="s">
        <v>549</v>
      </c>
      <c r="B185" s="92"/>
      <c r="C185" s="91"/>
      <c r="D185" s="574"/>
      <c r="E185" s="574"/>
      <c r="F185" s="28">
        <f t="shared" si="15"/>
        <v>0</v>
      </c>
      <c r="G185" s="89"/>
      <c r="J185" s="263" t="str">
        <f t="shared" si="16"/>
        <v/>
      </c>
      <c r="K185" s="263" t="str">
        <f t="shared" si="18"/>
        <v/>
      </c>
      <c r="L185" s="263" t="str">
        <f t="shared" si="17"/>
        <v/>
      </c>
      <c r="M185" s="263" t="str">
        <f t="shared" si="19"/>
        <v/>
      </c>
      <c r="N185" s="263">
        <f t="shared" si="20"/>
        <v>0</v>
      </c>
      <c r="O185">
        <v>164</v>
      </c>
    </row>
    <row r="186" spans="1:15" hidden="1">
      <c r="A186" s="72" t="s">
        <v>550</v>
      </c>
      <c r="B186" s="92"/>
      <c r="C186" s="91"/>
      <c r="D186" s="574"/>
      <c r="E186" s="574"/>
      <c r="F186" s="28">
        <f t="shared" si="15"/>
        <v>0</v>
      </c>
      <c r="G186" s="89"/>
      <c r="J186" s="263" t="str">
        <f t="shared" si="16"/>
        <v/>
      </c>
      <c r="K186" s="263" t="str">
        <f t="shared" si="18"/>
        <v/>
      </c>
      <c r="L186" s="263" t="str">
        <f t="shared" si="17"/>
        <v/>
      </c>
      <c r="M186" s="263" t="str">
        <f t="shared" si="19"/>
        <v/>
      </c>
      <c r="N186" s="263">
        <f t="shared" si="20"/>
        <v>0</v>
      </c>
      <c r="O186">
        <v>165</v>
      </c>
    </row>
    <row r="187" spans="1:15" hidden="1">
      <c r="A187" s="72" t="s">
        <v>551</v>
      </c>
      <c r="B187" s="92"/>
      <c r="C187" s="91"/>
      <c r="D187" s="574"/>
      <c r="E187" s="574"/>
      <c r="F187" s="28">
        <f t="shared" si="15"/>
        <v>0</v>
      </c>
      <c r="G187" s="89"/>
      <c r="J187" s="263" t="str">
        <f t="shared" si="16"/>
        <v/>
      </c>
      <c r="K187" s="263" t="str">
        <f t="shared" si="18"/>
        <v/>
      </c>
      <c r="L187" s="263" t="str">
        <f t="shared" si="17"/>
        <v/>
      </c>
      <c r="M187" s="263" t="str">
        <f t="shared" si="19"/>
        <v/>
      </c>
      <c r="N187" s="263">
        <f t="shared" si="20"/>
        <v>0</v>
      </c>
      <c r="O187">
        <v>166</v>
      </c>
    </row>
    <row r="188" spans="1:15" hidden="1">
      <c r="A188" s="72" t="s">
        <v>552</v>
      </c>
      <c r="B188" s="92"/>
      <c r="C188" s="91"/>
      <c r="D188" s="574"/>
      <c r="E188" s="574"/>
      <c r="F188" s="28">
        <f t="shared" si="15"/>
        <v>0</v>
      </c>
      <c r="G188" s="89"/>
      <c r="J188" s="263" t="str">
        <f t="shared" si="16"/>
        <v/>
      </c>
      <c r="K188" s="263" t="str">
        <f t="shared" si="18"/>
        <v/>
      </c>
      <c r="L188" s="263" t="str">
        <f t="shared" si="17"/>
        <v/>
      </c>
      <c r="M188" s="263" t="str">
        <f t="shared" si="19"/>
        <v/>
      </c>
      <c r="N188" s="263">
        <f t="shared" si="20"/>
        <v>0</v>
      </c>
      <c r="O188">
        <v>167</v>
      </c>
    </row>
    <row r="189" spans="1:15" hidden="1">
      <c r="A189" s="72" t="s">
        <v>553</v>
      </c>
      <c r="B189" s="92"/>
      <c r="C189" s="91"/>
      <c r="D189" s="574"/>
      <c r="E189" s="574"/>
      <c r="F189" s="28">
        <f t="shared" si="15"/>
        <v>0</v>
      </c>
      <c r="G189" s="89"/>
      <c r="J189" s="263" t="str">
        <f t="shared" si="16"/>
        <v/>
      </c>
      <c r="K189" s="263" t="str">
        <f t="shared" si="18"/>
        <v/>
      </c>
      <c r="L189" s="263" t="str">
        <f t="shared" si="17"/>
        <v/>
      </c>
      <c r="M189" s="263" t="str">
        <f t="shared" si="19"/>
        <v/>
      </c>
      <c r="N189" s="263">
        <f t="shared" si="20"/>
        <v>0</v>
      </c>
      <c r="O189">
        <v>168</v>
      </c>
    </row>
    <row r="190" spans="1:15" hidden="1">
      <c r="A190" s="72" t="s">
        <v>554</v>
      </c>
      <c r="B190" s="92"/>
      <c r="C190" s="91"/>
      <c r="D190" s="574"/>
      <c r="E190" s="574"/>
      <c r="F190" s="28">
        <f t="shared" si="15"/>
        <v>0</v>
      </c>
      <c r="G190" s="89"/>
      <c r="J190" s="263" t="str">
        <f t="shared" si="16"/>
        <v/>
      </c>
      <c r="K190" s="263" t="str">
        <f t="shared" si="18"/>
        <v/>
      </c>
      <c r="L190" s="263" t="str">
        <f t="shared" si="17"/>
        <v/>
      </c>
      <c r="M190" s="263" t="str">
        <f t="shared" si="19"/>
        <v/>
      </c>
      <c r="N190" s="263">
        <f t="shared" si="20"/>
        <v>0</v>
      </c>
      <c r="O190">
        <v>169</v>
      </c>
    </row>
    <row r="191" spans="1:15" hidden="1">
      <c r="A191" s="72" t="s">
        <v>555</v>
      </c>
      <c r="B191" s="92"/>
      <c r="C191" s="91"/>
      <c r="D191" s="574"/>
      <c r="E191" s="574"/>
      <c r="F191" s="28">
        <f t="shared" si="15"/>
        <v>0</v>
      </c>
      <c r="G191" s="89"/>
      <c r="J191" s="263" t="str">
        <f t="shared" si="16"/>
        <v/>
      </c>
      <c r="K191" s="263" t="str">
        <f t="shared" si="18"/>
        <v/>
      </c>
      <c r="L191" s="263" t="str">
        <f t="shared" si="17"/>
        <v/>
      </c>
      <c r="M191" s="263" t="str">
        <f t="shared" si="19"/>
        <v/>
      </c>
      <c r="N191" s="263">
        <f t="shared" si="20"/>
        <v>0</v>
      </c>
      <c r="O191">
        <v>170</v>
      </c>
    </row>
    <row r="192" spans="1:15" hidden="1">
      <c r="A192" s="72" t="s">
        <v>556</v>
      </c>
      <c r="B192" s="92"/>
      <c r="C192" s="91"/>
      <c r="D192" s="574"/>
      <c r="E192" s="574"/>
      <c r="F192" s="28">
        <f t="shared" si="15"/>
        <v>0</v>
      </c>
      <c r="G192" s="89"/>
      <c r="J192" s="263" t="str">
        <f t="shared" si="16"/>
        <v/>
      </c>
      <c r="K192" s="263" t="str">
        <f t="shared" si="18"/>
        <v/>
      </c>
      <c r="L192" s="263" t="str">
        <f t="shared" si="17"/>
        <v/>
      </c>
      <c r="M192" s="263" t="str">
        <f t="shared" si="19"/>
        <v/>
      </c>
      <c r="N192" s="263">
        <f t="shared" si="20"/>
        <v>0</v>
      </c>
      <c r="O192">
        <v>171</v>
      </c>
    </row>
    <row r="193" spans="1:15" hidden="1">
      <c r="A193" s="72" t="s">
        <v>557</v>
      </c>
      <c r="B193" s="92"/>
      <c r="C193" s="91"/>
      <c r="D193" s="574"/>
      <c r="E193" s="574"/>
      <c r="F193" s="28">
        <f t="shared" si="15"/>
        <v>0</v>
      </c>
      <c r="G193" s="89"/>
      <c r="J193" s="263" t="str">
        <f t="shared" si="16"/>
        <v/>
      </c>
      <c r="K193" s="263" t="str">
        <f t="shared" si="18"/>
        <v/>
      </c>
      <c r="L193" s="263" t="str">
        <f t="shared" si="17"/>
        <v/>
      </c>
      <c r="M193" s="263" t="str">
        <f t="shared" si="19"/>
        <v/>
      </c>
      <c r="N193" s="263">
        <f t="shared" si="20"/>
        <v>0</v>
      </c>
      <c r="O193">
        <v>172</v>
      </c>
    </row>
    <row r="194" spans="1:15" hidden="1">
      <c r="A194" s="72" t="s">
        <v>558</v>
      </c>
      <c r="B194" s="92"/>
      <c r="C194" s="91"/>
      <c r="D194" s="574"/>
      <c r="E194" s="574"/>
      <c r="F194" s="28">
        <f t="shared" si="15"/>
        <v>0</v>
      </c>
      <c r="G194" s="89"/>
      <c r="J194" s="263" t="str">
        <f t="shared" si="16"/>
        <v/>
      </c>
      <c r="K194" s="263" t="str">
        <f t="shared" si="18"/>
        <v/>
      </c>
      <c r="L194" s="263" t="str">
        <f t="shared" si="17"/>
        <v/>
      </c>
      <c r="M194" s="263" t="str">
        <f t="shared" si="19"/>
        <v/>
      </c>
      <c r="N194" s="263">
        <f t="shared" si="20"/>
        <v>0</v>
      </c>
      <c r="O194">
        <v>173</v>
      </c>
    </row>
    <row r="195" spans="1:15" hidden="1">
      <c r="A195" s="72" t="s">
        <v>559</v>
      </c>
      <c r="B195" s="92"/>
      <c r="C195" s="91"/>
      <c r="D195" s="574"/>
      <c r="E195" s="574"/>
      <c r="F195" s="28">
        <f t="shared" si="15"/>
        <v>0</v>
      </c>
      <c r="G195" s="89"/>
      <c r="J195" s="263" t="str">
        <f t="shared" si="16"/>
        <v/>
      </c>
      <c r="K195" s="263" t="str">
        <f t="shared" si="18"/>
        <v/>
      </c>
      <c r="L195" s="263" t="str">
        <f t="shared" si="17"/>
        <v/>
      </c>
      <c r="M195" s="263" t="str">
        <f t="shared" si="19"/>
        <v/>
      </c>
      <c r="N195" s="263">
        <f t="shared" si="20"/>
        <v>0</v>
      </c>
      <c r="O195">
        <v>174</v>
      </c>
    </row>
    <row r="196" spans="1:15" hidden="1">
      <c r="A196" s="72" t="s">
        <v>560</v>
      </c>
      <c r="B196" s="92"/>
      <c r="C196" s="91"/>
      <c r="D196" s="574"/>
      <c r="E196" s="574"/>
      <c r="F196" s="28">
        <f t="shared" si="15"/>
        <v>0</v>
      </c>
      <c r="G196" s="89"/>
      <c r="J196" s="263" t="str">
        <f t="shared" si="16"/>
        <v/>
      </c>
      <c r="K196" s="263" t="str">
        <f t="shared" si="18"/>
        <v/>
      </c>
      <c r="L196" s="263" t="str">
        <f t="shared" si="17"/>
        <v/>
      </c>
      <c r="M196" s="263" t="str">
        <f t="shared" si="19"/>
        <v/>
      </c>
      <c r="N196" s="263">
        <f t="shared" si="20"/>
        <v>0</v>
      </c>
      <c r="O196">
        <v>175</v>
      </c>
    </row>
    <row r="197" spans="1:15" hidden="1">
      <c r="A197" s="72" t="s">
        <v>561</v>
      </c>
      <c r="B197" s="92"/>
      <c r="C197" s="91"/>
      <c r="D197" s="574"/>
      <c r="E197" s="574"/>
      <c r="F197" s="28">
        <f t="shared" si="15"/>
        <v>0</v>
      </c>
      <c r="G197" s="89"/>
      <c r="J197" s="263" t="str">
        <f t="shared" si="16"/>
        <v/>
      </c>
      <c r="K197" s="263" t="str">
        <f t="shared" si="18"/>
        <v/>
      </c>
      <c r="L197" s="263" t="str">
        <f t="shared" si="17"/>
        <v/>
      </c>
      <c r="M197" s="263" t="str">
        <f t="shared" si="19"/>
        <v/>
      </c>
      <c r="N197" s="263">
        <f t="shared" si="20"/>
        <v>0</v>
      </c>
      <c r="O197">
        <v>176</v>
      </c>
    </row>
    <row r="198" spans="1:15" hidden="1">
      <c r="A198" s="72" t="s">
        <v>562</v>
      </c>
      <c r="B198" s="92"/>
      <c r="C198" s="91"/>
      <c r="D198" s="574"/>
      <c r="E198" s="574"/>
      <c r="F198" s="28">
        <f t="shared" si="15"/>
        <v>0</v>
      </c>
      <c r="G198" s="89"/>
      <c r="J198" s="263" t="str">
        <f t="shared" si="16"/>
        <v/>
      </c>
      <c r="K198" s="263" t="str">
        <f t="shared" si="18"/>
        <v/>
      </c>
      <c r="L198" s="263" t="str">
        <f t="shared" si="17"/>
        <v/>
      </c>
      <c r="M198" s="263" t="str">
        <f t="shared" si="19"/>
        <v/>
      </c>
      <c r="N198" s="263">
        <f t="shared" si="20"/>
        <v>0</v>
      </c>
      <c r="O198">
        <v>177</v>
      </c>
    </row>
    <row r="199" spans="1:15" hidden="1">
      <c r="A199" s="72" t="s">
        <v>563</v>
      </c>
      <c r="B199" s="92"/>
      <c r="C199" s="91"/>
      <c r="D199" s="574"/>
      <c r="E199" s="574"/>
      <c r="F199" s="28">
        <f t="shared" si="15"/>
        <v>0</v>
      </c>
      <c r="G199" s="89"/>
      <c r="J199" s="263" t="str">
        <f t="shared" si="16"/>
        <v/>
      </c>
      <c r="K199" s="263" t="str">
        <f t="shared" si="18"/>
        <v/>
      </c>
      <c r="L199" s="263" t="str">
        <f t="shared" si="17"/>
        <v/>
      </c>
      <c r="M199" s="263" t="str">
        <f t="shared" si="19"/>
        <v/>
      </c>
      <c r="N199" s="263">
        <f t="shared" si="20"/>
        <v>0</v>
      </c>
      <c r="O199">
        <v>178</v>
      </c>
    </row>
    <row r="200" spans="1:15" hidden="1">
      <c r="A200" s="72" t="s">
        <v>564</v>
      </c>
      <c r="B200" s="92"/>
      <c r="C200" s="91"/>
      <c r="D200" s="574"/>
      <c r="E200" s="574"/>
      <c r="F200" s="28">
        <f t="shared" si="15"/>
        <v>0</v>
      </c>
      <c r="G200" s="89"/>
      <c r="J200" s="263" t="str">
        <f t="shared" si="16"/>
        <v/>
      </c>
      <c r="K200" s="263" t="str">
        <f t="shared" si="18"/>
        <v/>
      </c>
      <c r="L200" s="263" t="str">
        <f t="shared" si="17"/>
        <v/>
      </c>
      <c r="M200" s="263" t="str">
        <f t="shared" si="19"/>
        <v/>
      </c>
      <c r="N200" s="263">
        <f t="shared" si="20"/>
        <v>0</v>
      </c>
      <c r="O200">
        <v>179</v>
      </c>
    </row>
    <row r="201" spans="1:15" hidden="1">
      <c r="A201" s="72" t="s">
        <v>565</v>
      </c>
      <c r="B201" s="92"/>
      <c r="C201" s="91"/>
      <c r="D201" s="574"/>
      <c r="E201" s="574"/>
      <c r="F201" s="28">
        <f t="shared" si="15"/>
        <v>0</v>
      </c>
      <c r="G201" s="89"/>
      <c r="J201" s="263" t="str">
        <f t="shared" si="16"/>
        <v/>
      </c>
      <c r="K201" s="263" t="str">
        <f t="shared" si="18"/>
        <v/>
      </c>
      <c r="L201" s="263" t="str">
        <f t="shared" si="17"/>
        <v/>
      </c>
      <c r="M201" s="263" t="str">
        <f t="shared" si="19"/>
        <v/>
      </c>
      <c r="N201" s="263">
        <f t="shared" si="20"/>
        <v>0</v>
      </c>
      <c r="O201">
        <v>180</v>
      </c>
    </row>
    <row r="202" spans="1:15" hidden="1">
      <c r="A202" s="72" t="s">
        <v>566</v>
      </c>
      <c r="B202" s="92"/>
      <c r="C202" s="91"/>
      <c r="D202" s="574"/>
      <c r="E202" s="574"/>
      <c r="F202" s="28">
        <f t="shared" si="15"/>
        <v>0</v>
      </c>
      <c r="G202" s="89"/>
      <c r="J202" s="263" t="str">
        <f t="shared" si="16"/>
        <v/>
      </c>
      <c r="K202" s="263" t="str">
        <f t="shared" si="18"/>
        <v/>
      </c>
      <c r="L202" s="263" t="str">
        <f t="shared" si="17"/>
        <v/>
      </c>
      <c r="M202" s="263" t="str">
        <f t="shared" si="19"/>
        <v/>
      </c>
      <c r="N202" s="263">
        <f t="shared" si="20"/>
        <v>0</v>
      </c>
      <c r="O202">
        <v>181</v>
      </c>
    </row>
    <row r="203" spans="1:15" hidden="1">
      <c r="A203" s="72" t="s">
        <v>567</v>
      </c>
      <c r="B203" s="92"/>
      <c r="C203" s="91"/>
      <c r="D203" s="574"/>
      <c r="E203" s="574"/>
      <c r="F203" s="28">
        <f t="shared" si="15"/>
        <v>0</v>
      </c>
      <c r="G203" s="89"/>
      <c r="J203" s="263" t="str">
        <f t="shared" si="16"/>
        <v/>
      </c>
      <c r="K203" s="263" t="str">
        <f t="shared" si="18"/>
        <v/>
      </c>
      <c r="L203" s="263" t="str">
        <f t="shared" si="17"/>
        <v/>
      </c>
      <c r="M203" s="263" t="str">
        <f t="shared" si="19"/>
        <v/>
      </c>
      <c r="N203" s="263">
        <f t="shared" si="20"/>
        <v>0</v>
      </c>
      <c r="O203">
        <v>182</v>
      </c>
    </row>
    <row r="204" spans="1:15" hidden="1">
      <c r="A204" s="72" t="s">
        <v>568</v>
      </c>
      <c r="B204" s="92"/>
      <c r="C204" s="91"/>
      <c r="D204" s="574"/>
      <c r="E204" s="574"/>
      <c r="F204" s="28">
        <f t="shared" si="15"/>
        <v>0</v>
      </c>
      <c r="G204" s="89"/>
      <c r="J204" s="263" t="str">
        <f t="shared" si="16"/>
        <v/>
      </c>
      <c r="K204" s="263" t="str">
        <f t="shared" si="18"/>
        <v/>
      </c>
      <c r="L204" s="263" t="str">
        <f t="shared" si="17"/>
        <v/>
      </c>
      <c r="M204" s="263" t="str">
        <f t="shared" si="19"/>
        <v/>
      </c>
      <c r="N204" s="263">
        <f t="shared" si="20"/>
        <v>0</v>
      </c>
      <c r="O204">
        <v>183</v>
      </c>
    </row>
    <row r="205" spans="1:15" hidden="1">
      <c r="A205" s="72" t="s">
        <v>569</v>
      </c>
      <c r="B205" s="92"/>
      <c r="C205" s="91"/>
      <c r="D205" s="574"/>
      <c r="E205" s="574"/>
      <c r="F205" s="28">
        <f t="shared" si="15"/>
        <v>0</v>
      </c>
      <c r="G205" s="89"/>
      <c r="J205" s="263" t="str">
        <f t="shared" si="16"/>
        <v/>
      </c>
      <c r="K205" s="263" t="str">
        <f t="shared" si="18"/>
        <v/>
      </c>
      <c r="L205" s="263" t="str">
        <f t="shared" si="17"/>
        <v/>
      </c>
      <c r="M205" s="263" t="str">
        <f t="shared" si="19"/>
        <v/>
      </c>
      <c r="N205" s="263">
        <f t="shared" si="20"/>
        <v>0</v>
      </c>
      <c r="O205">
        <v>184</v>
      </c>
    </row>
    <row r="206" spans="1:15" hidden="1">
      <c r="A206" s="72" t="s">
        <v>570</v>
      </c>
      <c r="B206" s="92"/>
      <c r="C206" s="91"/>
      <c r="D206" s="574"/>
      <c r="E206" s="574"/>
      <c r="F206" s="28">
        <f t="shared" si="15"/>
        <v>0</v>
      </c>
      <c r="G206" s="89"/>
      <c r="J206" s="263" t="str">
        <f t="shared" si="16"/>
        <v/>
      </c>
      <c r="K206" s="263" t="str">
        <f t="shared" si="18"/>
        <v/>
      </c>
      <c r="L206" s="263" t="str">
        <f t="shared" si="17"/>
        <v/>
      </c>
      <c r="M206" s="263" t="str">
        <f t="shared" si="19"/>
        <v/>
      </c>
      <c r="N206" s="263">
        <f t="shared" si="20"/>
        <v>0</v>
      </c>
      <c r="O206">
        <v>185</v>
      </c>
    </row>
    <row r="207" spans="1:15" hidden="1">
      <c r="A207" s="72" t="s">
        <v>571</v>
      </c>
      <c r="B207" s="92"/>
      <c r="C207" s="91"/>
      <c r="D207" s="574"/>
      <c r="E207" s="574"/>
      <c r="F207" s="28">
        <f t="shared" si="15"/>
        <v>0</v>
      </c>
      <c r="G207" s="89"/>
      <c r="J207" s="263" t="str">
        <f t="shared" si="16"/>
        <v/>
      </c>
      <c r="K207" s="263" t="str">
        <f t="shared" si="18"/>
        <v/>
      </c>
      <c r="L207" s="263" t="str">
        <f t="shared" si="17"/>
        <v/>
      </c>
      <c r="M207" s="263" t="str">
        <f t="shared" si="19"/>
        <v/>
      </c>
      <c r="N207" s="263">
        <f t="shared" si="20"/>
        <v>0</v>
      </c>
      <c r="O207">
        <v>186</v>
      </c>
    </row>
    <row r="208" spans="1:15" hidden="1">
      <c r="A208" s="72" t="s">
        <v>572</v>
      </c>
      <c r="B208" s="92"/>
      <c r="C208" s="91"/>
      <c r="D208" s="574"/>
      <c r="E208" s="574"/>
      <c r="F208" s="28">
        <f t="shared" si="15"/>
        <v>0</v>
      </c>
      <c r="G208" s="89"/>
      <c r="J208" s="263" t="str">
        <f t="shared" si="16"/>
        <v/>
      </c>
      <c r="K208" s="263" t="str">
        <f t="shared" si="18"/>
        <v/>
      </c>
      <c r="L208" s="263" t="str">
        <f t="shared" si="17"/>
        <v/>
      </c>
      <c r="M208" s="263" t="str">
        <f t="shared" si="19"/>
        <v/>
      </c>
      <c r="N208" s="263">
        <f t="shared" si="20"/>
        <v>0</v>
      </c>
      <c r="O208">
        <v>187</v>
      </c>
    </row>
    <row r="209" spans="1:15" hidden="1">
      <c r="A209" s="72" t="s">
        <v>573</v>
      </c>
      <c r="B209" s="92"/>
      <c r="C209" s="91"/>
      <c r="D209" s="574"/>
      <c r="E209" s="574"/>
      <c r="F209" s="28">
        <f t="shared" si="15"/>
        <v>0</v>
      </c>
      <c r="G209" s="89"/>
      <c r="J209" s="263" t="str">
        <f t="shared" si="16"/>
        <v/>
      </c>
      <c r="K209" s="263" t="str">
        <f t="shared" si="18"/>
        <v/>
      </c>
      <c r="L209" s="263" t="str">
        <f t="shared" si="17"/>
        <v/>
      </c>
      <c r="M209" s="263" t="str">
        <f t="shared" si="19"/>
        <v/>
      </c>
      <c r="N209" s="263">
        <f t="shared" si="20"/>
        <v>0</v>
      </c>
      <c r="O209">
        <v>188</v>
      </c>
    </row>
    <row r="210" spans="1:15" hidden="1">
      <c r="A210" s="72" t="s">
        <v>574</v>
      </c>
      <c r="B210" s="92"/>
      <c r="C210" s="91"/>
      <c r="D210" s="574"/>
      <c r="E210" s="574"/>
      <c r="F210" s="28">
        <f t="shared" si="15"/>
        <v>0</v>
      </c>
      <c r="G210" s="89"/>
      <c r="J210" s="263" t="str">
        <f t="shared" si="16"/>
        <v/>
      </c>
      <c r="K210" s="263" t="str">
        <f t="shared" si="18"/>
        <v/>
      </c>
      <c r="L210" s="263" t="str">
        <f t="shared" si="17"/>
        <v/>
      </c>
      <c r="M210" s="263" t="str">
        <f t="shared" si="19"/>
        <v/>
      </c>
      <c r="N210" s="263">
        <f t="shared" si="20"/>
        <v>0</v>
      </c>
      <c r="O210">
        <v>189</v>
      </c>
    </row>
    <row r="211" spans="1:15" hidden="1">
      <c r="A211" s="72" t="s">
        <v>575</v>
      </c>
      <c r="B211" s="92"/>
      <c r="C211" s="91"/>
      <c r="D211" s="574"/>
      <c r="E211" s="574"/>
      <c r="F211" s="28">
        <f t="shared" si="15"/>
        <v>0</v>
      </c>
      <c r="G211" s="89"/>
      <c r="J211" s="263" t="str">
        <f t="shared" si="16"/>
        <v/>
      </c>
      <c r="K211" s="263" t="str">
        <f t="shared" si="18"/>
        <v/>
      </c>
      <c r="L211" s="263" t="str">
        <f t="shared" si="17"/>
        <v/>
      </c>
      <c r="M211" s="263" t="str">
        <f t="shared" si="19"/>
        <v/>
      </c>
      <c r="N211" s="263">
        <f t="shared" si="20"/>
        <v>0</v>
      </c>
      <c r="O211">
        <v>190</v>
      </c>
    </row>
    <row r="212" spans="1:15" hidden="1">
      <c r="A212" s="72" t="s">
        <v>576</v>
      </c>
      <c r="B212" s="92"/>
      <c r="C212" s="91"/>
      <c r="D212" s="574"/>
      <c r="E212" s="574"/>
      <c r="F212" s="28">
        <f t="shared" si="15"/>
        <v>0</v>
      </c>
      <c r="G212" s="89"/>
      <c r="J212" s="263" t="str">
        <f t="shared" si="16"/>
        <v/>
      </c>
      <c r="K212" s="263" t="str">
        <f t="shared" si="18"/>
        <v/>
      </c>
      <c r="L212" s="263" t="str">
        <f t="shared" si="17"/>
        <v/>
      </c>
      <c r="M212" s="263" t="str">
        <f t="shared" si="19"/>
        <v/>
      </c>
      <c r="N212" s="263">
        <f t="shared" si="20"/>
        <v>0</v>
      </c>
      <c r="O212">
        <v>191</v>
      </c>
    </row>
    <row r="213" spans="1:15" hidden="1">
      <c r="A213" s="72" t="s">
        <v>577</v>
      </c>
      <c r="B213" s="92"/>
      <c r="C213" s="91"/>
      <c r="D213" s="574"/>
      <c r="E213" s="574"/>
      <c r="F213" s="28">
        <f t="shared" si="15"/>
        <v>0</v>
      </c>
      <c r="G213" s="89"/>
      <c r="J213" s="263" t="str">
        <f t="shared" si="16"/>
        <v/>
      </c>
      <c r="K213" s="263" t="str">
        <f t="shared" si="18"/>
        <v/>
      </c>
      <c r="L213" s="263" t="str">
        <f t="shared" si="17"/>
        <v/>
      </c>
      <c r="M213" s="263" t="str">
        <f t="shared" si="19"/>
        <v/>
      </c>
      <c r="N213" s="263">
        <f t="shared" si="20"/>
        <v>0</v>
      </c>
      <c r="O213">
        <v>192</v>
      </c>
    </row>
    <row r="214" spans="1:15" hidden="1">
      <c r="A214" s="72" t="s">
        <v>578</v>
      </c>
      <c r="B214" s="92"/>
      <c r="C214" s="91"/>
      <c r="D214" s="574"/>
      <c r="E214" s="574"/>
      <c r="F214" s="28">
        <f t="shared" ref="F214:F277" si="21">SUM(C214:D214)</f>
        <v>0</v>
      </c>
      <c r="G214" s="89"/>
      <c r="J214" s="263" t="str">
        <f t="shared" ref="J214:J277" si="22">IF($B$16&gt;=O214,IF($D600="",$C$16,IF($D600&lt;=22000,$D600,22000)),"")</f>
        <v/>
      </c>
      <c r="K214" s="263" t="str">
        <f t="shared" si="18"/>
        <v/>
      </c>
      <c r="L214" s="263" t="str">
        <f t="shared" ref="L214:L277" si="23">IF($B$16&gt;=O214,IF($D969="",$C$19,$D969),"")</f>
        <v/>
      </c>
      <c r="M214" s="263" t="str">
        <f t="shared" si="19"/>
        <v/>
      </c>
      <c r="N214" s="263">
        <f t="shared" si="20"/>
        <v>0</v>
      </c>
      <c r="O214">
        <v>193</v>
      </c>
    </row>
    <row r="215" spans="1:15" hidden="1">
      <c r="A215" s="72" t="s">
        <v>579</v>
      </c>
      <c r="B215" s="92"/>
      <c r="C215" s="91"/>
      <c r="D215" s="574"/>
      <c r="E215" s="574"/>
      <c r="F215" s="28">
        <f t="shared" si="21"/>
        <v>0</v>
      </c>
      <c r="G215" s="89"/>
      <c r="J215" s="263" t="str">
        <f t="shared" si="22"/>
        <v/>
      </c>
      <c r="K215" s="263" t="str">
        <f t="shared" si="18"/>
        <v/>
      </c>
      <c r="L215" s="263" t="str">
        <f t="shared" si="23"/>
        <v/>
      </c>
      <c r="M215" s="263" t="str">
        <f t="shared" si="19"/>
        <v/>
      </c>
      <c r="N215" s="263">
        <f t="shared" si="20"/>
        <v>0</v>
      </c>
      <c r="O215">
        <v>194</v>
      </c>
    </row>
    <row r="216" spans="1:15" hidden="1">
      <c r="A216" s="72" t="s">
        <v>580</v>
      </c>
      <c r="B216" s="92"/>
      <c r="C216" s="91"/>
      <c r="D216" s="574"/>
      <c r="E216" s="574"/>
      <c r="F216" s="28">
        <f t="shared" si="21"/>
        <v>0</v>
      </c>
      <c r="G216" s="89"/>
      <c r="J216" s="263" t="str">
        <f t="shared" si="22"/>
        <v/>
      </c>
      <c r="K216" s="263" t="str">
        <f t="shared" ref="K216:K279" si="24">IF($B$16&gt;=O216,$C$17+$C$18,"")</f>
        <v/>
      </c>
      <c r="L216" s="263" t="str">
        <f t="shared" si="23"/>
        <v/>
      </c>
      <c r="M216" s="263" t="str">
        <f t="shared" ref="M216:M279" si="25">IF($B$15&gt;=O216,$C$15,"")</f>
        <v/>
      </c>
      <c r="N216" s="263">
        <f t="shared" ref="N216:N279" si="26">SUM(J216:M216)</f>
        <v>0</v>
      </c>
      <c r="O216">
        <v>195</v>
      </c>
    </row>
    <row r="217" spans="1:15" hidden="1">
      <c r="A217" s="72" t="s">
        <v>581</v>
      </c>
      <c r="B217" s="92"/>
      <c r="C217" s="91"/>
      <c r="D217" s="574"/>
      <c r="E217" s="574"/>
      <c r="F217" s="28">
        <f t="shared" si="21"/>
        <v>0</v>
      </c>
      <c r="G217" s="89"/>
      <c r="J217" s="263" t="str">
        <f t="shared" si="22"/>
        <v/>
      </c>
      <c r="K217" s="263" t="str">
        <f t="shared" si="24"/>
        <v/>
      </c>
      <c r="L217" s="263" t="str">
        <f t="shared" si="23"/>
        <v/>
      </c>
      <c r="M217" s="263" t="str">
        <f t="shared" si="25"/>
        <v/>
      </c>
      <c r="N217" s="263">
        <f t="shared" si="26"/>
        <v>0</v>
      </c>
      <c r="O217">
        <v>196</v>
      </c>
    </row>
    <row r="218" spans="1:15" hidden="1">
      <c r="A218" s="72" t="s">
        <v>582</v>
      </c>
      <c r="B218" s="92"/>
      <c r="C218" s="91"/>
      <c r="D218" s="574"/>
      <c r="E218" s="574"/>
      <c r="F218" s="28">
        <f t="shared" si="21"/>
        <v>0</v>
      </c>
      <c r="G218" s="89"/>
      <c r="J218" s="263" t="str">
        <f t="shared" si="22"/>
        <v/>
      </c>
      <c r="K218" s="263" t="str">
        <f t="shared" si="24"/>
        <v/>
      </c>
      <c r="L218" s="263" t="str">
        <f t="shared" si="23"/>
        <v/>
      </c>
      <c r="M218" s="263" t="str">
        <f t="shared" si="25"/>
        <v/>
      </c>
      <c r="N218" s="263">
        <f t="shared" si="26"/>
        <v>0</v>
      </c>
      <c r="O218">
        <v>197</v>
      </c>
    </row>
    <row r="219" spans="1:15" hidden="1">
      <c r="A219" s="72" t="s">
        <v>583</v>
      </c>
      <c r="B219" s="92"/>
      <c r="C219" s="91"/>
      <c r="D219" s="574"/>
      <c r="E219" s="574"/>
      <c r="F219" s="28">
        <f t="shared" si="21"/>
        <v>0</v>
      </c>
      <c r="G219" s="89"/>
      <c r="J219" s="263" t="str">
        <f t="shared" si="22"/>
        <v/>
      </c>
      <c r="K219" s="263" t="str">
        <f t="shared" si="24"/>
        <v/>
      </c>
      <c r="L219" s="263" t="str">
        <f t="shared" si="23"/>
        <v/>
      </c>
      <c r="M219" s="263" t="str">
        <f t="shared" si="25"/>
        <v/>
      </c>
      <c r="N219" s="263">
        <f t="shared" si="26"/>
        <v>0</v>
      </c>
      <c r="O219">
        <v>198</v>
      </c>
    </row>
    <row r="220" spans="1:15" hidden="1">
      <c r="A220" s="72" t="s">
        <v>584</v>
      </c>
      <c r="B220" s="92"/>
      <c r="C220" s="91"/>
      <c r="D220" s="574"/>
      <c r="E220" s="574"/>
      <c r="F220" s="28">
        <f t="shared" si="21"/>
        <v>0</v>
      </c>
      <c r="G220" s="89"/>
      <c r="J220" s="263" t="str">
        <f t="shared" si="22"/>
        <v/>
      </c>
      <c r="K220" s="263" t="str">
        <f t="shared" si="24"/>
        <v/>
      </c>
      <c r="L220" s="263" t="str">
        <f t="shared" si="23"/>
        <v/>
      </c>
      <c r="M220" s="263" t="str">
        <f t="shared" si="25"/>
        <v/>
      </c>
      <c r="N220" s="263">
        <f t="shared" si="26"/>
        <v>0</v>
      </c>
      <c r="O220">
        <v>199</v>
      </c>
    </row>
    <row r="221" spans="1:15" hidden="1">
      <c r="A221" s="72" t="s">
        <v>585</v>
      </c>
      <c r="B221" s="92"/>
      <c r="C221" s="91"/>
      <c r="D221" s="574"/>
      <c r="E221" s="574"/>
      <c r="F221" s="28">
        <f t="shared" si="21"/>
        <v>0</v>
      </c>
      <c r="G221" s="89"/>
      <c r="J221" s="263" t="str">
        <f t="shared" si="22"/>
        <v/>
      </c>
      <c r="K221" s="263" t="str">
        <f t="shared" si="24"/>
        <v/>
      </c>
      <c r="L221" s="263" t="str">
        <f t="shared" si="23"/>
        <v/>
      </c>
      <c r="M221" s="263" t="str">
        <f t="shared" si="25"/>
        <v/>
      </c>
      <c r="N221" s="263">
        <f t="shared" si="26"/>
        <v>0</v>
      </c>
      <c r="O221">
        <v>200</v>
      </c>
    </row>
    <row r="222" spans="1:15" hidden="1">
      <c r="A222" s="72" t="s">
        <v>586</v>
      </c>
      <c r="B222" s="92"/>
      <c r="C222" s="91"/>
      <c r="D222" s="574"/>
      <c r="E222" s="574"/>
      <c r="F222" s="28">
        <f t="shared" si="21"/>
        <v>0</v>
      </c>
      <c r="G222" s="89"/>
      <c r="J222" s="263" t="str">
        <f t="shared" si="22"/>
        <v/>
      </c>
      <c r="K222" s="263" t="str">
        <f t="shared" si="24"/>
        <v/>
      </c>
      <c r="L222" s="263" t="str">
        <f t="shared" si="23"/>
        <v/>
      </c>
      <c r="M222" s="263" t="str">
        <f t="shared" si="25"/>
        <v/>
      </c>
      <c r="N222" s="263">
        <f t="shared" si="26"/>
        <v>0</v>
      </c>
      <c r="O222">
        <v>201</v>
      </c>
    </row>
    <row r="223" spans="1:15" hidden="1">
      <c r="A223" s="72" t="s">
        <v>587</v>
      </c>
      <c r="B223" s="92"/>
      <c r="C223" s="91"/>
      <c r="D223" s="574"/>
      <c r="E223" s="574"/>
      <c r="F223" s="28">
        <f t="shared" si="21"/>
        <v>0</v>
      </c>
      <c r="G223" s="89"/>
      <c r="J223" s="263" t="str">
        <f t="shared" si="22"/>
        <v/>
      </c>
      <c r="K223" s="263" t="str">
        <f t="shared" si="24"/>
        <v/>
      </c>
      <c r="L223" s="263" t="str">
        <f t="shared" si="23"/>
        <v/>
      </c>
      <c r="M223" s="263" t="str">
        <f t="shared" si="25"/>
        <v/>
      </c>
      <c r="N223" s="263">
        <f t="shared" si="26"/>
        <v>0</v>
      </c>
      <c r="O223">
        <v>202</v>
      </c>
    </row>
    <row r="224" spans="1:15" hidden="1">
      <c r="A224" s="72" t="s">
        <v>588</v>
      </c>
      <c r="B224" s="92"/>
      <c r="C224" s="91"/>
      <c r="D224" s="574"/>
      <c r="E224" s="574"/>
      <c r="F224" s="28">
        <f t="shared" si="21"/>
        <v>0</v>
      </c>
      <c r="G224" s="89"/>
      <c r="J224" s="263" t="str">
        <f t="shared" si="22"/>
        <v/>
      </c>
      <c r="K224" s="263" t="str">
        <f t="shared" si="24"/>
        <v/>
      </c>
      <c r="L224" s="263" t="str">
        <f t="shared" si="23"/>
        <v/>
      </c>
      <c r="M224" s="263" t="str">
        <f t="shared" si="25"/>
        <v/>
      </c>
      <c r="N224" s="263">
        <f t="shared" si="26"/>
        <v>0</v>
      </c>
      <c r="O224">
        <v>203</v>
      </c>
    </row>
    <row r="225" spans="1:15" hidden="1">
      <c r="A225" s="72" t="s">
        <v>589</v>
      </c>
      <c r="B225" s="92"/>
      <c r="C225" s="91"/>
      <c r="D225" s="574"/>
      <c r="E225" s="574"/>
      <c r="F225" s="28">
        <f t="shared" si="21"/>
        <v>0</v>
      </c>
      <c r="G225" s="89"/>
      <c r="J225" s="263" t="str">
        <f t="shared" si="22"/>
        <v/>
      </c>
      <c r="K225" s="263" t="str">
        <f t="shared" si="24"/>
        <v/>
      </c>
      <c r="L225" s="263" t="str">
        <f t="shared" si="23"/>
        <v/>
      </c>
      <c r="M225" s="263" t="str">
        <f t="shared" si="25"/>
        <v/>
      </c>
      <c r="N225" s="263">
        <f t="shared" si="26"/>
        <v>0</v>
      </c>
      <c r="O225">
        <v>204</v>
      </c>
    </row>
    <row r="226" spans="1:15" hidden="1">
      <c r="A226" s="72" t="s">
        <v>590</v>
      </c>
      <c r="B226" s="92"/>
      <c r="C226" s="91"/>
      <c r="D226" s="574"/>
      <c r="E226" s="574"/>
      <c r="F226" s="28">
        <f t="shared" si="21"/>
        <v>0</v>
      </c>
      <c r="G226" s="89"/>
      <c r="J226" s="263" t="str">
        <f t="shared" si="22"/>
        <v/>
      </c>
      <c r="K226" s="263" t="str">
        <f t="shared" si="24"/>
        <v/>
      </c>
      <c r="L226" s="263" t="str">
        <f t="shared" si="23"/>
        <v/>
      </c>
      <c r="M226" s="263" t="str">
        <f t="shared" si="25"/>
        <v/>
      </c>
      <c r="N226" s="263">
        <f t="shared" si="26"/>
        <v>0</v>
      </c>
      <c r="O226">
        <v>205</v>
      </c>
    </row>
    <row r="227" spans="1:15" hidden="1">
      <c r="A227" s="72" t="s">
        <v>591</v>
      </c>
      <c r="B227" s="92"/>
      <c r="C227" s="91"/>
      <c r="D227" s="574"/>
      <c r="E227" s="574"/>
      <c r="F227" s="28">
        <f t="shared" si="21"/>
        <v>0</v>
      </c>
      <c r="G227" s="89"/>
      <c r="J227" s="263" t="str">
        <f t="shared" si="22"/>
        <v/>
      </c>
      <c r="K227" s="263" t="str">
        <f t="shared" si="24"/>
        <v/>
      </c>
      <c r="L227" s="263" t="str">
        <f t="shared" si="23"/>
        <v/>
      </c>
      <c r="M227" s="263" t="str">
        <f t="shared" si="25"/>
        <v/>
      </c>
      <c r="N227" s="263">
        <f t="shared" si="26"/>
        <v>0</v>
      </c>
      <c r="O227">
        <v>206</v>
      </c>
    </row>
    <row r="228" spans="1:15" hidden="1">
      <c r="A228" s="72" t="s">
        <v>592</v>
      </c>
      <c r="B228" s="92"/>
      <c r="C228" s="91"/>
      <c r="D228" s="574"/>
      <c r="E228" s="574"/>
      <c r="F228" s="28">
        <f t="shared" si="21"/>
        <v>0</v>
      </c>
      <c r="G228" s="89"/>
      <c r="J228" s="263" t="str">
        <f t="shared" si="22"/>
        <v/>
      </c>
      <c r="K228" s="263" t="str">
        <f t="shared" si="24"/>
        <v/>
      </c>
      <c r="L228" s="263" t="str">
        <f t="shared" si="23"/>
        <v/>
      </c>
      <c r="M228" s="263" t="str">
        <f t="shared" si="25"/>
        <v/>
      </c>
      <c r="N228" s="263">
        <f t="shared" si="26"/>
        <v>0</v>
      </c>
      <c r="O228">
        <v>207</v>
      </c>
    </row>
    <row r="229" spans="1:15" hidden="1">
      <c r="A229" s="72" t="s">
        <v>593</v>
      </c>
      <c r="B229" s="92"/>
      <c r="C229" s="91"/>
      <c r="D229" s="574"/>
      <c r="E229" s="574"/>
      <c r="F229" s="28">
        <f t="shared" si="21"/>
        <v>0</v>
      </c>
      <c r="G229" s="89"/>
      <c r="J229" s="263" t="str">
        <f t="shared" si="22"/>
        <v/>
      </c>
      <c r="K229" s="263" t="str">
        <f t="shared" si="24"/>
        <v/>
      </c>
      <c r="L229" s="263" t="str">
        <f t="shared" si="23"/>
        <v/>
      </c>
      <c r="M229" s="263" t="str">
        <f t="shared" si="25"/>
        <v/>
      </c>
      <c r="N229" s="263">
        <f t="shared" si="26"/>
        <v>0</v>
      </c>
      <c r="O229">
        <v>208</v>
      </c>
    </row>
    <row r="230" spans="1:15" hidden="1">
      <c r="A230" s="72" t="s">
        <v>594</v>
      </c>
      <c r="B230" s="92"/>
      <c r="C230" s="91"/>
      <c r="D230" s="574"/>
      <c r="E230" s="574"/>
      <c r="F230" s="28">
        <f t="shared" si="21"/>
        <v>0</v>
      </c>
      <c r="G230" s="89"/>
      <c r="J230" s="263" t="str">
        <f t="shared" si="22"/>
        <v/>
      </c>
      <c r="K230" s="263" t="str">
        <f t="shared" si="24"/>
        <v/>
      </c>
      <c r="L230" s="263" t="str">
        <f t="shared" si="23"/>
        <v/>
      </c>
      <c r="M230" s="263" t="str">
        <f t="shared" si="25"/>
        <v/>
      </c>
      <c r="N230" s="263">
        <f t="shared" si="26"/>
        <v>0</v>
      </c>
      <c r="O230">
        <v>209</v>
      </c>
    </row>
    <row r="231" spans="1:15" hidden="1">
      <c r="A231" s="72" t="s">
        <v>595</v>
      </c>
      <c r="B231" s="92"/>
      <c r="C231" s="91"/>
      <c r="D231" s="574"/>
      <c r="E231" s="574"/>
      <c r="F231" s="28">
        <f t="shared" si="21"/>
        <v>0</v>
      </c>
      <c r="G231" s="89"/>
      <c r="J231" s="263" t="str">
        <f t="shared" si="22"/>
        <v/>
      </c>
      <c r="K231" s="263" t="str">
        <f t="shared" si="24"/>
        <v/>
      </c>
      <c r="L231" s="263" t="str">
        <f t="shared" si="23"/>
        <v/>
      </c>
      <c r="M231" s="263" t="str">
        <f t="shared" si="25"/>
        <v/>
      </c>
      <c r="N231" s="263">
        <f t="shared" si="26"/>
        <v>0</v>
      </c>
      <c r="O231">
        <v>210</v>
      </c>
    </row>
    <row r="232" spans="1:15" hidden="1">
      <c r="A232" s="72" t="s">
        <v>596</v>
      </c>
      <c r="B232" s="92"/>
      <c r="C232" s="91"/>
      <c r="D232" s="574"/>
      <c r="E232" s="574"/>
      <c r="F232" s="28">
        <f t="shared" si="21"/>
        <v>0</v>
      </c>
      <c r="G232" s="89"/>
      <c r="J232" s="263" t="str">
        <f t="shared" si="22"/>
        <v/>
      </c>
      <c r="K232" s="263" t="str">
        <f t="shared" si="24"/>
        <v/>
      </c>
      <c r="L232" s="263" t="str">
        <f t="shared" si="23"/>
        <v/>
      </c>
      <c r="M232" s="263" t="str">
        <f t="shared" si="25"/>
        <v/>
      </c>
      <c r="N232" s="263">
        <f t="shared" si="26"/>
        <v>0</v>
      </c>
      <c r="O232">
        <v>211</v>
      </c>
    </row>
    <row r="233" spans="1:15" hidden="1">
      <c r="A233" s="72" t="s">
        <v>597</v>
      </c>
      <c r="B233" s="92"/>
      <c r="C233" s="91"/>
      <c r="D233" s="574"/>
      <c r="E233" s="574"/>
      <c r="F233" s="28">
        <f t="shared" si="21"/>
        <v>0</v>
      </c>
      <c r="G233" s="89"/>
      <c r="J233" s="263" t="str">
        <f t="shared" si="22"/>
        <v/>
      </c>
      <c r="K233" s="263" t="str">
        <f t="shared" si="24"/>
        <v/>
      </c>
      <c r="L233" s="263" t="str">
        <f t="shared" si="23"/>
        <v/>
      </c>
      <c r="M233" s="263" t="str">
        <f t="shared" si="25"/>
        <v/>
      </c>
      <c r="N233" s="263">
        <f t="shared" si="26"/>
        <v>0</v>
      </c>
      <c r="O233">
        <v>212</v>
      </c>
    </row>
    <row r="234" spans="1:15" hidden="1">
      <c r="A234" s="72" t="s">
        <v>598</v>
      </c>
      <c r="B234" s="92"/>
      <c r="C234" s="91"/>
      <c r="D234" s="574"/>
      <c r="E234" s="574"/>
      <c r="F234" s="28">
        <f t="shared" si="21"/>
        <v>0</v>
      </c>
      <c r="G234" s="89"/>
      <c r="J234" s="263" t="str">
        <f t="shared" si="22"/>
        <v/>
      </c>
      <c r="K234" s="263" t="str">
        <f t="shared" si="24"/>
        <v/>
      </c>
      <c r="L234" s="263" t="str">
        <f t="shared" si="23"/>
        <v/>
      </c>
      <c r="M234" s="263" t="str">
        <f t="shared" si="25"/>
        <v/>
      </c>
      <c r="N234" s="263">
        <f t="shared" si="26"/>
        <v>0</v>
      </c>
      <c r="O234">
        <v>213</v>
      </c>
    </row>
    <row r="235" spans="1:15" hidden="1">
      <c r="A235" s="72" t="s">
        <v>599</v>
      </c>
      <c r="B235" s="92"/>
      <c r="C235" s="91"/>
      <c r="D235" s="574"/>
      <c r="E235" s="574"/>
      <c r="F235" s="28">
        <f t="shared" si="21"/>
        <v>0</v>
      </c>
      <c r="G235" s="89"/>
      <c r="J235" s="263" t="str">
        <f t="shared" si="22"/>
        <v/>
      </c>
      <c r="K235" s="263" t="str">
        <f t="shared" si="24"/>
        <v/>
      </c>
      <c r="L235" s="263" t="str">
        <f t="shared" si="23"/>
        <v/>
      </c>
      <c r="M235" s="263" t="str">
        <f t="shared" si="25"/>
        <v/>
      </c>
      <c r="N235" s="263">
        <f t="shared" si="26"/>
        <v>0</v>
      </c>
      <c r="O235">
        <v>214</v>
      </c>
    </row>
    <row r="236" spans="1:15" hidden="1">
      <c r="A236" s="72" t="s">
        <v>600</v>
      </c>
      <c r="B236" s="92"/>
      <c r="C236" s="91"/>
      <c r="D236" s="574"/>
      <c r="E236" s="574"/>
      <c r="F236" s="28">
        <f t="shared" si="21"/>
        <v>0</v>
      </c>
      <c r="G236" s="89"/>
      <c r="J236" s="263" t="str">
        <f t="shared" si="22"/>
        <v/>
      </c>
      <c r="K236" s="263" t="str">
        <f t="shared" si="24"/>
        <v/>
      </c>
      <c r="L236" s="263" t="str">
        <f t="shared" si="23"/>
        <v/>
      </c>
      <c r="M236" s="263" t="str">
        <f t="shared" si="25"/>
        <v/>
      </c>
      <c r="N236" s="263">
        <f t="shared" si="26"/>
        <v>0</v>
      </c>
      <c r="O236">
        <v>215</v>
      </c>
    </row>
    <row r="237" spans="1:15" hidden="1">
      <c r="A237" s="72" t="s">
        <v>601</v>
      </c>
      <c r="B237" s="92"/>
      <c r="C237" s="91"/>
      <c r="D237" s="574"/>
      <c r="E237" s="574"/>
      <c r="F237" s="28">
        <f t="shared" si="21"/>
        <v>0</v>
      </c>
      <c r="G237" s="89"/>
      <c r="J237" s="263" t="str">
        <f t="shared" si="22"/>
        <v/>
      </c>
      <c r="K237" s="263" t="str">
        <f t="shared" si="24"/>
        <v/>
      </c>
      <c r="L237" s="263" t="str">
        <f t="shared" si="23"/>
        <v/>
      </c>
      <c r="M237" s="263" t="str">
        <f t="shared" si="25"/>
        <v/>
      </c>
      <c r="N237" s="263">
        <f t="shared" si="26"/>
        <v>0</v>
      </c>
      <c r="O237">
        <v>216</v>
      </c>
    </row>
    <row r="238" spans="1:15" hidden="1">
      <c r="A238" s="72" t="s">
        <v>602</v>
      </c>
      <c r="B238" s="92"/>
      <c r="C238" s="91"/>
      <c r="D238" s="574"/>
      <c r="E238" s="574"/>
      <c r="F238" s="28">
        <f t="shared" si="21"/>
        <v>0</v>
      </c>
      <c r="G238" s="89"/>
      <c r="J238" s="263" t="str">
        <f t="shared" si="22"/>
        <v/>
      </c>
      <c r="K238" s="263" t="str">
        <f t="shared" si="24"/>
        <v/>
      </c>
      <c r="L238" s="263" t="str">
        <f t="shared" si="23"/>
        <v/>
      </c>
      <c r="M238" s="263" t="str">
        <f t="shared" si="25"/>
        <v/>
      </c>
      <c r="N238" s="263">
        <f t="shared" si="26"/>
        <v>0</v>
      </c>
      <c r="O238">
        <v>217</v>
      </c>
    </row>
    <row r="239" spans="1:15" hidden="1">
      <c r="A239" s="72" t="s">
        <v>603</v>
      </c>
      <c r="B239" s="92"/>
      <c r="C239" s="91"/>
      <c r="D239" s="574"/>
      <c r="E239" s="574"/>
      <c r="F239" s="28">
        <f t="shared" si="21"/>
        <v>0</v>
      </c>
      <c r="G239" s="89"/>
      <c r="J239" s="263" t="str">
        <f t="shared" si="22"/>
        <v/>
      </c>
      <c r="K239" s="263" t="str">
        <f t="shared" si="24"/>
        <v/>
      </c>
      <c r="L239" s="263" t="str">
        <f t="shared" si="23"/>
        <v/>
      </c>
      <c r="M239" s="263" t="str">
        <f t="shared" si="25"/>
        <v/>
      </c>
      <c r="N239" s="263">
        <f t="shared" si="26"/>
        <v>0</v>
      </c>
      <c r="O239">
        <v>218</v>
      </c>
    </row>
    <row r="240" spans="1:15" hidden="1">
      <c r="A240" s="72" t="s">
        <v>604</v>
      </c>
      <c r="B240" s="92"/>
      <c r="C240" s="91"/>
      <c r="D240" s="574"/>
      <c r="E240" s="574"/>
      <c r="F240" s="28">
        <f t="shared" si="21"/>
        <v>0</v>
      </c>
      <c r="G240" s="89"/>
      <c r="J240" s="263" t="str">
        <f t="shared" si="22"/>
        <v/>
      </c>
      <c r="K240" s="263" t="str">
        <f t="shared" si="24"/>
        <v/>
      </c>
      <c r="L240" s="263" t="str">
        <f t="shared" si="23"/>
        <v/>
      </c>
      <c r="M240" s="263" t="str">
        <f t="shared" si="25"/>
        <v/>
      </c>
      <c r="N240" s="263">
        <f t="shared" si="26"/>
        <v>0</v>
      </c>
      <c r="O240">
        <v>219</v>
      </c>
    </row>
    <row r="241" spans="1:15" hidden="1">
      <c r="A241" s="72" t="s">
        <v>605</v>
      </c>
      <c r="B241" s="92"/>
      <c r="C241" s="91"/>
      <c r="D241" s="574"/>
      <c r="E241" s="574"/>
      <c r="F241" s="28">
        <f t="shared" si="21"/>
        <v>0</v>
      </c>
      <c r="G241" s="89"/>
      <c r="J241" s="263" t="str">
        <f t="shared" si="22"/>
        <v/>
      </c>
      <c r="K241" s="263" t="str">
        <f t="shared" si="24"/>
        <v/>
      </c>
      <c r="L241" s="263" t="str">
        <f t="shared" si="23"/>
        <v/>
      </c>
      <c r="M241" s="263" t="str">
        <f t="shared" si="25"/>
        <v/>
      </c>
      <c r="N241" s="263">
        <f t="shared" si="26"/>
        <v>0</v>
      </c>
      <c r="O241">
        <v>220</v>
      </c>
    </row>
    <row r="242" spans="1:15" hidden="1">
      <c r="A242" s="72" t="s">
        <v>606</v>
      </c>
      <c r="B242" s="92"/>
      <c r="C242" s="91"/>
      <c r="D242" s="574"/>
      <c r="E242" s="574"/>
      <c r="F242" s="28">
        <f t="shared" si="21"/>
        <v>0</v>
      </c>
      <c r="G242" s="89"/>
      <c r="J242" s="263" t="str">
        <f t="shared" si="22"/>
        <v/>
      </c>
      <c r="K242" s="263" t="str">
        <f t="shared" si="24"/>
        <v/>
      </c>
      <c r="L242" s="263" t="str">
        <f t="shared" si="23"/>
        <v/>
      </c>
      <c r="M242" s="263" t="str">
        <f t="shared" si="25"/>
        <v/>
      </c>
      <c r="N242" s="263">
        <f t="shared" si="26"/>
        <v>0</v>
      </c>
      <c r="O242">
        <v>221</v>
      </c>
    </row>
    <row r="243" spans="1:15" hidden="1">
      <c r="A243" s="72" t="s">
        <v>607</v>
      </c>
      <c r="B243" s="92"/>
      <c r="C243" s="91"/>
      <c r="D243" s="574"/>
      <c r="E243" s="574"/>
      <c r="F243" s="28">
        <f t="shared" si="21"/>
        <v>0</v>
      </c>
      <c r="G243" s="89"/>
      <c r="J243" s="263" t="str">
        <f t="shared" si="22"/>
        <v/>
      </c>
      <c r="K243" s="263" t="str">
        <f t="shared" si="24"/>
        <v/>
      </c>
      <c r="L243" s="263" t="str">
        <f t="shared" si="23"/>
        <v/>
      </c>
      <c r="M243" s="263" t="str">
        <f t="shared" si="25"/>
        <v/>
      </c>
      <c r="N243" s="263">
        <f t="shared" si="26"/>
        <v>0</v>
      </c>
      <c r="O243">
        <v>222</v>
      </c>
    </row>
    <row r="244" spans="1:15" hidden="1">
      <c r="A244" s="72" t="s">
        <v>608</v>
      </c>
      <c r="B244" s="92"/>
      <c r="C244" s="91"/>
      <c r="D244" s="574"/>
      <c r="E244" s="574"/>
      <c r="F244" s="28">
        <f t="shared" si="21"/>
        <v>0</v>
      </c>
      <c r="G244" s="89"/>
      <c r="J244" s="263" t="str">
        <f t="shared" si="22"/>
        <v/>
      </c>
      <c r="K244" s="263" t="str">
        <f t="shared" si="24"/>
        <v/>
      </c>
      <c r="L244" s="263" t="str">
        <f t="shared" si="23"/>
        <v/>
      </c>
      <c r="M244" s="263" t="str">
        <f t="shared" si="25"/>
        <v/>
      </c>
      <c r="N244" s="263">
        <f t="shared" si="26"/>
        <v>0</v>
      </c>
      <c r="O244">
        <v>223</v>
      </c>
    </row>
    <row r="245" spans="1:15" hidden="1">
      <c r="A245" s="72" t="s">
        <v>609</v>
      </c>
      <c r="B245" s="92"/>
      <c r="C245" s="91"/>
      <c r="D245" s="574"/>
      <c r="E245" s="574"/>
      <c r="F245" s="28">
        <f t="shared" si="21"/>
        <v>0</v>
      </c>
      <c r="G245" s="89"/>
      <c r="J245" s="263" t="str">
        <f t="shared" si="22"/>
        <v/>
      </c>
      <c r="K245" s="263" t="str">
        <f t="shared" si="24"/>
        <v/>
      </c>
      <c r="L245" s="263" t="str">
        <f t="shared" si="23"/>
        <v/>
      </c>
      <c r="M245" s="263" t="str">
        <f t="shared" si="25"/>
        <v/>
      </c>
      <c r="N245" s="263">
        <f t="shared" si="26"/>
        <v>0</v>
      </c>
      <c r="O245">
        <v>224</v>
      </c>
    </row>
    <row r="246" spans="1:15" hidden="1">
      <c r="A246" s="72" t="s">
        <v>610</v>
      </c>
      <c r="B246" s="92"/>
      <c r="C246" s="91"/>
      <c r="D246" s="574"/>
      <c r="E246" s="574"/>
      <c r="F246" s="28">
        <f t="shared" si="21"/>
        <v>0</v>
      </c>
      <c r="G246" s="89"/>
      <c r="J246" s="263" t="str">
        <f t="shared" si="22"/>
        <v/>
      </c>
      <c r="K246" s="263" t="str">
        <f t="shared" si="24"/>
        <v/>
      </c>
      <c r="L246" s="263" t="str">
        <f t="shared" si="23"/>
        <v/>
      </c>
      <c r="M246" s="263" t="str">
        <f t="shared" si="25"/>
        <v/>
      </c>
      <c r="N246" s="263">
        <f t="shared" si="26"/>
        <v>0</v>
      </c>
      <c r="O246">
        <v>225</v>
      </c>
    </row>
    <row r="247" spans="1:15" hidden="1">
      <c r="A247" s="72" t="s">
        <v>611</v>
      </c>
      <c r="B247" s="92"/>
      <c r="C247" s="91"/>
      <c r="D247" s="574"/>
      <c r="E247" s="574"/>
      <c r="F247" s="28">
        <f t="shared" si="21"/>
        <v>0</v>
      </c>
      <c r="G247" s="89"/>
      <c r="J247" s="263" t="str">
        <f t="shared" si="22"/>
        <v/>
      </c>
      <c r="K247" s="263" t="str">
        <f t="shared" si="24"/>
        <v/>
      </c>
      <c r="L247" s="263" t="str">
        <f t="shared" si="23"/>
        <v/>
      </c>
      <c r="M247" s="263" t="str">
        <f t="shared" si="25"/>
        <v/>
      </c>
      <c r="N247" s="263">
        <f t="shared" si="26"/>
        <v>0</v>
      </c>
      <c r="O247">
        <v>226</v>
      </c>
    </row>
    <row r="248" spans="1:15" hidden="1">
      <c r="A248" s="72" t="s">
        <v>612</v>
      </c>
      <c r="B248" s="92"/>
      <c r="C248" s="91"/>
      <c r="D248" s="574"/>
      <c r="E248" s="574"/>
      <c r="F248" s="28">
        <f t="shared" si="21"/>
        <v>0</v>
      </c>
      <c r="G248" s="89"/>
      <c r="J248" s="263" t="str">
        <f t="shared" si="22"/>
        <v/>
      </c>
      <c r="K248" s="263" t="str">
        <f t="shared" si="24"/>
        <v/>
      </c>
      <c r="L248" s="263" t="str">
        <f t="shared" si="23"/>
        <v/>
      </c>
      <c r="M248" s="263" t="str">
        <f t="shared" si="25"/>
        <v/>
      </c>
      <c r="N248" s="263">
        <f t="shared" si="26"/>
        <v>0</v>
      </c>
      <c r="O248">
        <v>227</v>
      </c>
    </row>
    <row r="249" spans="1:15" hidden="1">
      <c r="A249" s="72" t="s">
        <v>613</v>
      </c>
      <c r="B249" s="92"/>
      <c r="C249" s="91"/>
      <c r="D249" s="574"/>
      <c r="E249" s="574"/>
      <c r="F249" s="28">
        <f t="shared" si="21"/>
        <v>0</v>
      </c>
      <c r="G249" s="89"/>
      <c r="J249" s="263" t="str">
        <f t="shared" si="22"/>
        <v/>
      </c>
      <c r="K249" s="263" t="str">
        <f t="shared" si="24"/>
        <v/>
      </c>
      <c r="L249" s="263" t="str">
        <f t="shared" si="23"/>
        <v/>
      </c>
      <c r="M249" s="263" t="str">
        <f t="shared" si="25"/>
        <v/>
      </c>
      <c r="N249" s="263">
        <f t="shared" si="26"/>
        <v>0</v>
      </c>
      <c r="O249">
        <v>228</v>
      </c>
    </row>
    <row r="250" spans="1:15" hidden="1">
      <c r="A250" s="72" t="s">
        <v>614</v>
      </c>
      <c r="B250" s="92"/>
      <c r="C250" s="91"/>
      <c r="D250" s="574"/>
      <c r="E250" s="574"/>
      <c r="F250" s="28">
        <f t="shared" si="21"/>
        <v>0</v>
      </c>
      <c r="G250" s="89"/>
      <c r="J250" s="263" t="str">
        <f t="shared" si="22"/>
        <v/>
      </c>
      <c r="K250" s="263" t="str">
        <f t="shared" si="24"/>
        <v/>
      </c>
      <c r="L250" s="263" t="str">
        <f t="shared" si="23"/>
        <v/>
      </c>
      <c r="M250" s="263" t="str">
        <f t="shared" si="25"/>
        <v/>
      </c>
      <c r="N250" s="263">
        <f t="shared" si="26"/>
        <v>0</v>
      </c>
      <c r="O250">
        <v>229</v>
      </c>
    </row>
    <row r="251" spans="1:15" hidden="1">
      <c r="A251" s="72" t="s">
        <v>615</v>
      </c>
      <c r="B251" s="92"/>
      <c r="C251" s="91"/>
      <c r="D251" s="574"/>
      <c r="E251" s="574"/>
      <c r="F251" s="28">
        <f t="shared" si="21"/>
        <v>0</v>
      </c>
      <c r="G251" s="89"/>
      <c r="J251" s="263" t="str">
        <f t="shared" si="22"/>
        <v/>
      </c>
      <c r="K251" s="263" t="str">
        <f t="shared" si="24"/>
        <v/>
      </c>
      <c r="L251" s="263" t="str">
        <f t="shared" si="23"/>
        <v/>
      </c>
      <c r="M251" s="263" t="str">
        <f t="shared" si="25"/>
        <v/>
      </c>
      <c r="N251" s="263">
        <f t="shared" si="26"/>
        <v>0</v>
      </c>
      <c r="O251">
        <v>230</v>
      </c>
    </row>
    <row r="252" spans="1:15" hidden="1">
      <c r="A252" s="72" t="s">
        <v>616</v>
      </c>
      <c r="B252" s="92"/>
      <c r="C252" s="91"/>
      <c r="D252" s="574"/>
      <c r="E252" s="574"/>
      <c r="F252" s="28">
        <f t="shared" si="21"/>
        <v>0</v>
      </c>
      <c r="G252" s="89"/>
      <c r="J252" s="263" t="str">
        <f t="shared" si="22"/>
        <v/>
      </c>
      <c r="K252" s="263" t="str">
        <f t="shared" si="24"/>
        <v/>
      </c>
      <c r="L252" s="263" t="str">
        <f t="shared" si="23"/>
        <v/>
      </c>
      <c r="M252" s="263" t="str">
        <f t="shared" si="25"/>
        <v/>
      </c>
      <c r="N252" s="263">
        <f t="shared" si="26"/>
        <v>0</v>
      </c>
      <c r="O252">
        <v>231</v>
      </c>
    </row>
    <row r="253" spans="1:15" hidden="1">
      <c r="A253" s="72" t="s">
        <v>617</v>
      </c>
      <c r="B253" s="92"/>
      <c r="C253" s="91"/>
      <c r="D253" s="574"/>
      <c r="E253" s="574"/>
      <c r="F253" s="28">
        <f t="shared" si="21"/>
        <v>0</v>
      </c>
      <c r="G253" s="89"/>
      <c r="J253" s="263" t="str">
        <f t="shared" si="22"/>
        <v/>
      </c>
      <c r="K253" s="263" t="str">
        <f t="shared" si="24"/>
        <v/>
      </c>
      <c r="L253" s="263" t="str">
        <f t="shared" si="23"/>
        <v/>
      </c>
      <c r="M253" s="263" t="str">
        <f t="shared" si="25"/>
        <v/>
      </c>
      <c r="N253" s="263">
        <f t="shared" si="26"/>
        <v>0</v>
      </c>
      <c r="O253">
        <v>232</v>
      </c>
    </row>
    <row r="254" spans="1:15" hidden="1">
      <c r="A254" s="72" t="s">
        <v>618</v>
      </c>
      <c r="B254" s="92"/>
      <c r="C254" s="91"/>
      <c r="D254" s="574"/>
      <c r="E254" s="574"/>
      <c r="F254" s="28">
        <f t="shared" si="21"/>
        <v>0</v>
      </c>
      <c r="G254" s="89"/>
      <c r="J254" s="263" t="str">
        <f t="shared" si="22"/>
        <v/>
      </c>
      <c r="K254" s="263" t="str">
        <f t="shared" si="24"/>
        <v/>
      </c>
      <c r="L254" s="263" t="str">
        <f t="shared" si="23"/>
        <v/>
      </c>
      <c r="M254" s="263" t="str">
        <f t="shared" si="25"/>
        <v/>
      </c>
      <c r="N254" s="263">
        <f t="shared" si="26"/>
        <v>0</v>
      </c>
      <c r="O254">
        <v>233</v>
      </c>
    </row>
    <row r="255" spans="1:15" hidden="1">
      <c r="A255" s="72" t="s">
        <v>619</v>
      </c>
      <c r="B255" s="92"/>
      <c r="C255" s="91"/>
      <c r="D255" s="574"/>
      <c r="E255" s="574"/>
      <c r="F255" s="28">
        <f t="shared" si="21"/>
        <v>0</v>
      </c>
      <c r="G255" s="89"/>
      <c r="J255" s="263" t="str">
        <f t="shared" si="22"/>
        <v/>
      </c>
      <c r="K255" s="263" t="str">
        <f t="shared" si="24"/>
        <v/>
      </c>
      <c r="L255" s="263" t="str">
        <f t="shared" si="23"/>
        <v/>
      </c>
      <c r="M255" s="263" t="str">
        <f t="shared" si="25"/>
        <v/>
      </c>
      <c r="N255" s="263">
        <f t="shared" si="26"/>
        <v>0</v>
      </c>
      <c r="O255">
        <v>234</v>
      </c>
    </row>
    <row r="256" spans="1:15" hidden="1">
      <c r="A256" s="72" t="s">
        <v>620</v>
      </c>
      <c r="B256" s="92"/>
      <c r="C256" s="91"/>
      <c r="D256" s="574"/>
      <c r="E256" s="574"/>
      <c r="F256" s="28">
        <f t="shared" si="21"/>
        <v>0</v>
      </c>
      <c r="G256" s="89"/>
      <c r="J256" s="263" t="str">
        <f t="shared" si="22"/>
        <v/>
      </c>
      <c r="K256" s="263" t="str">
        <f t="shared" si="24"/>
        <v/>
      </c>
      <c r="L256" s="263" t="str">
        <f t="shared" si="23"/>
        <v/>
      </c>
      <c r="M256" s="263" t="str">
        <f t="shared" si="25"/>
        <v/>
      </c>
      <c r="N256" s="263">
        <f t="shared" si="26"/>
        <v>0</v>
      </c>
      <c r="O256">
        <v>235</v>
      </c>
    </row>
    <row r="257" spans="1:15" hidden="1">
      <c r="A257" s="72" t="s">
        <v>621</v>
      </c>
      <c r="B257" s="92"/>
      <c r="C257" s="91"/>
      <c r="D257" s="574"/>
      <c r="E257" s="574"/>
      <c r="F257" s="28">
        <f t="shared" si="21"/>
        <v>0</v>
      </c>
      <c r="G257" s="89"/>
      <c r="J257" s="263" t="str">
        <f t="shared" si="22"/>
        <v/>
      </c>
      <c r="K257" s="263" t="str">
        <f t="shared" si="24"/>
        <v/>
      </c>
      <c r="L257" s="263" t="str">
        <f t="shared" si="23"/>
        <v/>
      </c>
      <c r="M257" s="263" t="str">
        <f t="shared" si="25"/>
        <v/>
      </c>
      <c r="N257" s="263">
        <f t="shared" si="26"/>
        <v>0</v>
      </c>
      <c r="O257">
        <v>236</v>
      </c>
    </row>
    <row r="258" spans="1:15" hidden="1">
      <c r="A258" s="72" t="s">
        <v>622</v>
      </c>
      <c r="B258" s="92"/>
      <c r="C258" s="91"/>
      <c r="D258" s="574"/>
      <c r="E258" s="574"/>
      <c r="F258" s="28">
        <f t="shared" si="21"/>
        <v>0</v>
      </c>
      <c r="G258" s="89"/>
      <c r="J258" s="263" t="str">
        <f t="shared" si="22"/>
        <v/>
      </c>
      <c r="K258" s="263" t="str">
        <f t="shared" si="24"/>
        <v/>
      </c>
      <c r="L258" s="263" t="str">
        <f t="shared" si="23"/>
        <v/>
      </c>
      <c r="M258" s="263" t="str">
        <f t="shared" si="25"/>
        <v/>
      </c>
      <c r="N258" s="263">
        <f t="shared" si="26"/>
        <v>0</v>
      </c>
      <c r="O258">
        <v>237</v>
      </c>
    </row>
    <row r="259" spans="1:15" hidden="1">
      <c r="A259" s="72" t="s">
        <v>623</v>
      </c>
      <c r="B259" s="92"/>
      <c r="C259" s="91"/>
      <c r="D259" s="574"/>
      <c r="E259" s="574"/>
      <c r="F259" s="28">
        <f t="shared" si="21"/>
        <v>0</v>
      </c>
      <c r="G259" s="89"/>
      <c r="J259" s="263" t="str">
        <f t="shared" si="22"/>
        <v/>
      </c>
      <c r="K259" s="263" t="str">
        <f t="shared" si="24"/>
        <v/>
      </c>
      <c r="L259" s="263" t="str">
        <f t="shared" si="23"/>
        <v/>
      </c>
      <c r="M259" s="263" t="str">
        <f t="shared" si="25"/>
        <v/>
      </c>
      <c r="N259" s="263">
        <f t="shared" si="26"/>
        <v>0</v>
      </c>
      <c r="O259">
        <v>238</v>
      </c>
    </row>
    <row r="260" spans="1:15" hidden="1">
      <c r="A260" s="72" t="s">
        <v>624</v>
      </c>
      <c r="B260" s="92"/>
      <c r="C260" s="91"/>
      <c r="D260" s="574"/>
      <c r="E260" s="574"/>
      <c r="F260" s="28">
        <f t="shared" si="21"/>
        <v>0</v>
      </c>
      <c r="G260" s="89"/>
      <c r="J260" s="263" t="str">
        <f t="shared" si="22"/>
        <v/>
      </c>
      <c r="K260" s="263" t="str">
        <f t="shared" si="24"/>
        <v/>
      </c>
      <c r="L260" s="263" t="str">
        <f t="shared" si="23"/>
        <v/>
      </c>
      <c r="M260" s="263" t="str">
        <f t="shared" si="25"/>
        <v/>
      </c>
      <c r="N260" s="263">
        <f t="shared" si="26"/>
        <v>0</v>
      </c>
      <c r="O260">
        <v>239</v>
      </c>
    </row>
    <row r="261" spans="1:15" hidden="1">
      <c r="A261" s="72" t="s">
        <v>625</v>
      </c>
      <c r="B261" s="92"/>
      <c r="C261" s="91"/>
      <c r="D261" s="574"/>
      <c r="E261" s="574"/>
      <c r="F261" s="28">
        <f t="shared" si="21"/>
        <v>0</v>
      </c>
      <c r="G261" s="89"/>
      <c r="J261" s="263" t="str">
        <f t="shared" si="22"/>
        <v/>
      </c>
      <c r="K261" s="263" t="str">
        <f t="shared" si="24"/>
        <v/>
      </c>
      <c r="L261" s="263" t="str">
        <f t="shared" si="23"/>
        <v/>
      </c>
      <c r="M261" s="263" t="str">
        <f t="shared" si="25"/>
        <v/>
      </c>
      <c r="N261" s="263">
        <f t="shared" si="26"/>
        <v>0</v>
      </c>
      <c r="O261">
        <v>240</v>
      </c>
    </row>
    <row r="262" spans="1:15" hidden="1">
      <c r="A262" s="72" t="s">
        <v>626</v>
      </c>
      <c r="B262" s="92"/>
      <c r="C262" s="91"/>
      <c r="D262" s="574"/>
      <c r="E262" s="574"/>
      <c r="F262" s="28">
        <f t="shared" si="21"/>
        <v>0</v>
      </c>
      <c r="G262" s="89"/>
      <c r="J262" s="263" t="str">
        <f t="shared" si="22"/>
        <v/>
      </c>
      <c r="K262" s="263" t="str">
        <f t="shared" si="24"/>
        <v/>
      </c>
      <c r="L262" s="263" t="str">
        <f t="shared" si="23"/>
        <v/>
      </c>
      <c r="M262" s="263" t="str">
        <f t="shared" si="25"/>
        <v/>
      </c>
      <c r="N262" s="263">
        <f t="shared" si="26"/>
        <v>0</v>
      </c>
      <c r="O262">
        <v>241</v>
      </c>
    </row>
    <row r="263" spans="1:15" hidden="1">
      <c r="A263" s="72" t="s">
        <v>627</v>
      </c>
      <c r="B263" s="92"/>
      <c r="C263" s="91"/>
      <c r="D263" s="574"/>
      <c r="E263" s="574"/>
      <c r="F263" s="28">
        <f t="shared" si="21"/>
        <v>0</v>
      </c>
      <c r="G263" s="89"/>
      <c r="J263" s="263" t="str">
        <f t="shared" si="22"/>
        <v/>
      </c>
      <c r="K263" s="263" t="str">
        <f t="shared" si="24"/>
        <v/>
      </c>
      <c r="L263" s="263" t="str">
        <f t="shared" si="23"/>
        <v/>
      </c>
      <c r="M263" s="263" t="str">
        <f t="shared" si="25"/>
        <v/>
      </c>
      <c r="N263" s="263">
        <f t="shared" si="26"/>
        <v>0</v>
      </c>
      <c r="O263">
        <v>242</v>
      </c>
    </row>
    <row r="264" spans="1:15" hidden="1">
      <c r="A264" s="72" t="s">
        <v>628</v>
      </c>
      <c r="B264" s="92"/>
      <c r="C264" s="91"/>
      <c r="D264" s="574"/>
      <c r="E264" s="574"/>
      <c r="F264" s="28">
        <f t="shared" si="21"/>
        <v>0</v>
      </c>
      <c r="G264" s="89"/>
      <c r="J264" s="263" t="str">
        <f t="shared" si="22"/>
        <v/>
      </c>
      <c r="K264" s="263" t="str">
        <f t="shared" si="24"/>
        <v/>
      </c>
      <c r="L264" s="263" t="str">
        <f t="shared" si="23"/>
        <v/>
      </c>
      <c r="M264" s="263" t="str">
        <f t="shared" si="25"/>
        <v/>
      </c>
      <c r="N264" s="263">
        <f t="shared" si="26"/>
        <v>0</v>
      </c>
      <c r="O264">
        <v>243</v>
      </c>
    </row>
    <row r="265" spans="1:15" hidden="1">
      <c r="A265" s="72" t="s">
        <v>629</v>
      </c>
      <c r="B265" s="92"/>
      <c r="C265" s="91"/>
      <c r="D265" s="574"/>
      <c r="E265" s="574"/>
      <c r="F265" s="28">
        <f t="shared" si="21"/>
        <v>0</v>
      </c>
      <c r="G265" s="89"/>
      <c r="J265" s="263" t="str">
        <f t="shared" si="22"/>
        <v/>
      </c>
      <c r="K265" s="263" t="str">
        <f t="shared" si="24"/>
        <v/>
      </c>
      <c r="L265" s="263" t="str">
        <f t="shared" si="23"/>
        <v/>
      </c>
      <c r="M265" s="263" t="str">
        <f t="shared" si="25"/>
        <v/>
      </c>
      <c r="N265" s="263">
        <f t="shared" si="26"/>
        <v>0</v>
      </c>
      <c r="O265">
        <v>244</v>
      </c>
    </row>
    <row r="266" spans="1:15" hidden="1">
      <c r="A266" s="72" t="s">
        <v>630</v>
      </c>
      <c r="B266" s="92"/>
      <c r="C266" s="91"/>
      <c r="D266" s="574"/>
      <c r="E266" s="574"/>
      <c r="F266" s="28">
        <f t="shared" si="21"/>
        <v>0</v>
      </c>
      <c r="G266" s="89"/>
      <c r="J266" s="263" t="str">
        <f t="shared" si="22"/>
        <v/>
      </c>
      <c r="K266" s="263" t="str">
        <f t="shared" si="24"/>
        <v/>
      </c>
      <c r="L266" s="263" t="str">
        <f t="shared" si="23"/>
        <v/>
      </c>
      <c r="M266" s="263" t="str">
        <f t="shared" si="25"/>
        <v/>
      </c>
      <c r="N266" s="263">
        <f t="shared" si="26"/>
        <v>0</v>
      </c>
      <c r="O266">
        <v>245</v>
      </c>
    </row>
    <row r="267" spans="1:15" hidden="1">
      <c r="A267" s="72" t="s">
        <v>631</v>
      </c>
      <c r="B267" s="92"/>
      <c r="C267" s="91"/>
      <c r="D267" s="574"/>
      <c r="E267" s="574"/>
      <c r="F267" s="28">
        <f t="shared" si="21"/>
        <v>0</v>
      </c>
      <c r="G267" s="89"/>
      <c r="J267" s="263" t="str">
        <f t="shared" si="22"/>
        <v/>
      </c>
      <c r="K267" s="263" t="str">
        <f t="shared" si="24"/>
        <v/>
      </c>
      <c r="L267" s="263" t="str">
        <f t="shared" si="23"/>
        <v/>
      </c>
      <c r="M267" s="263" t="str">
        <f t="shared" si="25"/>
        <v/>
      </c>
      <c r="N267" s="263">
        <f t="shared" si="26"/>
        <v>0</v>
      </c>
      <c r="O267">
        <v>246</v>
      </c>
    </row>
    <row r="268" spans="1:15" hidden="1">
      <c r="A268" s="72" t="s">
        <v>632</v>
      </c>
      <c r="B268" s="92"/>
      <c r="C268" s="91"/>
      <c r="D268" s="574"/>
      <c r="E268" s="574"/>
      <c r="F268" s="28">
        <f t="shared" si="21"/>
        <v>0</v>
      </c>
      <c r="G268" s="89"/>
      <c r="J268" s="263" t="str">
        <f t="shared" si="22"/>
        <v/>
      </c>
      <c r="K268" s="263" t="str">
        <f t="shared" si="24"/>
        <v/>
      </c>
      <c r="L268" s="263" t="str">
        <f t="shared" si="23"/>
        <v/>
      </c>
      <c r="M268" s="263" t="str">
        <f t="shared" si="25"/>
        <v/>
      </c>
      <c r="N268" s="263">
        <f t="shared" si="26"/>
        <v>0</v>
      </c>
      <c r="O268">
        <v>247</v>
      </c>
    </row>
    <row r="269" spans="1:15" hidden="1">
      <c r="A269" s="72" t="s">
        <v>633</v>
      </c>
      <c r="B269" s="92"/>
      <c r="C269" s="91"/>
      <c r="D269" s="574"/>
      <c r="E269" s="574"/>
      <c r="F269" s="28">
        <f t="shared" si="21"/>
        <v>0</v>
      </c>
      <c r="G269" s="89"/>
      <c r="J269" s="263" t="str">
        <f t="shared" si="22"/>
        <v/>
      </c>
      <c r="K269" s="263" t="str">
        <f t="shared" si="24"/>
        <v/>
      </c>
      <c r="L269" s="263" t="str">
        <f t="shared" si="23"/>
        <v/>
      </c>
      <c r="M269" s="263" t="str">
        <f t="shared" si="25"/>
        <v/>
      </c>
      <c r="N269" s="263">
        <f t="shared" si="26"/>
        <v>0</v>
      </c>
      <c r="O269">
        <v>248</v>
      </c>
    </row>
    <row r="270" spans="1:15" hidden="1">
      <c r="A270" s="72" t="s">
        <v>634</v>
      </c>
      <c r="B270" s="92"/>
      <c r="C270" s="91"/>
      <c r="D270" s="574"/>
      <c r="E270" s="574"/>
      <c r="F270" s="28">
        <f t="shared" si="21"/>
        <v>0</v>
      </c>
      <c r="G270" s="89"/>
      <c r="J270" s="263" t="str">
        <f t="shared" si="22"/>
        <v/>
      </c>
      <c r="K270" s="263" t="str">
        <f t="shared" si="24"/>
        <v/>
      </c>
      <c r="L270" s="263" t="str">
        <f t="shared" si="23"/>
        <v/>
      </c>
      <c r="M270" s="263" t="str">
        <f t="shared" si="25"/>
        <v/>
      </c>
      <c r="N270" s="263">
        <f t="shared" si="26"/>
        <v>0</v>
      </c>
      <c r="O270">
        <v>249</v>
      </c>
    </row>
    <row r="271" spans="1:15" hidden="1">
      <c r="A271" s="72" t="s">
        <v>635</v>
      </c>
      <c r="B271" s="92"/>
      <c r="C271" s="91"/>
      <c r="D271" s="574"/>
      <c r="E271" s="574"/>
      <c r="F271" s="28">
        <f t="shared" si="21"/>
        <v>0</v>
      </c>
      <c r="G271" s="89"/>
      <c r="J271" s="263" t="str">
        <f t="shared" si="22"/>
        <v/>
      </c>
      <c r="K271" s="263" t="str">
        <f t="shared" si="24"/>
        <v/>
      </c>
      <c r="L271" s="263" t="str">
        <f t="shared" si="23"/>
        <v/>
      </c>
      <c r="M271" s="263" t="str">
        <f t="shared" si="25"/>
        <v/>
      </c>
      <c r="N271" s="263">
        <f t="shared" si="26"/>
        <v>0</v>
      </c>
      <c r="O271">
        <v>250</v>
      </c>
    </row>
    <row r="272" spans="1:15" hidden="1">
      <c r="A272" s="72" t="s">
        <v>636</v>
      </c>
      <c r="B272" s="92"/>
      <c r="C272" s="91"/>
      <c r="D272" s="574"/>
      <c r="E272" s="574"/>
      <c r="F272" s="28">
        <f t="shared" si="21"/>
        <v>0</v>
      </c>
      <c r="G272" s="89"/>
      <c r="J272" s="263" t="str">
        <f t="shared" si="22"/>
        <v/>
      </c>
      <c r="K272" s="263" t="str">
        <f t="shared" si="24"/>
        <v/>
      </c>
      <c r="L272" s="263" t="str">
        <f t="shared" si="23"/>
        <v/>
      </c>
      <c r="M272" s="263" t="str">
        <f t="shared" si="25"/>
        <v/>
      </c>
      <c r="N272" s="263">
        <f t="shared" si="26"/>
        <v>0</v>
      </c>
      <c r="O272">
        <v>251</v>
      </c>
    </row>
    <row r="273" spans="1:15" hidden="1">
      <c r="A273" s="72" t="s">
        <v>637</v>
      </c>
      <c r="B273" s="92"/>
      <c r="C273" s="91"/>
      <c r="D273" s="574"/>
      <c r="E273" s="574"/>
      <c r="F273" s="28">
        <f t="shared" si="21"/>
        <v>0</v>
      </c>
      <c r="G273" s="89"/>
      <c r="J273" s="263" t="str">
        <f t="shared" si="22"/>
        <v/>
      </c>
      <c r="K273" s="263" t="str">
        <f t="shared" si="24"/>
        <v/>
      </c>
      <c r="L273" s="263" t="str">
        <f t="shared" si="23"/>
        <v/>
      </c>
      <c r="M273" s="263" t="str">
        <f t="shared" si="25"/>
        <v/>
      </c>
      <c r="N273" s="263">
        <f t="shared" si="26"/>
        <v>0</v>
      </c>
      <c r="O273">
        <v>252</v>
      </c>
    </row>
    <row r="274" spans="1:15" hidden="1">
      <c r="A274" s="72" t="s">
        <v>638</v>
      </c>
      <c r="B274" s="92"/>
      <c r="C274" s="91"/>
      <c r="D274" s="574"/>
      <c r="E274" s="574"/>
      <c r="F274" s="28">
        <f t="shared" si="21"/>
        <v>0</v>
      </c>
      <c r="G274" s="89"/>
      <c r="J274" s="263" t="str">
        <f t="shared" si="22"/>
        <v/>
      </c>
      <c r="K274" s="263" t="str">
        <f t="shared" si="24"/>
        <v/>
      </c>
      <c r="L274" s="263" t="str">
        <f t="shared" si="23"/>
        <v/>
      </c>
      <c r="M274" s="263" t="str">
        <f t="shared" si="25"/>
        <v/>
      </c>
      <c r="N274" s="263">
        <f t="shared" si="26"/>
        <v>0</v>
      </c>
      <c r="O274">
        <v>253</v>
      </c>
    </row>
    <row r="275" spans="1:15" hidden="1">
      <c r="A275" s="72" t="s">
        <v>639</v>
      </c>
      <c r="B275" s="92"/>
      <c r="C275" s="91"/>
      <c r="D275" s="574"/>
      <c r="E275" s="574"/>
      <c r="F275" s="28">
        <f t="shared" si="21"/>
        <v>0</v>
      </c>
      <c r="G275" s="89"/>
      <c r="J275" s="263" t="str">
        <f t="shared" si="22"/>
        <v/>
      </c>
      <c r="K275" s="263" t="str">
        <f t="shared" si="24"/>
        <v/>
      </c>
      <c r="L275" s="263" t="str">
        <f t="shared" si="23"/>
        <v/>
      </c>
      <c r="M275" s="263" t="str">
        <f t="shared" si="25"/>
        <v/>
      </c>
      <c r="N275" s="263">
        <f t="shared" si="26"/>
        <v>0</v>
      </c>
      <c r="O275">
        <v>254</v>
      </c>
    </row>
    <row r="276" spans="1:15" hidden="1">
      <c r="A276" s="72" t="s">
        <v>640</v>
      </c>
      <c r="B276" s="92"/>
      <c r="C276" s="91"/>
      <c r="D276" s="574"/>
      <c r="E276" s="574"/>
      <c r="F276" s="28">
        <f t="shared" si="21"/>
        <v>0</v>
      </c>
      <c r="G276" s="89"/>
      <c r="J276" s="263" t="str">
        <f t="shared" si="22"/>
        <v/>
      </c>
      <c r="K276" s="263" t="str">
        <f t="shared" si="24"/>
        <v/>
      </c>
      <c r="L276" s="263" t="str">
        <f t="shared" si="23"/>
        <v/>
      </c>
      <c r="M276" s="263" t="str">
        <f t="shared" si="25"/>
        <v/>
      </c>
      <c r="N276" s="263">
        <f t="shared" si="26"/>
        <v>0</v>
      </c>
      <c r="O276">
        <v>255</v>
      </c>
    </row>
    <row r="277" spans="1:15" hidden="1">
      <c r="A277" s="72" t="s">
        <v>641</v>
      </c>
      <c r="B277" s="92"/>
      <c r="C277" s="91"/>
      <c r="D277" s="574"/>
      <c r="E277" s="574"/>
      <c r="F277" s="28">
        <f t="shared" si="21"/>
        <v>0</v>
      </c>
      <c r="G277" s="89"/>
      <c r="J277" s="263" t="str">
        <f t="shared" si="22"/>
        <v/>
      </c>
      <c r="K277" s="263" t="str">
        <f t="shared" si="24"/>
        <v/>
      </c>
      <c r="L277" s="263" t="str">
        <f t="shared" si="23"/>
        <v/>
      </c>
      <c r="M277" s="263" t="str">
        <f t="shared" si="25"/>
        <v/>
      </c>
      <c r="N277" s="263">
        <f t="shared" si="26"/>
        <v>0</v>
      </c>
      <c r="O277">
        <v>256</v>
      </c>
    </row>
    <row r="278" spans="1:15" hidden="1">
      <c r="A278" s="72" t="s">
        <v>642</v>
      </c>
      <c r="B278" s="92"/>
      <c r="C278" s="91"/>
      <c r="D278" s="574"/>
      <c r="E278" s="574"/>
      <c r="F278" s="28">
        <f t="shared" ref="F278:F341" si="27">SUM(C278:D278)</f>
        <v>0</v>
      </c>
      <c r="G278" s="89"/>
      <c r="J278" s="263" t="str">
        <f t="shared" ref="J278:J341" si="28">IF($B$16&gt;=O278,IF($D664="",$C$16,IF($D664&lt;=22000,$D664,22000)),"")</f>
        <v/>
      </c>
      <c r="K278" s="263" t="str">
        <f t="shared" si="24"/>
        <v/>
      </c>
      <c r="L278" s="263" t="str">
        <f t="shared" ref="L278:L341" si="29">IF($B$16&gt;=O278,IF($D1033="",$C$19,$D1033),"")</f>
        <v/>
      </c>
      <c r="M278" s="263" t="str">
        <f t="shared" si="25"/>
        <v/>
      </c>
      <c r="N278" s="263">
        <f t="shared" si="26"/>
        <v>0</v>
      </c>
      <c r="O278">
        <v>257</v>
      </c>
    </row>
    <row r="279" spans="1:15" hidden="1">
      <c r="A279" s="72" t="s">
        <v>643</v>
      </c>
      <c r="B279" s="92"/>
      <c r="C279" s="91"/>
      <c r="D279" s="574"/>
      <c r="E279" s="574"/>
      <c r="F279" s="28">
        <f t="shared" si="27"/>
        <v>0</v>
      </c>
      <c r="G279" s="89"/>
      <c r="J279" s="263" t="str">
        <f t="shared" si="28"/>
        <v/>
      </c>
      <c r="K279" s="263" t="str">
        <f t="shared" si="24"/>
        <v/>
      </c>
      <c r="L279" s="263" t="str">
        <f t="shared" si="29"/>
        <v/>
      </c>
      <c r="M279" s="263" t="str">
        <f t="shared" si="25"/>
        <v/>
      </c>
      <c r="N279" s="263">
        <f t="shared" si="26"/>
        <v>0</v>
      </c>
      <c r="O279">
        <v>258</v>
      </c>
    </row>
    <row r="280" spans="1:15" hidden="1">
      <c r="A280" s="72" t="s">
        <v>644</v>
      </c>
      <c r="B280" s="92"/>
      <c r="C280" s="91"/>
      <c r="D280" s="574"/>
      <c r="E280" s="574"/>
      <c r="F280" s="28">
        <f t="shared" si="27"/>
        <v>0</v>
      </c>
      <c r="G280" s="89"/>
      <c r="J280" s="263" t="str">
        <f t="shared" si="28"/>
        <v/>
      </c>
      <c r="K280" s="263" t="str">
        <f t="shared" ref="K280:K343" si="30">IF($B$16&gt;=O280,$C$17+$C$18,"")</f>
        <v/>
      </c>
      <c r="L280" s="263" t="str">
        <f t="shared" si="29"/>
        <v/>
      </c>
      <c r="M280" s="263" t="str">
        <f t="shared" ref="M280:M343" si="31">IF($B$15&gt;=O280,$C$15,"")</f>
        <v/>
      </c>
      <c r="N280" s="263">
        <f t="shared" ref="N280:N343" si="32">SUM(J280:M280)</f>
        <v>0</v>
      </c>
      <c r="O280">
        <v>259</v>
      </c>
    </row>
    <row r="281" spans="1:15" hidden="1">
      <c r="A281" s="72" t="s">
        <v>645</v>
      </c>
      <c r="B281" s="92"/>
      <c r="C281" s="91"/>
      <c r="D281" s="574"/>
      <c r="E281" s="574"/>
      <c r="F281" s="28">
        <f t="shared" si="27"/>
        <v>0</v>
      </c>
      <c r="G281" s="89"/>
      <c r="J281" s="263" t="str">
        <f t="shared" si="28"/>
        <v/>
      </c>
      <c r="K281" s="263" t="str">
        <f t="shared" si="30"/>
        <v/>
      </c>
      <c r="L281" s="263" t="str">
        <f t="shared" si="29"/>
        <v/>
      </c>
      <c r="M281" s="263" t="str">
        <f t="shared" si="31"/>
        <v/>
      </c>
      <c r="N281" s="263">
        <f t="shared" si="32"/>
        <v>0</v>
      </c>
      <c r="O281">
        <v>260</v>
      </c>
    </row>
    <row r="282" spans="1:15" hidden="1">
      <c r="A282" s="72" t="s">
        <v>646</v>
      </c>
      <c r="B282" s="92"/>
      <c r="C282" s="91"/>
      <c r="D282" s="574"/>
      <c r="E282" s="574"/>
      <c r="F282" s="28">
        <f t="shared" si="27"/>
        <v>0</v>
      </c>
      <c r="G282" s="89"/>
      <c r="J282" s="263" t="str">
        <f t="shared" si="28"/>
        <v/>
      </c>
      <c r="K282" s="263" t="str">
        <f t="shared" si="30"/>
        <v/>
      </c>
      <c r="L282" s="263" t="str">
        <f t="shared" si="29"/>
        <v/>
      </c>
      <c r="M282" s="263" t="str">
        <f t="shared" si="31"/>
        <v/>
      </c>
      <c r="N282" s="263">
        <f t="shared" si="32"/>
        <v>0</v>
      </c>
      <c r="O282">
        <v>261</v>
      </c>
    </row>
    <row r="283" spans="1:15" hidden="1">
      <c r="A283" s="72" t="s">
        <v>647</v>
      </c>
      <c r="B283" s="92"/>
      <c r="C283" s="91"/>
      <c r="D283" s="574"/>
      <c r="E283" s="574"/>
      <c r="F283" s="28">
        <f t="shared" si="27"/>
        <v>0</v>
      </c>
      <c r="G283" s="89"/>
      <c r="J283" s="263" t="str">
        <f t="shared" si="28"/>
        <v/>
      </c>
      <c r="K283" s="263" t="str">
        <f t="shared" si="30"/>
        <v/>
      </c>
      <c r="L283" s="263" t="str">
        <f t="shared" si="29"/>
        <v/>
      </c>
      <c r="M283" s="263" t="str">
        <f t="shared" si="31"/>
        <v/>
      </c>
      <c r="N283" s="263">
        <f t="shared" si="32"/>
        <v>0</v>
      </c>
      <c r="O283">
        <v>262</v>
      </c>
    </row>
    <row r="284" spans="1:15" hidden="1">
      <c r="A284" s="72" t="s">
        <v>648</v>
      </c>
      <c r="B284" s="92"/>
      <c r="C284" s="91"/>
      <c r="D284" s="574"/>
      <c r="E284" s="574"/>
      <c r="F284" s="28">
        <f t="shared" si="27"/>
        <v>0</v>
      </c>
      <c r="G284" s="89"/>
      <c r="J284" s="263" t="str">
        <f t="shared" si="28"/>
        <v/>
      </c>
      <c r="K284" s="263" t="str">
        <f t="shared" si="30"/>
        <v/>
      </c>
      <c r="L284" s="263" t="str">
        <f t="shared" si="29"/>
        <v/>
      </c>
      <c r="M284" s="263" t="str">
        <f t="shared" si="31"/>
        <v/>
      </c>
      <c r="N284" s="263">
        <f t="shared" si="32"/>
        <v>0</v>
      </c>
      <c r="O284">
        <v>263</v>
      </c>
    </row>
    <row r="285" spans="1:15" hidden="1">
      <c r="A285" s="72" t="s">
        <v>649</v>
      </c>
      <c r="B285" s="92"/>
      <c r="C285" s="91"/>
      <c r="D285" s="574"/>
      <c r="E285" s="574"/>
      <c r="F285" s="28">
        <f t="shared" si="27"/>
        <v>0</v>
      </c>
      <c r="G285" s="89"/>
      <c r="J285" s="263" t="str">
        <f t="shared" si="28"/>
        <v/>
      </c>
      <c r="K285" s="263" t="str">
        <f t="shared" si="30"/>
        <v/>
      </c>
      <c r="L285" s="263" t="str">
        <f t="shared" si="29"/>
        <v/>
      </c>
      <c r="M285" s="263" t="str">
        <f t="shared" si="31"/>
        <v/>
      </c>
      <c r="N285" s="263">
        <f t="shared" si="32"/>
        <v>0</v>
      </c>
      <c r="O285">
        <v>264</v>
      </c>
    </row>
    <row r="286" spans="1:15" hidden="1">
      <c r="A286" s="72" t="s">
        <v>650</v>
      </c>
      <c r="B286" s="92"/>
      <c r="C286" s="91"/>
      <c r="D286" s="574"/>
      <c r="E286" s="574"/>
      <c r="F286" s="28">
        <f t="shared" si="27"/>
        <v>0</v>
      </c>
      <c r="G286" s="89"/>
      <c r="J286" s="263" t="str">
        <f t="shared" si="28"/>
        <v/>
      </c>
      <c r="K286" s="263" t="str">
        <f t="shared" si="30"/>
        <v/>
      </c>
      <c r="L286" s="263" t="str">
        <f t="shared" si="29"/>
        <v/>
      </c>
      <c r="M286" s="263" t="str">
        <f t="shared" si="31"/>
        <v/>
      </c>
      <c r="N286" s="263">
        <f t="shared" si="32"/>
        <v>0</v>
      </c>
      <c r="O286">
        <v>265</v>
      </c>
    </row>
    <row r="287" spans="1:15" hidden="1">
      <c r="A287" s="72" t="s">
        <v>651</v>
      </c>
      <c r="B287" s="92"/>
      <c r="C287" s="91"/>
      <c r="D287" s="574"/>
      <c r="E287" s="574"/>
      <c r="F287" s="28">
        <f t="shared" si="27"/>
        <v>0</v>
      </c>
      <c r="G287" s="89"/>
      <c r="J287" s="263" t="str">
        <f t="shared" si="28"/>
        <v/>
      </c>
      <c r="K287" s="263" t="str">
        <f t="shared" si="30"/>
        <v/>
      </c>
      <c r="L287" s="263" t="str">
        <f t="shared" si="29"/>
        <v/>
      </c>
      <c r="M287" s="263" t="str">
        <f t="shared" si="31"/>
        <v/>
      </c>
      <c r="N287" s="263">
        <f t="shared" si="32"/>
        <v>0</v>
      </c>
      <c r="O287">
        <v>266</v>
      </c>
    </row>
    <row r="288" spans="1:15" hidden="1">
      <c r="A288" s="72" t="s">
        <v>652</v>
      </c>
      <c r="B288" s="92"/>
      <c r="C288" s="91"/>
      <c r="D288" s="574"/>
      <c r="E288" s="574"/>
      <c r="F288" s="28">
        <f t="shared" si="27"/>
        <v>0</v>
      </c>
      <c r="G288" s="89"/>
      <c r="J288" s="263" t="str">
        <f t="shared" si="28"/>
        <v/>
      </c>
      <c r="K288" s="263" t="str">
        <f t="shared" si="30"/>
        <v/>
      </c>
      <c r="L288" s="263" t="str">
        <f t="shared" si="29"/>
        <v/>
      </c>
      <c r="M288" s="263" t="str">
        <f t="shared" si="31"/>
        <v/>
      </c>
      <c r="N288" s="263">
        <f t="shared" si="32"/>
        <v>0</v>
      </c>
      <c r="O288">
        <v>267</v>
      </c>
    </row>
    <row r="289" spans="1:15" hidden="1">
      <c r="A289" s="72" t="s">
        <v>653</v>
      </c>
      <c r="B289" s="92"/>
      <c r="C289" s="91"/>
      <c r="D289" s="574"/>
      <c r="E289" s="574"/>
      <c r="F289" s="28">
        <f t="shared" si="27"/>
        <v>0</v>
      </c>
      <c r="G289" s="89"/>
      <c r="J289" s="263" t="str">
        <f t="shared" si="28"/>
        <v/>
      </c>
      <c r="K289" s="263" t="str">
        <f t="shared" si="30"/>
        <v/>
      </c>
      <c r="L289" s="263" t="str">
        <f t="shared" si="29"/>
        <v/>
      </c>
      <c r="M289" s="263" t="str">
        <f t="shared" si="31"/>
        <v/>
      </c>
      <c r="N289" s="263">
        <f t="shared" si="32"/>
        <v>0</v>
      </c>
      <c r="O289">
        <v>268</v>
      </c>
    </row>
    <row r="290" spans="1:15" hidden="1">
      <c r="A290" s="72" t="s">
        <v>654</v>
      </c>
      <c r="B290" s="92"/>
      <c r="C290" s="91"/>
      <c r="D290" s="574"/>
      <c r="E290" s="574"/>
      <c r="F290" s="28">
        <f t="shared" si="27"/>
        <v>0</v>
      </c>
      <c r="G290" s="89"/>
      <c r="J290" s="263" t="str">
        <f t="shared" si="28"/>
        <v/>
      </c>
      <c r="K290" s="263" t="str">
        <f t="shared" si="30"/>
        <v/>
      </c>
      <c r="L290" s="263" t="str">
        <f t="shared" si="29"/>
        <v/>
      </c>
      <c r="M290" s="263" t="str">
        <f t="shared" si="31"/>
        <v/>
      </c>
      <c r="N290" s="263">
        <f t="shared" si="32"/>
        <v>0</v>
      </c>
      <c r="O290">
        <v>269</v>
      </c>
    </row>
    <row r="291" spans="1:15" hidden="1">
      <c r="A291" s="72" t="s">
        <v>655</v>
      </c>
      <c r="B291" s="92"/>
      <c r="C291" s="91"/>
      <c r="D291" s="574"/>
      <c r="E291" s="574"/>
      <c r="F291" s="28">
        <f t="shared" si="27"/>
        <v>0</v>
      </c>
      <c r="G291" s="89"/>
      <c r="J291" s="263" t="str">
        <f t="shared" si="28"/>
        <v/>
      </c>
      <c r="K291" s="263" t="str">
        <f t="shared" si="30"/>
        <v/>
      </c>
      <c r="L291" s="263" t="str">
        <f t="shared" si="29"/>
        <v/>
      </c>
      <c r="M291" s="263" t="str">
        <f t="shared" si="31"/>
        <v/>
      </c>
      <c r="N291" s="263">
        <f t="shared" si="32"/>
        <v>0</v>
      </c>
      <c r="O291">
        <v>270</v>
      </c>
    </row>
    <row r="292" spans="1:15" hidden="1">
      <c r="A292" s="72" t="s">
        <v>656</v>
      </c>
      <c r="B292" s="92"/>
      <c r="C292" s="91"/>
      <c r="D292" s="574"/>
      <c r="E292" s="574"/>
      <c r="F292" s="28">
        <f t="shared" si="27"/>
        <v>0</v>
      </c>
      <c r="G292" s="89"/>
      <c r="J292" s="263" t="str">
        <f t="shared" si="28"/>
        <v/>
      </c>
      <c r="K292" s="263" t="str">
        <f t="shared" si="30"/>
        <v/>
      </c>
      <c r="L292" s="263" t="str">
        <f t="shared" si="29"/>
        <v/>
      </c>
      <c r="M292" s="263" t="str">
        <f t="shared" si="31"/>
        <v/>
      </c>
      <c r="N292" s="263">
        <f t="shared" si="32"/>
        <v>0</v>
      </c>
      <c r="O292">
        <v>271</v>
      </c>
    </row>
    <row r="293" spans="1:15" hidden="1">
      <c r="A293" s="72" t="s">
        <v>657</v>
      </c>
      <c r="B293" s="92"/>
      <c r="C293" s="91"/>
      <c r="D293" s="574"/>
      <c r="E293" s="574"/>
      <c r="F293" s="28">
        <f t="shared" si="27"/>
        <v>0</v>
      </c>
      <c r="G293" s="89"/>
      <c r="J293" s="263" t="str">
        <f t="shared" si="28"/>
        <v/>
      </c>
      <c r="K293" s="263" t="str">
        <f t="shared" si="30"/>
        <v/>
      </c>
      <c r="L293" s="263" t="str">
        <f t="shared" si="29"/>
        <v/>
      </c>
      <c r="M293" s="263" t="str">
        <f t="shared" si="31"/>
        <v/>
      </c>
      <c r="N293" s="263">
        <f t="shared" si="32"/>
        <v>0</v>
      </c>
      <c r="O293">
        <v>272</v>
      </c>
    </row>
    <row r="294" spans="1:15" hidden="1">
      <c r="A294" s="72" t="s">
        <v>658</v>
      </c>
      <c r="B294" s="92"/>
      <c r="C294" s="91"/>
      <c r="D294" s="574"/>
      <c r="E294" s="574"/>
      <c r="F294" s="28">
        <f t="shared" si="27"/>
        <v>0</v>
      </c>
      <c r="G294" s="89"/>
      <c r="J294" s="263" t="str">
        <f t="shared" si="28"/>
        <v/>
      </c>
      <c r="K294" s="263" t="str">
        <f t="shared" si="30"/>
        <v/>
      </c>
      <c r="L294" s="263" t="str">
        <f t="shared" si="29"/>
        <v/>
      </c>
      <c r="M294" s="263" t="str">
        <f t="shared" si="31"/>
        <v/>
      </c>
      <c r="N294" s="263">
        <f t="shared" si="32"/>
        <v>0</v>
      </c>
      <c r="O294">
        <v>273</v>
      </c>
    </row>
    <row r="295" spans="1:15" hidden="1">
      <c r="A295" s="72" t="s">
        <v>659</v>
      </c>
      <c r="B295" s="92"/>
      <c r="C295" s="91"/>
      <c r="D295" s="574"/>
      <c r="E295" s="574"/>
      <c r="F295" s="28">
        <f t="shared" si="27"/>
        <v>0</v>
      </c>
      <c r="G295" s="89"/>
      <c r="J295" s="263" t="str">
        <f t="shared" si="28"/>
        <v/>
      </c>
      <c r="K295" s="263" t="str">
        <f t="shared" si="30"/>
        <v/>
      </c>
      <c r="L295" s="263" t="str">
        <f t="shared" si="29"/>
        <v/>
      </c>
      <c r="M295" s="263" t="str">
        <f t="shared" si="31"/>
        <v/>
      </c>
      <c r="N295" s="263">
        <f t="shared" si="32"/>
        <v>0</v>
      </c>
      <c r="O295">
        <v>274</v>
      </c>
    </row>
    <row r="296" spans="1:15" hidden="1">
      <c r="A296" s="72" t="s">
        <v>660</v>
      </c>
      <c r="B296" s="92"/>
      <c r="C296" s="91"/>
      <c r="D296" s="574"/>
      <c r="E296" s="574"/>
      <c r="F296" s="28">
        <f t="shared" si="27"/>
        <v>0</v>
      </c>
      <c r="G296" s="89"/>
      <c r="J296" s="263" t="str">
        <f t="shared" si="28"/>
        <v/>
      </c>
      <c r="K296" s="263" t="str">
        <f t="shared" si="30"/>
        <v/>
      </c>
      <c r="L296" s="263" t="str">
        <f t="shared" si="29"/>
        <v/>
      </c>
      <c r="M296" s="263" t="str">
        <f t="shared" si="31"/>
        <v/>
      </c>
      <c r="N296" s="263">
        <f t="shared" si="32"/>
        <v>0</v>
      </c>
      <c r="O296">
        <v>275</v>
      </c>
    </row>
    <row r="297" spans="1:15" hidden="1">
      <c r="A297" s="72" t="s">
        <v>661</v>
      </c>
      <c r="B297" s="92"/>
      <c r="C297" s="91"/>
      <c r="D297" s="574"/>
      <c r="E297" s="574"/>
      <c r="F297" s="28">
        <f t="shared" si="27"/>
        <v>0</v>
      </c>
      <c r="G297" s="89"/>
      <c r="J297" s="263" t="str">
        <f t="shared" si="28"/>
        <v/>
      </c>
      <c r="K297" s="263" t="str">
        <f t="shared" si="30"/>
        <v/>
      </c>
      <c r="L297" s="263" t="str">
        <f t="shared" si="29"/>
        <v/>
      </c>
      <c r="M297" s="263" t="str">
        <f t="shared" si="31"/>
        <v/>
      </c>
      <c r="N297" s="263">
        <f t="shared" si="32"/>
        <v>0</v>
      </c>
      <c r="O297">
        <v>276</v>
      </c>
    </row>
    <row r="298" spans="1:15" hidden="1">
      <c r="A298" s="72" t="s">
        <v>662</v>
      </c>
      <c r="B298" s="92"/>
      <c r="C298" s="91"/>
      <c r="D298" s="574"/>
      <c r="E298" s="574"/>
      <c r="F298" s="28">
        <f t="shared" si="27"/>
        <v>0</v>
      </c>
      <c r="G298" s="89"/>
      <c r="J298" s="263" t="str">
        <f t="shared" si="28"/>
        <v/>
      </c>
      <c r="K298" s="263" t="str">
        <f t="shared" si="30"/>
        <v/>
      </c>
      <c r="L298" s="263" t="str">
        <f t="shared" si="29"/>
        <v/>
      </c>
      <c r="M298" s="263" t="str">
        <f t="shared" si="31"/>
        <v/>
      </c>
      <c r="N298" s="263">
        <f t="shared" si="32"/>
        <v>0</v>
      </c>
      <c r="O298">
        <v>277</v>
      </c>
    </row>
    <row r="299" spans="1:15" hidden="1">
      <c r="A299" s="72" t="s">
        <v>663</v>
      </c>
      <c r="B299" s="92"/>
      <c r="C299" s="91"/>
      <c r="D299" s="574"/>
      <c r="E299" s="574"/>
      <c r="F299" s="28">
        <f t="shared" si="27"/>
        <v>0</v>
      </c>
      <c r="G299" s="89"/>
      <c r="J299" s="263" t="str">
        <f t="shared" si="28"/>
        <v/>
      </c>
      <c r="K299" s="263" t="str">
        <f t="shared" si="30"/>
        <v/>
      </c>
      <c r="L299" s="263" t="str">
        <f t="shared" si="29"/>
        <v/>
      </c>
      <c r="M299" s="263" t="str">
        <f t="shared" si="31"/>
        <v/>
      </c>
      <c r="N299" s="263">
        <f t="shared" si="32"/>
        <v>0</v>
      </c>
      <c r="O299">
        <v>278</v>
      </c>
    </row>
    <row r="300" spans="1:15" hidden="1">
      <c r="A300" s="72" t="s">
        <v>664</v>
      </c>
      <c r="B300" s="92"/>
      <c r="C300" s="91"/>
      <c r="D300" s="574"/>
      <c r="E300" s="574"/>
      <c r="F300" s="28">
        <f t="shared" si="27"/>
        <v>0</v>
      </c>
      <c r="G300" s="89"/>
      <c r="J300" s="263" t="str">
        <f t="shared" si="28"/>
        <v/>
      </c>
      <c r="K300" s="263" t="str">
        <f t="shared" si="30"/>
        <v/>
      </c>
      <c r="L300" s="263" t="str">
        <f t="shared" si="29"/>
        <v/>
      </c>
      <c r="M300" s="263" t="str">
        <f t="shared" si="31"/>
        <v/>
      </c>
      <c r="N300" s="263">
        <f t="shared" si="32"/>
        <v>0</v>
      </c>
      <c r="O300">
        <v>279</v>
      </c>
    </row>
    <row r="301" spans="1:15" hidden="1">
      <c r="A301" s="72" t="s">
        <v>665</v>
      </c>
      <c r="B301" s="92"/>
      <c r="C301" s="91"/>
      <c r="D301" s="574"/>
      <c r="E301" s="574"/>
      <c r="F301" s="28">
        <f t="shared" si="27"/>
        <v>0</v>
      </c>
      <c r="G301" s="89"/>
      <c r="J301" s="263" t="str">
        <f t="shared" si="28"/>
        <v/>
      </c>
      <c r="K301" s="263" t="str">
        <f t="shared" si="30"/>
        <v/>
      </c>
      <c r="L301" s="263" t="str">
        <f t="shared" si="29"/>
        <v/>
      </c>
      <c r="M301" s="263" t="str">
        <f t="shared" si="31"/>
        <v/>
      </c>
      <c r="N301" s="263">
        <f t="shared" si="32"/>
        <v>0</v>
      </c>
      <c r="O301">
        <v>280</v>
      </c>
    </row>
    <row r="302" spans="1:15" hidden="1">
      <c r="A302" s="72" t="s">
        <v>666</v>
      </c>
      <c r="B302" s="92"/>
      <c r="C302" s="91"/>
      <c r="D302" s="574"/>
      <c r="E302" s="574"/>
      <c r="F302" s="28">
        <f t="shared" si="27"/>
        <v>0</v>
      </c>
      <c r="G302" s="89"/>
      <c r="J302" s="263" t="str">
        <f t="shared" si="28"/>
        <v/>
      </c>
      <c r="K302" s="263" t="str">
        <f t="shared" si="30"/>
        <v/>
      </c>
      <c r="L302" s="263" t="str">
        <f t="shared" si="29"/>
        <v/>
      </c>
      <c r="M302" s="263" t="str">
        <f t="shared" si="31"/>
        <v/>
      </c>
      <c r="N302" s="263">
        <f t="shared" si="32"/>
        <v>0</v>
      </c>
      <c r="O302">
        <v>281</v>
      </c>
    </row>
    <row r="303" spans="1:15" hidden="1">
      <c r="A303" s="72" t="s">
        <v>667</v>
      </c>
      <c r="B303" s="92"/>
      <c r="C303" s="91"/>
      <c r="D303" s="574"/>
      <c r="E303" s="574"/>
      <c r="F303" s="28">
        <f t="shared" si="27"/>
        <v>0</v>
      </c>
      <c r="G303" s="89"/>
      <c r="J303" s="263" t="str">
        <f t="shared" si="28"/>
        <v/>
      </c>
      <c r="K303" s="263" t="str">
        <f t="shared" si="30"/>
        <v/>
      </c>
      <c r="L303" s="263" t="str">
        <f t="shared" si="29"/>
        <v/>
      </c>
      <c r="M303" s="263" t="str">
        <f t="shared" si="31"/>
        <v/>
      </c>
      <c r="N303" s="263">
        <f t="shared" si="32"/>
        <v>0</v>
      </c>
      <c r="O303">
        <v>282</v>
      </c>
    </row>
    <row r="304" spans="1:15" hidden="1">
      <c r="A304" s="72" t="s">
        <v>668</v>
      </c>
      <c r="B304" s="92"/>
      <c r="C304" s="91"/>
      <c r="D304" s="574"/>
      <c r="E304" s="574"/>
      <c r="F304" s="28">
        <f t="shared" si="27"/>
        <v>0</v>
      </c>
      <c r="G304" s="89"/>
      <c r="J304" s="263" t="str">
        <f t="shared" si="28"/>
        <v/>
      </c>
      <c r="K304" s="263" t="str">
        <f t="shared" si="30"/>
        <v/>
      </c>
      <c r="L304" s="263" t="str">
        <f t="shared" si="29"/>
        <v/>
      </c>
      <c r="M304" s="263" t="str">
        <f t="shared" si="31"/>
        <v/>
      </c>
      <c r="N304" s="263">
        <f t="shared" si="32"/>
        <v>0</v>
      </c>
      <c r="O304">
        <v>283</v>
      </c>
    </row>
    <row r="305" spans="1:15" hidden="1">
      <c r="A305" s="72" t="s">
        <v>669</v>
      </c>
      <c r="B305" s="92"/>
      <c r="C305" s="91"/>
      <c r="D305" s="574"/>
      <c r="E305" s="574"/>
      <c r="F305" s="28">
        <f t="shared" si="27"/>
        <v>0</v>
      </c>
      <c r="G305" s="89"/>
      <c r="J305" s="263" t="str">
        <f t="shared" si="28"/>
        <v/>
      </c>
      <c r="K305" s="263" t="str">
        <f t="shared" si="30"/>
        <v/>
      </c>
      <c r="L305" s="263" t="str">
        <f t="shared" si="29"/>
        <v/>
      </c>
      <c r="M305" s="263" t="str">
        <f t="shared" si="31"/>
        <v/>
      </c>
      <c r="N305" s="263">
        <f t="shared" si="32"/>
        <v>0</v>
      </c>
      <c r="O305">
        <v>284</v>
      </c>
    </row>
    <row r="306" spans="1:15" hidden="1">
      <c r="A306" s="72" t="s">
        <v>670</v>
      </c>
      <c r="B306" s="92"/>
      <c r="C306" s="91"/>
      <c r="D306" s="574"/>
      <c r="E306" s="574"/>
      <c r="F306" s="28">
        <f t="shared" si="27"/>
        <v>0</v>
      </c>
      <c r="G306" s="89"/>
      <c r="J306" s="263" t="str">
        <f t="shared" si="28"/>
        <v/>
      </c>
      <c r="K306" s="263" t="str">
        <f t="shared" si="30"/>
        <v/>
      </c>
      <c r="L306" s="263" t="str">
        <f t="shared" si="29"/>
        <v/>
      </c>
      <c r="M306" s="263" t="str">
        <f t="shared" si="31"/>
        <v/>
      </c>
      <c r="N306" s="263">
        <f t="shared" si="32"/>
        <v>0</v>
      </c>
      <c r="O306">
        <v>285</v>
      </c>
    </row>
    <row r="307" spans="1:15" hidden="1">
      <c r="A307" s="72" t="s">
        <v>671</v>
      </c>
      <c r="B307" s="92"/>
      <c r="C307" s="91"/>
      <c r="D307" s="574"/>
      <c r="E307" s="574"/>
      <c r="F307" s="28">
        <f t="shared" si="27"/>
        <v>0</v>
      </c>
      <c r="G307" s="89"/>
      <c r="J307" s="263" t="str">
        <f t="shared" si="28"/>
        <v/>
      </c>
      <c r="K307" s="263" t="str">
        <f t="shared" si="30"/>
        <v/>
      </c>
      <c r="L307" s="263" t="str">
        <f t="shared" si="29"/>
        <v/>
      </c>
      <c r="M307" s="263" t="str">
        <f t="shared" si="31"/>
        <v/>
      </c>
      <c r="N307" s="263">
        <f t="shared" si="32"/>
        <v>0</v>
      </c>
      <c r="O307">
        <v>286</v>
      </c>
    </row>
    <row r="308" spans="1:15" hidden="1">
      <c r="A308" s="72" t="s">
        <v>672</v>
      </c>
      <c r="B308" s="92"/>
      <c r="C308" s="91"/>
      <c r="D308" s="574"/>
      <c r="E308" s="574"/>
      <c r="F308" s="28">
        <f t="shared" si="27"/>
        <v>0</v>
      </c>
      <c r="G308" s="89"/>
      <c r="J308" s="263" t="str">
        <f t="shared" si="28"/>
        <v/>
      </c>
      <c r="K308" s="263" t="str">
        <f t="shared" si="30"/>
        <v/>
      </c>
      <c r="L308" s="263" t="str">
        <f t="shared" si="29"/>
        <v/>
      </c>
      <c r="M308" s="263" t="str">
        <f t="shared" si="31"/>
        <v/>
      </c>
      <c r="N308" s="263">
        <f t="shared" si="32"/>
        <v>0</v>
      </c>
      <c r="O308">
        <v>287</v>
      </c>
    </row>
    <row r="309" spans="1:15" hidden="1">
      <c r="A309" s="72" t="s">
        <v>673</v>
      </c>
      <c r="B309" s="92"/>
      <c r="C309" s="91"/>
      <c r="D309" s="574"/>
      <c r="E309" s="574"/>
      <c r="F309" s="28">
        <f t="shared" si="27"/>
        <v>0</v>
      </c>
      <c r="G309" s="89"/>
      <c r="J309" s="263" t="str">
        <f t="shared" si="28"/>
        <v/>
      </c>
      <c r="K309" s="263" t="str">
        <f t="shared" si="30"/>
        <v/>
      </c>
      <c r="L309" s="263" t="str">
        <f t="shared" si="29"/>
        <v/>
      </c>
      <c r="M309" s="263" t="str">
        <f t="shared" si="31"/>
        <v/>
      </c>
      <c r="N309" s="263">
        <f t="shared" si="32"/>
        <v>0</v>
      </c>
      <c r="O309">
        <v>288</v>
      </c>
    </row>
    <row r="310" spans="1:15" hidden="1">
      <c r="A310" s="72" t="s">
        <v>674</v>
      </c>
      <c r="B310" s="92"/>
      <c r="C310" s="91"/>
      <c r="D310" s="574"/>
      <c r="E310" s="574"/>
      <c r="F310" s="28">
        <f t="shared" si="27"/>
        <v>0</v>
      </c>
      <c r="G310" s="89"/>
      <c r="J310" s="263" t="str">
        <f t="shared" si="28"/>
        <v/>
      </c>
      <c r="K310" s="263" t="str">
        <f t="shared" si="30"/>
        <v/>
      </c>
      <c r="L310" s="263" t="str">
        <f t="shared" si="29"/>
        <v/>
      </c>
      <c r="M310" s="263" t="str">
        <f t="shared" si="31"/>
        <v/>
      </c>
      <c r="N310" s="263">
        <f t="shared" si="32"/>
        <v>0</v>
      </c>
      <c r="O310">
        <v>289</v>
      </c>
    </row>
    <row r="311" spans="1:15" hidden="1">
      <c r="A311" s="72" t="s">
        <v>675</v>
      </c>
      <c r="B311" s="92"/>
      <c r="C311" s="91"/>
      <c r="D311" s="574"/>
      <c r="E311" s="574"/>
      <c r="F311" s="28">
        <f t="shared" si="27"/>
        <v>0</v>
      </c>
      <c r="G311" s="89"/>
      <c r="J311" s="263" t="str">
        <f t="shared" si="28"/>
        <v/>
      </c>
      <c r="K311" s="263" t="str">
        <f t="shared" si="30"/>
        <v/>
      </c>
      <c r="L311" s="263" t="str">
        <f t="shared" si="29"/>
        <v/>
      </c>
      <c r="M311" s="263" t="str">
        <f t="shared" si="31"/>
        <v/>
      </c>
      <c r="N311" s="263">
        <f t="shared" si="32"/>
        <v>0</v>
      </c>
      <c r="O311">
        <v>290</v>
      </c>
    </row>
    <row r="312" spans="1:15" hidden="1">
      <c r="A312" s="72" t="s">
        <v>676</v>
      </c>
      <c r="B312" s="92"/>
      <c r="C312" s="91"/>
      <c r="D312" s="574"/>
      <c r="E312" s="574"/>
      <c r="F312" s="28">
        <f t="shared" si="27"/>
        <v>0</v>
      </c>
      <c r="G312" s="89"/>
      <c r="J312" s="263" t="str">
        <f t="shared" si="28"/>
        <v/>
      </c>
      <c r="K312" s="263" t="str">
        <f t="shared" si="30"/>
        <v/>
      </c>
      <c r="L312" s="263" t="str">
        <f t="shared" si="29"/>
        <v/>
      </c>
      <c r="M312" s="263" t="str">
        <f t="shared" si="31"/>
        <v/>
      </c>
      <c r="N312" s="263">
        <f t="shared" si="32"/>
        <v>0</v>
      </c>
      <c r="O312">
        <v>291</v>
      </c>
    </row>
    <row r="313" spans="1:15" hidden="1">
      <c r="A313" s="72" t="s">
        <v>677</v>
      </c>
      <c r="B313" s="92"/>
      <c r="C313" s="91"/>
      <c r="D313" s="574"/>
      <c r="E313" s="574"/>
      <c r="F313" s="28">
        <f t="shared" si="27"/>
        <v>0</v>
      </c>
      <c r="G313" s="89"/>
      <c r="J313" s="263" t="str">
        <f t="shared" si="28"/>
        <v/>
      </c>
      <c r="K313" s="263" t="str">
        <f t="shared" si="30"/>
        <v/>
      </c>
      <c r="L313" s="263" t="str">
        <f t="shared" si="29"/>
        <v/>
      </c>
      <c r="M313" s="263" t="str">
        <f t="shared" si="31"/>
        <v/>
      </c>
      <c r="N313" s="263">
        <f t="shared" si="32"/>
        <v>0</v>
      </c>
      <c r="O313">
        <v>292</v>
      </c>
    </row>
    <row r="314" spans="1:15" hidden="1">
      <c r="A314" s="72" t="s">
        <v>678</v>
      </c>
      <c r="B314" s="92"/>
      <c r="C314" s="91"/>
      <c r="D314" s="574"/>
      <c r="E314" s="574"/>
      <c r="F314" s="28">
        <f t="shared" si="27"/>
        <v>0</v>
      </c>
      <c r="G314" s="89"/>
      <c r="J314" s="263" t="str">
        <f t="shared" si="28"/>
        <v/>
      </c>
      <c r="K314" s="263" t="str">
        <f t="shared" si="30"/>
        <v/>
      </c>
      <c r="L314" s="263" t="str">
        <f t="shared" si="29"/>
        <v/>
      </c>
      <c r="M314" s="263" t="str">
        <f t="shared" si="31"/>
        <v/>
      </c>
      <c r="N314" s="263">
        <f t="shared" si="32"/>
        <v>0</v>
      </c>
      <c r="O314">
        <v>293</v>
      </c>
    </row>
    <row r="315" spans="1:15" hidden="1">
      <c r="A315" s="72" t="s">
        <v>679</v>
      </c>
      <c r="B315" s="92"/>
      <c r="C315" s="91"/>
      <c r="D315" s="574"/>
      <c r="E315" s="574"/>
      <c r="F315" s="28">
        <f t="shared" si="27"/>
        <v>0</v>
      </c>
      <c r="G315" s="89"/>
      <c r="J315" s="263" t="str">
        <f t="shared" si="28"/>
        <v/>
      </c>
      <c r="K315" s="263" t="str">
        <f t="shared" si="30"/>
        <v/>
      </c>
      <c r="L315" s="263" t="str">
        <f t="shared" si="29"/>
        <v/>
      </c>
      <c r="M315" s="263" t="str">
        <f t="shared" si="31"/>
        <v/>
      </c>
      <c r="N315" s="263">
        <f t="shared" si="32"/>
        <v>0</v>
      </c>
      <c r="O315">
        <v>294</v>
      </c>
    </row>
    <row r="316" spans="1:15" hidden="1">
      <c r="A316" s="72" t="s">
        <v>680</v>
      </c>
      <c r="B316" s="92"/>
      <c r="C316" s="91"/>
      <c r="D316" s="574"/>
      <c r="E316" s="574"/>
      <c r="F316" s="28">
        <f t="shared" si="27"/>
        <v>0</v>
      </c>
      <c r="G316" s="89"/>
      <c r="J316" s="263" t="str">
        <f t="shared" si="28"/>
        <v/>
      </c>
      <c r="K316" s="263" t="str">
        <f t="shared" si="30"/>
        <v/>
      </c>
      <c r="L316" s="263" t="str">
        <f t="shared" si="29"/>
        <v/>
      </c>
      <c r="M316" s="263" t="str">
        <f t="shared" si="31"/>
        <v/>
      </c>
      <c r="N316" s="263">
        <f t="shared" si="32"/>
        <v>0</v>
      </c>
      <c r="O316">
        <v>295</v>
      </c>
    </row>
    <row r="317" spans="1:15" hidden="1">
      <c r="A317" s="72" t="s">
        <v>681</v>
      </c>
      <c r="B317" s="92"/>
      <c r="C317" s="91"/>
      <c r="D317" s="574"/>
      <c r="E317" s="574"/>
      <c r="F317" s="28">
        <f t="shared" si="27"/>
        <v>0</v>
      </c>
      <c r="G317" s="89"/>
      <c r="J317" s="263" t="str">
        <f t="shared" si="28"/>
        <v/>
      </c>
      <c r="K317" s="263" t="str">
        <f t="shared" si="30"/>
        <v/>
      </c>
      <c r="L317" s="263" t="str">
        <f t="shared" si="29"/>
        <v/>
      </c>
      <c r="M317" s="263" t="str">
        <f t="shared" si="31"/>
        <v/>
      </c>
      <c r="N317" s="263">
        <f t="shared" si="32"/>
        <v>0</v>
      </c>
      <c r="O317">
        <v>296</v>
      </c>
    </row>
    <row r="318" spans="1:15" hidden="1">
      <c r="A318" s="72" t="s">
        <v>682</v>
      </c>
      <c r="B318" s="92"/>
      <c r="C318" s="91"/>
      <c r="D318" s="574"/>
      <c r="E318" s="574"/>
      <c r="F318" s="28">
        <f t="shared" si="27"/>
        <v>0</v>
      </c>
      <c r="G318" s="89"/>
      <c r="J318" s="263" t="str">
        <f t="shared" si="28"/>
        <v/>
      </c>
      <c r="K318" s="263" t="str">
        <f t="shared" si="30"/>
        <v/>
      </c>
      <c r="L318" s="263" t="str">
        <f t="shared" si="29"/>
        <v/>
      </c>
      <c r="M318" s="263" t="str">
        <f t="shared" si="31"/>
        <v/>
      </c>
      <c r="N318" s="263">
        <f t="shared" si="32"/>
        <v>0</v>
      </c>
      <c r="O318">
        <v>297</v>
      </c>
    </row>
    <row r="319" spans="1:15" hidden="1">
      <c r="A319" s="72" t="s">
        <v>683</v>
      </c>
      <c r="B319" s="92"/>
      <c r="C319" s="91"/>
      <c r="D319" s="574"/>
      <c r="E319" s="574"/>
      <c r="F319" s="28">
        <f t="shared" si="27"/>
        <v>0</v>
      </c>
      <c r="G319" s="89"/>
      <c r="J319" s="263" t="str">
        <f t="shared" si="28"/>
        <v/>
      </c>
      <c r="K319" s="263" t="str">
        <f t="shared" si="30"/>
        <v/>
      </c>
      <c r="L319" s="263" t="str">
        <f t="shared" si="29"/>
        <v/>
      </c>
      <c r="M319" s="263" t="str">
        <f t="shared" si="31"/>
        <v/>
      </c>
      <c r="N319" s="263">
        <f t="shared" si="32"/>
        <v>0</v>
      </c>
      <c r="O319">
        <v>298</v>
      </c>
    </row>
    <row r="320" spans="1:15" hidden="1">
      <c r="A320" s="72" t="s">
        <v>684</v>
      </c>
      <c r="B320" s="92"/>
      <c r="C320" s="91"/>
      <c r="D320" s="574"/>
      <c r="E320" s="574"/>
      <c r="F320" s="28">
        <f t="shared" si="27"/>
        <v>0</v>
      </c>
      <c r="G320" s="89"/>
      <c r="J320" s="263" t="str">
        <f t="shared" si="28"/>
        <v/>
      </c>
      <c r="K320" s="263" t="str">
        <f t="shared" si="30"/>
        <v/>
      </c>
      <c r="L320" s="263" t="str">
        <f t="shared" si="29"/>
        <v/>
      </c>
      <c r="M320" s="263" t="str">
        <f t="shared" si="31"/>
        <v/>
      </c>
      <c r="N320" s="263">
        <f t="shared" si="32"/>
        <v>0</v>
      </c>
      <c r="O320">
        <v>299</v>
      </c>
    </row>
    <row r="321" spans="1:15" hidden="1">
      <c r="A321" s="72" t="s">
        <v>685</v>
      </c>
      <c r="B321" s="92"/>
      <c r="C321" s="91"/>
      <c r="D321" s="574"/>
      <c r="E321" s="574"/>
      <c r="F321" s="28">
        <f t="shared" si="27"/>
        <v>0</v>
      </c>
      <c r="G321" s="89"/>
      <c r="J321" s="263" t="str">
        <f t="shared" si="28"/>
        <v/>
      </c>
      <c r="K321" s="263" t="str">
        <f t="shared" si="30"/>
        <v/>
      </c>
      <c r="L321" s="263" t="str">
        <f t="shared" si="29"/>
        <v/>
      </c>
      <c r="M321" s="263" t="str">
        <f t="shared" si="31"/>
        <v/>
      </c>
      <c r="N321" s="263">
        <f t="shared" si="32"/>
        <v>0</v>
      </c>
      <c r="O321">
        <v>300</v>
      </c>
    </row>
    <row r="322" spans="1:15" hidden="1">
      <c r="A322" s="72" t="s">
        <v>686</v>
      </c>
      <c r="B322" s="92"/>
      <c r="C322" s="91"/>
      <c r="D322" s="574"/>
      <c r="E322" s="574"/>
      <c r="F322" s="28">
        <f t="shared" si="27"/>
        <v>0</v>
      </c>
      <c r="G322" s="89"/>
      <c r="J322" s="263" t="str">
        <f t="shared" si="28"/>
        <v/>
      </c>
      <c r="K322" s="263" t="str">
        <f t="shared" si="30"/>
        <v/>
      </c>
      <c r="L322" s="263" t="str">
        <f t="shared" si="29"/>
        <v/>
      </c>
      <c r="M322" s="263" t="str">
        <f t="shared" si="31"/>
        <v/>
      </c>
      <c r="N322" s="263">
        <f t="shared" si="32"/>
        <v>0</v>
      </c>
      <c r="O322">
        <v>301</v>
      </c>
    </row>
    <row r="323" spans="1:15" hidden="1">
      <c r="A323" s="72" t="s">
        <v>687</v>
      </c>
      <c r="B323" s="92"/>
      <c r="C323" s="91"/>
      <c r="D323" s="574"/>
      <c r="E323" s="574"/>
      <c r="F323" s="28">
        <f t="shared" si="27"/>
        <v>0</v>
      </c>
      <c r="G323" s="89"/>
      <c r="J323" s="263" t="str">
        <f t="shared" si="28"/>
        <v/>
      </c>
      <c r="K323" s="263" t="str">
        <f t="shared" si="30"/>
        <v/>
      </c>
      <c r="L323" s="263" t="str">
        <f t="shared" si="29"/>
        <v/>
      </c>
      <c r="M323" s="263" t="str">
        <f t="shared" si="31"/>
        <v/>
      </c>
      <c r="N323" s="263">
        <f t="shared" si="32"/>
        <v>0</v>
      </c>
      <c r="O323">
        <v>302</v>
      </c>
    </row>
    <row r="324" spans="1:15" hidden="1">
      <c r="A324" s="72" t="s">
        <v>688</v>
      </c>
      <c r="B324" s="92"/>
      <c r="C324" s="91"/>
      <c r="D324" s="574"/>
      <c r="E324" s="574"/>
      <c r="F324" s="28">
        <f t="shared" si="27"/>
        <v>0</v>
      </c>
      <c r="G324" s="89"/>
      <c r="J324" s="263" t="str">
        <f t="shared" si="28"/>
        <v/>
      </c>
      <c r="K324" s="263" t="str">
        <f t="shared" si="30"/>
        <v/>
      </c>
      <c r="L324" s="263" t="str">
        <f t="shared" si="29"/>
        <v/>
      </c>
      <c r="M324" s="263" t="str">
        <f t="shared" si="31"/>
        <v/>
      </c>
      <c r="N324" s="263">
        <f t="shared" si="32"/>
        <v>0</v>
      </c>
      <c r="O324">
        <v>303</v>
      </c>
    </row>
    <row r="325" spans="1:15" hidden="1">
      <c r="A325" s="72" t="s">
        <v>689</v>
      </c>
      <c r="B325" s="92"/>
      <c r="C325" s="91"/>
      <c r="D325" s="574"/>
      <c r="E325" s="574"/>
      <c r="F325" s="28">
        <f t="shared" si="27"/>
        <v>0</v>
      </c>
      <c r="G325" s="89"/>
      <c r="J325" s="263" t="str">
        <f t="shared" si="28"/>
        <v/>
      </c>
      <c r="K325" s="263" t="str">
        <f t="shared" si="30"/>
        <v/>
      </c>
      <c r="L325" s="263" t="str">
        <f t="shared" si="29"/>
        <v/>
      </c>
      <c r="M325" s="263" t="str">
        <f t="shared" si="31"/>
        <v/>
      </c>
      <c r="N325" s="263">
        <f t="shared" si="32"/>
        <v>0</v>
      </c>
      <c r="O325">
        <v>304</v>
      </c>
    </row>
    <row r="326" spans="1:15" hidden="1">
      <c r="A326" s="72" t="s">
        <v>690</v>
      </c>
      <c r="B326" s="92"/>
      <c r="C326" s="91"/>
      <c r="D326" s="574"/>
      <c r="E326" s="574"/>
      <c r="F326" s="28">
        <f t="shared" si="27"/>
        <v>0</v>
      </c>
      <c r="G326" s="89"/>
      <c r="J326" s="263" t="str">
        <f t="shared" si="28"/>
        <v/>
      </c>
      <c r="K326" s="263" t="str">
        <f t="shared" si="30"/>
        <v/>
      </c>
      <c r="L326" s="263" t="str">
        <f t="shared" si="29"/>
        <v/>
      </c>
      <c r="M326" s="263" t="str">
        <f t="shared" si="31"/>
        <v/>
      </c>
      <c r="N326" s="263">
        <f t="shared" si="32"/>
        <v>0</v>
      </c>
      <c r="O326">
        <v>305</v>
      </c>
    </row>
    <row r="327" spans="1:15" hidden="1">
      <c r="A327" s="72" t="s">
        <v>691</v>
      </c>
      <c r="B327" s="92"/>
      <c r="C327" s="91"/>
      <c r="D327" s="574"/>
      <c r="E327" s="574"/>
      <c r="F327" s="28">
        <f t="shared" si="27"/>
        <v>0</v>
      </c>
      <c r="G327" s="89"/>
      <c r="J327" s="263" t="str">
        <f t="shared" si="28"/>
        <v/>
      </c>
      <c r="K327" s="263" t="str">
        <f t="shared" si="30"/>
        <v/>
      </c>
      <c r="L327" s="263" t="str">
        <f t="shared" si="29"/>
        <v/>
      </c>
      <c r="M327" s="263" t="str">
        <f t="shared" si="31"/>
        <v/>
      </c>
      <c r="N327" s="263">
        <f t="shared" si="32"/>
        <v>0</v>
      </c>
      <c r="O327">
        <v>306</v>
      </c>
    </row>
    <row r="328" spans="1:15" hidden="1">
      <c r="A328" s="72" t="s">
        <v>692</v>
      </c>
      <c r="B328" s="92"/>
      <c r="C328" s="91"/>
      <c r="D328" s="574"/>
      <c r="E328" s="574"/>
      <c r="F328" s="28">
        <f t="shared" si="27"/>
        <v>0</v>
      </c>
      <c r="G328" s="89"/>
      <c r="J328" s="263" t="str">
        <f t="shared" si="28"/>
        <v/>
      </c>
      <c r="K328" s="263" t="str">
        <f t="shared" si="30"/>
        <v/>
      </c>
      <c r="L328" s="263" t="str">
        <f t="shared" si="29"/>
        <v/>
      </c>
      <c r="M328" s="263" t="str">
        <f t="shared" si="31"/>
        <v/>
      </c>
      <c r="N328" s="263">
        <f t="shared" si="32"/>
        <v>0</v>
      </c>
      <c r="O328">
        <v>307</v>
      </c>
    </row>
    <row r="329" spans="1:15" hidden="1">
      <c r="A329" s="72" t="s">
        <v>693</v>
      </c>
      <c r="B329" s="92"/>
      <c r="C329" s="91"/>
      <c r="D329" s="574"/>
      <c r="E329" s="574"/>
      <c r="F329" s="28">
        <f t="shared" si="27"/>
        <v>0</v>
      </c>
      <c r="G329" s="89"/>
      <c r="J329" s="263" t="str">
        <f t="shared" si="28"/>
        <v/>
      </c>
      <c r="K329" s="263" t="str">
        <f t="shared" si="30"/>
        <v/>
      </c>
      <c r="L329" s="263" t="str">
        <f t="shared" si="29"/>
        <v/>
      </c>
      <c r="M329" s="263" t="str">
        <f t="shared" si="31"/>
        <v/>
      </c>
      <c r="N329" s="263">
        <f t="shared" si="32"/>
        <v>0</v>
      </c>
      <c r="O329">
        <v>308</v>
      </c>
    </row>
    <row r="330" spans="1:15" hidden="1">
      <c r="A330" s="72" t="s">
        <v>694</v>
      </c>
      <c r="B330" s="92"/>
      <c r="C330" s="91"/>
      <c r="D330" s="574"/>
      <c r="E330" s="574"/>
      <c r="F330" s="28">
        <f t="shared" si="27"/>
        <v>0</v>
      </c>
      <c r="G330" s="89"/>
      <c r="J330" s="263" t="str">
        <f t="shared" si="28"/>
        <v/>
      </c>
      <c r="K330" s="263" t="str">
        <f t="shared" si="30"/>
        <v/>
      </c>
      <c r="L330" s="263" t="str">
        <f t="shared" si="29"/>
        <v/>
      </c>
      <c r="M330" s="263" t="str">
        <f t="shared" si="31"/>
        <v/>
      </c>
      <c r="N330" s="263">
        <f t="shared" si="32"/>
        <v>0</v>
      </c>
      <c r="O330">
        <v>309</v>
      </c>
    </row>
    <row r="331" spans="1:15" hidden="1">
      <c r="A331" s="72" t="s">
        <v>695</v>
      </c>
      <c r="B331" s="92"/>
      <c r="C331" s="91"/>
      <c r="D331" s="574"/>
      <c r="E331" s="574"/>
      <c r="F331" s="28">
        <f t="shared" si="27"/>
        <v>0</v>
      </c>
      <c r="G331" s="89"/>
      <c r="J331" s="263" t="str">
        <f t="shared" si="28"/>
        <v/>
      </c>
      <c r="K331" s="263" t="str">
        <f t="shared" si="30"/>
        <v/>
      </c>
      <c r="L331" s="263" t="str">
        <f t="shared" si="29"/>
        <v/>
      </c>
      <c r="M331" s="263" t="str">
        <f t="shared" si="31"/>
        <v/>
      </c>
      <c r="N331" s="263">
        <f t="shared" si="32"/>
        <v>0</v>
      </c>
      <c r="O331">
        <v>310</v>
      </c>
    </row>
    <row r="332" spans="1:15" hidden="1">
      <c r="A332" s="72" t="s">
        <v>696</v>
      </c>
      <c r="B332" s="92"/>
      <c r="C332" s="91"/>
      <c r="D332" s="574"/>
      <c r="E332" s="574"/>
      <c r="F332" s="28">
        <f t="shared" si="27"/>
        <v>0</v>
      </c>
      <c r="G332" s="89"/>
      <c r="J332" s="263" t="str">
        <f t="shared" si="28"/>
        <v/>
      </c>
      <c r="K332" s="263" t="str">
        <f t="shared" si="30"/>
        <v/>
      </c>
      <c r="L332" s="263" t="str">
        <f t="shared" si="29"/>
        <v/>
      </c>
      <c r="M332" s="263" t="str">
        <f t="shared" si="31"/>
        <v/>
      </c>
      <c r="N332" s="263">
        <f t="shared" si="32"/>
        <v>0</v>
      </c>
      <c r="O332">
        <v>311</v>
      </c>
    </row>
    <row r="333" spans="1:15" hidden="1">
      <c r="A333" s="72" t="s">
        <v>697</v>
      </c>
      <c r="B333" s="92"/>
      <c r="C333" s="91"/>
      <c r="D333" s="574"/>
      <c r="E333" s="574"/>
      <c r="F333" s="28">
        <f t="shared" si="27"/>
        <v>0</v>
      </c>
      <c r="G333" s="89"/>
      <c r="J333" s="263" t="str">
        <f t="shared" si="28"/>
        <v/>
      </c>
      <c r="K333" s="263" t="str">
        <f t="shared" si="30"/>
        <v/>
      </c>
      <c r="L333" s="263" t="str">
        <f t="shared" si="29"/>
        <v/>
      </c>
      <c r="M333" s="263" t="str">
        <f t="shared" si="31"/>
        <v/>
      </c>
      <c r="N333" s="263">
        <f t="shared" si="32"/>
        <v>0</v>
      </c>
      <c r="O333">
        <v>312</v>
      </c>
    </row>
    <row r="334" spans="1:15" hidden="1">
      <c r="A334" s="72" t="s">
        <v>698</v>
      </c>
      <c r="B334" s="92"/>
      <c r="C334" s="91"/>
      <c r="D334" s="574"/>
      <c r="E334" s="574"/>
      <c r="F334" s="28">
        <f t="shared" si="27"/>
        <v>0</v>
      </c>
      <c r="G334" s="89"/>
      <c r="J334" s="263" t="str">
        <f t="shared" si="28"/>
        <v/>
      </c>
      <c r="K334" s="263" t="str">
        <f t="shared" si="30"/>
        <v/>
      </c>
      <c r="L334" s="263" t="str">
        <f t="shared" si="29"/>
        <v/>
      </c>
      <c r="M334" s="263" t="str">
        <f t="shared" si="31"/>
        <v/>
      </c>
      <c r="N334" s="263">
        <f t="shared" si="32"/>
        <v>0</v>
      </c>
      <c r="O334">
        <v>313</v>
      </c>
    </row>
    <row r="335" spans="1:15" hidden="1">
      <c r="A335" s="72" t="s">
        <v>699</v>
      </c>
      <c r="B335" s="92"/>
      <c r="C335" s="91"/>
      <c r="D335" s="574"/>
      <c r="E335" s="574"/>
      <c r="F335" s="28">
        <f t="shared" si="27"/>
        <v>0</v>
      </c>
      <c r="G335" s="89"/>
      <c r="J335" s="263" t="str">
        <f t="shared" si="28"/>
        <v/>
      </c>
      <c r="K335" s="263" t="str">
        <f t="shared" si="30"/>
        <v/>
      </c>
      <c r="L335" s="263" t="str">
        <f t="shared" si="29"/>
        <v/>
      </c>
      <c r="M335" s="263" t="str">
        <f t="shared" si="31"/>
        <v/>
      </c>
      <c r="N335" s="263">
        <f t="shared" si="32"/>
        <v>0</v>
      </c>
      <c r="O335">
        <v>314</v>
      </c>
    </row>
    <row r="336" spans="1:15" hidden="1">
      <c r="A336" s="72" t="s">
        <v>700</v>
      </c>
      <c r="B336" s="92"/>
      <c r="C336" s="91"/>
      <c r="D336" s="574"/>
      <c r="E336" s="574"/>
      <c r="F336" s="28">
        <f t="shared" si="27"/>
        <v>0</v>
      </c>
      <c r="G336" s="89"/>
      <c r="J336" s="263" t="str">
        <f t="shared" si="28"/>
        <v/>
      </c>
      <c r="K336" s="263" t="str">
        <f t="shared" si="30"/>
        <v/>
      </c>
      <c r="L336" s="263" t="str">
        <f t="shared" si="29"/>
        <v/>
      </c>
      <c r="M336" s="263" t="str">
        <f t="shared" si="31"/>
        <v/>
      </c>
      <c r="N336" s="263">
        <f t="shared" si="32"/>
        <v>0</v>
      </c>
      <c r="O336">
        <v>315</v>
      </c>
    </row>
    <row r="337" spans="1:15" hidden="1">
      <c r="A337" s="72" t="s">
        <v>701</v>
      </c>
      <c r="B337" s="92"/>
      <c r="C337" s="91"/>
      <c r="D337" s="574"/>
      <c r="E337" s="574"/>
      <c r="F337" s="28">
        <f t="shared" si="27"/>
        <v>0</v>
      </c>
      <c r="G337" s="89"/>
      <c r="J337" s="263" t="str">
        <f t="shared" si="28"/>
        <v/>
      </c>
      <c r="K337" s="263" t="str">
        <f t="shared" si="30"/>
        <v/>
      </c>
      <c r="L337" s="263" t="str">
        <f t="shared" si="29"/>
        <v/>
      </c>
      <c r="M337" s="263" t="str">
        <f t="shared" si="31"/>
        <v/>
      </c>
      <c r="N337" s="263">
        <f t="shared" si="32"/>
        <v>0</v>
      </c>
      <c r="O337">
        <v>316</v>
      </c>
    </row>
    <row r="338" spans="1:15" hidden="1">
      <c r="A338" s="72" t="s">
        <v>702</v>
      </c>
      <c r="B338" s="92"/>
      <c r="C338" s="91"/>
      <c r="D338" s="574"/>
      <c r="E338" s="574"/>
      <c r="F338" s="28">
        <f t="shared" si="27"/>
        <v>0</v>
      </c>
      <c r="G338" s="89"/>
      <c r="J338" s="263" t="str">
        <f t="shared" si="28"/>
        <v/>
      </c>
      <c r="K338" s="263" t="str">
        <f t="shared" si="30"/>
        <v/>
      </c>
      <c r="L338" s="263" t="str">
        <f t="shared" si="29"/>
        <v/>
      </c>
      <c r="M338" s="263" t="str">
        <f t="shared" si="31"/>
        <v/>
      </c>
      <c r="N338" s="263">
        <f t="shared" si="32"/>
        <v>0</v>
      </c>
      <c r="O338">
        <v>317</v>
      </c>
    </row>
    <row r="339" spans="1:15" hidden="1">
      <c r="A339" s="72" t="s">
        <v>703</v>
      </c>
      <c r="B339" s="92"/>
      <c r="C339" s="91"/>
      <c r="D339" s="574"/>
      <c r="E339" s="574"/>
      <c r="F339" s="28">
        <f t="shared" si="27"/>
        <v>0</v>
      </c>
      <c r="G339" s="89"/>
      <c r="J339" s="263" t="str">
        <f t="shared" si="28"/>
        <v/>
      </c>
      <c r="K339" s="263" t="str">
        <f t="shared" si="30"/>
        <v/>
      </c>
      <c r="L339" s="263" t="str">
        <f t="shared" si="29"/>
        <v/>
      </c>
      <c r="M339" s="263" t="str">
        <f t="shared" si="31"/>
        <v/>
      </c>
      <c r="N339" s="263">
        <f t="shared" si="32"/>
        <v>0</v>
      </c>
      <c r="O339">
        <v>318</v>
      </c>
    </row>
    <row r="340" spans="1:15" hidden="1">
      <c r="A340" s="72" t="s">
        <v>704</v>
      </c>
      <c r="B340" s="92"/>
      <c r="C340" s="91"/>
      <c r="D340" s="574"/>
      <c r="E340" s="574"/>
      <c r="F340" s="28">
        <f t="shared" si="27"/>
        <v>0</v>
      </c>
      <c r="G340" s="89"/>
      <c r="J340" s="263" t="str">
        <f t="shared" si="28"/>
        <v/>
      </c>
      <c r="K340" s="263" t="str">
        <f t="shared" si="30"/>
        <v/>
      </c>
      <c r="L340" s="263" t="str">
        <f t="shared" si="29"/>
        <v/>
      </c>
      <c r="M340" s="263" t="str">
        <f t="shared" si="31"/>
        <v/>
      </c>
      <c r="N340" s="263">
        <f t="shared" si="32"/>
        <v>0</v>
      </c>
      <c r="O340">
        <v>319</v>
      </c>
    </row>
    <row r="341" spans="1:15" hidden="1">
      <c r="A341" s="72" t="s">
        <v>705</v>
      </c>
      <c r="B341" s="92"/>
      <c r="C341" s="91"/>
      <c r="D341" s="574"/>
      <c r="E341" s="574"/>
      <c r="F341" s="28">
        <f t="shared" si="27"/>
        <v>0</v>
      </c>
      <c r="G341" s="89"/>
      <c r="J341" s="263" t="str">
        <f t="shared" si="28"/>
        <v/>
      </c>
      <c r="K341" s="263" t="str">
        <f t="shared" si="30"/>
        <v/>
      </c>
      <c r="L341" s="263" t="str">
        <f t="shared" si="29"/>
        <v/>
      </c>
      <c r="M341" s="263" t="str">
        <f t="shared" si="31"/>
        <v/>
      </c>
      <c r="N341" s="263">
        <f t="shared" si="32"/>
        <v>0</v>
      </c>
      <c r="O341">
        <v>320</v>
      </c>
    </row>
    <row r="342" spans="1:15" hidden="1">
      <c r="A342" s="72" t="s">
        <v>706</v>
      </c>
      <c r="B342" s="92"/>
      <c r="C342" s="91"/>
      <c r="D342" s="574"/>
      <c r="E342" s="574"/>
      <c r="F342" s="28">
        <f t="shared" ref="F342:F394" si="33">SUM(C342:D342)</f>
        <v>0</v>
      </c>
      <c r="G342" s="89"/>
      <c r="J342" s="263" t="str">
        <f t="shared" ref="J342:J386" si="34">IF($B$16&gt;=O342,IF($D728="",$C$16,IF($D728&lt;=22000,$D728,22000)),"")</f>
        <v/>
      </c>
      <c r="K342" s="263" t="str">
        <f t="shared" si="30"/>
        <v/>
      </c>
      <c r="L342" s="263" t="str">
        <f t="shared" ref="L342:L386" si="35">IF($B$16&gt;=O342,IF($D1097="",$C$19,$D1097),"")</f>
        <v/>
      </c>
      <c r="M342" s="263" t="str">
        <f t="shared" si="31"/>
        <v/>
      </c>
      <c r="N342" s="263">
        <f t="shared" si="32"/>
        <v>0</v>
      </c>
      <c r="O342">
        <v>321</v>
      </c>
    </row>
    <row r="343" spans="1:15" hidden="1">
      <c r="A343" s="72" t="s">
        <v>707</v>
      </c>
      <c r="B343" s="92"/>
      <c r="C343" s="91"/>
      <c r="D343" s="574"/>
      <c r="E343" s="574"/>
      <c r="F343" s="28">
        <f t="shared" si="33"/>
        <v>0</v>
      </c>
      <c r="G343" s="89"/>
      <c r="J343" s="263" t="str">
        <f t="shared" si="34"/>
        <v/>
      </c>
      <c r="K343" s="263" t="str">
        <f t="shared" si="30"/>
        <v/>
      </c>
      <c r="L343" s="263" t="str">
        <f t="shared" si="35"/>
        <v/>
      </c>
      <c r="M343" s="263" t="str">
        <f t="shared" si="31"/>
        <v/>
      </c>
      <c r="N343" s="263">
        <f t="shared" si="32"/>
        <v>0</v>
      </c>
      <c r="O343">
        <v>322</v>
      </c>
    </row>
    <row r="344" spans="1:15" hidden="1">
      <c r="A344" s="72" t="s">
        <v>708</v>
      </c>
      <c r="B344" s="92"/>
      <c r="C344" s="91"/>
      <c r="D344" s="574"/>
      <c r="E344" s="574"/>
      <c r="F344" s="28">
        <f t="shared" si="33"/>
        <v>0</v>
      </c>
      <c r="G344" s="89"/>
      <c r="J344" s="263" t="str">
        <f t="shared" si="34"/>
        <v/>
      </c>
      <c r="K344" s="263" t="str">
        <f t="shared" ref="K344:K386" si="36">IF($B$16&gt;=O344,$C$17+$C$18,"")</f>
        <v/>
      </c>
      <c r="L344" s="263" t="str">
        <f t="shared" si="35"/>
        <v/>
      </c>
      <c r="M344" s="263" t="str">
        <f t="shared" ref="M344:M386" si="37">IF($B$15&gt;=O344,$C$15,"")</f>
        <v/>
      </c>
      <c r="N344" s="263">
        <f t="shared" ref="N344:N385" si="38">SUM(J344:M344)</f>
        <v>0</v>
      </c>
      <c r="O344">
        <v>323</v>
      </c>
    </row>
    <row r="345" spans="1:15" hidden="1">
      <c r="A345" s="72" t="s">
        <v>709</v>
      </c>
      <c r="B345" s="92"/>
      <c r="C345" s="91"/>
      <c r="D345" s="574"/>
      <c r="E345" s="574"/>
      <c r="F345" s="28">
        <f t="shared" si="33"/>
        <v>0</v>
      </c>
      <c r="G345" s="89"/>
      <c r="J345" s="263" t="str">
        <f t="shared" si="34"/>
        <v/>
      </c>
      <c r="K345" s="263" t="str">
        <f t="shared" si="36"/>
        <v/>
      </c>
      <c r="L345" s="263" t="str">
        <f t="shared" si="35"/>
        <v/>
      </c>
      <c r="M345" s="263" t="str">
        <f t="shared" si="37"/>
        <v/>
      </c>
      <c r="N345" s="263">
        <f t="shared" si="38"/>
        <v>0</v>
      </c>
      <c r="O345">
        <v>324</v>
      </c>
    </row>
    <row r="346" spans="1:15" hidden="1">
      <c r="A346" s="72" t="s">
        <v>710</v>
      </c>
      <c r="B346" s="92"/>
      <c r="C346" s="91"/>
      <c r="D346" s="574"/>
      <c r="E346" s="574"/>
      <c r="F346" s="28">
        <f t="shared" si="33"/>
        <v>0</v>
      </c>
      <c r="G346" s="89"/>
      <c r="J346" s="263" t="str">
        <f t="shared" si="34"/>
        <v/>
      </c>
      <c r="K346" s="263" t="str">
        <f t="shared" si="36"/>
        <v/>
      </c>
      <c r="L346" s="263" t="str">
        <f t="shared" si="35"/>
        <v/>
      </c>
      <c r="M346" s="263" t="str">
        <f t="shared" si="37"/>
        <v/>
      </c>
      <c r="N346" s="263">
        <f t="shared" si="38"/>
        <v>0</v>
      </c>
      <c r="O346">
        <v>325</v>
      </c>
    </row>
    <row r="347" spans="1:15" hidden="1">
      <c r="A347" s="72" t="s">
        <v>711</v>
      </c>
      <c r="B347" s="92"/>
      <c r="C347" s="91"/>
      <c r="D347" s="574"/>
      <c r="E347" s="574"/>
      <c r="F347" s="28">
        <f t="shared" si="33"/>
        <v>0</v>
      </c>
      <c r="G347" s="89"/>
      <c r="J347" s="263" t="str">
        <f t="shared" si="34"/>
        <v/>
      </c>
      <c r="K347" s="263" t="str">
        <f t="shared" si="36"/>
        <v/>
      </c>
      <c r="L347" s="263" t="str">
        <f t="shared" si="35"/>
        <v/>
      </c>
      <c r="M347" s="263" t="str">
        <f t="shared" si="37"/>
        <v/>
      </c>
      <c r="N347" s="263">
        <f t="shared" si="38"/>
        <v>0</v>
      </c>
      <c r="O347">
        <v>326</v>
      </c>
    </row>
    <row r="348" spans="1:15" hidden="1">
      <c r="A348" s="72" t="s">
        <v>712</v>
      </c>
      <c r="B348" s="92"/>
      <c r="C348" s="91"/>
      <c r="D348" s="574"/>
      <c r="E348" s="574"/>
      <c r="F348" s="28">
        <f t="shared" si="33"/>
        <v>0</v>
      </c>
      <c r="G348" s="89"/>
      <c r="J348" s="263" t="str">
        <f t="shared" si="34"/>
        <v/>
      </c>
      <c r="K348" s="263" t="str">
        <f t="shared" si="36"/>
        <v/>
      </c>
      <c r="L348" s="263" t="str">
        <f t="shared" si="35"/>
        <v/>
      </c>
      <c r="M348" s="263" t="str">
        <f t="shared" si="37"/>
        <v/>
      </c>
      <c r="N348" s="263">
        <f t="shared" si="38"/>
        <v>0</v>
      </c>
      <c r="O348">
        <v>327</v>
      </c>
    </row>
    <row r="349" spans="1:15" hidden="1">
      <c r="A349" s="72" t="s">
        <v>713</v>
      </c>
      <c r="B349" s="92"/>
      <c r="C349" s="91"/>
      <c r="D349" s="574"/>
      <c r="E349" s="574"/>
      <c r="F349" s="28">
        <f t="shared" si="33"/>
        <v>0</v>
      </c>
      <c r="G349" s="89"/>
      <c r="J349" s="263" t="str">
        <f t="shared" si="34"/>
        <v/>
      </c>
      <c r="K349" s="263" t="str">
        <f t="shared" si="36"/>
        <v/>
      </c>
      <c r="L349" s="263" t="str">
        <f t="shared" si="35"/>
        <v/>
      </c>
      <c r="M349" s="263" t="str">
        <f t="shared" si="37"/>
        <v/>
      </c>
      <c r="N349" s="263">
        <f t="shared" si="38"/>
        <v>0</v>
      </c>
      <c r="O349">
        <v>328</v>
      </c>
    </row>
    <row r="350" spans="1:15" hidden="1">
      <c r="A350" s="72" t="s">
        <v>714</v>
      </c>
      <c r="B350" s="92"/>
      <c r="C350" s="91"/>
      <c r="D350" s="574"/>
      <c r="E350" s="574"/>
      <c r="F350" s="28">
        <f t="shared" si="33"/>
        <v>0</v>
      </c>
      <c r="G350" s="89"/>
      <c r="J350" s="263" t="str">
        <f t="shared" si="34"/>
        <v/>
      </c>
      <c r="K350" s="263" t="str">
        <f t="shared" si="36"/>
        <v/>
      </c>
      <c r="L350" s="263" t="str">
        <f t="shared" si="35"/>
        <v/>
      </c>
      <c r="M350" s="263" t="str">
        <f t="shared" si="37"/>
        <v/>
      </c>
      <c r="N350" s="263">
        <f t="shared" si="38"/>
        <v>0</v>
      </c>
      <c r="O350">
        <v>329</v>
      </c>
    </row>
    <row r="351" spans="1:15" hidden="1">
      <c r="A351" s="72" t="s">
        <v>715</v>
      </c>
      <c r="B351" s="92"/>
      <c r="C351" s="91"/>
      <c r="D351" s="574"/>
      <c r="E351" s="574"/>
      <c r="F351" s="28">
        <f t="shared" si="33"/>
        <v>0</v>
      </c>
      <c r="G351" s="89"/>
      <c r="J351" s="263" t="str">
        <f t="shared" si="34"/>
        <v/>
      </c>
      <c r="K351" s="263" t="str">
        <f t="shared" si="36"/>
        <v/>
      </c>
      <c r="L351" s="263" t="str">
        <f t="shared" si="35"/>
        <v/>
      </c>
      <c r="M351" s="263" t="str">
        <f t="shared" si="37"/>
        <v/>
      </c>
      <c r="N351" s="263">
        <f t="shared" si="38"/>
        <v>0</v>
      </c>
      <c r="O351">
        <v>330</v>
      </c>
    </row>
    <row r="352" spans="1:15" hidden="1">
      <c r="A352" s="72" t="s">
        <v>716</v>
      </c>
      <c r="B352" s="92"/>
      <c r="C352" s="91"/>
      <c r="D352" s="574"/>
      <c r="E352" s="574"/>
      <c r="F352" s="28">
        <f t="shared" si="33"/>
        <v>0</v>
      </c>
      <c r="G352" s="89"/>
      <c r="J352" s="263" t="str">
        <f t="shared" si="34"/>
        <v/>
      </c>
      <c r="K352" s="263" t="str">
        <f t="shared" si="36"/>
        <v/>
      </c>
      <c r="L352" s="263" t="str">
        <f t="shared" si="35"/>
        <v/>
      </c>
      <c r="M352" s="263" t="str">
        <f t="shared" si="37"/>
        <v/>
      </c>
      <c r="N352" s="263">
        <f t="shared" si="38"/>
        <v>0</v>
      </c>
      <c r="O352">
        <v>331</v>
      </c>
    </row>
    <row r="353" spans="1:15" hidden="1">
      <c r="A353" s="72" t="s">
        <v>717</v>
      </c>
      <c r="B353" s="92"/>
      <c r="C353" s="91"/>
      <c r="D353" s="574"/>
      <c r="E353" s="574"/>
      <c r="F353" s="28">
        <f t="shared" si="33"/>
        <v>0</v>
      </c>
      <c r="G353" s="89"/>
      <c r="J353" s="263" t="str">
        <f t="shared" si="34"/>
        <v/>
      </c>
      <c r="K353" s="263" t="str">
        <f t="shared" si="36"/>
        <v/>
      </c>
      <c r="L353" s="263" t="str">
        <f t="shared" si="35"/>
        <v/>
      </c>
      <c r="M353" s="263" t="str">
        <f t="shared" si="37"/>
        <v/>
      </c>
      <c r="N353" s="263">
        <f t="shared" si="38"/>
        <v>0</v>
      </c>
      <c r="O353">
        <v>332</v>
      </c>
    </row>
    <row r="354" spans="1:15" hidden="1">
      <c r="A354" s="72" t="s">
        <v>718</v>
      </c>
      <c r="B354" s="92"/>
      <c r="C354" s="91"/>
      <c r="D354" s="574"/>
      <c r="E354" s="574"/>
      <c r="F354" s="28">
        <f t="shared" si="33"/>
        <v>0</v>
      </c>
      <c r="G354" s="89"/>
      <c r="J354" s="263" t="str">
        <f t="shared" si="34"/>
        <v/>
      </c>
      <c r="K354" s="263" t="str">
        <f t="shared" si="36"/>
        <v/>
      </c>
      <c r="L354" s="263" t="str">
        <f t="shared" si="35"/>
        <v/>
      </c>
      <c r="M354" s="263" t="str">
        <f t="shared" si="37"/>
        <v/>
      </c>
      <c r="N354" s="263">
        <f t="shared" si="38"/>
        <v>0</v>
      </c>
      <c r="O354">
        <v>333</v>
      </c>
    </row>
    <row r="355" spans="1:15" hidden="1">
      <c r="A355" s="72" t="s">
        <v>719</v>
      </c>
      <c r="B355" s="92"/>
      <c r="C355" s="91"/>
      <c r="D355" s="574"/>
      <c r="E355" s="574"/>
      <c r="F355" s="28">
        <f t="shared" si="33"/>
        <v>0</v>
      </c>
      <c r="G355" s="89"/>
      <c r="J355" s="263" t="str">
        <f t="shared" si="34"/>
        <v/>
      </c>
      <c r="K355" s="263" t="str">
        <f t="shared" si="36"/>
        <v/>
      </c>
      <c r="L355" s="263" t="str">
        <f t="shared" si="35"/>
        <v/>
      </c>
      <c r="M355" s="263" t="str">
        <f t="shared" si="37"/>
        <v/>
      </c>
      <c r="N355" s="263">
        <f t="shared" si="38"/>
        <v>0</v>
      </c>
      <c r="O355">
        <v>334</v>
      </c>
    </row>
    <row r="356" spans="1:15" hidden="1">
      <c r="A356" s="72" t="s">
        <v>720</v>
      </c>
      <c r="B356" s="92"/>
      <c r="C356" s="91"/>
      <c r="D356" s="574"/>
      <c r="E356" s="574"/>
      <c r="F356" s="28">
        <f t="shared" si="33"/>
        <v>0</v>
      </c>
      <c r="G356" s="89"/>
      <c r="J356" s="263" t="str">
        <f t="shared" si="34"/>
        <v/>
      </c>
      <c r="K356" s="263" t="str">
        <f t="shared" si="36"/>
        <v/>
      </c>
      <c r="L356" s="263" t="str">
        <f t="shared" si="35"/>
        <v/>
      </c>
      <c r="M356" s="263" t="str">
        <f t="shared" si="37"/>
        <v/>
      </c>
      <c r="N356" s="263">
        <f t="shared" si="38"/>
        <v>0</v>
      </c>
      <c r="O356">
        <v>335</v>
      </c>
    </row>
    <row r="357" spans="1:15" hidden="1">
      <c r="A357" s="72" t="s">
        <v>721</v>
      </c>
      <c r="B357" s="92"/>
      <c r="C357" s="91"/>
      <c r="D357" s="574"/>
      <c r="E357" s="574"/>
      <c r="F357" s="28">
        <f t="shared" si="33"/>
        <v>0</v>
      </c>
      <c r="G357" s="89"/>
      <c r="J357" s="263" t="str">
        <f t="shared" si="34"/>
        <v/>
      </c>
      <c r="K357" s="263" t="str">
        <f t="shared" si="36"/>
        <v/>
      </c>
      <c r="L357" s="263" t="str">
        <f t="shared" si="35"/>
        <v/>
      </c>
      <c r="M357" s="263" t="str">
        <f t="shared" si="37"/>
        <v/>
      </c>
      <c r="N357" s="263">
        <f t="shared" si="38"/>
        <v>0</v>
      </c>
      <c r="O357">
        <v>336</v>
      </c>
    </row>
    <row r="358" spans="1:15" hidden="1">
      <c r="A358" s="72" t="s">
        <v>722</v>
      </c>
      <c r="B358" s="92"/>
      <c r="C358" s="91"/>
      <c r="D358" s="574"/>
      <c r="E358" s="574"/>
      <c r="F358" s="28">
        <f t="shared" si="33"/>
        <v>0</v>
      </c>
      <c r="G358" s="89"/>
      <c r="J358" s="263" t="str">
        <f t="shared" si="34"/>
        <v/>
      </c>
      <c r="K358" s="263" t="str">
        <f t="shared" si="36"/>
        <v/>
      </c>
      <c r="L358" s="263" t="str">
        <f t="shared" si="35"/>
        <v/>
      </c>
      <c r="M358" s="263" t="str">
        <f t="shared" si="37"/>
        <v/>
      </c>
      <c r="N358" s="263">
        <f t="shared" si="38"/>
        <v>0</v>
      </c>
      <c r="O358">
        <v>337</v>
      </c>
    </row>
    <row r="359" spans="1:15" hidden="1">
      <c r="A359" s="72" t="s">
        <v>723</v>
      </c>
      <c r="B359" s="92"/>
      <c r="C359" s="91"/>
      <c r="D359" s="574"/>
      <c r="E359" s="574"/>
      <c r="F359" s="28">
        <f t="shared" si="33"/>
        <v>0</v>
      </c>
      <c r="G359" s="89"/>
      <c r="J359" s="263" t="str">
        <f t="shared" si="34"/>
        <v/>
      </c>
      <c r="K359" s="263" t="str">
        <f t="shared" si="36"/>
        <v/>
      </c>
      <c r="L359" s="263" t="str">
        <f t="shared" si="35"/>
        <v/>
      </c>
      <c r="M359" s="263" t="str">
        <f t="shared" si="37"/>
        <v/>
      </c>
      <c r="N359" s="263">
        <f t="shared" si="38"/>
        <v>0</v>
      </c>
      <c r="O359">
        <v>338</v>
      </c>
    </row>
    <row r="360" spans="1:15" hidden="1">
      <c r="A360" s="72" t="s">
        <v>724</v>
      </c>
      <c r="B360" s="92"/>
      <c r="C360" s="91"/>
      <c r="D360" s="574"/>
      <c r="E360" s="574"/>
      <c r="F360" s="28">
        <f t="shared" si="33"/>
        <v>0</v>
      </c>
      <c r="G360" s="89"/>
      <c r="J360" s="263" t="str">
        <f t="shared" si="34"/>
        <v/>
      </c>
      <c r="K360" s="263" t="str">
        <f t="shared" si="36"/>
        <v/>
      </c>
      <c r="L360" s="263" t="str">
        <f t="shared" si="35"/>
        <v/>
      </c>
      <c r="M360" s="263" t="str">
        <f t="shared" si="37"/>
        <v/>
      </c>
      <c r="N360" s="263">
        <f t="shared" si="38"/>
        <v>0</v>
      </c>
      <c r="O360">
        <v>339</v>
      </c>
    </row>
    <row r="361" spans="1:15" hidden="1">
      <c r="A361" s="72" t="s">
        <v>725</v>
      </c>
      <c r="B361" s="92"/>
      <c r="C361" s="91"/>
      <c r="D361" s="574"/>
      <c r="E361" s="574"/>
      <c r="F361" s="28">
        <f t="shared" si="33"/>
        <v>0</v>
      </c>
      <c r="G361" s="89"/>
      <c r="J361" s="263" t="str">
        <f t="shared" si="34"/>
        <v/>
      </c>
      <c r="K361" s="263" t="str">
        <f t="shared" si="36"/>
        <v/>
      </c>
      <c r="L361" s="263" t="str">
        <f t="shared" si="35"/>
        <v/>
      </c>
      <c r="M361" s="263" t="str">
        <f t="shared" si="37"/>
        <v/>
      </c>
      <c r="N361" s="263">
        <f t="shared" si="38"/>
        <v>0</v>
      </c>
      <c r="O361">
        <v>340</v>
      </c>
    </row>
    <row r="362" spans="1:15" hidden="1">
      <c r="A362" s="72" t="s">
        <v>726</v>
      </c>
      <c r="B362" s="92"/>
      <c r="C362" s="91"/>
      <c r="D362" s="574"/>
      <c r="E362" s="574"/>
      <c r="F362" s="28">
        <f t="shared" si="33"/>
        <v>0</v>
      </c>
      <c r="G362" s="89"/>
      <c r="J362" s="263" t="str">
        <f t="shared" si="34"/>
        <v/>
      </c>
      <c r="K362" s="263" t="str">
        <f t="shared" si="36"/>
        <v/>
      </c>
      <c r="L362" s="263" t="str">
        <f t="shared" si="35"/>
        <v/>
      </c>
      <c r="M362" s="263" t="str">
        <f t="shared" si="37"/>
        <v/>
      </c>
      <c r="N362" s="263">
        <f t="shared" si="38"/>
        <v>0</v>
      </c>
      <c r="O362">
        <v>341</v>
      </c>
    </row>
    <row r="363" spans="1:15" hidden="1">
      <c r="A363" s="72" t="s">
        <v>727</v>
      </c>
      <c r="B363" s="92"/>
      <c r="C363" s="91"/>
      <c r="D363" s="574"/>
      <c r="E363" s="574"/>
      <c r="F363" s="28">
        <f t="shared" si="33"/>
        <v>0</v>
      </c>
      <c r="G363" s="89"/>
      <c r="J363" s="263" t="str">
        <f t="shared" si="34"/>
        <v/>
      </c>
      <c r="K363" s="263" t="str">
        <f t="shared" si="36"/>
        <v/>
      </c>
      <c r="L363" s="263" t="str">
        <f t="shared" si="35"/>
        <v/>
      </c>
      <c r="M363" s="263" t="str">
        <f t="shared" si="37"/>
        <v/>
      </c>
      <c r="N363" s="263">
        <f t="shared" si="38"/>
        <v>0</v>
      </c>
      <c r="O363">
        <v>342</v>
      </c>
    </row>
    <row r="364" spans="1:15" hidden="1">
      <c r="A364" s="72" t="s">
        <v>728</v>
      </c>
      <c r="B364" s="92"/>
      <c r="C364" s="91"/>
      <c r="D364" s="574"/>
      <c r="E364" s="574"/>
      <c r="F364" s="28">
        <f t="shared" si="33"/>
        <v>0</v>
      </c>
      <c r="G364" s="89"/>
      <c r="J364" s="263" t="str">
        <f t="shared" si="34"/>
        <v/>
      </c>
      <c r="K364" s="263" t="str">
        <f t="shared" si="36"/>
        <v/>
      </c>
      <c r="L364" s="263" t="str">
        <f t="shared" si="35"/>
        <v/>
      </c>
      <c r="M364" s="263" t="str">
        <f t="shared" si="37"/>
        <v/>
      </c>
      <c r="N364" s="263">
        <f t="shared" si="38"/>
        <v>0</v>
      </c>
      <c r="O364">
        <v>343</v>
      </c>
    </row>
    <row r="365" spans="1:15" hidden="1">
      <c r="A365" s="72" t="s">
        <v>729</v>
      </c>
      <c r="B365" s="92"/>
      <c r="C365" s="91"/>
      <c r="D365" s="574"/>
      <c r="E365" s="574"/>
      <c r="F365" s="28">
        <f t="shared" si="33"/>
        <v>0</v>
      </c>
      <c r="G365" s="89"/>
      <c r="J365" s="263" t="str">
        <f t="shared" si="34"/>
        <v/>
      </c>
      <c r="K365" s="263" t="str">
        <f t="shared" si="36"/>
        <v/>
      </c>
      <c r="L365" s="263" t="str">
        <f t="shared" si="35"/>
        <v/>
      </c>
      <c r="M365" s="263" t="str">
        <f t="shared" si="37"/>
        <v/>
      </c>
      <c r="N365" s="263">
        <f t="shared" si="38"/>
        <v>0</v>
      </c>
      <c r="O365">
        <v>344</v>
      </c>
    </row>
    <row r="366" spans="1:15" hidden="1">
      <c r="A366" s="72" t="s">
        <v>730</v>
      </c>
      <c r="B366" s="92"/>
      <c r="C366" s="91"/>
      <c r="D366" s="574"/>
      <c r="E366" s="574"/>
      <c r="F366" s="28">
        <f t="shared" si="33"/>
        <v>0</v>
      </c>
      <c r="G366" s="89"/>
      <c r="J366" s="263" t="str">
        <f t="shared" si="34"/>
        <v/>
      </c>
      <c r="K366" s="263" t="str">
        <f t="shared" si="36"/>
        <v/>
      </c>
      <c r="L366" s="263" t="str">
        <f t="shared" si="35"/>
        <v/>
      </c>
      <c r="M366" s="263" t="str">
        <f t="shared" si="37"/>
        <v/>
      </c>
      <c r="N366" s="263">
        <f t="shared" si="38"/>
        <v>0</v>
      </c>
      <c r="O366">
        <v>345</v>
      </c>
    </row>
    <row r="367" spans="1:15" hidden="1">
      <c r="A367" s="72" t="s">
        <v>731</v>
      </c>
      <c r="B367" s="92"/>
      <c r="C367" s="91"/>
      <c r="D367" s="574"/>
      <c r="E367" s="574"/>
      <c r="F367" s="28">
        <f t="shared" si="33"/>
        <v>0</v>
      </c>
      <c r="G367" s="89"/>
      <c r="J367" s="263" t="str">
        <f t="shared" si="34"/>
        <v/>
      </c>
      <c r="K367" s="263" t="str">
        <f t="shared" si="36"/>
        <v/>
      </c>
      <c r="L367" s="263" t="str">
        <f t="shared" si="35"/>
        <v/>
      </c>
      <c r="M367" s="263" t="str">
        <f t="shared" si="37"/>
        <v/>
      </c>
      <c r="N367" s="263">
        <f t="shared" si="38"/>
        <v>0</v>
      </c>
      <c r="O367">
        <v>346</v>
      </c>
    </row>
    <row r="368" spans="1:15" hidden="1">
      <c r="A368" s="72" t="s">
        <v>732</v>
      </c>
      <c r="B368" s="92"/>
      <c r="C368" s="91"/>
      <c r="D368" s="574"/>
      <c r="E368" s="574"/>
      <c r="F368" s="28">
        <f t="shared" si="33"/>
        <v>0</v>
      </c>
      <c r="G368" s="89"/>
      <c r="J368" s="263" t="str">
        <f t="shared" si="34"/>
        <v/>
      </c>
      <c r="K368" s="263" t="str">
        <f t="shared" si="36"/>
        <v/>
      </c>
      <c r="L368" s="263" t="str">
        <f t="shared" si="35"/>
        <v/>
      </c>
      <c r="M368" s="263" t="str">
        <f t="shared" si="37"/>
        <v/>
      </c>
      <c r="N368" s="263">
        <f t="shared" si="38"/>
        <v>0</v>
      </c>
      <c r="O368">
        <v>347</v>
      </c>
    </row>
    <row r="369" spans="1:15" hidden="1">
      <c r="A369" s="72" t="s">
        <v>733</v>
      </c>
      <c r="B369" s="92"/>
      <c r="C369" s="91"/>
      <c r="D369" s="574"/>
      <c r="E369" s="574"/>
      <c r="F369" s="28">
        <f t="shared" si="33"/>
        <v>0</v>
      </c>
      <c r="G369" s="89"/>
      <c r="J369" s="263" t="str">
        <f t="shared" si="34"/>
        <v/>
      </c>
      <c r="K369" s="263" t="str">
        <f t="shared" si="36"/>
        <v/>
      </c>
      <c r="L369" s="263" t="str">
        <f t="shared" si="35"/>
        <v/>
      </c>
      <c r="M369" s="263" t="str">
        <f t="shared" si="37"/>
        <v/>
      </c>
      <c r="N369" s="263">
        <f t="shared" si="38"/>
        <v>0</v>
      </c>
      <c r="O369">
        <v>348</v>
      </c>
    </row>
    <row r="370" spans="1:15" hidden="1">
      <c r="A370" s="72" t="s">
        <v>734</v>
      </c>
      <c r="B370" s="92"/>
      <c r="C370" s="91"/>
      <c r="D370" s="574"/>
      <c r="E370" s="574"/>
      <c r="F370" s="28">
        <f t="shared" si="33"/>
        <v>0</v>
      </c>
      <c r="G370" s="89"/>
      <c r="J370" s="263" t="str">
        <f t="shared" si="34"/>
        <v/>
      </c>
      <c r="K370" s="263" t="str">
        <f t="shared" si="36"/>
        <v/>
      </c>
      <c r="L370" s="263" t="str">
        <f t="shared" si="35"/>
        <v/>
      </c>
      <c r="M370" s="263" t="str">
        <f t="shared" si="37"/>
        <v/>
      </c>
      <c r="N370" s="263">
        <f t="shared" si="38"/>
        <v>0</v>
      </c>
      <c r="O370">
        <v>349</v>
      </c>
    </row>
    <row r="371" spans="1:15" hidden="1">
      <c r="A371" s="72" t="s">
        <v>735</v>
      </c>
      <c r="B371" s="92"/>
      <c r="C371" s="91"/>
      <c r="D371" s="574"/>
      <c r="E371" s="574"/>
      <c r="F371" s="28">
        <f t="shared" si="33"/>
        <v>0</v>
      </c>
      <c r="G371" s="89"/>
      <c r="J371" s="263" t="str">
        <f t="shared" si="34"/>
        <v/>
      </c>
      <c r="K371" s="263" t="str">
        <f t="shared" si="36"/>
        <v/>
      </c>
      <c r="L371" s="263" t="str">
        <f t="shared" si="35"/>
        <v/>
      </c>
      <c r="M371" s="263" t="str">
        <f t="shared" si="37"/>
        <v/>
      </c>
      <c r="N371" s="263">
        <f t="shared" si="38"/>
        <v>0</v>
      </c>
      <c r="O371">
        <v>350</v>
      </c>
    </row>
    <row r="372" spans="1:15" hidden="1">
      <c r="A372" s="72" t="s">
        <v>736</v>
      </c>
      <c r="B372" s="92"/>
      <c r="C372" s="91"/>
      <c r="D372" s="574"/>
      <c r="E372" s="574"/>
      <c r="F372" s="28">
        <f t="shared" si="33"/>
        <v>0</v>
      </c>
      <c r="G372" s="89"/>
      <c r="J372" s="263" t="str">
        <f t="shared" si="34"/>
        <v/>
      </c>
      <c r="K372" s="263" t="str">
        <f t="shared" si="36"/>
        <v/>
      </c>
      <c r="L372" s="263" t="str">
        <f t="shared" si="35"/>
        <v/>
      </c>
      <c r="M372" s="263" t="str">
        <f t="shared" si="37"/>
        <v/>
      </c>
      <c r="N372" s="263">
        <f t="shared" si="38"/>
        <v>0</v>
      </c>
      <c r="O372">
        <v>351</v>
      </c>
    </row>
    <row r="373" spans="1:15" hidden="1">
      <c r="A373" s="72" t="s">
        <v>737</v>
      </c>
      <c r="B373" s="92"/>
      <c r="C373" s="91"/>
      <c r="D373" s="574"/>
      <c r="E373" s="574"/>
      <c r="F373" s="28">
        <f t="shared" si="33"/>
        <v>0</v>
      </c>
      <c r="G373" s="89"/>
      <c r="J373" s="263" t="str">
        <f t="shared" si="34"/>
        <v/>
      </c>
      <c r="K373" s="263" t="str">
        <f t="shared" si="36"/>
        <v/>
      </c>
      <c r="L373" s="263" t="str">
        <f t="shared" si="35"/>
        <v/>
      </c>
      <c r="M373" s="263" t="str">
        <f t="shared" si="37"/>
        <v/>
      </c>
      <c r="N373" s="263">
        <f t="shared" si="38"/>
        <v>0</v>
      </c>
      <c r="O373">
        <v>352</v>
      </c>
    </row>
    <row r="374" spans="1:15" hidden="1">
      <c r="A374" s="72" t="s">
        <v>738</v>
      </c>
      <c r="B374" s="92"/>
      <c r="C374" s="91"/>
      <c r="D374" s="574"/>
      <c r="E374" s="574"/>
      <c r="F374" s="28">
        <f t="shared" si="33"/>
        <v>0</v>
      </c>
      <c r="G374" s="89"/>
      <c r="J374" s="263" t="str">
        <f t="shared" si="34"/>
        <v/>
      </c>
      <c r="K374" s="263" t="str">
        <f t="shared" si="36"/>
        <v/>
      </c>
      <c r="L374" s="263" t="str">
        <f t="shared" si="35"/>
        <v/>
      </c>
      <c r="M374" s="263" t="str">
        <f t="shared" si="37"/>
        <v/>
      </c>
      <c r="N374" s="263">
        <f t="shared" si="38"/>
        <v>0</v>
      </c>
      <c r="O374">
        <v>353</v>
      </c>
    </row>
    <row r="375" spans="1:15" hidden="1">
      <c r="A375" s="72" t="s">
        <v>739</v>
      </c>
      <c r="B375" s="92"/>
      <c r="C375" s="91"/>
      <c r="D375" s="574"/>
      <c r="E375" s="574"/>
      <c r="F375" s="28">
        <f t="shared" si="33"/>
        <v>0</v>
      </c>
      <c r="G375" s="89"/>
      <c r="J375" s="263" t="str">
        <f t="shared" si="34"/>
        <v/>
      </c>
      <c r="K375" s="263" t="str">
        <f t="shared" si="36"/>
        <v/>
      </c>
      <c r="L375" s="263" t="str">
        <f t="shared" si="35"/>
        <v/>
      </c>
      <c r="M375" s="263" t="str">
        <f t="shared" si="37"/>
        <v/>
      </c>
      <c r="N375" s="263">
        <f t="shared" si="38"/>
        <v>0</v>
      </c>
      <c r="O375">
        <v>354</v>
      </c>
    </row>
    <row r="376" spans="1:15" hidden="1">
      <c r="A376" s="72" t="s">
        <v>740</v>
      </c>
      <c r="B376" s="92"/>
      <c r="C376" s="91"/>
      <c r="D376" s="574"/>
      <c r="E376" s="574"/>
      <c r="F376" s="28">
        <f t="shared" si="33"/>
        <v>0</v>
      </c>
      <c r="G376" s="89"/>
      <c r="J376" s="263" t="str">
        <f t="shared" si="34"/>
        <v/>
      </c>
      <c r="K376" s="263" t="str">
        <f t="shared" si="36"/>
        <v/>
      </c>
      <c r="L376" s="263" t="str">
        <f t="shared" si="35"/>
        <v/>
      </c>
      <c r="M376" s="263" t="str">
        <f t="shared" si="37"/>
        <v/>
      </c>
      <c r="N376" s="263">
        <f t="shared" si="38"/>
        <v>0</v>
      </c>
      <c r="O376">
        <v>355</v>
      </c>
    </row>
    <row r="377" spans="1:15" hidden="1">
      <c r="A377" s="72" t="s">
        <v>741</v>
      </c>
      <c r="B377" s="92"/>
      <c r="C377" s="91"/>
      <c r="D377" s="574"/>
      <c r="E377" s="574"/>
      <c r="F377" s="28">
        <f t="shared" si="33"/>
        <v>0</v>
      </c>
      <c r="G377" s="89"/>
      <c r="J377" s="263" t="str">
        <f t="shared" si="34"/>
        <v/>
      </c>
      <c r="K377" s="263" t="str">
        <f t="shared" si="36"/>
        <v/>
      </c>
      <c r="L377" s="263" t="str">
        <f t="shared" si="35"/>
        <v/>
      </c>
      <c r="M377" s="263" t="str">
        <f t="shared" si="37"/>
        <v/>
      </c>
      <c r="N377" s="263">
        <f t="shared" si="38"/>
        <v>0</v>
      </c>
      <c r="O377">
        <v>356</v>
      </c>
    </row>
    <row r="378" spans="1:15" hidden="1">
      <c r="A378" s="72" t="s">
        <v>742</v>
      </c>
      <c r="B378" s="92"/>
      <c r="C378" s="91"/>
      <c r="D378" s="574"/>
      <c r="E378" s="574"/>
      <c r="F378" s="28">
        <f t="shared" si="33"/>
        <v>0</v>
      </c>
      <c r="G378" s="89"/>
      <c r="J378" s="263" t="str">
        <f t="shared" si="34"/>
        <v/>
      </c>
      <c r="K378" s="263" t="str">
        <f t="shared" si="36"/>
        <v/>
      </c>
      <c r="L378" s="263" t="str">
        <f t="shared" si="35"/>
        <v/>
      </c>
      <c r="M378" s="263" t="str">
        <f t="shared" si="37"/>
        <v/>
      </c>
      <c r="N378" s="263">
        <f t="shared" si="38"/>
        <v>0</v>
      </c>
      <c r="O378">
        <v>357</v>
      </c>
    </row>
    <row r="379" spans="1:15" hidden="1">
      <c r="A379" s="72" t="s">
        <v>743</v>
      </c>
      <c r="B379" s="92"/>
      <c r="C379" s="91"/>
      <c r="D379" s="574"/>
      <c r="E379" s="574"/>
      <c r="F379" s="28">
        <f t="shared" si="33"/>
        <v>0</v>
      </c>
      <c r="G379" s="89"/>
      <c r="J379" s="263" t="str">
        <f t="shared" si="34"/>
        <v/>
      </c>
      <c r="K379" s="263" t="str">
        <f t="shared" si="36"/>
        <v/>
      </c>
      <c r="L379" s="263" t="str">
        <f t="shared" si="35"/>
        <v/>
      </c>
      <c r="M379" s="263" t="str">
        <f t="shared" si="37"/>
        <v/>
      </c>
      <c r="N379" s="263">
        <f t="shared" si="38"/>
        <v>0</v>
      </c>
      <c r="O379">
        <v>358</v>
      </c>
    </row>
    <row r="380" spans="1:15" hidden="1">
      <c r="A380" s="72" t="s">
        <v>744</v>
      </c>
      <c r="B380" s="92"/>
      <c r="C380" s="91"/>
      <c r="D380" s="574"/>
      <c r="E380" s="574"/>
      <c r="F380" s="28">
        <f t="shared" si="33"/>
        <v>0</v>
      </c>
      <c r="G380" s="89"/>
      <c r="J380" s="263" t="str">
        <f t="shared" si="34"/>
        <v/>
      </c>
      <c r="K380" s="263" t="str">
        <f t="shared" si="36"/>
        <v/>
      </c>
      <c r="L380" s="263" t="str">
        <f t="shared" si="35"/>
        <v/>
      </c>
      <c r="M380" s="263" t="str">
        <f t="shared" si="37"/>
        <v/>
      </c>
      <c r="N380" s="263">
        <f t="shared" si="38"/>
        <v>0</v>
      </c>
      <c r="O380">
        <v>359</v>
      </c>
    </row>
    <row r="381" spans="1:15" hidden="1">
      <c r="A381" s="72" t="s">
        <v>745</v>
      </c>
      <c r="B381" s="92"/>
      <c r="C381" s="91"/>
      <c r="D381" s="574"/>
      <c r="E381" s="574"/>
      <c r="F381" s="28">
        <f t="shared" si="33"/>
        <v>0</v>
      </c>
      <c r="G381" s="89"/>
      <c r="J381" s="263" t="str">
        <f t="shared" si="34"/>
        <v/>
      </c>
      <c r="K381" s="263" t="str">
        <f t="shared" si="36"/>
        <v/>
      </c>
      <c r="L381" s="263" t="str">
        <f t="shared" si="35"/>
        <v/>
      </c>
      <c r="M381" s="263" t="str">
        <f t="shared" si="37"/>
        <v/>
      </c>
      <c r="N381" s="263">
        <f t="shared" si="38"/>
        <v>0</v>
      </c>
      <c r="O381">
        <v>360</v>
      </c>
    </row>
    <row r="382" spans="1:15" hidden="1">
      <c r="A382" s="72" t="s">
        <v>746</v>
      </c>
      <c r="B382" s="92"/>
      <c r="C382" s="91"/>
      <c r="D382" s="574"/>
      <c r="E382" s="574"/>
      <c r="F382" s="28">
        <f t="shared" si="33"/>
        <v>0</v>
      </c>
      <c r="G382" s="89"/>
      <c r="J382" s="263" t="str">
        <f t="shared" si="34"/>
        <v/>
      </c>
      <c r="K382" s="263" t="str">
        <f t="shared" si="36"/>
        <v/>
      </c>
      <c r="L382" s="263" t="str">
        <f t="shared" si="35"/>
        <v/>
      </c>
      <c r="M382" s="263" t="str">
        <f t="shared" si="37"/>
        <v/>
      </c>
      <c r="N382" s="263">
        <f t="shared" si="38"/>
        <v>0</v>
      </c>
      <c r="O382">
        <v>361</v>
      </c>
    </row>
    <row r="383" spans="1:15" hidden="1">
      <c r="A383" s="72" t="s">
        <v>747</v>
      </c>
      <c r="B383" s="92"/>
      <c r="C383" s="91"/>
      <c r="D383" s="574"/>
      <c r="E383" s="574"/>
      <c r="F383" s="28">
        <f t="shared" si="33"/>
        <v>0</v>
      </c>
      <c r="G383" s="89"/>
      <c r="J383" s="263" t="str">
        <f t="shared" si="34"/>
        <v/>
      </c>
      <c r="K383" s="263" t="str">
        <f t="shared" si="36"/>
        <v/>
      </c>
      <c r="L383" s="263" t="str">
        <f t="shared" si="35"/>
        <v/>
      </c>
      <c r="M383" s="263" t="str">
        <f t="shared" si="37"/>
        <v/>
      </c>
      <c r="N383" s="263">
        <f t="shared" si="38"/>
        <v>0</v>
      </c>
      <c r="O383">
        <v>362</v>
      </c>
    </row>
    <row r="384" spans="1:15" hidden="1">
      <c r="A384" s="72" t="s">
        <v>748</v>
      </c>
      <c r="B384" s="92"/>
      <c r="C384" s="91"/>
      <c r="D384" s="574"/>
      <c r="E384" s="574"/>
      <c r="F384" s="28">
        <f t="shared" si="33"/>
        <v>0</v>
      </c>
      <c r="G384" s="89"/>
      <c r="J384" s="263" t="str">
        <f t="shared" si="34"/>
        <v/>
      </c>
      <c r="K384" s="263" t="str">
        <f t="shared" si="36"/>
        <v/>
      </c>
      <c r="L384" s="263" t="str">
        <f t="shared" si="35"/>
        <v/>
      </c>
      <c r="M384" s="263" t="str">
        <f t="shared" si="37"/>
        <v/>
      </c>
      <c r="N384" s="263">
        <f t="shared" si="38"/>
        <v>0</v>
      </c>
      <c r="O384">
        <v>363</v>
      </c>
    </row>
    <row r="385" spans="1:15" hidden="1">
      <c r="A385" s="72" t="s">
        <v>749</v>
      </c>
      <c r="B385" s="92"/>
      <c r="C385" s="91"/>
      <c r="D385" s="574"/>
      <c r="E385" s="574"/>
      <c r="F385" s="28">
        <f t="shared" si="33"/>
        <v>0</v>
      </c>
      <c r="G385" s="89"/>
      <c r="J385" s="263" t="str">
        <f t="shared" si="34"/>
        <v/>
      </c>
      <c r="K385" s="263" t="str">
        <f t="shared" si="36"/>
        <v/>
      </c>
      <c r="L385" s="263" t="str">
        <f t="shared" si="35"/>
        <v/>
      </c>
      <c r="M385" s="263" t="str">
        <f t="shared" si="37"/>
        <v/>
      </c>
      <c r="N385" s="263">
        <f t="shared" si="38"/>
        <v>0</v>
      </c>
      <c r="O385">
        <v>364</v>
      </c>
    </row>
    <row r="386" spans="1:15" hidden="1">
      <c r="A386" s="72" t="s">
        <v>750</v>
      </c>
      <c r="B386" s="92"/>
      <c r="C386" s="91"/>
      <c r="D386" s="574"/>
      <c r="E386" s="574"/>
      <c r="F386" s="28">
        <f t="shared" si="33"/>
        <v>0</v>
      </c>
      <c r="G386" s="89"/>
      <c r="J386" s="263" t="str">
        <f t="shared" si="34"/>
        <v/>
      </c>
      <c r="K386" s="263" t="str">
        <f t="shared" si="36"/>
        <v/>
      </c>
      <c r="L386" s="263" t="str">
        <f t="shared" si="35"/>
        <v/>
      </c>
      <c r="M386" s="263" t="str">
        <f t="shared" si="37"/>
        <v/>
      </c>
      <c r="N386" s="263">
        <f>SUM(J386:M386)</f>
        <v>0</v>
      </c>
      <c r="O386">
        <v>365</v>
      </c>
    </row>
    <row r="387" spans="1:15" ht="14.25" thickBot="1">
      <c r="A387" s="159"/>
      <c r="B387" s="269"/>
      <c r="C387" s="270"/>
      <c r="D387" s="1151"/>
      <c r="E387" s="1152"/>
      <c r="F387" s="47">
        <f t="shared" si="33"/>
        <v>0</v>
      </c>
      <c r="G387" s="148"/>
      <c r="J387" s="263">
        <f>SUM(J22:J386)</f>
        <v>0</v>
      </c>
      <c r="K387" s="263">
        <f t="shared" ref="K387:L387" si="39">SUM(K22:K386)</f>
        <v>0</v>
      </c>
      <c r="L387" s="263">
        <f t="shared" si="39"/>
        <v>0</v>
      </c>
      <c r="M387" s="263">
        <f>SUM(M22:M386)</f>
        <v>1300</v>
      </c>
      <c r="N387" s="263">
        <f>SUM(N22:N386)</f>
        <v>1300</v>
      </c>
    </row>
    <row r="388" spans="1:15" ht="14.25" thickTop="1">
      <c r="A388" s="157" t="s">
        <v>751</v>
      </c>
      <c r="B388" s="265"/>
      <c r="C388" s="266"/>
      <c r="D388" s="1153"/>
      <c r="E388" s="1154"/>
      <c r="F388" s="154">
        <f t="shared" si="33"/>
        <v>0</v>
      </c>
      <c r="G388" s="267"/>
      <c r="J388" s="264"/>
      <c r="K388" s="264"/>
      <c r="L388" s="264"/>
      <c r="M388" s="264"/>
      <c r="N388" s="264"/>
    </row>
    <row r="389" spans="1:15" ht="14.25" thickBot="1">
      <c r="A389" s="268" t="s">
        <v>752</v>
      </c>
      <c r="B389" s="155"/>
      <c r="C389" s="156"/>
      <c r="D389" s="1151"/>
      <c r="E389" s="1152"/>
      <c r="F389" s="161">
        <f t="shared" si="33"/>
        <v>0</v>
      </c>
      <c r="G389" s="160"/>
      <c r="J389" s="264"/>
      <c r="K389" s="264"/>
      <c r="L389" s="264"/>
      <c r="M389" s="264"/>
      <c r="N389" s="264"/>
    </row>
    <row r="390" spans="1:15" ht="14.25" hidden="1" thickTop="1">
      <c r="A390" s="149" t="s">
        <v>753</v>
      </c>
      <c r="B390" s="150"/>
      <c r="C390" s="151"/>
      <c r="D390" s="575"/>
      <c r="E390" s="575"/>
      <c r="F390" s="45">
        <f t="shared" si="33"/>
        <v>0</v>
      </c>
      <c r="G390" s="152"/>
    </row>
    <row r="391" spans="1:15" ht="14.25" hidden="1" thickTop="1">
      <c r="A391" s="72" t="s">
        <v>754</v>
      </c>
      <c r="B391" s="92"/>
      <c r="C391" s="91"/>
      <c r="D391" s="574"/>
      <c r="E391" s="574"/>
      <c r="F391" s="28">
        <f t="shared" si="33"/>
        <v>0</v>
      </c>
      <c r="G391" s="89"/>
    </row>
    <row r="392" spans="1:15" ht="14.25" hidden="1" thickTop="1">
      <c r="A392" s="72" t="s">
        <v>755</v>
      </c>
      <c r="B392" s="92"/>
      <c r="C392" s="91"/>
      <c r="D392" s="574"/>
      <c r="E392" s="574"/>
      <c r="F392" s="28">
        <f t="shared" si="33"/>
        <v>0</v>
      </c>
      <c r="G392" s="89"/>
    </row>
    <row r="393" spans="1:15" ht="14.25" hidden="1" thickTop="1">
      <c r="A393" s="72" t="s">
        <v>756</v>
      </c>
      <c r="B393" s="92"/>
      <c r="C393" s="91"/>
      <c r="D393" s="574"/>
      <c r="E393" s="574"/>
      <c r="F393" s="28">
        <f t="shared" si="33"/>
        <v>0</v>
      </c>
      <c r="G393" s="89"/>
    </row>
    <row r="394" spans="1:15" ht="14.25" hidden="1" thickTop="1">
      <c r="A394" s="72" t="s">
        <v>757</v>
      </c>
      <c r="B394" s="92"/>
      <c r="C394" s="91"/>
      <c r="D394" s="574"/>
      <c r="E394" s="574"/>
      <c r="F394" s="28">
        <f t="shared" si="33"/>
        <v>0</v>
      </c>
      <c r="G394" s="89"/>
    </row>
    <row r="395" spans="1:15" ht="14.25" thickTop="1">
      <c r="A395" s="25"/>
      <c r="B395" s="21"/>
      <c r="C395" s="28"/>
      <c r="D395" s="1147"/>
      <c r="E395" s="1148"/>
      <c r="F395" s="28"/>
      <c r="G395" s="89"/>
    </row>
    <row r="396" spans="1:15">
      <c r="A396" s="25" t="s">
        <v>758</v>
      </c>
      <c r="B396" s="21"/>
      <c r="C396" s="28"/>
      <c r="D396" s="1147"/>
      <c r="E396" s="1148"/>
      <c r="F396" s="28">
        <f>C1152</f>
        <v>0</v>
      </c>
      <c r="G396" s="89"/>
    </row>
    <row r="397" spans="1:15">
      <c r="A397" s="25"/>
      <c r="B397" s="21"/>
      <c r="C397" s="28"/>
      <c r="D397" s="1147"/>
      <c r="E397" s="1148"/>
      <c r="F397" s="28"/>
      <c r="G397" s="89"/>
    </row>
    <row r="398" spans="1:15" ht="14.25" thickBot="1">
      <c r="A398" s="26" t="s">
        <v>759</v>
      </c>
      <c r="B398" s="27"/>
      <c r="C398" s="29"/>
      <c r="D398" s="1149"/>
      <c r="E398" s="1150"/>
      <c r="F398" s="29">
        <f>SUM(F20,F22:F394,F396)</f>
        <v>1300</v>
      </c>
      <c r="G398" s="90"/>
    </row>
    <row r="399" spans="1:15" ht="14.25" thickBot="1"/>
    <row r="400" spans="1:15">
      <c r="A400" s="73" t="s">
        <v>15</v>
      </c>
      <c r="B400" s="1163"/>
      <c r="C400" s="1164"/>
      <c r="D400" s="1164"/>
      <c r="E400" s="1164"/>
      <c r="F400" s="1164"/>
      <c r="G400" s="1165"/>
    </row>
    <row r="401" spans="1:9">
      <c r="A401" s="42"/>
      <c r="B401" s="1166"/>
      <c r="C401" s="1167"/>
      <c r="D401" s="1167"/>
      <c r="E401" s="1167"/>
      <c r="F401" s="1167"/>
      <c r="G401" s="1168"/>
    </row>
    <row r="402" spans="1:9">
      <c r="A402" s="42"/>
      <c r="B402" s="1166"/>
      <c r="C402" s="1167"/>
      <c r="D402" s="1167"/>
      <c r="E402" s="1167"/>
      <c r="F402" s="1167"/>
      <c r="G402" s="1168"/>
    </row>
    <row r="403" spans="1:9" ht="14.25" thickBot="1">
      <c r="A403" s="44"/>
      <c r="B403" s="1169"/>
      <c r="C403" s="1170"/>
      <c r="D403" s="1170"/>
      <c r="E403" s="1170"/>
      <c r="F403" s="1170"/>
      <c r="G403" s="1171"/>
    </row>
    <row r="404" spans="1:9">
      <c r="F404" s="56" t="s">
        <v>269</v>
      </c>
      <c r="G404" s="1162" t="str">
        <f>G1</f>
        <v>2026-350000-</v>
      </c>
      <c r="H404" s="1162"/>
      <c r="I404" s="7"/>
    </row>
    <row r="405" spans="1:9">
      <c r="B405" s="75"/>
      <c r="F405" s="56"/>
      <c r="G405" s="7"/>
    </row>
    <row r="406" spans="1:9">
      <c r="A406" s="39" t="s">
        <v>760</v>
      </c>
      <c r="B406" s="21"/>
      <c r="C406" s="1187" t="s">
        <v>379</v>
      </c>
      <c r="D406" s="579" t="s">
        <v>761</v>
      </c>
      <c r="E406" s="579"/>
      <c r="F406" s="1185" t="s">
        <v>762</v>
      </c>
    </row>
    <row r="407" spans="1:9">
      <c r="A407" s="40"/>
      <c r="B407" s="21"/>
      <c r="C407" s="1188"/>
      <c r="D407" s="567" t="s">
        <v>2269</v>
      </c>
      <c r="E407" s="567" t="s">
        <v>2270</v>
      </c>
      <c r="F407" s="1186"/>
    </row>
    <row r="408" spans="1:9">
      <c r="A408" s="40" t="s">
        <v>763</v>
      </c>
      <c r="B408" s="21" t="s">
        <v>764</v>
      </c>
      <c r="C408" s="292">
        <f>B12</f>
        <v>0</v>
      </c>
      <c r="D408" s="91"/>
      <c r="E408" s="91"/>
      <c r="F408" s="28" cm="1">
        <f t="array" ref="F408">_xlfn.IFS($B$11=1,IF(SUM(D408:E408)&lt;=別表２!$C$3,SUM(D408:E408),別表２!C$3),$B$11=2,IF(SUM(D408:E408)&lt;=別表２!C$5,SUM(D408:E408),別表２!C$5))</f>
        <v>0</v>
      </c>
    </row>
    <row r="409" spans="1:9">
      <c r="A409" s="40"/>
      <c r="B409" s="21" t="s">
        <v>765</v>
      </c>
      <c r="C409" s="93"/>
      <c r="D409" s="91"/>
      <c r="E409" s="91"/>
      <c r="F409" s="28" cm="1">
        <f t="array" ref="F409">_xlfn.IFS($B$11=1,IF(SUM(D409:E409)&lt;=別表２!$C$3,SUM(D409:E409),別表２!C$3),$B$11=2,IF(SUM(D409:E409)&lt;=別表２!C$5,SUM(D409:E409),別表２!C$5))</f>
        <v>0</v>
      </c>
    </row>
    <row r="410" spans="1:9">
      <c r="A410" s="40"/>
      <c r="B410" s="21" t="s">
        <v>766</v>
      </c>
      <c r="C410" s="93"/>
      <c r="D410" s="91"/>
      <c r="E410" s="91"/>
      <c r="F410" s="28" cm="1">
        <f t="array" ref="F410">_xlfn.IFS($B$11=1,IF(SUM(D410:E410)&lt;=別表２!$C$3,SUM(D410:E410),別表２!C$3),$B$11=2,IF(SUM(D410:E410)&lt;=別表２!C$5,SUM(D410:E410),別表２!C$5))</f>
        <v>0</v>
      </c>
    </row>
    <row r="411" spans="1:9">
      <c r="A411" s="40"/>
      <c r="B411" s="21" t="s">
        <v>767</v>
      </c>
      <c r="C411" s="93"/>
      <c r="D411" s="91"/>
      <c r="E411" s="91"/>
      <c r="F411" s="28" cm="1">
        <f t="array" ref="F411">_xlfn.IFS($B$11=1,IF(SUM(D411:E411)&lt;=別表２!$C$3,SUM(D411:E411),別表２!C$3),$B$11=2,IF(SUM(D411:E411)&lt;=別表２!C$5,SUM(D411:E411),別表２!C$5))</f>
        <v>0</v>
      </c>
    </row>
    <row r="412" spans="1:9">
      <c r="A412" s="40"/>
      <c r="B412" s="21" t="s">
        <v>768</v>
      </c>
      <c r="C412" s="93"/>
      <c r="D412" s="91"/>
      <c r="E412" s="91"/>
      <c r="F412" s="28" cm="1">
        <f t="array" ref="F412">_xlfn.IFS($B$11=1,IF(SUM(D412:E412)&lt;=別表２!$C$3,SUM(D412:E412),別表２!C$3),$B$11=2,IF(SUM(D412:E412)&lt;=別表２!C$5,SUM(D412:E412),別表２!C$5))</f>
        <v>0</v>
      </c>
    </row>
    <row r="413" spans="1:9">
      <c r="A413" s="40"/>
      <c r="B413" s="21" t="s">
        <v>769</v>
      </c>
      <c r="C413" s="93"/>
      <c r="D413" s="91"/>
      <c r="E413" s="91"/>
      <c r="F413" s="28" cm="1">
        <f t="array" ref="F413">_xlfn.IFS($B$11=1,IF(SUM(D413:E413)&lt;=別表２!$C$3,SUM(D413:E413),別表２!C$3),$B$11=2,IF(SUM(D413:E413)&lt;=別表２!C$5,SUM(D413:E413),別表２!C$5))</f>
        <v>0</v>
      </c>
    </row>
    <row r="414" spans="1:9">
      <c r="A414" s="40"/>
      <c r="B414" s="21" t="s">
        <v>770</v>
      </c>
      <c r="C414" s="93"/>
      <c r="D414" s="91"/>
      <c r="E414" s="91"/>
      <c r="F414" s="28" cm="1">
        <f t="array" ref="F414">_xlfn.IFS($B$11=1,IF(SUM(D414:E414)&lt;=別表２!$C$3,SUM(D414:E414),別表２!C$3),$B$11=2,IF(SUM(D414:E414)&lt;=別表２!C$5,SUM(D414:E414),別表２!C$5))</f>
        <v>0</v>
      </c>
    </row>
    <row r="415" spans="1:9" hidden="1">
      <c r="A415" s="40"/>
      <c r="B415" s="21" t="s">
        <v>771</v>
      </c>
      <c r="C415" s="93"/>
      <c r="D415" s="91"/>
      <c r="E415" s="91"/>
      <c r="F415" s="28" cm="1">
        <f t="array" ref="F415">_xlfn.IFS($B$11=1,IF(SUM(D415:E415)&lt;=別表２!$C$3,SUM(D415:E415),別表２!C$3),$B$11=2,IF(SUM(D415:E415)&lt;=別表２!C$5,SUM(D415:E415),別表２!C$5))</f>
        <v>0</v>
      </c>
    </row>
    <row r="416" spans="1:9" hidden="1">
      <c r="A416" s="40"/>
      <c r="B416" s="21" t="s">
        <v>772</v>
      </c>
      <c r="C416" s="93"/>
      <c r="D416" s="91"/>
      <c r="E416" s="91"/>
      <c r="F416" s="28" cm="1">
        <f t="array" ref="F416">_xlfn.IFS($B$11=1,IF(SUM(D416:E416)&lt;=別表２!$C$3,SUM(D416:E416),別表２!C$3),$B$11=2,IF(SUM(D416:E416)&lt;=別表２!C$5,SUM(D416:E416),別表２!C$5))</f>
        <v>0</v>
      </c>
    </row>
    <row r="417" spans="1:6" hidden="1">
      <c r="A417" s="40"/>
      <c r="B417" s="21" t="s">
        <v>773</v>
      </c>
      <c r="C417" s="93"/>
      <c r="D417" s="91"/>
      <c r="E417" s="91"/>
      <c r="F417" s="28" cm="1">
        <f t="array" ref="F417">_xlfn.IFS($B$11=1,IF(SUM(D417:E417)&lt;=別表２!$C$3,SUM(D417:E417),別表２!C$3),$B$11=2,IF(SUM(D417:E417)&lt;=別表２!C$5,SUM(D417:E417),別表２!C$5))</f>
        <v>0</v>
      </c>
    </row>
    <row r="418" spans="1:6" hidden="1">
      <c r="A418" s="40"/>
      <c r="B418" s="21" t="s">
        <v>774</v>
      </c>
      <c r="C418" s="93"/>
      <c r="D418" s="91"/>
      <c r="E418" s="91"/>
      <c r="F418" s="28" cm="1">
        <f t="array" ref="F418">_xlfn.IFS($B$11=1,IF(SUM(D418:E418)&lt;=別表２!$C$3,SUM(D418:E418),別表２!C$3),$B$11=2,IF(SUM(D418:E418)&lt;=別表２!C$5,SUM(D418:E418),別表２!C$5))</f>
        <v>0</v>
      </c>
    </row>
    <row r="419" spans="1:6" hidden="1">
      <c r="A419" s="40"/>
      <c r="B419" s="21" t="s">
        <v>775</v>
      </c>
      <c r="C419" s="93"/>
      <c r="D419" s="91"/>
      <c r="E419" s="91"/>
      <c r="F419" s="28" cm="1">
        <f t="array" ref="F419">_xlfn.IFS($B$11=1,IF(SUM(D419:E419)&lt;=別表２!$C$3,SUM(D419:E419),別表２!C$3),$B$11=2,IF(SUM(D419:E419)&lt;=別表２!C$5,SUM(D419:E419),別表２!C$5))</f>
        <v>0</v>
      </c>
    </row>
    <row r="420" spans="1:6" hidden="1">
      <c r="A420" s="40"/>
      <c r="B420" s="21" t="s">
        <v>776</v>
      </c>
      <c r="C420" s="93"/>
      <c r="D420" s="91"/>
      <c r="E420" s="91"/>
      <c r="F420" s="28" cm="1">
        <f t="array" ref="F420">_xlfn.IFS($B$11=1,IF(SUM(D420:E420)&lt;=別表２!$C$3,SUM(D420:E420),別表２!C$3),$B$11=2,IF(SUM(D420:E420)&lt;=別表２!C$5,SUM(D420:E420),別表２!C$5))</f>
        <v>0</v>
      </c>
    </row>
    <row r="421" spans="1:6" hidden="1">
      <c r="A421" s="40"/>
      <c r="B421" s="21" t="s">
        <v>777</v>
      </c>
      <c r="C421" s="93"/>
      <c r="D421" s="91"/>
      <c r="E421" s="91"/>
      <c r="F421" s="28" cm="1">
        <f t="array" ref="F421">_xlfn.IFS($B$11=1,IF(SUM(D421:E421)&lt;=別表２!$C$3,SUM(D421:E421),別表２!C$3),$B$11=2,IF(SUM(D421:E421)&lt;=別表２!C$5,SUM(D421:E421),別表２!C$5))</f>
        <v>0</v>
      </c>
    </row>
    <row r="422" spans="1:6" hidden="1">
      <c r="A422" s="40"/>
      <c r="B422" s="21" t="s">
        <v>778</v>
      </c>
      <c r="C422" s="93"/>
      <c r="D422" s="91"/>
      <c r="E422" s="91"/>
      <c r="F422" s="28" cm="1">
        <f t="array" ref="F422">_xlfn.IFS($B$11=1,IF(SUM(D422:E422)&lt;=別表２!$C$3,SUM(D422:E422),別表２!C$3),$B$11=2,IF(SUM(D422:E422)&lt;=別表２!C$5,SUM(D422:E422),別表２!C$5))</f>
        <v>0</v>
      </c>
    </row>
    <row r="423" spans="1:6" hidden="1">
      <c r="A423" s="40"/>
      <c r="B423" s="21" t="s">
        <v>779</v>
      </c>
      <c r="C423" s="93"/>
      <c r="D423" s="91"/>
      <c r="E423" s="91"/>
      <c r="F423" s="28" cm="1">
        <f t="array" ref="F423">_xlfn.IFS($B$11=1,IF(SUM(D423:E423)&lt;=別表２!$C$3,SUM(D423:E423),別表２!C$3),$B$11=2,IF(SUM(D423:E423)&lt;=別表２!C$5,SUM(D423:E423),別表２!C$5))</f>
        <v>0</v>
      </c>
    </row>
    <row r="424" spans="1:6" hidden="1">
      <c r="A424" s="40"/>
      <c r="B424" s="21" t="s">
        <v>780</v>
      </c>
      <c r="C424" s="93"/>
      <c r="D424" s="91"/>
      <c r="E424" s="91"/>
      <c r="F424" s="28" cm="1">
        <f t="array" ref="F424">_xlfn.IFS($B$11=1,IF(SUM(D424:E424)&lt;=別表２!$C$3,SUM(D424:E424),別表２!C$3),$B$11=2,IF(SUM(D424:E424)&lt;=別表２!C$5,SUM(D424:E424),別表２!C$5))</f>
        <v>0</v>
      </c>
    </row>
    <row r="425" spans="1:6" hidden="1">
      <c r="A425" s="40"/>
      <c r="B425" s="21" t="s">
        <v>781</v>
      </c>
      <c r="C425" s="93"/>
      <c r="D425" s="91"/>
      <c r="E425" s="91"/>
      <c r="F425" s="28" cm="1">
        <f t="array" ref="F425">_xlfn.IFS($B$11=1,IF(SUM(D425:E425)&lt;=別表２!$C$3,SUM(D425:E425),別表２!C$3),$B$11=2,IF(SUM(D425:E425)&lt;=別表２!C$5,SUM(D425:E425),別表２!C$5))</f>
        <v>0</v>
      </c>
    </row>
    <row r="426" spans="1:6" hidden="1">
      <c r="A426" s="40"/>
      <c r="B426" s="21" t="s">
        <v>782</v>
      </c>
      <c r="C426" s="93"/>
      <c r="D426" s="91"/>
      <c r="E426" s="91"/>
      <c r="F426" s="28" cm="1">
        <f t="array" ref="F426">_xlfn.IFS($B$11=1,IF(SUM(D426:E426)&lt;=別表２!$C$3,SUM(D426:E426),別表２!C$3),$B$11=2,IF(SUM(D426:E426)&lt;=別表２!C$5,SUM(D426:E426),別表２!C$5))</f>
        <v>0</v>
      </c>
    </row>
    <row r="427" spans="1:6" hidden="1">
      <c r="A427" s="40"/>
      <c r="B427" s="21" t="s">
        <v>783</v>
      </c>
      <c r="C427" s="93"/>
      <c r="D427" s="91"/>
      <c r="E427" s="91"/>
      <c r="F427" s="28" cm="1">
        <f t="array" ref="F427">_xlfn.IFS($B$11=1,IF(SUM(D427:E427)&lt;=別表２!$C$3,SUM(D427:E427),別表２!C$3),$B$11=2,IF(SUM(D427:E427)&lt;=別表２!C$5,SUM(D427:E427),別表２!C$5))</f>
        <v>0</v>
      </c>
    </row>
    <row r="428" spans="1:6" hidden="1">
      <c r="A428" s="40"/>
      <c r="B428" s="21" t="s">
        <v>784</v>
      </c>
      <c r="C428" s="93"/>
      <c r="D428" s="91"/>
      <c r="E428" s="91"/>
      <c r="F428" s="28" cm="1">
        <f t="array" ref="F428">_xlfn.IFS($B$11=1,IF(SUM(D428:E428)&lt;=別表２!$C$3,SUM(D428:E428),別表２!C$3),$B$11=2,IF(SUM(D428:E428)&lt;=別表２!C$5,SUM(D428:E428),別表２!C$5))</f>
        <v>0</v>
      </c>
    </row>
    <row r="429" spans="1:6" hidden="1">
      <c r="A429" s="40"/>
      <c r="B429" s="21" t="s">
        <v>785</v>
      </c>
      <c r="C429" s="93"/>
      <c r="D429" s="91"/>
      <c r="E429" s="91"/>
      <c r="F429" s="28" cm="1">
        <f t="array" ref="F429">_xlfn.IFS($B$11=1,IF(SUM(D429:E429)&lt;=別表２!$C$3,SUM(D429:E429),別表２!C$3),$B$11=2,IF(SUM(D429:E429)&lt;=別表２!C$5,SUM(D429:E429),別表２!C$5))</f>
        <v>0</v>
      </c>
    </row>
    <row r="430" spans="1:6" hidden="1">
      <c r="A430" s="40"/>
      <c r="B430" s="21" t="s">
        <v>786</v>
      </c>
      <c r="C430" s="93"/>
      <c r="D430" s="91"/>
      <c r="E430" s="91"/>
      <c r="F430" s="28" cm="1">
        <f t="array" ref="F430">_xlfn.IFS($B$11=1,IF(SUM(D430:E430)&lt;=別表２!$C$3,SUM(D430:E430),別表２!C$3),$B$11=2,IF(SUM(D430:E430)&lt;=別表２!C$5,SUM(D430:E430),別表２!C$5))</f>
        <v>0</v>
      </c>
    </row>
    <row r="431" spans="1:6" hidden="1">
      <c r="A431" s="40"/>
      <c r="B431" s="21" t="s">
        <v>787</v>
      </c>
      <c r="C431" s="93"/>
      <c r="D431" s="91"/>
      <c r="E431" s="91"/>
      <c r="F431" s="28" cm="1">
        <f t="array" ref="F431">_xlfn.IFS($B$11=1,IF(SUM(D431:E431)&lt;=別表２!$C$3,SUM(D431:E431),別表２!C$3),$B$11=2,IF(SUM(D431:E431)&lt;=別表２!C$5,SUM(D431:E431),別表２!C$5))</f>
        <v>0</v>
      </c>
    </row>
    <row r="432" spans="1:6" hidden="1">
      <c r="A432" s="40"/>
      <c r="B432" s="21" t="s">
        <v>788</v>
      </c>
      <c r="C432" s="93"/>
      <c r="D432" s="91"/>
      <c r="E432" s="91"/>
      <c r="F432" s="28" cm="1">
        <f t="array" ref="F432">_xlfn.IFS($B$11=1,IF(SUM(D432:E432)&lt;=別表２!$C$3,SUM(D432:E432),別表２!C$3),$B$11=2,IF(SUM(D432:E432)&lt;=別表２!C$5,SUM(D432:E432),別表２!C$5))</f>
        <v>0</v>
      </c>
    </row>
    <row r="433" spans="1:6" hidden="1">
      <c r="A433" s="40"/>
      <c r="B433" s="21" t="s">
        <v>789</v>
      </c>
      <c r="C433" s="93"/>
      <c r="D433" s="91"/>
      <c r="E433" s="91"/>
      <c r="F433" s="28" cm="1">
        <f t="array" ref="F433">_xlfn.IFS($B$11=1,IF(SUM(D433:E433)&lt;=別表２!$C$3,SUM(D433:E433),別表２!C$3),$B$11=2,IF(SUM(D433:E433)&lt;=別表２!C$5,SUM(D433:E433),別表２!C$5))</f>
        <v>0</v>
      </c>
    </row>
    <row r="434" spans="1:6" hidden="1">
      <c r="A434" s="40"/>
      <c r="B434" s="21" t="s">
        <v>790</v>
      </c>
      <c r="C434" s="93"/>
      <c r="D434" s="91"/>
      <c r="E434" s="91"/>
      <c r="F434" s="28" cm="1">
        <f t="array" ref="F434">_xlfn.IFS($B$11=1,IF(SUM(D434:E434)&lt;=別表２!$C$3,SUM(D434:E434),別表２!C$3),$B$11=2,IF(SUM(D434:E434)&lt;=別表２!C$5,SUM(D434:E434),別表２!C$5))</f>
        <v>0</v>
      </c>
    </row>
    <row r="435" spans="1:6" hidden="1">
      <c r="A435" s="40"/>
      <c r="B435" s="21" t="s">
        <v>791</v>
      </c>
      <c r="C435" s="93"/>
      <c r="D435" s="91"/>
      <c r="E435" s="91"/>
      <c r="F435" s="28" cm="1">
        <f t="array" ref="F435">_xlfn.IFS($B$11=1,IF(SUM(D435:E435)&lt;=別表２!$C$3,SUM(D435:E435),別表２!C$3),$B$11=2,IF(SUM(D435:E435)&lt;=別表２!C$5,SUM(D435:E435),別表２!C$5))</f>
        <v>0</v>
      </c>
    </row>
    <row r="436" spans="1:6" hidden="1">
      <c r="A436" s="40"/>
      <c r="B436" s="21" t="s">
        <v>792</v>
      </c>
      <c r="C436" s="93"/>
      <c r="D436" s="91"/>
      <c r="E436" s="91"/>
      <c r="F436" s="28" cm="1">
        <f t="array" ref="F436">_xlfn.IFS($B$11=1,IF(SUM(D436:E436)&lt;=別表２!$C$3,SUM(D436:E436),別表２!C$3),$B$11=2,IF(SUM(D436:E436)&lt;=別表２!C$5,SUM(D436:E436),別表２!C$5))</f>
        <v>0</v>
      </c>
    </row>
    <row r="437" spans="1:6" hidden="1">
      <c r="A437" s="40"/>
      <c r="B437" s="21" t="s">
        <v>793</v>
      </c>
      <c r="C437" s="93"/>
      <c r="D437" s="91"/>
      <c r="E437" s="91"/>
      <c r="F437" s="28" cm="1">
        <f t="array" ref="F437">_xlfn.IFS($B$11=1,IF(SUM(D437:E437)&lt;=別表２!$C$3,SUM(D437:E437),別表２!C$3),$B$11=2,IF(SUM(D437:E437)&lt;=別表２!C$5,SUM(D437:E437),別表２!C$5))</f>
        <v>0</v>
      </c>
    </row>
    <row r="438" spans="1:6" hidden="1">
      <c r="A438" s="40"/>
      <c r="B438" s="21" t="s">
        <v>794</v>
      </c>
      <c r="C438" s="93"/>
      <c r="D438" s="91"/>
      <c r="E438" s="91"/>
      <c r="F438" s="28" cm="1">
        <f t="array" ref="F438">_xlfn.IFS($B$11=1,IF(SUM(D438:E438)&lt;=別表２!$C$3,SUM(D438:E438),別表２!C$3),$B$11=2,IF(SUM(D438:E438)&lt;=別表２!C$5,SUM(D438:E438),別表２!C$5))</f>
        <v>0</v>
      </c>
    </row>
    <row r="439" spans="1:6" hidden="1">
      <c r="A439" s="40"/>
      <c r="B439" s="21" t="s">
        <v>795</v>
      </c>
      <c r="C439" s="93"/>
      <c r="D439" s="91"/>
      <c r="E439" s="91"/>
      <c r="F439" s="28" cm="1">
        <f t="array" ref="F439">_xlfn.IFS($B$11=1,IF(SUM(D439:E439)&lt;=別表２!$C$3,SUM(D439:E439),別表２!C$3),$B$11=2,IF(SUM(D439:E439)&lt;=別表２!C$5,SUM(D439:E439),別表２!C$5))</f>
        <v>0</v>
      </c>
    </row>
    <row r="440" spans="1:6" hidden="1">
      <c r="A440" s="40"/>
      <c r="B440" s="21" t="s">
        <v>796</v>
      </c>
      <c r="C440" s="93"/>
      <c r="D440" s="91"/>
      <c r="E440" s="91"/>
      <c r="F440" s="28" cm="1">
        <f t="array" ref="F440">_xlfn.IFS($B$11=1,IF(SUM(D440:E440)&lt;=別表２!$C$3,SUM(D440:E440),別表２!C$3),$B$11=2,IF(SUM(D440:E440)&lt;=別表２!C$5,SUM(D440:E440),別表２!C$5))</f>
        <v>0</v>
      </c>
    </row>
    <row r="441" spans="1:6" hidden="1">
      <c r="A441" s="40"/>
      <c r="B441" s="21" t="s">
        <v>797</v>
      </c>
      <c r="C441" s="93"/>
      <c r="D441" s="91"/>
      <c r="E441" s="91"/>
      <c r="F441" s="28" cm="1">
        <f t="array" ref="F441">_xlfn.IFS($B$11=1,IF(SUM(D441:E441)&lt;=別表２!$C$3,SUM(D441:E441),別表２!C$3),$B$11=2,IF(SUM(D441:E441)&lt;=別表２!C$5,SUM(D441:E441),別表２!C$5))</f>
        <v>0</v>
      </c>
    </row>
    <row r="442" spans="1:6" hidden="1">
      <c r="A442" s="40"/>
      <c r="B442" s="21" t="s">
        <v>798</v>
      </c>
      <c r="C442" s="93"/>
      <c r="D442" s="91"/>
      <c r="E442" s="91"/>
      <c r="F442" s="28" cm="1">
        <f t="array" ref="F442">_xlfn.IFS($B$11=1,IF(SUM(D442:E442)&lt;=別表２!$C$3,SUM(D442:E442),別表２!C$3),$B$11=2,IF(SUM(D442:E442)&lt;=別表２!C$5,SUM(D442:E442),別表２!C$5))</f>
        <v>0</v>
      </c>
    </row>
    <row r="443" spans="1:6" hidden="1">
      <c r="A443" s="40"/>
      <c r="B443" s="21" t="s">
        <v>799</v>
      </c>
      <c r="C443" s="93"/>
      <c r="D443" s="91"/>
      <c r="E443" s="91"/>
      <c r="F443" s="28" cm="1">
        <f t="array" ref="F443">_xlfn.IFS($B$11=1,IF(SUM(D443:E443)&lt;=別表２!$C$3,SUM(D443:E443),別表２!C$3),$B$11=2,IF(SUM(D443:E443)&lt;=別表２!C$5,SUM(D443:E443),別表２!C$5))</f>
        <v>0</v>
      </c>
    </row>
    <row r="444" spans="1:6" hidden="1">
      <c r="A444" s="40"/>
      <c r="B444" s="21" t="s">
        <v>800</v>
      </c>
      <c r="C444" s="93"/>
      <c r="D444" s="91"/>
      <c r="E444" s="91"/>
      <c r="F444" s="28" cm="1">
        <f t="array" ref="F444">_xlfn.IFS($B$11=1,IF(SUM(D444:E444)&lt;=別表２!$C$3,SUM(D444:E444),別表２!C$3),$B$11=2,IF(SUM(D444:E444)&lt;=別表２!C$5,SUM(D444:E444),別表２!C$5))</f>
        <v>0</v>
      </c>
    </row>
    <row r="445" spans="1:6" hidden="1">
      <c r="A445" s="40"/>
      <c r="B445" s="21" t="s">
        <v>801</v>
      </c>
      <c r="C445" s="93"/>
      <c r="D445" s="91"/>
      <c r="E445" s="91"/>
      <c r="F445" s="28" cm="1">
        <f t="array" ref="F445">_xlfn.IFS($B$11=1,IF(SUM(D445:E445)&lt;=別表２!$C$3,SUM(D445:E445),別表２!C$3),$B$11=2,IF(SUM(D445:E445)&lt;=別表２!C$5,SUM(D445:E445),別表２!C$5))</f>
        <v>0</v>
      </c>
    </row>
    <row r="446" spans="1:6" hidden="1">
      <c r="A446" s="40"/>
      <c r="B446" s="21" t="s">
        <v>802</v>
      </c>
      <c r="C446" s="93"/>
      <c r="D446" s="91"/>
      <c r="E446" s="91"/>
      <c r="F446" s="28" cm="1">
        <f t="array" ref="F446">_xlfn.IFS($B$11=1,IF(SUM(D446:E446)&lt;=別表２!$C$3,SUM(D446:E446),別表２!C$3),$B$11=2,IF(SUM(D446:E446)&lt;=別表２!C$5,SUM(D446:E446),別表２!C$5))</f>
        <v>0</v>
      </c>
    </row>
    <row r="447" spans="1:6" hidden="1">
      <c r="A447" s="40"/>
      <c r="B447" s="21" t="s">
        <v>803</v>
      </c>
      <c r="C447" s="93"/>
      <c r="D447" s="91"/>
      <c r="E447" s="91"/>
      <c r="F447" s="28" cm="1">
        <f t="array" ref="F447">_xlfn.IFS($B$11=1,IF(SUM(D447:E447)&lt;=別表２!$C$3,SUM(D447:E447),別表２!C$3),$B$11=2,IF(SUM(D447:E447)&lt;=別表２!C$5,SUM(D447:E447),別表２!C$5))</f>
        <v>0</v>
      </c>
    </row>
    <row r="448" spans="1:6" hidden="1">
      <c r="A448" s="40"/>
      <c r="B448" s="21" t="s">
        <v>804</v>
      </c>
      <c r="C448" s="93"/>
      <c r="D448" s="91"/>
      <c r="E448" s="91"/>
      <c r="F448" s="28" cm="1">
        <f t="array" ref="F448">_xlfn.IFS($B$11=1,IF(SUM(D448:E448)&lt;=別表２!$C$3,SUM(D448:E448),別表２!C$3),$B$11=2,IF(SUM(D448:E448)&lt;=別表２!C$5,SUM(D448:E448),別表２!C$5))</f>
        <v>0</v>
      </c>
    </row>
    <row r="449" spans="1:6" hidden="1">
      <c r="A449" s="40"/>
      <c r="B449" s="21" t="s">
        <v>805</v>
      </c>
      <c r="C449" s="93"/>
      <c r="D449" s="91"/>
      <c r="E449" s="91"/>
      <c r="F449" s="28" cm="1">
        <f t="array" ref="F449">_xlfn.IFS($B$11=1,IF(SUM(D449:E449)&lt;=別表２!$C$3,SUM(D449:E449),別表２!C$3),$B$11=2,IF(SUM(D449:E449)&lt;=別表２!C$5,SUM(D449:E449),別表２!C$5))</f>
        <v>0</v>
      </c>
    </row>
    <row r="450" spans="1:6" hidden="1">
      <c r="A450" s="40"/>
      <c r="B450" s="21" t="s">
        <v>806</v>
      </c>
      <c r="C450" s="93"/>
      <c r="D450" s="91"/>
      <c r="E450" s="91"/>
      <c r="F450" s="28" cm="1">
        <f t="array" ref="F450">_xlfn.IFS($B$11=1,IF(SUM(D450:E450)&lt;=別表２!$C$3,SUM(D450:E450),別表２!C$3),$B$11=2,IF(SUM(D450:E450)&lt;=別表２!C$5,SUM(D450:E450),別表２!C$5))</f>
        <v>0</v>
      </c>
    </row>
    <row r="451" spans="1:6" hidden="1">
      <c r="A451" s="40"/>
      <c r="B451" s="21" t="s">
        <v>807</v>
      </c>
      <c r="C451" s="93"/>
      <c r="D451" s="91"/>
      <c r="E451" s="91"/>
      <c r="F451" s="28" cm="1">
        <f t="array" ref="F451">_xlfn.IFS($B$11=1,IF(SUM(D451:E451)&lt;=別表２!$C$3,SUM(D451:E451),別表２!C$3),$B$11=2,IF(SUM(D451:E451)&lt;=別表２!C$5,SUM(D451:E451),別表２!C$5))</f>
        <v>0</v>
      </c>
    </row>
    <row r="452" spans="1:6" hidden="1">
      <c r="A452" s="40"/>
      <c r="B452" s="21" t="s">
        <v>808</v>
      </c>
      <c r="C452" s="93"/>
      <c r="D452" s="91"/>
      <c r="E452" s="91"/>
      <c r="F452" s="28" cm="1">
        <f t="array" ref="F452">_xlfn.IFS($B$11=1,IF(SUM(D452:E452)&lt;=別表２!$C$3,SUM(D452:E452),別表２!C$3),$B$11=2,IF(SUM(D452:E452)&lt;=別表２!C$5,SUM(D452:E452),別表２!C$5))</f>
        <v>0</v>
      </c>
    </row>
    <row r="453" spans="1:6" hidden="1">
      <c r="A453" s="40"/>
      <c r="B453" s="21" t="s">
        <v>809</v>
      </c>
      <c r="C453" s="93"/>
      <c r="D453" s="91"/>
      <c r="E453" s="91"/>
      <c r="F453" s="28" cm="1">
        <f t="array" ref="F453">_xlfn.IFS($B$11=1,IF(SUM(D453:E453)&lt;=別表２!$C$3,SUM(D453:E453),別表２!C$3),$B$11=2,IF(SUM(D453:E453)&lt;=別表２!C$5,SUM(D453:E453),別表２!C$5))</f>
        <v>0</v>
      </c>
    </row>
    <row r="454" spans="1:6" hidden="1">
      <c r="A454" s="40"/>
      <c r="B454" s="21" t="s">
        <v>810</v>
      </c>
      <c r="C454" s="93"/>
      <c r="D454" s="91"/>
      <c r="E454" s="91"/>
      <c r="F454" s="28" cm="1">
        <f t="array" ref="F454">_xlfn.IFS($B$11=1,IF(SUM(D454:E454)&lt;=別表２!$C$3,SUM(D454:E454),別表２!C$3),$B$11=2,IF(SUM(D454:E454)&lt;=別表２!C$5,SUM(D454:E454),別表２!C$5))</f>
        <v>0</v>
      </c>
    </row>
    <row r="455" spans="1:6" hidden="1">
      <c r="A455" s="40"/>
      <c r="B455" s="21" t="s">
        <v>811</v>
      </c>
      <c r="C455" s="93"/>
      <c r="D455" s="91"/>
      <c r="E455" s="91"/>
      <c r="F455" s="28" cm="1">
        <f t="array" ref="F455">_xlfn.IFS($B$11=1,IF(SUM(D455:E455)&lt;=別表２!$C$3,SUM(D455:E455),別表２!C$3),$B$11=2,IF(SUM(D455:E455)&lt;=別表２!C$5,SUM(D455:E455),別表２!C$5))</f>
        <v>0</v>
      </c>
    </row>
    <row r="456" spans="1:6" hidden="1">
      <c r="A456" s="40"/>
      <c r="B456" s="21" t="s">
        <v>812</v>
      </c>
      <c r="C456" s="93"/>
      <c r="D456" s="91"/>
      <c r="E456" s="91"/>
      <c r="F456" s="28" cm="1">
        <f t="array" ref="F456">_xlfn.IFS($B$11=1,IF(SUM(D456:E456)&lt;=別表２!$C$3,SUM(D456:E456),別表２!C$3),$B$11=2,IF(SUM(D456:E456)&lt;=別表２!C$5,SUM(D456:E456),別表２!C$5))</f>
        <v>0</v>
      </c>
    </row>
    <row r="457" spans="1:6" hidden="1">
      <c r="A457" s="40"/>
      <c r="B457" s="21" t="s">
        <v>813</v>
      </c>
      <c r="C457" s="93"/>
      <c r="D457" s="91"/>
      <c r="E457" s="91"/>
      <c r="F457" s="28" cm="1">
        <f t="array" ref="F457">_xlfn.IFS($B$11=1,IF(SUM(D457:E457)&lt;=別表２!$C$3,SUM(D457:E457),別表２!C$3),$B$11=2,IF(SUM(D457:E457)&lt;=別表２!C$5,SUM(D457:E457),別表２!C$5))</f>
        <v>0</v>
      </c>
    </row>
    <row r="458" spans="1:6" hidden="1">
      <c r="A458" s="40"/>
      <c r="B458" s="21" t="s">
        <v>814</v>
      </c>
      <c r="C458" s="93"/>
      <c r="D458" s="91"/>
      <c r="E458" s="91"/>
      <c r="F458" s="28" cm="1">
        <f t="array" ref="F458">_xlfn.IFS($B$11=1,IF(SUM(D458:E458)&lt;=別表２!$C$3,SUM(D458:E458),別表２!C$3),$B$11=2,IF(SUM(D458:E458)&lt;=別表２!C$5,SUM(D458:E458),別表２!C$5))</f>
        <v>0</v>
      </c>
    </row>
    <row r="459" spans="1:6" hidden="1">
      <c r="A459" s="40"/>
      <c r="B459" s="21" t="s">
        <v>815</v>
      </c>
      <c r="C459" s="93"/>
      <c r="D459" s="91"/>
      <c r="E459" s="91"/>
      <c r="F459" s="28" cm="1">
        <f t="array" ref="F459">_xlfn.IFS($B$11=1,IF(SUM(D459:E459)&lt;=別表２!$C$3,SUM(D459:E459),別表２!C$3),$B$11=2,IF(SUM(D459:E459)&lt;=別表２!C$5,SUM(D459:E459),別表２!C$5))</f>
        <v>0</v>
      </c>
    </row>
    <row r="460" spans="1:6" hidden="1">
      <c r="A460" s="40"/>
      <c r="B460" s="21" t="s">
        <v>816</v>
      </c>
      <c r="C460" s="93"/>
      <c r="D460" s="91"/>
      <c r="E460" s="91"/>
      <c r="F460" s="28" cm="1">
        <f t="array" ref="F460">_xlfn.IFS($B$11=1,IF(SUM(D460:E460)&lt;=別表２!$C$3,SUM(D460:E460),別表２!C$3),$B$11=2,IF(SUM(D460:E460)&lt;=別表２!C$5,SUM(D460:E460),別表２!C$5))</f>
        <v>0</v>
      </c>
    </row>
    <row r="461" spans="1:6" hidden="1">
      <c r="A461" s="40"/>
      <c r="B461" s="21" t="s">
        <v>817</v>
      </c>
      <c r="C461" s="93"/>
      <c r="D461" s="91"/>
      <c r="E461" s="91"/>
      <c r="F461" s="28" cm="1">
        <f t="array" ref="F461">_xlfn.IFS($B$11=1,IF(SUM(D461:E461)&lt;=別表２!$C$3,SUM(D461:E461),別表２!C$3),$B$11=2,IF(SUM(D461:E461)&lt;=別表２!C$5,SUM(D461:E461),別表２!C$5))</f>
        <v>0</v>
      </c>
    </row>
    <row r="462" spans="1:6" hidden="1">
      <c r="A462" s="40"/>
      <c r="B462" s="21" t="s">
        <v>818</v>
      </c>
      <c r="C462" s="93"/>
      <c r="D462" s="91"/>
      <c r="E462" s="91"/>
      <c r="F462" s="28" cm="1">
        <f t="array" ref="F462">_xlfn.IFS($B$11=1,IF(SUM(D462:E462)&lt;=別表２!$C$3,SUM(D462:E462),別表２!C$3),$B$11=2,IF(SUM(D462:E462)&lt;=別表２!C$5,SUM(D462:E462),別表２!C$5))</f>
        <v>0</v>
      </c>
    </row>
    <row r="463" spans="1:6" hidden="1">
      <c r="A463" s="40"/>
      <c r="B463" s="21" t="s">
        <v>819</v>
      </c>
      <c r="C463" s="93"/>
      <c r="D463" s="91"/>
      <c r="E463" s="91"/>
      <c r="F463" s="28" cm="1">
        <f t="array" ref="F463">_xlfn.IFS($B$11=1,IF(SUM(D463:E463)&lt;=別表２!$C$3,SUM(D463:E463),別表２!C$3),$B$11=2,IF(SUM(D463:E463)&lt;=別表２!C$5,SUM(D463:E463),別表２!C$5))</f>
        <v>0</v>
      </c>
    </row>
    <row r="464" spans="1:6" hidden="1">
      <c r="A464" s="40"/>
      <c r="B464" s="21" t="s">
        <v>820</v>
      </c>
      <c r="C464" s="93"/>
      <c r="D464" s="91"/>
      <c r="E464" s="91"/>
      <c r="F464" s="28" cm="1">
        <f t="array" ref="F464">_xlfn.IFS($B$11=1,IF(SUM(D464:E464)&lt;=別表２!$C$3,SUM(D464:E464),別表２!C$3),$B$11=2,IF(SUM(D464:E464)&lt;=別表２!C$5,SUM(D464:E464),別表２!C$5))</f>
        <v>0</v>
      </c>
    </row>
    <row r="465" spans="1:6" hidden="1">
      <c r="A465" s="40"/>
      <c r="B465" s="21" t="s">
        <v>821</v>
      </c>
      <c r="C465" s="93"/>
      <c r="D465" s="91"/>
      <c r="E465" s="91"/>
      <c r="F465" s="28" cm="1">
        <f t="array" ref="F465">_xlfn.IFS($B$11=1,IF(SUM(D465:E465)&lt;=別表２!$C$3,SUM(D465:E465),別表２!C$3),$B$11=2,IF(SUM(D465:E465)&lt;=別表２!C$5,SUM(D465:E465),別表２!C$5))</f>
        <v>0</v>
      </c>
    </row>
    <row r="466" spans="1:6" hidden="1">
      <c r="A466" s="40"/>
      <c r="B466" s="21" t="s">
        <v>822</v>
      </c>
      <c r="C466" s="93"/>
      <c r="D466" s="91"/>
      <c r="E466" s="91"/>
      <c r="F466" s="28" cm="1">
        <f t="array" ref="F466">_xlfn.IFS($B$11=1,IF(SUM(D466:E466)&lt;=別表２!$C$3,SUM(D466:E466),別表２!C$3),$B$11=2,IF(SUM(D466:E466)&lt;=別表２!C$5,SUM(D466:E466),別表２!C$5))</f>
        <v>0</v>
      </c>
    </row>
    <row r="467" spans="1:6" hidden="1">
      <c r="A467" s="40"/>
      <c r="B467" s="21" t="s">
        <v>823</v>
      </c>
      <c r="C467" s="93"/>
      <c r="D467" s="91"/>
      <c r="E467" s="91"/>
      <c r="F467" s="28" cm="1">
        <f t="array" ref="F467">_xlfn.IFS($B$11=1,IF(SUM(D467:E467)&lt;=別表２!$C$3,SUM(D467:E467),別表２!C$3),$B$11=2,IF(SUM(D467:E467)&lt;=別表２!C$5,SUM(D467:E467),別表２!C$5))</f>
        <v>0</v>
      </c>
    </row>
    <row r="468" spans="1:6" hidden="1">
      <c r="A468" s="40"/>
      <c r="B468" s="21" t="s">
        <v>824</v>
      </c>
      <c r="C468" s="93"/>
      <c r="D468" s="91"/>
      <c r="E468" s="91"/>
      <c r="F468" s="28" cm="1">
        <f t="array" ref="F468">_xlfn.IFS($B$11=1,IF(SUM(D468:E468)&lt;=別表２!$C$3,SUM(D468:E468),別表２!C$3),$B$11=2,IF(SUM(D468:E468)&lt;=別表２!C$5,SUM(D468:E468),別表２!C$5))</f>
        <v>0</v>
      </c>
    </row>
    <row r="469" spans="1:6" hidden="1">
      <c r="A469" s="40"/>
      <c r="B469" s="21" t="s">
        <v>825</v>
      </c>
      <c r="C469" s="93"/>
      <c r="D469" s="91"/>
      <c r="E469" s="91"/>
      <c r="F469" s="28" cm="1">
        <f t="array" ref="F469">_xlfn.IFS($B$11=1,IF(SUM(D469:E469)&lt;=別表２!$C$3,SUM(D469:E469),別表２!C$3),$B$11=2,IF(SUM(D469:E469)&lt;=別表２!C$5,SUM(D469:E469),別表２!C$5))</f>
        <v>0</v>
      </c>
    </row>
    <row r="470" spans="1:6" hidden="1">
      <c r="A470" s="40"/>
      <c r="B470" s="21" t="s">
        <v>826</v>
      </c>
      <c r="C470" s="93"/>
      <c r="D470" s="91"/>
      <c r="E470" s="91"/>
      <c r="F470" s="28" cm="1">
        <f t="array" ref="F470">_xlfn.IFS($B$11=1,IF(SUM(D470:E470)&lt;=別表２!$C$3,SUM(D470:E470),別表２!C$3),$B$11=2,IF(SUM(D470:E470)&lt;=別表２!C$5,SUM(D470:E470),別表２!C$5))</f>
        <v>0</v>
      </c>
    </row>
    <row r="471" spans="1:6" hidden="1">
      <c r="A471" s="40"/>
      <c r="B471" s="21" t="s">
        <v>827</v>
      </c>
      <c r="C471" s="93"/>
      <c r="D471" s="91"/>
      <c r="E471" s="91"/>
      <c r="F471" s="28" cm="1">
        <f t="array" ref="F471">_xlfn.IFS($B$11=1,IF(SUM(D471:E471)&lt;=別表２!$C$3,SUM(D471:E471),別表２!C$3),$B$11=2,IF(SUM(D471:E471)&lt;=別表２!C$5,SUM(D471:E471),別表２!C$5))</f>
        <v>0</v>
      </c>
    </row>
    <row r="472" spans="1:6" hidden="1">
      <c r="A472" s="40"/>
      <c r="B472" s="21" t="s">
        <v>828</v>
      </c>
      <c r="C472" s="93"/>
      <c r="D472" s="91"/>
      <c r="E472" s="91"/>
      <c r="F472" s="28" cm="1">
        <f t="array" ref="F472">_xlfn.IFS($B$11=1,IF(SUM(D472:E472)&lt;=別表２!$C$3,SUM(D472:E472),別表２!C$3),$B$11=2,IF(SUM(D472:E472)&lt;=別表２!C$5,SUM(D472:E472),別表２!C$5))</f>
        <v>0</v>
      </c>
    </row>
    <row r="473" spans="1:6" hidden="1">
      <c r="A473" s="40"/>
      <c r="B473" s="21" t="s">
        <v>829</v>
      </c>
      <c r="C473" s="93"/>
      <c r="D473" s="91"/>
      <c r="E473" s="91"/>
      <c r="F473" s="28" cm="1">
        <f t="array" ref="F473">_xlfn.IFS($B$11=1,IF(SUM(D473:E473)&lt;=別表２!$C$3,SUM(D473:E473),別表２!C$3),$B$11=2,IF(SUM(D473:E473)&lt;=別表２!C$5,SUM(D473:E473),別表２!C$5))</f>
        <v>0</v>
      </c>
    </row>
    <row r="474" spans="1:6" hidden="1">
      <c r="A474" s="40"/>
      <c r="B474" s="21" t="s">
        <v>830</v>
      </c>
      <c r="C474" s="93"/>
      <c r="D474" s="91"/>
      <c r="E474" s="91"/>
      <c r="F474" s="28" cm="1">
        <f t="array" ref="F474">_xlfn.IFS($B$11=1,IF(SUM(D474:E474)&lt;=別表２!$C$3,SUM(D474:E474),別表２!C$3),$B$11=2,IF(SUM(D474:E474)&lt;=別表２!C$5,SUM(D474:E474),別表２!C$5))</f>
        <v>0</v>
      </c>
    </row>
    <row r="475" spans="1:6" hidden="1">
      <c r="A475" s="40"/>
      <c r="B475" s="21" t="s">
        <v>831</v>
      </c>
      <c r="C475" s="93"/>
      <c r="D475" s="91"/>
      <c r="E475" s="91"/>
      <c r="F475" s="28" cm="1">
        <f t="array" ref="F475">_xlfn.IFS($B$11=1,IF(SUM(D475:E475)&lt;=別表２!$C$3,SUM(D475:E475),別表２!C$3),$B$11=2,IF(SUM(D475:E475)&lt;=別表２!C$5,SUM(D475:E475),別表２!C$5))</f>
        <v>0</v>
      </c>
    </row>
    <row r="476" spans="1:6" hidden="1">
      <c r="A476" s="40"/>
      <c r="B476" s="21" t="s">
        <v>832</v>
      </c>
      <c r="C476" s="93"/>
      <c r="D476" s="91"/>
      <c r="E476" s="91"/>
      <c r="F476" s="28" cm="1">
        <f t="array" ref="F476">_xlfn.IFS($B$11=1,IF(SUM(D476:E476)&lt;=別表２!$C$3,SUM(D476:E476),別表２!C$3),$B$11=2,IF(SUM(D476:E476)&lt;=別表２!C$5,SUM(D476:E476),別表２!C$5))</f>
        <v>0</v>
      </c>
    </row>
    <row r="477" spans="1:6" hidden="1">
      <c r="A477" s="40"/>
      <c r="B477" s="21" t="s">
        <v>833</v>
      </c>
      <c r="C477" s="93"/>
      <c r="D477" s="91"/>
      <c r="E477" s="91"/>
      <c r="F477" s="28" cm="1">
        <f t="array" ref="F477">_xlfn.IFS($B$11=1,IF(SUM(D477:E477)&lt;=別表２!$C$3,SUM(D477:E477),別表２!C$3),$B$11=2,IF(SUM(D477:E477)&lt;=別表２!C$5,SUM(D477:E477),別表２!C$5))</f>
        <v>0</v>
      </c>
    </row>
    <row r="478" spans="1:6" hidden="1">
      <c r="A478" s="40"/>
      <c r="B478" s="21" t="s">
        <v>834</v>
      </c>
      <c r="C478" s="93"/>
      <c r="D478" s="91"/>
      <c r="E478" s="91"/>
      <c r="F478" s="28" cm="1">
        <f t="array" ref="F478">_xlfn.IFS($B$11=1,IF(SUM(D478:E478)&lt;=別表２!$C$3,SUM(D478:E478),別表２!C$3),$B$11=2,IF(SUM(D478:E478)&lt;=別表２!C$5,SUM(D478:E478),別表２!C$5))</f>
        <v>0</v>
      </c>
    </row>
    <row r="479" spans="1:6" hidden="1">
      <c r="A479" s="40"/>
      <c r="B479" s="21" t="s">
        <v>835</v>
      </c>
      <c r="C479" s="93"/>
      <c r="D479" s="91"/>
      <c r="E479" s="91"/>
      <c r="F479" s="28" cm="1">
        <f t="array" ref="F479">_xlfn.IFS($B$11=1,IF(SUM(D479:E479)&lt;=別表２!$C$3,SUM(D479:E479),別表２!C$3),$B$11=2,IF(SUM(D479:E479)&lt;=別表２!C$5,SUM(D479:E479),別表２!C$5))</f>
        <v>0</v>
      </c>
    </row>
    <row r="480" spans="1:6" hidden="1">
      <c r="A480" s="40"/>
      <c r="B480" s="21" t="s">
        <v>836</v>
      </c>
      <c r="C480" s="93"/>
      <c r="D480" s="91"/>
      <c r="E480" s="91"/>
      <c r="F480" s="28" cm="1">
        <f t="array" ref="F480">_xlfn.IFS($B$11=1,IF(SUM(D480:E480)&lt;=別表２!$C$3,SUM(D480:E480),別表２!C$3),$B$11=2,IF(SUM(D480:E480)&lt;=別表２!C$5,SUM(D480:E480),別表２!C$5))</f>
        <v>0</v>
      </c>
    </row>
    <row r="481" spans="1:6" hidden="1">
      <c r="A481" s="40"/>
      <c r="B481" s="21" t="s">
        <v>837</v>
      </c>
      <c r="C481" s="93"/>
      <c r="D481" s="91"/>
      <c r="E481" s="91"/>
      <c r="F481" s="28" cm="1">
        <f t="array" ref="F481">_xlfn.IFS($B$11=1,IF(SUM(D481:E481)&lt;=別表２!$C$3,SUM(D481:E481),別表２!C$3),$B$11=2,IF(SUM(D481:E481)&lt;=別表２!C$5,SUM(D481:E481),別表２!C$5))</f>
        <v>0</v>
      </c>
    </row>
    <row r="482" spans="1:6" hidden="1">
      <c r="A482" s="40"/>
      <c r="B482" s="21" t="s">
        <v>838</v>
      </c>
      <c r="C482" s="93"/>
      <c r="D482" s="91"/>
      <c r="E482" s="91"/>
      <c r="F482" s="28" cm="1">
        <f t="array" ref="F482">_xlfn.IFS($B$11=1,IF(SUM(D482:E482)&lt;=別表２!$C$3,SUM(D482:E482),別表２!C$3),$B$11=2,IF(SUM(D482:E482)&lt;=別表２!C$5,SUM(D482:E482),別表２!C$5))</f>
        <v>0</v>
      </c>
    </row>
    <row r="483" spans="1:6" hidden="1">
      <c r="A483" s="40"/>
      <c r="B483" s="21" t="s">
        <v>839</v>
      </c>
      <c r="C483" s="93"/>
      <c r="D483" s="91"/>
      <c r="E483" s="91"/>
      <c r="F483" s="28" cm="1">
        <f t="array" ref="F483">_xlfn.IFS($B$11=1,IF(SUM(D483:E483)&lt;=別表２!$C$3,SUM(D483:E483),別表２!C$3),$B$11=2,IF(SUM(D483:E483)&lt;=別表２!C$5,SUM(D483:E483),別表２!C$5))</f>
        <v>0</v>
      </c>
    </row>
    <row r="484" spans="1:6" hidden="1">
      <c r="A484" s="40"/>
      <c r="B484" s="21" t="s">
        <v>840</v>
      </c>
      <c r="C484" s="93"/>
      <c r="D484" s="91"/>
      <c r="E484" s="91"/>
      <c r="F484" s="28" cm="1">
        <f t="array" ref="F484">_xlfn.IFS($B$11=1,IF(SUM(D484:E484)&lt;=別表２!$C$3,SUM(D484:E484),別表２!C$3),$B$11=2,IF(SUM(D484:E484)&lt;=別表２!C$5,SUM(D484:E484),別表２!C$5))</f>
        <v>0</v>
      </c>
    </row>
    <row r="485" spans="1:6" hidden="1">
      <c r="A485" s="40"/>
      <c r="B485" s="21" t="s">
        <v>841</v>
      </c>
      <c r="C485" s="93"/>
      <c r="D485" s="91"/>
      <c r="E485" s="91"/>
      <c r="F485" s="28" cm="1">
        <f t="array" ref="F485">_xlfn.IFS($B$11=1,IF(SUM(D485:E485)&lt;=別表２!$C$3,SUM(D485:E485),別表２!C$3),$B$11=2,IF(SUM(D485:E485)&lt;=別表２!C$5,SUM(D485:E485),別表２!C$5))</f>
        <v>0</v>
      </c>
    </row>
    <row r="486" spans="1:6" hidden="1">
      <c r="A486" s="40"/>
      <c r="B486" s="21" t="s">
        <v>842</v>
      </c>
      <c r="C486" s="93"/>
      <c r="D486" s="91"/>
      <c r="E486" s="91"/>
      <c r="F486" s="28" cm="1">
        <f t="array" ref="F486">_xlfn.IFS($B$11=1,IF(SUM(D486:E486)&lt;=別表２!$C$3,SUM(D486:E486),別表２!C$3),$B$11=2,IF(SUM(D486:E486)&lt;=別表２!C$5,SUM(D486:E486),別表２!C$5))</f>
        <v>0</v>
      </c>
    </row>
    <row r="487" spans="1:6" hidden="1">
      <c r="A487" s="40"/>
      <c r="B487" s="21" t="s">
        <v>843</v>
      </c>
      <c r="C487" s="93"/>
      <c r="D487" s="91"/>
      <c r="E487" s="91"/>
      <c r="F487" s="28" cm="1">
        <f t="array" ref="F487">_xlfn.IFS($B$11=1,IF(SUM(D487:E487)&lt;=別表２!$C$3,SUM(D487:E487),別表２!C$3),$B$11=2,IF(SUM(D487:E487)&lt;=別表２!C$5,SUM(D487:E487),別表２!C$5))</f>
        <v>0</v>
      </c>
    </row>
    <row r="488" spans="1:6" hidden="1">
      <c r="A488" s="40"/>
      <c r="B488" s="21" t="s">
        <v>844</v>
      </c>
      <c r="C488" s="93"/>
      <c r="D488" s="91"/>
      <c r="E488" s="91"/>
      <c r="F488" s="28" cm="1">
        <f t="array" ref="F488">_xlfn.IFS($B$11=1,IF(SUM(D488:E488)&lt;=別表２!$C$3,SUM(D488:E488),別表２!C$3),$B$11=2,IF(SUM(D488:E488)&lt;=別表２!C$5,SUM(D488:E488),別表２!C$5))</f>
        <v>0</v>
      </c>
    </row>
    <row r="489" spans="1:6" hidden="1">
      <c r="A489" s="40"/>
      <c r="B489" s="21" t="s">
        <v>845</v>
      </c>
      <c r="C489" s="93"/>
      <c r="D489" s="91"/>
      <c r="E489" s="91"/>
      <c r="F489" s="28" cm="1">
        <f t="array" ref="F489">_xlfn.IFS($B$11=1,IF(SUM(D489:E489)&lt;=別表２!$C$3,SUM(D489:E489),別表２!C$3),$B$11=2,IF(SUM(D489:E489)&lt;=別表２!C$5,SUM(D489:E489),別表２!C$5))</f>
        <v>0</v>
      </c>
    </row>
    <row r="490" spans="1:6" hidden="1">
      <c r="A490" s="40"/>
      <c r="B490" s="21" t="s">
        <v>846</v>
      </c>
      <c r="C490" s="93"/>
      <c r="D490" s="91"/>
      <c r="E490" s="91"/>
      <c r="F490" s="28" cm="1">
        <f t="array" ref="F490">_xlfn.IFS($B$11=1,IF(SUM(D490:E490)&lt;=別表２!$C$3,SUM(D490:E490),別表２!C$3),$B$11=2,IF(SUM(D490:E490)&lt;=別表２!C$5,SUM(D490:E490),別表２!C$5))</f>
        <v>0</v>
      </c>
    </row>
    <row r="491" spans="1:6" hidden="1">
      <c r="A491" s="40"/>
      <c r="B491" s="21" t="s">
        <v>847</v>
      </c>
      <c r="C491" s="93"/>
      <c r="D491" s="91"/>
      <c r="E491" s="91"/>
      <c r="F491" s="28" cm="1">
        <f t="array" ref="F491">_xlfn.IFS($B$11=1,IF(SUM(D491:E491)&lt;=別表２!$C$3,SUM(D491:E491),別表２!C$3),$B$11=2,IF(SUM(D491:E491)&lt;=別表２!C$5,SUM(D491:E491),別表２!C$5))</f>
        <v>0</v>
      </c>
    </row>
    <row r="492" spans="1:6" hidden="1">
      <c r="A492" s="40"/>
      <c r="B492" s="21" t="s">
        <v>848</v>
      </c>
      <c r="C492" s="93"/>
      <c r="D492" s="91"/>
      <c r="E492" s="91"/>
      <c r="F492" s="28" cm="1">
        <f t="array" ref="F492">_xlfn.IFS($B$11=1,IF(SUM(D492:E492)&lt;=別表２!$C$3,SUM(D492:E492),別表２!C$3),$B$11=2,IF(SUM(D492:E492)&lt;=別表２!C$5,SUM(D492:E492),別表２!C$5))</f>
        <v>0</v>
      </c>
    </row>
    <row r="493" spans="1:6" hidden="1">
      <c r="A493" s="40"/>
      <c r="B493" s="21" t="s">
        <v>849</v>
      </c>
      <c r="C493" s="93"/>
      <c r="D493" s="91"/>
      <c r="E493" s="91"/>
      <c r="F493" s="28" cm="1">
        <f t="array" ref="F493">_xlfn.IFS($B$11=1,IF(SUM(D493:E493)&lt;=別表２!$C$3,SUM(D493:E493),別表２!C$3),$B$11=2,IF(SUM(D493:E493)&lt;=別表２!C$5,SUM(D493:E493),別表２!C$5))</f>
        <v>0</v>
      </c>
    </row>
    <row r="494" spans="1:6" hidden="1">
      <c r="A494" s="40"/>
      <c r="B494" s="21" t="s">
        <v>850</v>
      </c>
      <c r="C494" s="93"/>
      <c r="D494" s="91"/>
      <c r="E494" s="91"/>
      <c r="F494" s="28" cm="1">
        <f t="array" ref="F494">_xlfn.IFS($B$11=1,IF(SUM(D494:E494)&lt;=別表２!$C$3,SUM(D494:E494),別表２!C$3),$B$11=2,IF(SUM(D494:E494)&lt;=別表２!C$5,SUM(D494:E494),別表２!C$5))</f>
        <v>0</v>
      </c>
    </row>
    <row r="495" spans="1:6" hidden="1">
      <c r="A495" s="40"/>
      <c r="B495" s="21" t="s">
        <v>851</v>
      </c>
      <c r="C495" s="93"/>
      <c r="D495" s="91"/>
      <c r="E495" s="91"/>
      <c r="F495" s="28" cm="1">
        <f t="array" ref="F495">_xlfn.IFS($B$11=1,IF(SUM(D495:E495)&lt;=別表２!$C$3,SUM(D495:E495),別表２!C$3),$B$11=2,IF(SUM(D495:E495)&lt;=別表２!C$5,SUM(D495:E495),別表２!C$5))</f>
        <v>0</v>
      </c>
    </row>
    <row r="496" spans="1:6" hidden="1">
      <c r="A496" s="40"/>
      <c r="B496" s="21" t="s">
        <v>852</v>
      </c>
      <c r="C496" s="93"/>
      <c r="D496" s="91"/>
      <c r="E496" s="91"/>
      <c r="F496" s="28" cm="1">
        <f t="array" ref="F496">_xlfn.IFS($B$11=1,IF(SUM(D496:E496)&lt;=別表２!$C$3,SUM(D496:E496),別表２!C$3),$B$11=2,IF(SUM(D496:E496)&lt;=別表２!C$5,SUM(D496:E496),別表２!C$5))</f>
        <v>0</v>
      </c>
    </row>
    <row r="497" spans="1:6" hidden="1">
      <c r="A497" s="40"/>
      <c r="B497" s="21" t="s">
        <v>853</v>
      </c>
      <c r="C497" s="93"/>
      <c r="D497" s="91"/>
      <c r="E497" s="91"/>
      <c r="F497" s="28" cm="1">
        <f t="array" ref="F497">_xlfn.IFS($B$11=1,IF(SUM(D497:E497)&lt;=別表２!$C$3,SUM(D497:E497),別表２!C$3),$B$11=2,IF(SUM(D497:E497)&lt;=別表２!C$5,SUM(D497:E497),別表２!C$5))</f>
        <v>0</v>
      </c>
    </row>
    <row r="498" spans="1:6" hidden="1">
      <c r="A498" s="40"/>
      <c r="B498" s="21" t="s">
        <v>854</v>
      </c>
      <c r="C498" s="93"/>
      <c r="D498" s="91"/>
      <c r="E498" s="91"/>
      <c r="F498" s="28" cm="1">
        <f t="array" ref="F498">_xlfn.IFS($B$11=1,IF(SUM(D498:E498)&lt;=別表２!$C$3,SUM(D498:E498),別表２!C$3),$B$11=2,IF(SUM(D498:E498)&lt;=別表２!C$5,SUM(D498:E498),別表２!C$5))</f>
        <v>0</v>
      </c>
    </row>
    <row r="499" spans="1:6" hidden="1">
      <c r="A499" s="40"/>
      <c r="B499" s="21" t="s">
        <v>855</v>
      </c>
      <c r="C499" s="93"/>
      <c r="D499" s="91"/>
      <c r="E499" s="91"/>
      <c r="F499" s="28" cm="1">
        <f t="array" ref="F499">_xlfn.IFS($B$11=1,IF(SUM(D499:E499)&lt;=別表２!$C$3,SUM(D499:E499),別表２!C$3),$B$11=2,IF(SUM(D499:E499)&lt;=別表２!C$5,SUM(D499:E499),別表２!C$5))</f>
        <v>0</v>
      </c>
    </row>
    <row r="500" spans="1:6" hidden="1">
      <c r="A500" s="40"/>
      <c r="B500" s="21" t="s">
        <v>856</v>
      </c>
      <c r="C500" s="93"/>
      <c r="D500" s="91"/>
      <c r="E500" s="91"/>
      <c r="F500" s="28" cm="1">
        <f t="array" ref="F500">_xlfn.IFS($B$11=1,IF(SUM(D500:E500)&lt;=別表２!$C$3,SUM(D500:E500),別表２!C$3),$B$11=2,IF(SUM(D500:E500)&lt;=別表２!C$5,SUM(D500:E500),別表２!C$5))</f>
        <v>0</v>
      </c>
    </row>
    <row r="501" spans="1:6" hidden="1">
      <c r="A501" s="40"/>
      <c r="B501" s="21" t="s">
        <v>857</v>
      </c>
      <c r="C501" s="93"/>
      <c r="D501" s="91"/>
      <c r="E501" s="91"/>
      <c r="F501" s="28" cm="1">
        <f t="array" ref="F501">_xlfn.IFS($B$11=1,IF(SUM(D501:E501)&lt;=別表２!$C$3,SUM(D501:E501),別表２!C$3),$B$11=2,IF(SUM(D501:E501)&lt;=別表２!C$5,SUM(D501:E501),別表２!C$5))</f>
        <v>0</v>
      </c>
    </row>
    <row r="502" spans="1:6" hidden="1">
      <c r="A502" s="40"/>
      <c r="B502" s="21" t="s">
        <v>858</v>
      </c>
      <c r="C502" s="93"/>
      <c r="D502" s="91"/>
      <c r="E502" s="91"/>
      <c r="F502" s="28" cm="1">
        <f t="array" ref="F502">_xlfn.IFS($B$11=1,IF(SUM(D502:E502)&lt;=別表２!$C$3,SUM(D502:E502),別表２!C$3),$B$11=2,IF(SUM(D502:E502)&lt;=別表２!C$5,SUM(D502:E502),別表２!C$5))</f>
        <v>0</v>
      </c>
    </row>
    <row r="503" spans="1:6" hidden="1">
      <c r="A503" s="40"/>
      <c r="B503" s="21" t="s">
        <v>859</v>
      </c>
      <c r="C503" s="93"/>
      <c r="D503" s="91"/>
      <c r="E503" s="91"/>
      <c r="F503" s="28" cm="1">
        <f t="array" ref="F503">_xlfn.IFS($B$11=1,IF(SUM(D503:E503)&lt;=別表２!$C$3,SUM(D503:E503),別表２!C$3),$B$11=2,IF(SUM(D503:E503)&lt;=別表２!C$5,SUM(D503:E503),別表２!C$5))</f>
        <v>0</v>
      </c>
    </row>
    <row r="504" spans="1:6" hidden="1">
      <c r="A504" s="40"/>
      <c r="B504" s="21" t="s">
        <v>860</v>
      </c>
      <c r="C504" s="93"/>
      <c r="D504" s="91"/>
      <c r="E504" s="91"/>
      <c r="F504" s="28" cm="1">
        <f t="array" ref="F504">_xlfn.IFS($B$11=1,IF(SUM(D504:E504)&lt;=別表２!$C$3,SUM(D504:E504),別表２!C$3),$B$11=2,IF(SUM(D504:E504)&lt;=別表２!C$5,SUM(D504:E504),別表２!C$5))</f>
        <v>0</v>
      </c>
    </row>
    <row r="505" spans="1:6" hidden="1">
      <c r="A505" s="40"/>
      <c r="B505" s="21" t="s">
        <v>861</v>
      </c>
      <c r="C505" s="93"/>
      <c r="D505" s="91"/>
      <c r="E505" s="91"/>
      <c r="F505" s="28" cm="1">
        <f t="array" ref="F505">_xlfn.IFS($B$11=1,IF(SUM(D505:E505)&lt;=別表２!$C$3,SUM(D505:E505),別表２!C$3),$B$11=2,IF(SUM(D505:E505)&lt;=別表２!C$5,SUM(D505:E505),別表２!C$5))</f>
        <v>0</v>
      </c>
    </row>
    <row r="506" spans="1:6" hidden="1">
      <c r="A506" s="40"/>
      <c r="B506" s="21" t="s">
        <v>862</v>
      </c>
      <c r="C506" s="93"/>
      <c r="D506" s="91"/>
      <c r="E506" s="91"/>
      <c r="F506" s="28" cm="1">
        <f t="array" ref="F506">_xlfn.IFS($B$11=1,IF(SUM(D506:E506)&lt;=別表２!$C$3,SUM(D506:E506),別表２!C$3),$B$11=2,IF(SUM(D506:E506)&lt;=別表２!C$5,SUM(D506:E506),別表２!C$5))</f>
        <v>0</v>
      </c>
    </row>
    <row r="507" spans="1:6" hidden="1">
      <c r="A507" s="40"/>
      <c r="B507" s="21" t="s">
        <v>863</v>
      </c>
      <c r="C507" s="93"/>
      <c r="D507" s="91"/>
      <c r="E507" s="91"/>
      <c r="F507" s="28" cm="1">
        <f t="array" ref="F507">_xlfn.IFS($B$11=1,IF(SUM(D507:E507)&lt;=別表２!$C$3,SUM(D507:E507),別表２!C$3),$B$11=2,IF(SUM(D507:E507)&lt;=別表２!C$5,SUM(D507:E507),別表２!C$5))</f>
        <v>0</v>
      </c>
    </row>
    <row r="508" spans="1:6" hidden="1">
      <c r="A508" s="40"/>
      <c r="B508" s="21" t="s">
        <v>864</v>
      </c>
      <c r="C508" s="93"/>
      <c r="D508" s="91"/>
      <c r="E508" s="91"/>
      <c r="F508" s="28" cm="1">
        <f t="array" ref="F508">_xlfn.IFS($B$11=1,IF(SUM(D508:E508)&lt;=別表２!$C$3,SUM(D508:E508),別表２!C$3),$B$11=2,IF(SUM(D508:E508)&lt;=別表２!C$5,SUM(D508:E508),別表２!C$5))</f>
        <v>0</v>
      </c>
    </row>
    <row r="509" spans="1:6" hidden="1">
      <c r="A509" s="40"/>
      <c r="B509" s="21" t="s">
        <v>865</v>
      </c>
      <c r="C509" s="93"/>
      <c r="D509" s="91"/>
      <c r="E509" s="91"/>
      <c r="F509" s="28" cm="1">
        <f t="array" ref="F509">_xlfn.IFS($B$11=1,IF(SUM(D509:E509)&lt;=別表２!$C$3,SUM(D509:E509),別表２!C$3),$B$11=2,IF(SUM(D509:E509)&lt;=別表２!C$5,SUM(D509:E509),別表２!C$5))</f>
        <v>0</v>
      </c>
    </row>
    <row r="510" spans="1:6" hidden="1">
      <c r="A510" s="40"/>
      <c r="B510" s="21" t="s">
        <v>866</v>
      </c>
      <c r="C510" s="93"/>
      <c r="D510" s="91"/>
      <c r="E510" s="91"/>
      <c r="F510" s="28" cm="1">
        <f t="array" ref="F510">_xlfn.IFS($B$11=1,IF(SUM(D510:E510)&lt;=別表２!$C$3,SUM(D510:E510),別表２!C$3),$B$11=2,IF(SUM(D510:E510)&lt;=別表２!C$5,SUM(D510:E510),別表２!C$5))</f>
        <v>0</v>
      </c>
    </row>
    <row r="511" spans="1:6" hidden="1">
      <c r="A511" s="40"/>
      <c r="B511" s="21" t="s">
        <v>867</v>
      </c>
      <c r="C511" s="93"/>
      <c r="D511" s="91"/>
      <c r="E511" s="91"/>
      <c r="F511" s="28" cm="1">
        <f t="array" ref="F511">_xlfn.IFS($B$11=1,IF(SUM(D511:E511)&lt;=別表２!$C$3,SUM(D511:E511),別表２!C$3),$B$11=2,IF(SUM(D511:E511)&lt;=別表２!C$5,SUM(D511:E511),別表２!C$5))</f>
        <v>0</v>
      </c>
    </row>
    <row r="512" spans="1:6" hidden="1">
      <c r="A512" s="40"/>
      <c r="B512" s="21" t="s">
        <v>868</v>
      </c>
      <c r="C512" s="93"/>
      <c r="D512" s="91"/>
      <c r="E512" s="91"/>
      <c r="F512" s="28" cm="1">
        <f t="array" ref="F512">_xlfn.IFS($B$11=1,IF(SUM(D512:E512)&lt;=別表２!$C$3,SUM(D512:E512),別表２!C$3),$B$11=2,IF(SUM(D512:E512)&lt;=別表２!C$5,SUM(D512:E512),別表２!C$5))</f>
        <v>0</v>
      </c>
    </row>
    <row r="513" spans="1:6" hidden="1">
      <c r="A513" s="40"/>
      <c r="B513" s="21" t="s">
        <v>869</v>
      </c>
      <c r="C513" s="93"/>
      <c r="D513" s="91"/>
      <c r="E513" s="91"/>
      <c r="F513" s="28" cm="1">
        <f t="array" ref="F513">_xlfn.IFS($B$11=1,IF(SUM(D513:E513)&lt;=別表２!$C$3,SUM(D513:E513),別表２!C$3),$B$11=2,IF(SUM(D513:E513)&lt;=別表２!C$5,SUM(D513:E513),別表２!C$5))</f>
        <v>0</v>
      </c>
    </row>
    <row r="514" spans="1:6" hidden="1">
      <c r="A514" s="40"/>
      <c r="B514" s="21" t="s">
        <v>870</v>
      </c>
      <c r="C514" s="93"/>
      <c r="D514" s="91"/>
      <c r="E514" s="91"/>
      <c r="F514" s="28" cm="1">
        <f t="array" ref="F514">_xlfn.IFS($B$11=1,IF(SUM(D514:E514)&lt;=別表２!$C$3,SUM(D514:E514),別表２!C$3),$B$11=2,IF(SUM(D514:E514)&lt;=別表２!C$5,SUM(D514:E514),別表２!C$5))</f>
        <v>0</v>
      </c>
    </row>
    <row r="515" spans="1:6" hidden="1">
      <c r="A515" s="40"/>
      <c r="B515" s="21" t="s">
        <v>871</v>
      </c>
      <c r="C515" s="93"/>
      <c r="D515" s="91"/>
      <c r="E515" s="91"/>
      <c r="F515" s="28" cm="1">
        <f t="array" ref="F515">_xlfn.IFS($B$11=1,IF(SUM(D515:E515)&lt;=別表２!$C$3,SUM(D515:E515),別表２!C$3),$B$11=2,IF(SUM(D515:E515)&lt;=別表２!C$5,SUM(D515:E515),別表２!C$5))</f>
        <v>0</v>
      </c>
    </row>
    <row r="516" spans="1:6" hidden="1">
      <c r="A516" s="40"/>
      <c r="B516" s="21" t="s">
        <v>872</v>
      </c>
      <c r="C516" s="93"/>
      <c r="D516" s="91"/>
      <c r="E516" s="91"/>
      <c r="F516" s="28" cm="1">
        <f t="array" ref="F516">_xlfn.IFS($B$11=1,IF(SUM(D516:E516)&lt;=別表２!$C$3,SUM(D516:E516),別表２!C$3),$B$11=2,IF(SUM(D516:E516)&lt;=別表２!C$5,SUM(D516:E516),別表２!C$5))</f>
        <v>0</v>
      </c>
    </row>
    <row r="517" spans="1:6" hidden="1">
      <c r="A517" s="40"/>
      <c r="B517" s="21" t="s">
        <v>873</v>
      </c>
      <c r="C517" s="93"/>
      <c r="D517" s="91"/>
      <c r="E517" s="91"/>
      <c r="F517" s="28" cm="1">
        <f t="array" ref="F517">_xlfn.IFS($B$11=1,IF(SUM(D517:E517)&lt;=別表２!$C$3,SUM(D517:E517),別表２!C$3),$B$11=2,IF(SUM(D517:E517)&lt;=別表２!C$5,SUM(D517:E517),別表２!C$5))</f>
        <v>0</v>
      </c>
    </row>
    <row r="518" spans="1:6" hidden="1">
      <c r="A518" s="40"/>
      <c r="B518" s="21" t="s">
        <v>874</v>
      </c>
      <c r="C518" s="93"/>
      <c r="D518" s="91"/>
      <c r="E518" s="91"/>
      <c r="F518" s="28" cm="1">
        <f t="array" ref="F518">_xlfn.IFS($B$11=1,IF(SUM(D518:E518)&lt;=別表２!$C$3,SUM(D518:E518),別表２!C$3),$B$11=2,IF(SUM(D518:E518)&lt;=別表２!C$5,SUM(D518:E518),別表２!C$5))</f>
        <v>0</v>
      </c>
    </row>
    <row r="519" spans="1:6" hidden="1">
      <c r="A519" s="40"/>
      <c r="B519" s="21" t="s">
        <v>875</v>
      </c>
      <c r="C519" s="93"/>
      <c r="D519" s="91"/>
      <c r="E519" s="91"/>
      <c r="F519" s="28" cm="1">
        <f t="array" ref="F519">_xlfn.IFS($B$11=1,IF(SUM(D519:E519)&lt;=別表２!$C$3,SUM(D519:E519),別表２!C$3),$B$11=2,IF(SUM(D519:E519)&lt;=別表２!C$5,SUM(D519:E519),別表２!C$5))</f>
        <v>0</v>
      </c>
    </row>
    <row r="520" spans="1:6" hidden="1">
      <c r="A520" s="40"/>
      <c r="B520" s="21" t="s">
        <v>876</v>
      </c>
      <c r="C520" s="93"/>
      <c r="D520" s="91"/>
      <c r="E520" s="91"/>
      <c r="F520" s="28" cm="1">
        <f t="array" ref="F520">_xlfn.IFS($B$11=1,IF(SUM(D520:E520)&lt;=別表２!$C$3,SUM(D520:E520),別表２!C$3),$B$11=2,IF(SUM(D520:E520)&lt;=別表２!C$5,SUM(D520:E520),別表２!C$5))</f>
        <v>0</v>
      </c>
    </row>
    <row r="521" spans="1:6" hidden="1">
      <c r="A521" s="40"/>
      <c r="B521" s="21" t="s">
        <v>877</v>
      </c>
      <c r="C521" s="93"/>
      <c r="D521" s="91"/>
      <c r="E521" s="91"/>
      <c r="F521" s="28" cm="1">
        <f t="array" ref="F521">_xlfn.IFS($B$11=1,IF(SUM(D521:E521)&lt;=別表２!$C$3,SUM(D521:E521),別表２!C$3),$B$11=2,IF(SUM(D521:E521)&lt;=別表２!C$5,SUM(D521:E521),別表２!C$5))</f>
        <v>0</v>
      </c>
    </row>
    <row r="522" spans="1:6" hidden="1">
      <c r="A522" s="40"/>
      <c r="B522" s="21" t="s">
        <v>878</v>
      </c>
      <c r="C522" s="93"/>
      <c r="D522" s="91"/>
      <c r="E522" s="91"/>
      <c r="F522" s="28" cm="1">
        <f t="array" ref="F522">_xlfn.IFS($B$11=1,IF(SUM(D522:E522)&lt;=別表２!$C$3,SUM(D522:E522),別表２!C$3),$B$11=2,IF(SUM(D522:E522)&lt;=別表２!C$5,SUM(D522:E522),別表２!C$5))</f>
        <v>0</v>
      </c>
    </row>
    <row r="523" spans="1:6" hidden="1">
      <c r="A523" s="40"/>
      <c r="B523" s="21" t="s">
        <v>879</v>
      </c>
      <c r="C523" s="93"/>
      <c r="D523" s="91"/>
      <c r="E523" s="91"/>
      <c r="F523" s="28" cm="1">
        <f t="array" ref="F523">_xlfn.IFS($B$11=1,IF(SUM(D523:E523)&lt;=別表２!$C$3,SUM(D523:E523),別表２!C$3),$B$11=2,IF(SUM(D523:E523)&lt;=別表２!C$5,SUM(D523:E523),別表２!C$5))</f>
        <v>0</v>
      </c>
    </row>
    <row r="524" spans="1:6" hidden="1">
      <c r="A524" s="40"/>
      <c r="B524" s="21" t="s">
        <v>880</v>
      </c>
      <c r="C524" s="93"/>
      <c r="D524" s="91"/>
      <c r="E524" s="91"/>
      <c r="F524" s="28" cm="1">
        <f t="array" ref="F524">_xlfn.IFS($B$11=1,IF(SUM(D524:E524)&lt;=別表２!$C$3,SUM(D524:E524),別表２!C$3),$B$11=2,IF(SUM(D524:E524)&lt;=別表２!C$5,SUM(D524:E524),別表２!C$5))</f>
        <v>0</v>
      </c>
    </row>
    <row r="525" spans="1:6" hidden="1">
      <c r="A525" s="40"/>
      <c r="B525" s="21" t="s">
        <v>881</v>
      </c>
      <c r="C525" s="93"/>
      <c r="D525" s="91"/>
      <c r="E525" s="91"/>
      <c r="F525" s="28" cm="1">
        <f t="array" ref="F525">_xlfn.IFS($B$11=1,IF(SUM(D525:E525)&lt;=別表２!$C$3,SUM(D525:E525),別表２!C$3),$B$11=2,IF(SUM(D525:E525)&lt;=別表２!C$5,SUM(D525:E525),別表２!C$5))</f>
        <v>0</v>
      </c>
    </row>
    <row r="526" spans="1:6" hidden="1">
      <c r="A526" s="40"/>
      <c r="B526" s="21" t="s">
        <v>882</v>
      </c>
      <c r="C526" s="93"/>
      <c r="D526" s="91"/>
      <c r="E526" s="91"/>
      <c r="F526" s="28" cm="1">
        <f t="array" ref="F526">_xlfn.IFS($B$11=1,IF(SUM(D526:E526)&lt;=別表２!$C$3,SUM(D526:E526),別表２!C$3),$B$11=2,IF(SUM(D526:E526)&lt;=別表２!C$5,SUM(D526:E526),別表２!C$5))</f>
        <v>0</v>
      </c>
    </row>
    <row r="527" spans="1:6" hidden="1">
      <c r="A527" s="40"/>
      <c r="B527" s="21" t="s">
        <v>883</v>
      </c>
      <c r="C527" s="93"/>
      <c r="D527" s="91"/>
      <c r="E527" s="91"/>
      <c r="F527" s="28" cm="1">
        <f t="array" ref="F527">_xlfn.IFS($B$11=1,IF(SUM(D527:E527)&lt;=別表２!$C$3,SUM(D527:E527),別表２!C$3),$B$11=2,IF(SUM(D527:E527)&lt;=別表２!C$5,SUM(D527:E527),別表２!C$5))</f>
        <v>0</v>
      </c>
    </row>
    <row r="528" spans="1:6" hidden="1">
      <c r="A528" s="40"/>
      <c r="B528" s="21" t="s">
        <v>884</v>
      </c>
      <c r="C528" s="93"/>
      <c r="D528" s="91"/>
      <c r="E528" s="91"/>
      <c r="F528" s="28" cm="1">
        <f t="array" ref="F528">_xlfn.IFS($B$11=1,IF(SUM(D528:E528)&lt;=別表２!$C$3,SUM(D528:E528),別表２!C$3),$B$11=2,IF(SUM(D528:E528)&lt;=別表２!C$5,SUM(D528:E528),別表２!C$5))</f>
        <v>0</v>
      </c>
    </row>
    <row r="529" spans="1:6" hidden="1">
      <c r="A529" s="40"/>
      <c r="B529" s="21" t="s">
        <v>885</v>
      </c>
      <c r="C529" s="93"/>
      <c r="D529" s="91"/>
      <c r="E529" s="91"/>
      <c r="F529" s="28" cm="1">
        <f t="array" ref="F529">_xlfn.IFS($B$11=1,IF(SUM(D529:E529)&lt;=別表２!$C$3,SUM(D529:E529),別表２!C$3),$B$11=2,IF(SUM(D529:E529)&lt;=別表２!C$5,SUM(D529:E529),別表２!C$5))</f>
        <v>0</v>
      </c>
    </row>
    <row r="530" spans="1:6" hidden="1">
      <c r="A530" s="40"/>
      <c r="B530" s="21" t="s">
        <v>886</v>
      </c>
      <c r="C530" s="93"/>
      <c r="D530" s="91"/>
      <c r="E530" s="91"/>
      <c r="F530" s="28" cm="1">
        <f t="array" ref="F530">_xlfn.IFS($B$11=1,IF(SUM(D530:E530)&lt;=別表２!$C$3,SUM(D530:E530),別表２!C$3),$B$11=2,IF(SUM(D530:E530)&lt;=別表２!C$5,SUM(D530:E530),別表２!C$5))</f>
        <v>0</v>
      </c>
    </row>
    <row r="531" spans="1:6" hidden="1">
      <c r="A531" s="40"/>
      <c r="B531" s="21" t="s">
        <v>887</v>
      </c>
      <c r="C531" s="93"/>
      <c r="D531" s="91"/>
      <c r="E531" s="91"/>
      <c r="F531" s="28" cm="1">
        <f t="array" ref="F531">_xlfn.IFS($B$11=1,IF(SUM(D531:E531)&lt;=別表２!$C$3,SUM(D531:E531),別表２!C$3),$B$11=2,IF(SUM(D531:E531)&lt;=別表２!C$5,SUM(D531:E531),別表２!C$5))</f>
        <v>0</v>
      </c>
    </row>
    <row r="532" spans="1:6" hidden="1">
      <c r="A532" s="40"/>
      <c r="B532" s="21" t="s">
        <v>888</v>
      </c>
      <c r="C532" s="93"/>
      <c r="D532" s="91"/>
      <c r="E532" s="91"/>
      <c r="F532" s="28" cm="1">
        <f t="array" ref="F532">_xlfn.IFS($B$11=1,IF(SUM(D532:E532)&lt;=別表２!$C$3,SUM(D532:E532),別表２!C$3),$B$11=2,IF(SUM(D532:E532)&lt;=別表２!C$5,SUM(D532:E532),別表２!C$5))</f>
        <v>0</v>
      </c>
    </row>
    <row r="533" spans="1:6" hidden="1">
      <c r="A533" s="40"/>
      <c r="B533" s="21" t="s">
        <v>889</v>
      </c>
      <c r="C533" s="93"/>
      <c r="D533" s="91"/>
      <c r="E533" s="91"/>
      <c r="F533" s="28" cm="1">
        <f t="array" ref="F533">_xlfn.IFS($B$11=1,IF(SUM(D533:E533)&lt;=別表２!$C$3,SUM(D533:E533),別表２!C$3),$B$11=2,IF(SUM(D533:E533)&lt;=別表２!C$5,SUM(D533:E533),別表２!C$5))</f>
        <v>0</v>
      </c>
    </row>
    <row r="534" spans="1:6" hidden="1">
      <c r="A534" s="40"/>
      <c r="B534" s="21" t="s">
        <v>890</v>
      </c>
      <c r="C534" s="93"/>
      <c r="D534" s="91"/>
      <c r="E534" s="91"/>
      <c r="F534" s="28" cm="1">
        <f t="array" ref="F534">_xlfn.IFS($B$11=1,IF(SUM(D534:E534)&lt;=別表２!$C$3,SUM(D534:E534),別表２!C$3),$B$11=2,IF(SUM(D534:E534)&lt;=別表２!C$5,SUM(D534:E534),別表２!C$5))</f>
        <v>0</v>
      </c>
    </row>
    <row r="535" spans="1:6" hidden="1">
      <c r="A535" s="40"/>
      <c r="B535" s="21" t="s">
        <v>891</v>
      </c>
      <c r="C535" s="93"/>
      <c r="D535" s="91"/>
      <c r="E535" s="91"/>
      <c r="F535" s="28" cm="1">
        <f t="array" ref="F535">_xlfn.IFS($B$11=1,IF(SUM(D535:E535)&lt;=別表２!$C$3,SUM(D535:E535),別表２!C$3),$B$11=2,IF(SUM(D535:E535)&lt;=別表２!C$5,SUM(D535:E535),別表２!C$5))</f>
        <v>0</v>
      </c>
    </row>
    <row r="536" spans="1:6" hidden="1">
      <c r="A536" s="40"/>
      <c r="B536" s="21" t="s">
        <v>892</v>
      </c>
      <c r="C536" s="93"/>
      <c r="D536" s="91"/>
      <c r="E536" s="91"/>
      <c r="F536" s="28" cm="1">
        <f t="array" ref="F536">_xlfn.IFS($B$11=1,IF(SUM(D536:E536)&lt;=別表２!$C$3,SUM(D536:E536),別表２!C$3),$B$11=2,IF(SUM(D536:E536)&lt;=別表２!C$5,SUM(D536:E536),別表２!C$5))</f>
        <v>0</v>
      </c>
    </row>
    <row r="537" spans="1:6" hidden="1">
      <c r="A537" s="40"/>
      <c r="B537" s="21" t="s">
        <v>893</v>
      </c>
      <c r="C537" s="93"/>
      <c r="D537" s="91"/>
      <c r="E537" s="91"/>
      <c r="F537" s="28" cm="1">
        <f t="array" ref="F537">_xlfn.IFS($B$11=1,IF(SUM(D537:E537)&lt;=別表２!$C$3,SUM(D537:E537),別表２!C$3),$B$11=2,IF(SUM(D537:E537)&lt;=別表２!C$5,SUM(D537:E537),別表２!C$5))</f>
        <v>0</v>
      </c>
    </row>
    <row r="538" spans="1:6" hidden="1">
      <c r="A538" s="40"/>
      <c r="B538" s="21" t="s">
        <v>894</v>
      </c>
      <c r="C538" s="93"/>
      <c r="D538" s="91"/>
      <c r="E538" s="91"/>
      <c r="F538" s="28" cm="1">
        <f t="array" ref="F538">_xlfn.IFS($B$11=1,IF(SUM(D538:E538)&lt;=別表２!$C$3,SUM(D538:E538),別表２!C$3),$B$11=2,IF(SUM(D538:E538)&lt;=別表２!C$5,SUM(D538:E538),別表２!C$5))</f>
        <v>0</v>
      </c>
    </row>
    <row r="539" spans="1:6" hidden="1">
      <c r="A539" s="40"/>
      <c r="B539" s="21" t="s">
        <v>895</v>
      </c>
      <c r="C539" s="93"/>
      <c r="D539" s="91"/>
      <c r="E539" s="91"/>
      <c r="F539" s="28" cm="1">
        <f t="array" ref="F539">_xlfn.IFS($B$11=1,IF(SUM(D539:E539)&lt;=別表２!$C$3,SUM(D539:E539),別表２!C$3),$B$11=2,IF(SUM(D539:E539)&lt;=別表２!C$5,SUM(D539:E539),別表２!C$5))</f>
        <v>0</v>
      </c>
    </row>
    <row r="540" spans="1:6" hidden="1">
      <c r="A540" s="40"/>
      <c r="B540" s="21" t="s">
        <v>896</v>
      </c>
      <c r="C540" s="93"/>
      <c r="D540" s="91"/>
      <c r="E540" s="91"/>
      <c r="F540" s="28" cm="1">
        <f t="array" ref="F540">_xlfn.IFS($B$11=1,IF(SUM(D540:E540)&lt;=別表２!$C$3,SUM(D540:E540),別表２!C$3),$B$11=2,IF(SUM(D540:E540)&lt;=別表２!C$5,SUM(D540:E540),別表２!C$5))</f>
        <v>0</v>
      </c>
    </row>
    <row r="541" spans="1:6" hidden="1">
      <c r="A541" s="40"/>
      <c r="B541" s="21" t="s">
        <v>897</v>
      </c>
      <c r="C541" s="93"/>
      <c r="D541" s="91"/>
      <c r="E541" s="91"/>
      <c r="F541" s="28" cm="1">
        <f t="array" ref="F541">_xlfn.IFS($B$11=1,IF(SUM(D541:E541)&lt;=別表２!$C$3,SUM(D541:E541),別表２!C$3),$B$11=2,IF(SUM(D541:E541)&lt;=別表２!C$5,SUM(D541:E541),別表２!C$5))</f>
        <v>0</v>
      </c>
    </row>
    <row r="542" spans="1:6" hidden="1">
      <c r="A542" s="40"/>
      <c r="B542" s="21" t="s">
        <v>898</v>
      </c>
      <c r="C542" s="93"/>
      <c r="D542" s="91"/>
      <c r="E542" s="91"/>
      <c r="F542" s="28" cm="1">
        <f t="array" ref="F542">_xlfn.IFS($B$11=1,IF(SUM(D542:E542)&lt;=別表２!$C$3,SUM(D542:E542),別表２!C$3),$B$11=2,IF(SUM(D542:E542)&lt;=別表２!C$5,SUM(D542:E542),別表２!C$5))</f>
        <v>0</v>
      </c>
    </row>
    <row r="543" spans="1:6" hidden="1">
      <c r="A543" s="40"/>
      <c r="B543" s="21" t="s">
        <v>899</v>
      </c>
      <c r="C543" s="93"/>
      <c r="D543" s="91"/>
      <c r="E543" s="91"/>
      <c r="F543" s="28" cm="1">
        <f t="array" ref="F543">_xlfn.IFS($B$11=1,IF(SUM(D543:E543)&lt;=別表２!$C$3,SUM(D543:E543),別表２!C$3),$B$11=2,IF(SUM(D543:E543)&lt;=別表２!C$5,SUM(D543:E543),別表２!C$5))</f>
        <v>0</v>
      </c>
    </row>
    <row r="544" spans="1:6" hidden="1">
      <c r="A544" s="40"/>
      <c r="B544" s="21" t="s">
        <v>900</v>
      </c>
      <c r="C544" s="93"/>
      <c r="D544" s="91"/>
      <c r="E544" s="91"/>
      <c r="F544" s="28" cm="1">
        <f t="array" ref="F544">_xlfn.IFS($B$11=1,IF(SUM(D544:E544)&lt;=別表２!$C$3,SUM(D544:E544),別表２!C$3),$B$11=2,IF(SUM(D544:E544)&lt;=別表２!C$5,SUM(D544:E544),別表２!C$5))</f>
        <v>0</v>
      </c>
    </row>
    <row r="545" spans="1:6" hidden="1">
      <c r="A545" s="40"/>
      <c r="B545" s="21" t="s">
        <v>901</v>
      </c>
      <c r="C545" s="93"/>
      <c r="D545" s="91"/>
      <c r="E545" s="91"/>
      <c r="F545" s="28" cm="1">
        <f t="array" ref="F545">_xlfn.IFS($B$11=1,IF(SUM(D545:E545)&lt;=別表２!$C$3,SUM(D545:E545),別表２!C$3),$B$11=2,IF(SUM(D545:E545)&lt;=別表２!C$5,SUM(D545:E545),別表２!C$5))</f>
        <v>0</v>
      </c>
    </row>
    <row r="546" spans="1:6" hidden="1">
      <c r="A546" s="40"/>
      <c r="B546" s="21" t="s">
        <v>902</v>
      </c>
      <c r="C546" s="93"/>
      <c r="D546" s="91"/>
      <c r="E546" s="91"/>
      <c r="F546" s="28" cm="1">
        <f t="array" ref="F546">_xlfn.IFS($B$11=1,IF(SUM(D546:E546)&lt;=別表２!$C$3,SUM(D546:E546),別表２!C$3),$B$11=2,IF(SUM(D546:E546)&lt;=別表２!C$5,SUM(D546:E546),別表２!C$5))</f>
        <v>0</v>
      </c>
    </row>
    <row r="547" spans="1:6" hidden="1">
      <c r="A547" s="40"/>
      <c r="B547" s="21" t="s">
        <v>903</v>
      </c>
      <c r="C547" s="93"/>
      <c r="D547" s="91"/>
      <c r="E547" s="91"/>
      <c r="F547" s="28" cm="1">
        <f t="array" ref="F547">_xlfn.IFS($B$11=1,IF(SUM(D547:E547)&lt;=別表２!$C$3,SUM(D547:E547),別表２!C$3),$B$11=2,IF(SUM(D547:E547)&lt;=別表２!C$5,SUM(D547:E547),別表２!C$5))</f>
        <v>0</v>
      </c>
    </row>
    <row r="548" spans="1:6" hidden="1">
      <c r="A548" s="40"/>
      <c r="B548" s="21" t="s">
        <v>904</v>
      </c>
      <c r="C548" s="93"/>
      <c r="D548" s="91"/>
      <c r="E548" s="91"/>
      <c r="F548" s="28" cm="1">
        <f t="array" ref="F548">_xlfn.IFS($B$11=1,IF(SUM(D548:E548)&lt;=別表２!$C$3,SUM(D548:E548),別表２!C$3),$B$11=2,IF(SUM(D548:E548)&lt;=別表２!C$5,SUM(D548:E548),別表２!C$5))</f>
        <v>0</v>
      </c>
    </row>
    <row r="549" spans="1:6" hidden="1">
      <c r="A549" s="40"/>
      <c r="B549" s="21" t="s">
        <v>905</v>
      </c>
      <c r="C549" s="93"/>
      <c r="D549" s="91"/>
      <c r="E549" s="91"/>
      <c r="F549" s="28" cm="1">
        <f t="array" ref="F549">_xlfn.IFS($B$11=1,IF(SUM(D549:E549)&lt;=別表２!$C$3,SUM(D549:E549),別表２!C$3),$B$11=2,IF(SUM(D549:E549)&lt;=別表２!C$5,SUM(D549:E549),別表２!C$5))</f>
        <v>0</v>
      </c>
    </row>
    <row r="550" spans="1:6" hidden="1">
      <c r="A550" s="40"/>
      <c r="B550" s="21" t="s">
        <v>906</v>
      </c>
      <c r="C550" s="93"/>
      <c r="D550" s="91"/>
      <c r="E550" s="91"/>
      <c r="F550" s="28" cm="1">
        <f t="array" ref="F550">_xlfn.IFS($B$11=1,IF(SUM(D550:E550)&lt;=別表２!$C$3,SUM(D550:E550),別表２!C$3),$B$11=2,IF(SUM(D550:E550)&lt;=別表２!C$5,SUM(D550:E550),別表２!C$5))</f>
        <v>0</v>
      </c>
    </row>
    <row r="551" spans="1:6" hidden="1">
      <c r="A551" s="40"/>
      <c r="B551" s="21" t="s">
        <v>907</v>
      </c>
      <c r="C551" s="93"/>
      <c r="D551" s="91"/>
      <c r="E551" s="91"/>
      <c r="F551" s="28" cm="1">
        <f t="array" ref="F551">_xlfn.IFS($B$11=1,IF(SUM(D551:E551)&lt;=別表２!$C$3,SUM(D551:E551),別表２!C$3),$B$11=2,IF(SUM(D551:E551)&lt;=別表２!C$5,SUM(D551:E551),別表２!C$5))</f>
        <v>0</v>
      </c>
    </row>
    <row r="552" spans="1:6" hidden="1">
      <c r="A552" s="40"/>
      <c r="B552" s="21" t="s">
        <v>908</v>
      </c>
      <c r="C552" s="93"/>
      <c r="D552" s="91"/>
      <c r="E552" s="91"/>
      <c r="F552" s="28" cm="1">
        <f t="array" ref="F552">_xlfn.IFS($B$11=1,IF(SUM(D552:E552)&lt;=別表２!$C$3,SUM(D552:E552),別表２!C$3),$B$11=2,IF(SUM(D552:E552)&lt;=別表２!C$5,SUM(D552:E552),別表２!C$5))</f>
        <v>0</v>
      </c>
    </row>
    <row r="553" spans="1:6" hidden="1">
      <c r="A553" s="40"/>
      <c r="B553" s="21" t="s">
        <v>909</v>
      </c>
      <c r="C553" s="93"/>
      <c r="D553" s="91"/>
      <c r="E553" s="91"/>
      <c r="F553" s="28" cm="1">
        <f t="array" ref="F553">_xlfn.IFS($B$11=1,IF(SUM(D553:E553)&lt;=別表２!$C$3,SUM(D553:E553),別表２!C$3),$B$11=2,IF(SUM(D553:E553)&lt;=別表２!C$5,SUM(D553:E553),別表２!C$5))</f>
        <v>0</v>
      </c>
    </row>
    <row r="554" spans="1:6" hidden="1">
      <c r="A554" s="40"/>
      <c r="B554" s="21" t="s">
        <v>910</v>
      </c>
      <c r="C554" s="93"/>
      <c r="D554" s="91"/>
      <c r="E554" s="91"/>
      <c r="F554" s="28" cm="1">
        <f t="array" ref="F554">_xlfn.IFS($B$11=1,IF(SUM(D554:E554)&lt;=別表２!$C$3,SUM(D554:E554),別表２!C$3),$B$11=2,IF(SUM(D554:E554)&lt;=別表２!C$5,SUM(D554:E554),別表２!C$5))</f>
        <v>0</v>
      </c>
    </row>
    <row r="555" spans="1:6" hidden="1">
      <c r="A555" s="40"/>
      <c r="B555" s="21" t="s">
        <v>911</v>
      </c>
      <c r="C555" s="93"/>
      <c r="D555" s="91"/>
      <c r="E555" s="91"/>
      <c r="F555" s="28" cm="1">
        <f t="array" ref="F555">_xlfn.IFS($B$11=1,IF(SUM(D555:E555)&lt;=別表２!$C$3,SUM(D555:E555),別表２!C$3),$B$11=2,IF(SUM(D555:E555)&lt;=別表２!C$5,SUM(D555:E555),別表２!C$5))</f>
        <v>0</v>
      </c>
    </row>
    <row r="556" spans="1:6" hidden="1">
      <c r="A556" s="40"/>
      <c r="B556" s="21" t="s">
        <v>912</v>
      </c>
      <c r="C556" s="93"/>
      <c r="D556" s="91"/>
      <c r="E556" s="91"/>
      <c r="F556" s="28" cm="1">
        <f t="array" ref="F556">_xlfn.IFS($B$11=1,IF(SUM(D556:E556)&lt;=別表２!$C$3,SUM(D556:E556),別表２!C$3),$B$11=2,IF(SUM(D556:E556)&lt;=別表２!C$5,SUM(D556:E556),別表２!C$5))</f>
        <v>0</v>
      </c>
    </row>
    <row r="557" spans="1:6" hidden="1">
      <c r="A557" s="40"/>
      <c r="B557" s="21" t="s">
        <v>913</v>
      </c>
      <c r="C557" s="93"/>
      <c r="D557" s="91"/>
      <c r="E557" s="91"/>
      <c r="F557" s="28" cm="1">
        <f t="array" ref="F557">_xlfn.IFS($B$11=1,IF(SUM(D557:E557)&lt;=別表２!$C$3,SUM(D557:E557),別表２!C$3),$B$11=2,IF(SUM(D557:E557)&lt;=別表２!C$5,SUM(D557:E557),別表２!C$5))</f>
        <v>0</v>
      </c>
    </row>
    <row r="558" spans="1:6" hidden="1">
      <c r="A558" s="40"/>
      <c r="B558" s="21" t="s">
        <v>914</v>
      </c>
      <c r="C558" s="93"/>
      <c r="D558" s="91"/>
      <c r="E558" s="91"/>
      <c r="F558" s="28" cm="1">
        <f t="array" ref="F558">_xlfn.IFS($B$11=1,IF(SUM(D558:E558)&lt;=別表２!$C$3,SUM(D558:E558),別表２!C$3),$B$11=2,IF(SUM(D558:E558)&lt;=別表２!C$5,SUM(D558:E558),別表２!C$5))</f>
        <v>0</v>
      </c>
    </row>
    <row r="559" spans="1:6" hidden="1">
      <c r="A559" s="40"/>
      <c r="B559" s="21" t="s">
        <v>915</v>
      </c>
      <c r="C559" s="93"/>
      <c r="D559" s="91"/>
      <c r="E559" s="91"/>
      <c r="F559" s="28" cm="1">
        <f t="array" ref="F559">_xlfn.IFS($B$11=1,IF(SUM(D559:E559)&lt;=別表２!$C$3,SUM(D559:E559),別表２!C$3),$B$11=2,IF(SUM(D559:E559)&lt;=別表２!C$5,SUM(D559:E559),別表２!C$5))</f>
        <v>0</v>
      </c>
    </row>
    <row r="560" spans="1:6" hidden="1">
      <c r="A560" s="40"/>
      <c r="B560" s="21" t="s">
        <v>916</v>
      </c>
      <c r="C560" s="93"/>
      <c r="D560" s="91"/>
      <c r="E560" s="91"/>
      <c r="F560" s="28" cm="1">
        <f t="array" ref="F560">_xlfn.IFS($B$11=1,IF(SUM(D560:E560)&lt;=別表２!$C$3,SUM(D560:E560),別表２!C$3),$B$11=2,IF(SUM(D560:E560)&lt;=別表２!C$5,SUM(D560:E560),別表２!C$5))</f>
        <v>0</v>
      </c>
    </row>
    <row r="561" spans="1:6" hidden="1">
      <c r="A561" s="40"/>
      <c r="B561" s="21" t="s">
        <v>917</v>
      </c>
      <c r="C561" s="93"/>
      <c r="D561" s="91"/>
      <c r="E561" s="91"/>
      <c r="F561" s="28" cm="1">
        <f t="array" ref="F561">_xlfn.IFS($B$11=1,IF(SUM(D561:E561)&lt;=別表２!$C$3,SUM(D561:E561),別表２!C$3),$B$11=2,IF(SUM(D561:E561)&lt;=別表２!C$5,SUM(D561:E561),別表２!C$5))</f>
        <v>0</v>
      </c>
    </row>
    <row r="562" spans="1:6" hidden="1">
      <c r="A562" s="40"/>
      <c r="B562" s="21" t="s">
        <v>918</v>
      </c>
      <c r="C562" s="93"/>
      <c r="D562" s="91"/>
      <c r="E562" s="91"/>
      <c r="F562" s="28" cm="1">
        <f t="array" ref="F562">_xlfn.IFS($B$11=1,IF(SUM(D562:E562)&lt;=別表２!$C$3,SUM(D562:E562),別表２!C$3),$B$11=2,IF(SUM(D562:E562)&lt;=別表２!C$5,SUM(D562:E562),別表２!C$5))</f>
        <v>0</v>
      </c>
    </row>
    <row r="563" spans="1:6" hidden="1">
      <c r="A563" s="40"/>
      <c r="B563" s="21" t="s">
        <v>919</v>
      </c>
      <c r="C563" s="93"/>
      <c r="D563" s="91"/>
      <c r="E563" s="91"/>
      <c r="F563" s="28" cm="1">
        <f t="array" ref="F563">_xlfn.IFS($B$11=1,IF(SUM(D563:E563)&lt;=別表２!$C$3,SUM(D563:E563),別表２!C$3),$B$11=2,IF(SUM(D563:E563)&lt;=別表２!C$5,SUM(D563:E563),別表２!C$5))</f>
        <v>0</v>
      </c>
    </row>
    <row r="564" spans="1:6" hidden="1">
      <c r="A564" s="40"/>
      <c r="B564" s="21" t="s">
        <v>920</v>
      </c>
      <c r="C564" s="93"/>
      <c r="D564" s="91"/>
      <c r="E564" s="91"/>
      <c r="F564" s="28" cm="1">
        <f t="array" ref="F564">_xlfn.IFS($B$11=1,IF(SUM(D564:E564)&lt;=別表２!$C$3,SUM(D564:E564),別表２!C$3),$B$11=2,IF(SUM(D564:E564)&lt;=別表２!C$5,SUM(D564:E564),別表２!C$5))</f>
        <v>0</v>
      </c>
    </row>
    <row r="565" spans="1:6" hidden="1">
      <c r="A565" s="40"/>
      <c r="B565" s="21" t="s">
        <v>921</v>
      </c>
      <c r="C565" s="93"/>
      <c r="D565" s="91"/>
      <c r="E565" s="91"/>
      <c r="F565" s="28" cm="1">
        <f t="array" ref="F565">_xlfn.IFS($B$11=1,IF(SUM(D565:E565)&lt;=別表２!$C$3,SUM(D565:E565),別表２!C$3),$B$11=2,IF(SUM(D565:E565)&lt;=別表２!C$5,SUM(D565:E565),別表２!C$5))</f>
        <v>0</v>
      </c>
    </row>
    <row r="566" spans="1:6" hidden="1">
      <c r="A566" s="40"/>
      <c r="B566" s="21" t="s">
        <v>922</v>
      </c>
      <c r="C566" s="93"/>
      <c r="D566" s="91"/>
      <c r="E566" s="91"/>
      <c r="F566" s="28" cm="1">
        <f t="array" ref="F566">_xlfn.IFS($B$11=1,IF(SUM(D566:E566)&lt;=別表２!$C$3,SUM(D566:E566),別表２!C$3),$B$11=2,IF(SUM(D566:E566)&lt;=別表２!C$5,SUM(D566:E566),別表２!C$5))</f>
        <v>0</v>
      </c>
    </row>
    <row r="567" spans="1:6" hidden="1">
      <c r="A567" s="40"/>
      <c r="B567" s="21" t="s">
        <v>923</v>
      </c>
      <c r="C567" s="93"/>
      <c r="D567" s="91"/>
      <c r="E567" s="91"/>
      <c r="F567" s="28" cm="1">
        <f t="array" ref="F567">_xlfn.IFS($B$11=1,IF(SUM(D567:E567)&lt;=別表２!$C$3,SUM(D567:E567),別表２!C$3),$B$11=2,IF(SUM(D567:E567)&lt;=別表２!C$5,SUM(D567:E567),別表２!C$5))</f>
        <v>0</v>
      </c>
    </row>
    <row r="568" spans="1:6" hidden="1">
      <c r="A568" s="40"/>
      <c r="B568" s="21" t="s">
        <v>924</v>
      </c>
      <c r="C568" s="93"/>
      <c r="D568" s="91"/>
      <c r="E568" s="91"/>
      <c r="F568" s="28" cm="1">
        <f t="array" ref="F568">_xlfn.IFS($B$11=1,IF(SUM(D568:E568)&lt;=別表２!$C$3,SUM(D568:E568),別表２!C$3),$B$11=2,IF(SUM(D568:E568)&lt;=別表２!C$5,SUM(D568:E568),別表２!C$5))</f>
        <v>0</v>
      </c>
    </row>
    <row r="569" spans="1:6" hidden="1">
      <c r="A569" s="40"/>
      <c r="B569" s="21" t="s">
        <v>925</v>
      </c>
      <c r="C569" s="93"/>
      <c r="D569" s="91"/>
      <c r="E569" s="91"/>
      <c r="F569" s="28" cm="1">
        <f t="array" ref="F569">_xlfn.IFS($B$11=1,IF(SUM(D569:E569)&lt;=別表２!$C$3,SUM(D569:E569),別表２!C$3),$B$11=2,IF(SUM(D569:E569)&lt;=別表２!C$5,SUM(D569:E569),別表２!C$5))</f>
        <v>0</v>
      </c>
    </row>
    <row r="570" spans="1:6" hidden="1">
      <c r="A570" s="40"/>
      <c r="B570" s="21" t="s">
        <v>926</v>
      </c>
      <c r="C570" s="93"/>
      <c r="D570" s="91"/>
      <c r="E570" s="91"/>
      <c r="F570" s="28" cm="1">
        <f t="array" ref="F570">_xlfn.IFS($B$11=1,IF(SUM(D570:E570)&lt;=別表２!$C$3,SUM(D570:E570),別表２!C$3),$B$11=2,IF(SUM(D570:E570)&lt;=別表２!C$5,SUM(D570:E570),別表２!C$5))</f>
        <v>0</v>
      </c>
    </row>
    <row r="571" spans="1:6" hidden="1">
      <c r="A571" s="40"/>
      <c r="B571" s="21" t="s">
        <v>927</v>
      </c>
      <c r="C571" s="93"/>
      <c r="D571" s="91"/>
      <c r="E571" s="91"/>
      <c r="F571" s="28" cm="1">
        <f t="array" ref="F571">_xlfn.IFS($B$11=1,IF(SUM(D571:E571)&lt;=別表２!$C$3,SUM(D571:E571),別表２!C$3),$B$11=2,IF(SUM(D571:E571)&lt;=別表２!C$5,SUM(D571:E571),別表２!C$5))</f>
        <v>0</v>
      </c>
    </row>
    <row r="572" spans="1:6" hidden="1">
      <c r="A572" s="40"/>
      <c r="B572" s="21" t="s">
        <v>928</v>
      </c>
      <c r="C572" s="93"/>
      <c r="D572" s="91"/>
      <c r="E572" s="91"/>
      <c r="F572" s="28" cm="1">
        <f t="array" ref="F572">_xlfn.IFS($B$11=1,IF(SUM(D572:E572)&lt;=別表２!$C$3,SUM(D572:E572),別表２!C$3),$B$11=2,IF(SUM(D572:E572)&lt;=別表２!C$5,SUM(D572:E572),別表２!C$5))</f>
        <v>0</v>
      </c>
    </row>
    <row r="573" spans="1:6" hidden="1">
      <c r="A573" s="40"/>
      <c r="B573" s="21" t="s">
        <v>929</v>
      </c>
      <c r="C573" s="93"/>
      <c r="D573" s="91"/>
      <c r="E573" s="91"/>
      <c r="F573" s="28" cm="1">
        <f t="array" ref="F573">_xlfn.IFS($B$11=1,IF(SUM(D573:E573)&lt;=別表２!$C$3,SUM(D573:E573),別表２!C$3),$B$11=2,IF(SUM(D573:E573)&lt;=別表２!C$5,SUM(D573:E573),別表２!C$5))</f>
        <v>0</v>
      </c>
    </row>
    <row r="574" spans="1:6" hidden="1">
      <c r="A574" s="40"/>
      <c r="B574" s="21" t="s">
        <v>930</v>
      </c>
      <c r="C574" s="93"/>
      <c r="D574" s="91"/>
      <c r="E574" s="91"/>
      <c r="F574" s="28" cm="1">
        <f t="array" ref="F574">_xlfn.IFS($B$11=1,IF(SUM(D574:E574)&lt;=別表２!$C$3,SUM(D574:E574),別表２!C$3),$B$11=2,IF(SUM(D574:E574)&lt;=別表２!C$5,SUM(D574:E574),別表２!C$5))</f>
        <v>0</v>
      </c>
    </row>
    <row r="575" spans="1:6" hidden="1">
      <c r="A575" s="40"/>
      <c r="B575" s="21" t="s">
        <v>931</v>
      </c>
      <c r="C575" s="93"/>
      <c r="D575" s="91"/>
      <c r="E575" s="91"/>
      <c r="F575" s="28" cm="1">
        <f t="array" ref="F575">_xlfn.IFS($B$11=1,IF(SUM(D575:E575)&lt;=別表２!$C$3,SUM(D575:E575),別表２!C$3),$B$11=2,IF(SUM(D575:E575)&lt;=別表２!C$5,SUM(D575:E575),別表２!C$5))</f>
        <v>0</v>
      </c>
    </row>
    <row r="576" spans="1:6" hidden="1">
      <c r="A576" s="40"/>
      <c r="B576" s="21" t="s">
        <v>932</v>
      </c>
      <c r="C576" s="93"/>
      <c r="D576" s="91"/>
      <c r="E576" s="91"/>
      <c r="F576" s="28" cm="1">
        <f t="array" ref="F576">_xlfn.IFS($B$11=1,IF(SUM(D576:E576)&lt;=別表２!$C$3,SUM(D576:E576),別表２!C$3),$B$11=2,IF(SUM(D576:E576)&lt;=別表２!C$5,SUM(D576:E576),別表２!C$5))</f>
        <v>0</v>
      </c>
    </row>
    <row r="577" spans="1:6" hidden="1">
      <c r="A577" s="40"/>
      <c r="B577" s="21" t="s">
        <v>933</v>
      </c>
      <c r="C577" s="93"/>
      <c r="D577" s="91"/>
      <c r="E577" s="91"/>
      <c r="F577" s="28" cm="1">
        <f t="array" ref="F577">_xlfn.IFS($B$11=1,IF(SUM(D577:E577)&lt;=別表２!$C$3,SUM(D577:E577),別表２!C$3),$B$11=2,IF(SUM(D577:E577)&lt;=別表２!C$5,SUM(D577:E577),別表２!C$5))</f>
        <v>0</v>
      </c>
    </row>
    <row r="578" spans="1:6" hidden="1">
      <c r="A578" s="40"/>
      <c r="B578" s="21" t="s">
        <v>934</v>
      </c>
      <c r="C578" s="93"/>
      <c r="D578" s="91"/>
      <c r="E578" s="91"/>
      <c r="F578" s="28" cm="1">
        <f t="array" ref="F578">_xlfn.IFS($B$11=1,IF(SUM(D578:E578)&lt;=別表２!$C$3,SUM(D578:E578),別表２!C$3),$B$11=2,IF(SUM(D578:E578)&lt;=別表２!C$5,SUM(D578:E578),別表２!C$5))</f>
        <v>0</v>
      </c>
    </row>
    <row r="579" spans="1:6" hidden="1">
      <c r="A579" s="40"/>
      <c r="B579" s="21" t="s">
        <v>935</v>
      </c>
      <c r="C579" s="93"/>
      <c r="D579" s="91"/>
      <c r="E579" s="91"/>
      <c r="F579" s="28" cm="1">
        <f t="array" ref="F579">_xlfn.IFS($B$11=1,IF(SUM(D579:E579)&lt;=別表２!$C$3,SUM(D579:E579),別表２!C$3),$B$11=2,IF(SUM(D579:E579)&lt;=別表２!C$5,SUM(D579:E579),別表２!C$5))</f>
        <v>0</v>
      </c>
    </row>
    <row r="580" spans="1:6" hidden="1">
      <c r="A580" s="40"/>
      <c r="B580" s="21" t="s">
        <v>936</v>
      </c>
      <c r="C580" s="93"/>
      <c r="D580" s="91"/>
      <c r="E580" s="91"/>
      <c r="F580" s="28" cm="1">
        <f t="array" ref="F580">_xlfn.IFS($B$11=1,IF(SUM(D580:E580)&lt;=別表２!$C$3,SUM(D580:E580),別表２!C$3),$B$11=2,IF(SUM(D580:E580)&lt;=別表２!C$5,SUM(D580:E580),別表２!C$5))</f>
        <v>0</v>
      </c>
    </row>
    <row r="581" spans="1:6" hidden="1">
      <c r="A581" s="40"/>
      <c r="B581" s="21" t="s">
        <v>937</v>
      </c>
      <c r="C581" s="93"/>
      <c r="D581" s="91"/>
      <c r="E581" s="91"/>
      <c r="F581" s="28" cm="1">
        <f t="array" ref="F581">_xlfn.IFS($B$11=1,IF(SUM(D581:E581)&lt;=別表２!$C$3,SUM(D581:E581),別表２!C$3),$B$11=2,IF(SUM(D581:E581)&lt;=別表２!C$5,SUM(D581:E581),別表２!C$5))</f>
        <v>0</v>
      </c>
    </row>
    <row r="582" spans="1:6" hidden="1">
      <c r="A582" s="40"/>
      <c r="B582" s="21" t="s">
        <v>938</v>
      </c>
      <c r="C582" s="93"/>
      <c r="D582" s="91"/>
      <c r="E582" s="91"/>
      <c r="F582" s="28" cm="1">
        <f t="array" ref="F582">_xlfn.IFS($B$11=1,IF(SUM(D582:E582)&lt;=別表２!$C$3,SUM(D582:E582),別表２!C$3),$B$11=2,IF(SUM(D582:E582)&lt;=別表２!C$5,SUM(D582:E582),別表２!C$5))</f>
        <v>0</v>
      </c>
    </row>
    <row r="583" spans="1:6" hidden="1">
      <c r="A583" s="40"/>
      <c r="B583" s="21" t="s">
        <v>939</v>
      </c>
      <c r="C583" s="93"/>
      <c r="D583" s="91"/>
      <c r="E583" s="91"/>
      <c r="F583" s="28" cm="1">
        <f t="array" ref="F583">_xlfn.IFS($B$11=1,IF(SUM(D583:E583)&lt;=別表２!$C$3,SUM(D583:E583),別表２!C$3),$B$11=2,IF(SUM(D583:E583)&lt;=別表２!C$5,SUM(D583:E583),別表２!C$5))</f>
        <v>0</v>
      </c>
    </row>
    <row r="584" spans="1:6" hidden="1">
      <c r="A584" s="40"/>
      <c r="B584" s="21" t="s">
        <v>940</v>
      </c>
      <c r="C584" s="93"/>
      <c r="D584" s="91"/>
      <c r="E584" s="91"/>
      <c r="F584" s="28" cm="1">
        <f t="array" ref="F584">_xlfn.IFS($B$11=1,IF(SUM(D584:E584)&lt;=別表２!$C$3,SUM(D584:E584),別表２!C$3),$B$11=2,IF(SUM(D584:E584)&lt;=別表２!C$5,SUM(D584:E584),別表２!C$5))</f>
        <v>0</v>
      </c>
    </row>
    <row r="585" spans="1:6" hidden="1">
      <c r="A585" s="40"/>
      <c r="B585" s="21" t="s">
        <v>941</v>
      </c>
      <c r="C585" s="93"/>
      <c r="D585" s="91"/>
      <c r="E585" s="91"/>
      <c r="F585" s="28" cm="1">
        <f t="array" ref="F585">_xlfn.IFS($B$11=1,IF(SUM(D585:E585)&lt;=別表２!$C$3,SUM(D585:E585),別表２!C$3),$B$11=2,IF(SUM(D585:E585)&lt;=別表２!C$5,SUM(D585:E585),別表２!C$5))</f>
        <v>0</v>
      </c>
    </row>
    <row r="586" spans="1:6" hidden="1">
      <c r="A586" s="40"/>
      <c r="B586" s="21" t="s">
        <v>942</v>
      </c>
      <c r="C586" s="93"/>
      <c r="D586" s="91"/>
      <c r="E586" s="91"/>
      <c r="F586" s="28" cm="1">
        <f t="array" ref="F586">_xlfn.IFS($B$11=1,IF(SUM(D586:E586)&lt;=別表２!$C$3,SUM(D586:E586),別表２!C$3),$B$11=2,IF(SUM(D586:E586)&lt;=別表２!C$5,SUM(D586:E586),別表２!C$5))</f>
        <v>0</v>
      </c>
    </row>
    <row r="587" spans="1:6" hidden="1">
      <c r="A587" s="40"/>
      <c r="B587" s="21" t="s">
        <v>943</v>
      </c>
      <c r="C587" s="93"/>
      <c r="D587" s="91"/>
      <c r="E587" s="91"/>
      <c r="F587" s="28" cm="1">
        <f t="array" ref="F587">_xlfn.IFS($B$11=1,IF(SUM(D587:E587)&lt;=別表２!$C$3,SUM(D587:E587),別表２!C$3),$B$11=2,IF(SUM(D587:E587)&lt;=別表２!C$5,SUM(D587:E587),別表２!C$5))</f>
        <v>0</v>
      </c>
    </row>
    <row r="588" spans="1:6" hidden="1">
      <c r="A588" s="40"/>
      <c r="B588" s="21" t="s">
        <v>944</v>
      </c>
      <c r="C588" s="93"/>
      <c r="D588" s="91"/>
      <c r="E588" s="91"/>
      <c r="F588" s="28" cm="1">
        <f t="array" ref="F588">_xlfn.IFS($B$11=1,IF(SUM(D588:E588)&lt;=別表２!$C$3,SUM(D588:E588),別表２!C$3),$B$11=2,IF(SUM(D588:E588)&lt;=別表２!C$5,SUM(D588:E588),別表２!C$5))</f>
        <v>0</v>
      </c>
    </row>
    <row r="589" spans="1:6" hidden="1">
      <c r="A589" s="40"/>
      <c r="B589" s="21" t="s">
        <v>945</v>
      </c>
      <c r="C589" s="93"/>
      <c r="D589" s="91"/>
      <c r="E589" s="91"/>
      <c r="F589" s="28" cm="1">
        <f t="array" ref="F589">_xlfn.IFS($B$11=1,IF(SUM(D589:E589)&lt;=別表２!$C$3,SUM(D589:E589),別表２!C$3),$B$11=2,IF(SUM(D589:E589)&lt;=別表２!C$5,SUM(D589:E589),別表２!C$5))</f>
        <v>0</v>
      </c>
    </row>
    <row r="590" spans="1:6" hidden="1">
      <c r="A590" s="40"/>
      <c r="B590" s="21" t="s">
        <v>946</v>
      </c>
      <c r="C590" s="93"/>
      <c r="D590" s="91"/>
      <c r="E590" s="91"/>
      <c r="F590" s="28" cm="1">
        <f t="array" ref="F590">_xlfn.IFS($B$11=1,IF(SUM(D590:E590)&lt;=別表２!$C$3,SUM(D590:E590),別表２!C$3),$B$11=2,IF(SUM(D590:E590)&lt;=別表２!C$5,SUM(D590:E590),別表２!C$5))</f>
        <v>0</v>
      </c>
    </row>
    <row r="591" spans="1:6" hidden="1">
      <c r="A591" s="40"/>
      <c r="B591" s="21" t="s">
        <v>947</v>
      </c>
      <c r="C591" s="93"/>
      <c r="D591" s="91"/>
      <c r="E591" s="91"/>
      <c r="F591" s="28" cm="1">
        <f t="array" ref="F591">_xlfn.IFS($B$11=1,IF(SUM(D591:E591)&lt;=別表２!$C$3,SUM(D591:E591),別表２!C$3),$B$11=2,IF(SUM(D591:E591)&lt;=別表２!C$5,SUM(D591:E591),別表２!C$5))</f>
        <v>0</v>
      </c>
    </row>
    <row r="592" spans="1:6" hidden="1">
      <c r="A592" s="40"/>
      <c r="B592" s="21" t="s">
        <v>948</v>
      </c>
      <c r="C592" s="93"/>
      <c r="D592" s="91"/>
      <c r="E592" s="91"/>
      <c r="F592" s="28" cm="1">
        <f t="array" ref="F592">_xlfn.IFS($B$11=1,IF(SUM(D592:E592)&lt;=別表２!$C$3,SUM(D592:E592),別表２!C$3),$B$11=2,IF(SUM(D592:E592)&lt;=別表２!C$5,SUM(D592:E592),別表２!C$5))</f>
        <v>0</v>
      </c>
    </row>
    <row r="593" spans="1:6" hidden="1">
      <c r="A593" s="40"/>
      <c r="B593" s="21" t="s">
        <v>949</v>
      </c>
      <c r="C593" s="93"/>
      <c r="D593" s="91"/>
      <c r="E593" s="91"/>
      <c r="F593" s="28" cm="1">
        <f t="array" ref="F593">_xlfn.IFS($B$11=1,IF(SUM(D593:E593)&lt;=別表２!$C$3,SUM(D593:E593),別表２!C$3),$B$11=2,IF(SUM(D593:E593)&lt;=別表２!C$5,SUM(D593:E593),別表２!C$5))</f>
        <v>0</v>
      </c>
    </row>
    <row r="594" spans="1:6" hidden="1">
      <c r="A594" s="40"/>
      <c r="B594" s="21" t="s">
        <v>950</v>
      </c>
      <c r="C594" s="93"/>
      <c r="D594" s="91"/>
      <c r="E594" s="91"/>
      <c r="F594" s="28" cm="1">
        <f t="array" ref="F594">_xlfn.IFS($B$11=1,IF(SUM(D594:E594)&lt;=別表２!$C$3,SUM(D594:E594),別表２!C$3),$B$11=2,IF(SUM(D594:E594)&lt;=別表２!C$5,SUM(D594:E594),別表２!C$5))</f>
        <v>0</v>
      </c>
    </row>
    <row r="595" spans="1:6" hidden="1">
      <c r="A595" s="40"/>
      <c r="B595" s="21" t="s">
        <v>951</v>
      </c>
      <c r="C595" s="93"/>
      <c r="D595" s="91"/>
      <c r="E595" s="91"/>
      <c r="F595" s="28" cm="1">
        <f t="array" ref="F595">_xlfn.IFS($B$11=1,IF(SUM(D595:E595)&lt;=別表２!$C$3,SUM(D595:E595),別表２!C$3),$B$11=2,IF(SUM(D595:E595)&lt;=別表２!C$5,SUM(D595:E595),別表２!C$5))</f>
        <v>0</v>
      </c>
    </row>
    <row r="596" spans="1:6" hidden="1">
      <c r="A596" s="40"/>
      <c r="B596" s="21" t="s">
        <v>952</v>
      </c>
      <c r="C596" s="93"/>
      <c r="D596" s="91"/>
      <c r="E596" s="91"/>
      <c r="F596" s="28" cm="1">
        <f t="array" ref="F596">_xlfn.IFS($B$11=1,IF(SUM(D596:E596)&lt;=別表２!$C$3,SUM(D596:E596),別表２!C$3),$B$11=2,IF(SUM(D596:E596)&lt;=別表２!C$5,SUM(D596:E596),別表２!C$5))</f>
        <v>0</v>
      </c>
    </row>
    <row r="597" spans="1:6" hidden="1">
      <c r="A597" s="40"/>
      <c r="B597" s="21" t="s">
        <v>953</v>
      </c>
      <c r="C597" s="93"/>
      <c r="D597" s="91"/>
      <c r="E597" s="91"/>
      <c r="F597" s="28" cm="1">
        <f t="array" ref="F597">_xlfn.IFS($B$11=1,IF(SUM(D597:E597)&lt;=別表２!$C$3,SUM(D597:E597),別表２!C$3),$B$11=2,IF(SUM(D597:E597)&lt;=別表２!C$5,SUM(D597:E597),別表２!C$5))</f>
        <v>0</v>
      </c>
    </row>
    <row r="598" spans="1:6" hidden="1">
      <c r="A598" s="40"/>
      <c r="B598" s="21" t="s">
        <v>954</v>
      </c>
      <c r="C598" s="93"/>
      <c r="D598" s="91"/>
      <c r="E598" s="91"/>
      <c r="F598" s="28" cm="1">
        <f t="array" ref="F598">_xlfn.IFS($B$11=1,IF(SUM(D598:E598)&lt;=別表２!$C$3,SUM(D598:E598),別表２!C$3),$B$11=2,IF(SUM(D598:E598)&lt;=別表２!C$5,SUM(D598:E598),別表２!C$5))</f>
        <v>0</v>
      </c>
    </row>
    <row r="599" spans="1:6" hidden="1">
      <c r="A599" s="40"/>
      <c r="B599" s="21" t="s">
        <v>955</v>
      </c>
      <c r="C599" s="93"/>
      <c r="D599" s="91"/>
      <c r="E599" s="91"/>
      <c r="F599" s="28" cm="1">
        <f t="array" ref="F599">_xlfn.IFS($B$11=1,IF(SUM(D599:E599)&lt;=別表２!$C$3,SUM(D599:E599),別表２!C$3),$B$11=2,IF(SUM(D599:E599)&lt;=別表２!C$5,SUM(D599:E599),別表２!C$5))</f>
        <v>0</v>
      </c>
    </row>
    <row r="600" spans="1:6" hidden="1">
      <c r="A600" s="40"/>
      <c r="B600" s="21" t="s">
        <v>956</v>
      </c>
      <c r="C600" s="93"/>
      <c r="D600" s="91"/>
      <c r="E600" s="91"/>
      <c r="F600" s="28" cm="1">
        <f t="array" ref="F600">_xlfn.IFS($B$11=1,IF(SUM(D600:E600)&lt;=別表２!$C$3,SUM(D600:E600),別表２!C$3),$B$11=2,IF(SUM(D600:E600)&lt;=別表２!C$5,SUM(D600:E600),別表２!C$5))</f>
        <v>0</v>
      </c>
    </row>
    <row r="601" spans="1:6" hidden="1">
      <c r="A601" s="40"/>
      <c r="B601" s="21" t="s">
        <v>957</v>
      </c>
      <c r="C601" s="93"/>
      <c r="D601" s="91"/>
      <c r="E601" s="91"/>
      <c r="F601" s="28" cm="1">
        <f t="array" ref="F601">_xlfn.IFS($B$11=1,IF(SUM(D601:E601)&lt;=別表２!$C$3,SUM(D601:E601),別表２!C$3),$B$11=2,IF(SUM(D601:E601)&lt;=別表２!C$5,SUM(D601:E601),別表２!C$5))</f>
        <v>0</v>
      </c>
    </row>
    <row r="602" spans="1:6" hidden="1">
      <c r="A602" s="40"/>
      <c r="B602" s="21" t="s">
        <v>958</v>
      </c>
      <c r="C602" s="93"/>
      <c r="D602" s="91"/>
      <c r="E602" s="91"/>
      <c r="F602" s="28" cm="1">
        <f t="array" ref="F602">_xlfn.IFS($B$11=1,IF(SUM(D602:E602)&lt;=別表２!$C$3,SUM(D602:E602),別表２!C$3),$B$11=2,IF(SUM(D602:E602)&lt;=別表２!C$5,SUM(D602:E602),別表２!C$5))</f>
        <v>0</v>
      </c>
    </row>
    <row r="603" spans="1:6" hidden="1">
      <c r="A603" s="40"/>
      <c r="B603" s="21" t="s">
        <v>959</v>
      </c>
      <c r="C603" s="93"/>
      <c r="D603" s="91"/>
      <c r="E603" s="91"/>
      <c r="F603" s="28" cm="1">
        <f t="array" ref="F603">_xlfn.IFS($B$11=1,IF(SUM(D603:E603)&lt;=別表２!$C$3,SUM(D603:E603),別表２!C$3),$B$11=2,IF(SUM(D603:E603)&lt;=別表２!C$5,SUM(D603:E603),別表２!C$5))</f>
        <v>0</v>
      </c>
    </row>
    <row r="604" spans="1:6" hidden="1">
      <c r="A604" s="40"/>
      <c r="B604" s="21" t="s">
        <v>960</v>
      </c>
      <c r="C604" s="93"/>
      <c r="D604" s="91"/>
      <c r="E604" s="91"/>
      <c r="F604" s="28" cm="1">
        <f t="array" ref="F604">_xlfn.IFS($B$11=1,IF(SUM(D604:E604)&lt;=別表２!$C$3,SUM(D604:E604),別表２!C$3),$B$11=2,IF(SUM(D604:E604)&lt;=別表２!C$5,SUM(D604:E604),別表２!C$5))</f>
        <v>0</v>
      </c>
    </row>
    <row r="605" spans="1:6" hidden="1">
      <c r="A605" s="40"/>
      <c r="B605" s="21" t="s">
        <v>961</v>
      </c>
      <c r="C605" s="93"/>
      <c r="D605" s="91"/>
      <c r="E605" s="91"/>
      <c r="F605" s="28" cm="1">
        <f t="array" ref="F605">_xlfn.IFS($B$11=1,IF(SUM(D605:E605)&lt;=別表２!$C$3,SUM(D605:E605),別表２!C$3),$B$11=2,IF(SUM(D605:E605)&lt;=別表２!C$5,SUM(D605:E605),別表２!C$5))</f>
        <v>0</v>
      </c>
    </row>
    <row r="606" spans="1:6" hidden="1">
      <c r="A606" s="40"/>
      <c r="B606" s="21" t="s">
        <v>962</v>
      </c>
      <c r="C606" s="93"/>
      <c r="D606" s="91"/>
      <c r="E606" s="91"/>
      <c r="F606" s="28" cm="1">
        <f t="array" ref="F606">_xlfn.IFS($B$11=1,IF(SUM(D606:E606)&lt;=別表２!$C$3,SUM(D606:E606),別表２!C$3),$B$11=2,IF(SUM(D606:E606)&lt;=別表２!C$5,SUM(D606:E606),別表２!C$5))</f>
        <v>0</v>
      </c>
    </row>
    <row r="607" spans="1:6" hidden="1">
      <c r="A607" s="40"/>
      <c r="B607" s="21" t="s">
        <v>963</v>
      </c>
      <c r="C607" s="93"/>
      <c r="D607" s="91"/>
      <c r="E607" s="91"/>
      <c r="F607" s="28" cm="1">
        <f t="array" ref="F607">_xlfn.IFS($B$11=1,IF(SUM(D607:E607)&lt;=別表２!$C$3,SUM(D607:E607),別表２!C$3),$B$11=2,IF(SUM(D607:E607)&lt;=別表２!C$5,SUM(D607:E607),別表２!C$5))</f>
        <v>0</v>
      </c>
    </row>
    <row r="608" spans="1:6" hidden="1">
      <c r="A608" s="40"/>
      <c r="B608" s="21" t="s">
        <v>964</v>
      </c>
      <c r="C608" s="93"/>
      <c r="D608" s="91"/>
      <c r="E608" s="91"/>
      <c r="F608" s="28" cm="1">
        <f t="array" ref="F608">_xlfn.IFS($B$11=1,IF(SUM(D608:E608)&lt;=別表２!$C$3,SUM(D608:E608),別表２!C$3),$B$11=2,IF(SUM(D608:E608)&lt;=別表２!C$5,SUM(D608:E608),別表２!C$5))</f>
        <v>0</v>
      </c>
    </row>
    <row r="609" spans="1:6" hidden="1">
      <c r="A609" s="40"/>
      <c r="B609" s="21" t="s">
        <v>965</v>
      </c>
      <c r="C609" s="93"/>
      <c r="D609" s="91"/>
      <c r="E609" s="91"/>
      <c r="F609" s="28" cm="1">
        <f t="array" ref="F609">_xlfn.IFS($B$11=1,IF(SUM(D609:E609)&lt;=別表２!$C$3,SUM(D609:E609),別表２!C$3),$B$11=2,IF(SUM(D609:E609)&lt;=別表２!C$5,SUM(D609:E609),別表２!C$5))</f>
        <v>0</v>
      </c>
    </row>
    <row r="610" spans="1:6" hidden="1">
      <c r="A610" s="40"/>
      <c r="B610" s="21" t="s">
        <v>966</v>
      </c>
      <c r="C610" s="93"/>
      <c r="D610" s="91"/>
      <c r="E610" s="91"/>
      <c r="F610" s="28" cm="1">
        <f t="array" ref="F610">_xlfn.IFS($B$11=1,IF(SUM(D610:E610)&lt;=別表２!$C$3,SUM(D610:E610),別表２!C$3),$B$11=2,IF(SUM(D610:E610)&lt;=別表２!C$5,SUM(D610:E610),別表２!C$5))</f>
        <v>0</v>
      </c>
    </row>
    <row r="611" spans="1:6" hidden="1">
      <c r="A611" s="40"/>
      <c r="B611" s="21" t="s">
        <v>967</v>
      </c>
      <c r="C611" s="93"/>
      <c r="D611" s="91"/>
      <c r="E611" s="91"/>
      <c r="F611" s="28" cm="1">
        <f t="array" ref="F611">_xlfn.IFS($B$11=1,IF(SUM(D611:E611)&lt;=別表２!$C$3,SUM(D611:E611),別表２!C$3),$B$11=2,IF(SUM(D611:E611)&lt;=別表２!C$5,SUM(D611:E611),別表２!C$5))</f>
        <v>0</v>
      </c>
    </row>
    <row r="612" spans="1:6" hidden="1">
      <c r="A612" s="40"/>
      <c r="B612" s="21" t="s">
        <v>968</v>
      </c>
      <c r="C612" s="93"/>
      <c r="D612" s="91"/>
      <c r="E612" s="91"/>
      <c r="F612" s="28" cm="1">
        <f t="array" ref="F612">_xlfn.IFS($B$11=1,IF(SUM(D612:E612)&lt;=別表２!$C$3,SUM(D612:E612),別表２!C$3),$B$11=2,IF(SUM(D612:E612)&lt;=別表２!C$5,SUM(D612:E612),別表２!C$5))</f>
        <v>0</v>
      </c>
    </row>
    <row r="613" spans="1:6" hidden="1">
      <c r="A613" s="40"/>
      <c r="B613" s="21" t="s">
        <v>969</v>
      </c>
      <c r="C613" s="93"/>
      <c r="D613" s="91"/>
      <c r="E613" s="91"/>
      <c r="F613" s="28" cm="1">
        <f t="array" ref="F613">_xlfn.IFS($B$11=1,IF(SUM(D613:E613)&lt;=別表２!$C$3,SUM(D613:E613),別表２!C$3),$B$11=2,IF(SUM(D613:E613)&lt;=別表２!C$5,SUM(D613:E613),別表２!C$5))</f>
        <v>0</v>
      </c>
    </row>
    <row r="614" spans="1:6" hidden="1">
      <c r="A614" s="40"/>
      <c r="B614" s="21" t="s">
        <v>970</v>
      </c>
      <c r="C614" s="93"/>
      <c r="D614" s="91"/>
      <c r="E614" s="91"/>
      <c r="F614" s="28" cm="1">
        <f t="array" ref="F614">_xlfn.IFS($B$11=1,IF(SUM(D614:E614)&lt;=別表２!$C$3,SUM(D614:E614),別表２!C$3),$B$11=2,IF(SUM(D614:E614)&lt;=別表２!C$5,SUM(D614:E614),別表２!C$5))</f>
        <v>0</v>
      </c>
    </row>
    <row r="615" spans="1:6" hidden="1">
      <c r="A615" s="40"/>
      <c r="B615" s="21" t="s">
        <v>971</v>
      </c>
      <c r="C615" s="93"/>
      <c r="D615" s="91"/>
      <c r="E615" s="91"/>
      <c r="F615" s="28" cm="1">
        <f t="array" ref="F615">_xlfn.IFS($B$11=1,IF(SUM(D615:E615)&lt;=別表２!$C$3,SUM(D615:E615),別表２!C$3),$B$11=2,IF(SUM(D615:E615)&lt;=別表２!C$5,SUM(D615:E615),別表２!C$5))</f>
        <v>0</v>
      </c>
    </row>
    <row r="616" spans="1:6" hidden="1">
      <c r="A616" s="40"/>
      <c r="B616" s="21" t="s">
        <v>972</v>
      </c>
      <c r="C616" s="93"/>
      <c r="D616" s="91"/>
      <c r="E616" s="91"/>
      <c r="F616" s="28" cm="1">
        <f t="array" ref="F616">_xlfn.IFS($B$11=1,IF(SUM(D616:E616)&lt;=別表２!$C$3,SUM(D616:E616),別表２!C$3),$B$11=2,IF(SUM(D616:E616)&lt;=別表２!C$5,SUM(D616:E616),別表２!C$5))</f>
        <v>0</v>
      </c>
    </row>
    <row r="617" spans="1:6" hidden="1">
      <c r="A617" s="40"/>
      <c r="B617" s="21" t="s">
        <v>973</v>
      </c>
      <c r="C617" s="93"/>
      <c r="D617" s="91"/>
      <c r="E617" s="91"/>
      <c r="F617" s="28" cm="1">
        <f t="array" ref="F617">_xlfn.IFS($B$11=1,IF(SUM(D617:E617)&lt;=別表２!$C$3,SUM(D617:E617),別表２!C$3),$B$11=2,IF(SUM(D617:E617)&lt;=別表２!C$5,SUM(D617:E617),別表２!C$5))</f>
        <v>0</v>
      </c>
    </row>
    <row r="618" spans="1:6" hidden="1">
      <c r="A618" s="40"/>
      <c r="B618" s="21" t="s">
        <v>974</v>
      </c>
      <c r="C618" s="93"/>
      <c r="D618" s="91"/>
      <c r="E618" s="91"/>
      <c r="F618" s="28" cm="1">
        <f t="array" ref="F618">_xlfn.IFS($B$11=1,IF(SUM(D618:E618)&lt;=別表２!$C$3,SUM(D618:E618),別表２!C$3),$B$11=2,IF(SUM(D618:E618)&lt;=別表２!C$5,SUM(D618:E618),別表２!C$5))</f>
        <v>0</v>
      </c>
    </row>
    <row r="619" spans="1:6" hidden="1">
      <c r="A619" s="40"/>
      <c r="B619" s="21" t="s">
        <v>975</v>
      </c>
      <c r="C619" s="93"/>
      <c r="D619" s="91"/>
      <c r="E619" s="91"/>
      <c r="F619" s="28" cm="1">
        <f t="array" ref="F619">_xlfn.IFS($B$11=1,IF(SUM(D619:E619)&lt;=別表２!$C$3,SUM(D619:E619),別表２!C$3),$B$11=2,IF(SUM(D619:E619)&lt;=別表２!C$5,SUM(D619:E619),別表２!C$5))</f>
        <v>0</v>
      </c>
    </row>
    <row r="620" spans="1:6" hidden="1">
      <c r="A620" s="40"/>
      <c r="B620" s="21" t="s">
        <v>976</v>
      </c>
      <c r="C620" s="93"/>
      <c r="D620" s="91"/>
      <c r="E620" s="91"/>
      <c r="F620" s="28" cm="1">
        <f t="array" ref="F620">_xlfn.IFS($B$11=1,IF(SUM(D620:E620)&lt;=別表２!$C$3,SUM(D620:E620),別表２!C$3),$B$11=2,IF(SUM(D620:E620)&lt;=別表２!C$5,SUM(D620:E620),別表２!C$5))</f>
        <v>0</v>
      </c>
    </row>
    <row r="621" spans="1:6" hidden="1">
      <c r="A621" s="40"/>
      <c r="B621" s="21" t="s">
        <v>977</v>
      </c>
      <c r="C621" s="93"/>
      <c r="D621" s="91"/>
      <c r="E621" s="91"/>
      <c r="F621" s="28" cm="1">
        <f t="array" ref="F621">_xlfn.IFS($B$11=1,IF(SUM(D621:E621)&lt;=別表２!$C$3,SUM(D621:E621),別表２!C$3),$B$11=2,IF(SUM(D621:E621)&lt;=別表２!C$5,SUM(D621:E621),別表２!C$5))</f>
        <v>0</v>
      </c>
    </row>
    <row r="622" spans="1:6" hidden="1">
      <c r="A622" s="40"/>
      <c r="B622" s="21" t="s">
        <v>978</v>
      </c>
      <c r="C622" s="93"/>
      <c r="D622" s="91"/>
      <c r="E622" s="91"/>
      <c r="F622" s="28" cm="1">
        <f t="array" ref="F622">_xlfn.IFS($B$11=1,IF(SUM(D622:E622)&lt;=別表２!$C$3,SUM(D622:E622),別表２!C$3),$B$11=2,IF(SUM(D622:E622)&lt;=別表２!C$5,SUM(D622:E622),別表２!C$5))</f>
        <v>0</v>
      </c>
    </row>
    <row r="623" spans="1:6" hidden="1">
      <c r="A623" s="40"/>
      <c r="B623" s="21" t="s">
        <v>979</v>
      </c>
      <c r="C623" s="93"/>
      <c r="D623" s="91"/>
      <c r="E623" s="91"/>
      <c r="F623" s="28" cm="1">
        <f t="array" ref="F623">_xlfn.IFS($B$11=1,IF(SUM(D623:E623)&lt;=別表２!$C$3,SUM(D623:E623),別表２!C$3),$B$11=2,IF(SUM(D623:E623)&lt;=別表２!C$5,SUM(D623:E623),別表２!C$5))</f>
        <v>0</v>
      </c>
    </row>
    <row r="624" spans="1:6" hidden="1">
      <c r="A624" s="40"/>
      <c r="B624" s="21" t="s">
        <v>980</v>
      </c>
      <c r="C624" s="93"/>
      <c r="D624" s="91"/>
      <c r="E624" s="91"/>
      <c r="F624" s="28" cm="1">
        <f t="array" ref="F624">_xlfn.IFS($B$11=1,IF(SUM(D624:E624)&lt;=別表２!$C$3,SUM(D624:E624),別表２!C$3),$B$11=2,IF(SUM(D624:E624)&lt;=別表２!C$5,SUM(D624:E624),別表２!C$5))</f>
        <v>0</v>
      </c>
    </row>
    <row r="625" spans="1:6" hidden="1">
      <c r="A625" s="40"/>
      <c r="B625" s="21" t="s">
        <v>981</v>
      </c>
      <c r="C625" s="93"/>
      <c r="D625" s="91"/>
      <c r="E625" s="91"/>
      <c r="F625" s="28" cm="1">
        <f t="array" ref="F625">_xlfn.IFS($B$11=1,IF(SUM(D625:E625)&lt;=別表２!$C$3,SUM(D625:E625),別表２!C$3),$B$11=2,IF(SUM(D625:E625)&lt;=別表２!C$5,SUM(D625:E625),別表２!C$5))</f>
        <v>0</v>
      </c>
    </row>
    <row r="626" spans="1:6" hidden="1">
      <c r="A626" s="40"/>
      <c r="B626" s="21" t="s">
        <v>982</v>
      </c>
      <c r="C626" s="93"/>
      <c r="D626" s="91"/>
      <c r="E626" s="91"/>
      <c r="F626" s="28" cm="1">
        <f t="array" ref="F626">_xlfn.IFS($B$11=1,IF(SUM(D626:E626)&lt;=別表２!$C$3,SUM(D626:E626),別表２!C$3),$B$11=2,IF(SUM(D626:E626)&lt;=別表２!C$5,SUM(D626:E626),別表２!C$5))</f>
        <v>0</v>
      </c>
    </row>
    <row r="627" spans="1:6" hidden="1">
      <c r="A627" s="40"/>
      <c r="B627" s="21" t="s">
        <v>983</v>
      </c>
      <c r="C627" s="93"/>
      <c r="D627" s="91"/>
      <c r="E627" s="91"/>
      <c r="F627" s="28" cm="1">
        <f t="array" ref="F627">_xlfn.IFS($B$11=1,IF(SUM(D627:E627)&lt;=別表２!$C$3,SUM(D627:E627),別表２!C$3),$B$11=2,IF(SUM(D627:E627)&lt;=別表２!C$5,SUM(D627:E627),別表２!C$5))</f>
        <v>0</v>
      </c>
    </row>
    <row r="628" spans="1:6" hidden="1">
      <c r="A628" s="40"/>
      <c r="B628" s="21" t="s">
        <v>984</v>
      </c>
      <c r="C628" s="93"/>
      <c r="D628" s="91"/>
      <c r="E628" s="91"/>
      <c r="F628" s="28" cm="1">
        <f t="array" ref="F628">_xlfn.IFS($B$11=1,IF(SUM(D628:E628)&lt;=別表２!$C$3,SUM(D628:E628),別表２!C$3),$B$11=2,IF(SUM(D628:E628)&lt;=別表２!C$5,SUM(D628:E628),別表２!C$5))</f>
        <v>0</v>
      </c>
    </row>
    <row r="629" spans="1:6" hidden="1">
      <c r="A629" s="40"/>
      <c r="B629" s="21" t="s">
        <v>985</v>
      </c>
      <c r="C629" s="93"/>
      <c r="D629" s="91"/>
      <c r="E629" s="91"/>
      <c r="F629" s="28" cm="1">
        <f t="array" ref="F629">_xlfn.IFS($B$11=1,IF(SUM(D629:E629)&lt;=別表２!$C$3,SUM(D629:E629),別表２!C$3),$B$11=2,IF(SUM(D629:E629)&lt;=別表２!C$5,SUM(D629:E629),別表２!C$5))</f>
        <v>0</v>
      </c>
    </row>
    <row r="630" spans="1:6" hidden="1">
      <c r="A630" s="40"/>
      <c r="B630" s="21" t="s">
        <v>986</v>
      </c>
      <c r="C630" s="93"/>
      <c r="D630" s="91"/>
      <c r="E630" s="91"/>
      <c r="F630" s="28" cm="1">
        <f t="array" ref="F630">_xlfn.IFS($B$11=1,IF(SUM(D630:E630)&lt;=別表２!$C$3,SUM(D630:E630),別表２!C$3),$B$11=2,IF(SUM(D630:E630)&lt;=別表２!C$5,SUM(D630:E630),別表２!C$5))</f>
        <v>0</v>
      </c>
    </row>
    <row r="631" spans="1:6" hidden="1">
      <c r="A631" s="40"/>
      <c r="B631" s="21" t="s">
        <v>987</v>
      </c>
      <c r="C631" s="93"/>
      <c r="D631" s="91"/>
      <c r="E631" s="91"/>
      <c r="F631" s="28" cm="1">
        <f t="array" ref="F631">_xlfn.IFS($B$11=1,IF(SUM(D631:E631)&lt;=別表２!$C$3,SUM(D631:E631),別表２!C$3),$B$11=2,IF(SUM(D631:E631)&lt;=別表２!C$5,SUM(D631:E631),別表２!C$5))</f>
        <v>0</v>
      </c>
    </row>
    <row r="632" spans="1:6" hidden="1">
      <c r="A632" s="40"/>
      <c r="B632" s="21" t="s">
        <v>988</v>
      </c>
      <c r="C632" s="93"/>
      <c r="D632" s="91"/>
      <c r="E632" s="91"/>
      <c r="F632" s="28" cm="1">
        <f t="array" ref="F632">_xlfn.IFS($B$11=1,IF(SUM(D632:E632)&lt;=別表２!$C$3,SUM(D632:E632),別表２!C$3),$B$11=2,IF(SUM(D632:E632)&lt;=別表２!C$5,SUM(D632:E632),別表２!C$5))</f>
        <v>0</v>
      </c>
    </row>
    <row r="633" spans="1:6" hidden="1">
      <c r="A633" s="40"/>
      <c r="B633" s="21" t="s">
        <v>989</v>
      </c>
      <c r="C633" s="93"/>
      <c r="D633" s="91"/>
      <c r="E633" s="91"/>
      <c r="F633" s="28" cm="1">
        <f t="array" ref="F633">_xlfn.IFS($B$11=1,IF(SUM(D633:E633)&lt;=別表２!$C$3,SUM(D633:E633),別表２!C$3),$B$11=2,IF(SUM(D633:E633)&lt;=別表２!C$5,SUM(D633:E633),別表２!C$5))</f>
        <v>0</v>
      </c>
    </row>
    <row r="634" spans="1:6" hidden="1">
      <c r="A634" s="40"/>
      <c r="B634" s="21" t="s">
        <v>990</v>
      </c>
      <c r="C634" s="93"/>
      <c r="D634" s="91"/>
      <c r="E634" s="91"/>
      <c r="F634" s="28" cm="1">
        <f t="array" ref="F634">_xlfn.IFS($B$11=1,IF(SUM(D634:E634)&lt;=別表２!$C$3,SUM(D634:E634),別表２!C$3),$B$11=2,IF(SUM(D634:E634)&lt;=別表２!C$5,SUM(D634:E634),別表２!C$5))</f>
        <v>0</v>
      </c>
    </row>
    <row r="635" spans="1:6" hidden="1">
      <c r="A635" s="40"/>
      <c r="B635" s="21" t="s">
        <v>991</v>
      </c>
      <c r="C635" s="93"/>
      <c r="D635" s="91"/>
      <c r="E635" s="91"/>
      <c r="F635" s="28" cm="1">
        <f t="array" ref="F635">_xlfn.IFS($B$11=1,IF(SUM(D635:E635)&lt;=別表２!$C$3,SUM(D635:E635),別表２!C$3),$B$11=2,IF(SUM(D635:E635)&lt;=別表２!C$5,SUM(D635:E635),別表２!C$5))</f>
        <v>0</v>
      </c>
    </row>
    <row r="636" spans="1:6" hidden="1">
      <c r="A636" s="40"/>
      <c r="B636" s="21" t="s">
        <v>992</v>
      </c>
      <c r="C636" s="93"/>
      <c r="D636" s="91"/>
      <c r="E636" s="91"/>
      <c r="F636" s="28" cm="1">
        <f t="array" ref="F636">_xlfn.IFS($B$11=1,IF(SUM(D636:E636)&lt;=別表２!$C$3,SUM(D636:E636),別表２!C$3),$B$11=2,IF(SUM(D636:E636)&lt;=別表２!C$5,SUM(D636:E636),別表２!C$5))</f>
        <v>0</v>
      </c>
    </row>
    <row r="637" spans="1:6" hidden="1">
      <c r="A637" s="40"/>
      <c r="B637" s="21" t="s">
        <v>993</v>
      </c>
      <c r="C637" s="93"/>
      <c r="D637" s="91"/>
      <c r="E637" s="91"/>
      <c r="F637" s="28" cm="1">
        <f t="array" ref="F637">_xlfn.IFS($B$11=1,IF(SUM(D637:E637)&lt;=別表２!$C$3,SUM(D637:E637),別表２!C$3),$B$11=2,IF(SUM(D637:E637)&lt;=別表２!C$5,SUM(D637:E637),別表２!C$5))</f>
        <v>0</v>
      </c>
    </row>
    <row r="638" spans="1:6" hidden="1">
      <c r="A638" s="40"/>
      <c r="B638" s="21" t="s">
        <v>994</v>
      </c>
      <c r="C638" s="93"/>
      <c r="D638" s="91"/>
      <c r="E638" s="91"/>
      <c r="F638" s="28" cm="1">
        <f t="array" ref="F638">_xlfn.IFS($B$11=1,IF(SUM(D638:E638)&lt;=別表２!$C$3,SUM(D638:E638),別表２!C$3),$B$11=2,IF(SUM(D638:E638)&lt;=別表２!C$5,SUM(D638:E638),別表２!C$5))</f>
        <v>0</v>
      </c>
    </row>
    <row r="639" spans="1:6" hidden="1">
      <c r="A639" s="40"/>
      <c r="B639" s="21" t="s">
        <v>995</v>
      </c>
      <c r="C639" s="93"/>
      <c r="D639" s="91"/>
      <c r="E639" s="91"/>
      <c r="F639" s="28" cm="1">
        <f t="array" ref="F639">_xlfn.IFS($B$11=1,IF(SUM(D639:E639)&lt;=別表２!$C$3,SUM(D639:E639),別表２!C$3),$B$11=2,IF(SUM(D639:E639)&lt;=別表２!C$5,SUM(D639:E639),別表２!C$5))</f>
        <v>0</v>
      </c>
    </row>
    <row r="640" spans="1:6" hidden="1">
      <c r="A640" s="40"/>
      <c r="B640" s="21" t="s">
        <v>996</v>
      </c>
      <c r="C640" s="93"/>
      <c r="D640" s="91"/>
      <c r="E640" s="91"/>
      <c r="F640" s="28" cm="1">
        <f t="array" ref="F640">_xlfn.IFS($B$11=1,IF(SUM(D640:E640)&lt;=別表２!$C$3,SUM(D640:E640),別表２!C$3),$B$11=2,IF(SUM(D640:E640)&lt;=別表２!C$5,SUM(D640:E640),別表２!C$5))</f>
        <v>0</v>
      </c>
    </row>
    <row r="641" spans="1:6" hidden="1">
      <c r="A641" s="40"/>
      <c r="B641" s="21" t="s">
        <v>997</v>
      </c>
      <c r="C641" s="93"/>
      <c r="D641" s="91"/>
      <c r="E641" s="91"/>
      <c r="F641" s="28" cm="1">
        <f t="array" ref="F641">_xlfn.IFS($B$11=1,IF(SUM(D641:E641)&lt;=別表２!$C$3,SUM(D641:E641),別表２!C$3),$B$11=2,IF(SUM(D641:E641)&lt;=別表２!C$5,SUM(D641:E641),別表２!C$5))</f>
        <v>0</v>
      </c>
    </row>
    <row r="642" spans="1:6" hidden="1">
      <c r="A642" s="40"/>
      <c r="B642" s="21" t="s">
        <v>998</v>
      </c>
      <c r="C642" s="93"/>
      <c r="D642" s="91"/>
      <c r="E642" s="91"/>
      <c r="F642" s="28" cm="1">
        <f t="array" ref="F642">_xlfn.IFS($B$11=1,IF(SUM(D642:E642)&lt;=別表２!$C$3,SUM(D642:E642),別表２!C$3),$B$11=2,IF(SUM(D642:E642)&lt;=別表２!C$5,SUM(D642:E642),別表２!C$5))</f>
        <v>0</v>
      </c>
    </row>
    <row r="643" spans="1:6" hidden="1">
      <c r="A643" s="40"/>
      <c r="B643" s="21" t="s">
        <v>999</v>
      </c>
      <c r="C643" s="93"/>
      <c r="D643" s="91"/>
      <c r="E643" s="91"/>
      <c r="F643" s="28" cm="1">
        <f t="array" ref="F643">_xlfn.IFS($B$11=1,IF(SUM(D643:E643)&lt;=別表２!$C$3,SUM(D643:E643),別表２!C$3),$B$11=2,IF(SUM(D643:E643)&lt;=別表２!C$5,SUM(D643:E643),別表２!C$5))</f>
        <v>0</v>
      </c>
    </row>
    <row r="644" spans="1:6" hidden="1">
      <c r="A644" s="40"/>
      <c r="B644" s="21" t="s">
        <v>1000</v>
      </c>
      <c r="C644" s="93"/>
      <c r="D644" s="91"/>
      <c r="E644" s="91"/>
      <c r="F644" s="28" cm="1">
        <f t="array" ref="F644">_xlfn.IFS($B$11=1,IF(SUM(D644:E644)&lt;=別表２!$C$3,SUM(D644:E644),別表２!C$3),$B$11=2,IF(SUM(D644:E644)&lt;=別表２!C$5,SUM(D644:E644),別表２!C$5))</f>
        <v>0</v>
      </c>
    </row>
    <row r="645" spans="1:6" hidden="1">
      <c r="A645" s="40"/>
      <c r="B645" s="21" t="s">
        <v>1001</v>
      </c>
      <c r="C645" s="93"/>
      <c r="D645" s="91"/>
      <c r="E645" s="91"/>
      <c r="F645" s="28" cm="1">
        <f t="array" ref="F645">_xlfn.IFS($B$11=1,IF(SUM(D645:E645)&lt;=別表２!$C$3,SUM(D645:E645),別表２!C$3),$B$11=2,IF(SUM(D645:E645)&lt;=別表２!C$5,SUM(D645:E645),別表２!C$5))</f>
        <v>0</v>
      </c>
    </row>
    <row r="646" spans="1:6" hidden="1">
      <c r="A646" s="40"/>
      <c r="B646" s="21" t="s">
        <v>1002</v>
      </c>
      <c r="C646" s="93"/>
      <c r="D646" s="91"/>
      <c r="E646" s="91"/>
      <c r="F646" s="28" cm="1">
        <f t="array" ref="F646">_xlfn.IFS($B$11=1,IF(SUM(D646:E646)&lt;=別表２!$C$3,SUM(D646:E646),別表２!C$3),$B$11=2,IF(SUM(D646:E646)&lt;=別表２!C$5,SUM(D646:E646),別表２!C$5))</f>
        <v>0</v>
      </c>
    </row>
    <row r="647" spans="1:6" hidden="1">
      <c r="A647" s="40"/>
      <c r="B647" s="21" t="s">
        <v>1003</v>
      </c>
      <c r="C647" s="93"/>
      <c r="D647" s="91"/>
      <c r="E647" s="91"/>
      <c r="F647" s="28" cm="1">
        <f t="array" ref="F647">_xlfn.IFS($B$11=1,IF(SUM(D647:E647)&lt;=別表２!$C$3,SUM(D647:E647),別表２!C$3),$B$11=2,IF(SUM(D647:E647)&lt;=別表２!C$5,SUM(D647:E647),別表２!C$5))</f>
        <v>0</v>
      </c>
    </row>
    <row r="648" spans="1:6" hidden="1">
      <c r="A648" s="40"/>
      <c r="B648" s="21" t="s">
        <v>1004</v>
      </c>
      <c r="C648" s="93"/>
      <c r="D648" s="91"/>
      <c r="E648" s="91"/>
      <c r="F648" s="28" cm="1">
        <f t="array" ref="F648">_xlfn.IFS($B$11=1,IF(SUM(D648:E648)&lt;=別表２!$C$3,SUM(D648:E648),別表２!C$3),$B$11=2,IF(SUM(D648:E648)&lt;=別表２!C$5,SUM(D648:E648),別表２!C$5))</f>
        <v>0</v>
      </c>
    </row>
    <row r="649" spans="1:6" hidden="1">
      <c r="A649" s="40"/>
      <c r="B649" s="21" t="s">
        <v>1005</v>
      </c>
      <c r="C649" s="93"/>
      <c r="D649" s="91"/>
      <c r="E649" s="91"/>
      <c r="F649" s="28" cm="1">
        <f t="array" ref="F649">_xlfn.IFS($B$11=1,IF(SUM(D649:E649)&lt;=別表２!$C$3,SUM(D649:E649),別表２!C$3),$B$11=2,IF(SUM(D649:E649)&lt;=別表２!C$5,SUM(D649:E649),別表２!C$5))</f>
        <v>0</v>
      </c>
    </row>
    <row r="650" spans="1:6" hidden="1">
      <c r="A650" s="40"/>
      <c r="B650" s="21" t="s">
        <v>1006</v>
      </c>
      <c r="C650" s="93"/>
      <c r="D650" s="91"/>
      <c r="E650" s="91"/>
      <c r="F650" s="28" cm="1">
        <f t="array" ref="F650">_xlfn.IFS($B$11=1,IF(SUM(D650:E650)&lt;=別表２!$C$3,SUM(D650:E650),別表２!C$3),$B$11=2,IF(SUM(D650:E650)&lt;=別表２!C$5,SUM(D650:E650),別表２!C$5))</f>
        <v>0</v>
      </c>
    </row>
    <row r="651" spans="1:6" hidden="1">
      <c r="A651" s="40"/>
      <c r="B651" s="21" t="s">
        <v>1007</v>
      </c>
      <c r="C651" s="93"/>
      <c r="D651" s="91"/>
      <c r="E651" s="91"/>
      <c r="F651" s="28" cm="1">
        <f t="array" ref="F651">_xlfn.IFS($B$11=1,IF(SUM(D651:E651)&lt;=別表２!$C$3,SUM(D651:E651),別表２!C$3),$B$11=2,IF(SUM(D651:E651)&lt;=別表２!C$5,SUM(D651:E651),別表２!C$5))</f>
        <v>0</v>
      </c>
    </row>
    <row r="652" spans="1:6" hidden="1">
      <c r="A652" s="40"/>
      <c r="B652" s="21" t="s">
        <v>1008</v>
      </c>
      <c r="C652" s="93"/>
      <c r="D652" s="91"/>
      <c r="E652" s="91"/>
      <c r="F652" s="28" cm="1">
        <f t="array" ref="F652">_xlfn.IFS($B$11=1,IF(SUM(D652:E652)&lt;=別表２!$C$3,SUM(D652:E652),別表２!C$3),$B$11=2,IF(SUM(D652:E652)&lt;=別表２!C$5,SUM(D652:E652),別表２!C$5))</f>
        <v>0</v>
      </c>
    </row>
    <row r="653" spans="1:6" hidden="1">
      <c r="A653" s="40"/>
      <c r="B653" s="21" t="s">
        <v>1009</v>
      </c>
      <c r="C653" s="93"/>
      <c r="D653" s="91"/>
      <c r="E653" s="91"/>
      <c r="F653" s="28" cm="1">
        <f t="array" ref="F653">_xlfn.IFS($B$11=1,IF(SUM(D653:E653)&lt;=別表２!$C$3,SUM(D653:E653),別表２!C$3),$B$11=2,IF(SUM(D653:E653)&lt;=別表２!C$5,SUM(D653:E653),別表２!C$5))</f>
        <v>0</v>
      </c>
    </row>
    <row r="654" spans="1:6" hidden="1">
      <c r="A654" s="40"/>
      <c r="B654" s="21" t="s">
        <v>1010</v>
      </c>
      <c r="C654" s="93"/>
      <c r="D654" s="91"/>
      <c r="E654" s="91"/>
      <c r="F654" s="28" cm="1">
        <f t="array" ref="F654">_xlfn.IFS($B$11=1,IF(SUM(D654:E654)&lt;=別表２!$C$3,SUM(D654:E654),別表２!C$3),$B$11=2,IF(SUM(D654:E654)&lt;=別表２!C$5,SUM(D654:E654),別表２!C$5))</f>
        <v>0</v>
      </c>
    </row>
    <row r="655" spans="1:6" hidden="1">
      <c r="A655" s="40"/>
      <c r="B655" s="21" t="s">
        <v>1011</v>
      </c>
      <c r="C655" s="93"/>
      <c r="D655" s="91"/>
      <c r="E655" s="91"/>
      <c r="F655" s="28" cm="1">
        <f t="array" ref="F655">_xlfn.IFS($B$11=1,IF(SUM(D655:E655)&lt;=別表２!$C$3,SUM(D655:E655),別表２!C$3),$B$11=2,IF(SUM(D655:E655)&lt;=別表２!C$5,SUM(D655:E655),別表２!C$5))</f>
        <v>0</v>
      </c>
    </row>
    <row r="656" spans="1:6" hidden="1">
      <c r="A656" s="40"/>
      <c r="B656" s="21" t="s">
        <v>1012</v>
      </c>
      <c r="C656" s="93"/>
      <c r="D656" s="91"/>
      <c r="E656" s="91"/>
      <c r="F656" s="28" cm="1">
        <f t="array" ref="F656">_xlfn.IFS($B$11=1,IF(SUM(D656:E656)&lt;=別表２!$C$3,SUM(D656:E656),別表２!C$3),$B$11=2,IF(SUM(D656:E656)&lt;=別表２!C$5,SUM(D656:E656),別表２!C$5))</f>
        <v>0</v>
      </c>
    </row>
    <row r="657" spans="1:6" hidden="1">
      <c r="A657" s="40"/>
      <c r="B657" s="21" t="s">
        <v>1013</v>
      </c>
      <c r="C657" s="93"/>
      <c r="D657" s="91"/>
      <c r="E657" s="91"/>
      <c r="F657" s="28" cm="1">
        <f t="array" ref="F657">_xlfn.IFS($B$11=1,IF(SUM(D657:E657)&lt;=別表２!$C$3,SUM(D657:E657),別表２!C$3),$B$11=2,IF(SUM(D657:E657)&lt;=別表２!C$5,SUM(D657:E657),別表２!C$5))</f>
        <v>0</v>
      </c>
    </row>
    <row r="658" spans="1:6" hidden="1">
      <c r="A658" s="40"/>
      <c r="B658" s="21" t="s">
        <v>1014</v>
      </c>
      <c r="C658" s="93"/>
      <c r="D658" s="91"/>
      <c r="E658" s="91"/>
      <c r="F658" s="28" cm="1">
        <f t="array" ref="F658">_xlfn.IFS($B$11=1,IF(SUM(D658:E658)&lt;=別表２!$C$3,SUM(D658:E658),別表２!C$3),$B$11=2,IF(SUM(D658:E658)&lt;=別表２!C$5,SUM(D658:E658),別表２!C$5))</f>
        <v>0</v>
      </c>
    </row>
    <row r="659" spans="1:6" hidden="1">
      <c r="A659" s="40"/>
      <c r="B659" s="21" t="s">
        <v>1015</v>
      </c>
      <c r="C659" s="93"/>
      <c r="D659" s="91"/>
      <c r="E659" s="91"/>
      <c r="F659" s="28" cm="1">
        <f t="array" ref="F659">_xlfn.IFS($B$11=1,IF(SUM(D659:E659)&lt;=別表２!$C$3,SUM(D659:E659),別表２!C$3),$B$11=2,IF(SUM(D659:E659)&lt;=別表２!C$5,SUM(D659:E659),別表２!C$5))</f>
        <v>0</v>
      </c>
    </row>
    <row r="660" spans="1:6" hidden="1">
      <c r="A660" s="40"/>
      <c r="B660" s="21" t="s">
        <v>1016</v>
      </c>
      <c r="C660" s="93"/>
      <c r="D660" s="91"/>
      <c r="E660" s="91"/>
      <c r="F660" s="28" cm="1">
        <f t="array" ref="F660">_xlfn.IFS($B$11=1,IF(SUM(D660:E660)&lt;=別表２!$C$3,SUM(D660:E660),別表２!C$3),$B$11=2,IF(SUM(D660:E660)&lt;=別表２!C$5,SUM(D660:E660),別表２!C$5))</f>
        <v>0</v>
      </c>
    </row>
    <row r="661" spans="1:6" hidden="1">
      <c r="A661" s="40"/>
      <c r="B661" s="21" t="s">
        <v>1017</v>
      </c>
      <c r="C661" s="93"/>
      <c r="D661" s="91"/>
      <c r="E661" s="91"/>
      <c r="F661" s="28" cm="1">
        <f t="array" ref="F661">_xlfn.IFS($B$11=1,IF(SUM(D661:E661)&lt;=別表２!$C$3,SUM(D661:E661),別表２!C$3),$B$11=2,IF(SUM(D661:E661)&lt;=別表２!C$5,SUM(D661:E661),別表２!C$5))</f>
        <v>0</v>
      </c>
    </row>
    <row r="662" spans="1:6" hidden="1">
      <c r="A662" s="40"/>
      <c r="B662" s="21" t="s">
        <v>1018</v>
      </c>
      <c r="C662" s="93"/>
      <c r="D662" s="91"/>
      <c r="E662" s="91"/>
      <c r="F662" s="28" cm="1">
        <f t="array" ref="F662">_xlfn.IFS($B$11=1,IF(SUM(D662:E662)&lt;=別表２!$C$3,SUM(D662:E662),別表２!C$3),$B$11=2,IF(SUM(D662:E662)&lt;=別表２!C$5,SUM(D662:E662),別表２!C$5))</f>
        <v>0</v>
      </c>
    </row>
    <row r="663" spans="1:6" hidden="1">
      <c r="A663" s="40"/>
      <c r="B663" s="21" t="s">
        <v>1019</v>
      </c>
      <c r="C663" s="93"/>
      <c r="D663" s="91"/>
      <c r="E663" s="91"/>
      <c r="F663" s="28" cm="1">
        <f t="array" ref="F663">_xlfn.IFS($B$11=1,IF(SUM(D663:E663)&lt;=別表２!$C$3,SUM(D663:E663),別表２!C$3),$B$11=2,IF(SUM(D663:E663)&lt;=別表２!C$5,SUM(D663:E663),別表２!C$5))</f>
        <v>0</v>
      </c>
    </row>
    <row r="664" spans="1:6" hidden="1">
      <c r="A664" s="40"/>
      <c r="B664" s="21" t="s">
        <v>1020</v>
      </c>
      <c r="C664" s="93"/>
      <c r="D664" s="91"/>
      <c r="E664" s="91"/>
      <c r="F664" s="28" cm="1">
        <f t="array" ref="F664">_xlfn.IFS($B$11=1,IF(SUM(D664:E664)&lt;=別表２!$C$3,SUM(D664:E664),別表２!C$3),$B$11=2,IF(SUM(D664:E664)&lt;=別表２!C$5,SUM(D664:E664),別表２!C$5))</f>
        <v>0</v>
      </c>
    </row>
    <row r="665" spans="1:6" hidden="1">
      <c r="A665" s="40"/>
      <c r="B665" s="21" t="s">
        <v>1021</v>
      </c>
      <c r="C665" s="93"/>
      <c r="D665" s="91"/>
      <c r="E665" s="91"/>
      <c r="F665" s="28" cm="1">
        <f t="array" ref="F665">_xlfn.IFS($B$11=1,IF(SUM(D665:E665)&lt;=別表２!$C$3,SUM(D665:E665),別表２!C$3),$B$11=2,IF(SUM(D665:E665)&lt;=別表２!C$5,SUM(D665:E665),別表２!C$5))</f>
        <v>0</v>
      </c>
    </row>
    <row r="666" spans="1:6" hidden="1">
      <c r="A666" s="40"/>
      <c r="B666" s="21" t="s">
        <v>1022</v>
      </c>
      <c r="C666" s="93"/>
      <c r="D666" s="91"/>
      <c r="E666" s="91"/>
      <c r="F666" s="28" cm="1">
        <f t="array" ref="F666">_xlfn.IFS($B$11=1,IF(SUM(D666:E666)&lt;=別表２!$C$3,SUM(D666:E666),別表２!C$3),$B$11=2,IF(SUM(D666:E666)&lt;=別表２!C$5,SUM(D666:E666),別表２!C$5))</f>
        <v>0</v>
      </c>
    </row>
    <row r="667" spans="1:6" hidden="1">
      <c r="A667" s="40"/>
      <c r="B667" s="21" t="s">
        <v>1023</v>
      </c>
      <c r="C667" s="93"/>
      <c r="D667" s="91"/>
      <c r="E667" s="91"/>
      <c r="F667" s="28" cm="1">
        <f t="array" ref="F667">_xlfn.IFS($B$11=1,IF(SUM(D667:E667)&lt;=別表２!$C$3,SUM(D667:E667),別表２!C$3),$B$11=2,IF(SUM(D667:E667)&lt;=別表２!C$5,SUM(D667:E667),別表２!C$5))</f>
        <v>0</v>
      </c>
    </row>
    <row r="668" spans="1:6" hidden="1">
      <c r="A668" s="40"/>
      <c r="B668" s="21" t="s">
        <v>1024</v>
      </c>
      <c r="C668" s="93"/>
      <c r="D668" s="91"/>
      <c r="E668" s="91"/>
      <c r="F668" s="28" cm="1">
        <f t="array" ref="F668">_xlfn.IFS($B$11=1,IF(SUM(D668:E668)&lt;=別表２!$C$3,SUM(D668:E668),別表２!C$3),$B$11=2,IF(SUM(D668:E668)&lt;=別表２!C$5,SUM(D668:E668),別表２!C$5))</f>
        <v>0</v>
      </c>
    </row>
    <row r="669" spans="1:6" hidden="1">
      <c r="A669" s="40"/>
      <c r="B669" s="21" t="s">
        <v>1025</v>
      </c>
      <c r="C669" s="93"/>
      <c r="D669" s="91"/>
      <c r="E669" s="91"/>
      <c r="F669" s="28" cm="1">
        <f t="array" ref="F669">_xlfn.IFS($B$11=1,IF(SUM(D669:E669)&lt;=別表２!$C$3,SUM(D669:E669),別表２!C$3),$B$11=2,IF(SUM(D669:E669)&lt;=別表２!C$5,SUM(D669:E669),別表２!C$5))</f>
        <v>0</v>
      </c>
    </row>
    <row r="670" spans="1:6" hidden="1">
      <c r="A670" s="40"/>
      <c r="B670" s="21" t="s">
        <v>1026</v>
      </c>
      <c r="C670" s="93"/>
      <c r="D670" s="91"/>
      <c r="E670" s="91"/>
      <c r="F670" s="28" cm="1">
        <f t="array" ref="F670">_xlfn.IFS($B$11=1,IF(SUM(D670:E670)&lt;=別表２!$C$3,SUM(D670:E670),別表２!C$3),$B$11=2,IF(SUM(D670:E670)&lt;=別表２!C$5,SUM(D670:E670),別表２!C$5))</f>
        <v>0</v>
      </c>
    </row>
    <row r="671" spans="1:6" hidden="1">
      <c r="A671" s="40"/>
      <c r="B671" s="21" t="s">
        <v>1027</v>
      </c>
      <c r="C671" s="93"/>
      <c r="D671" s="91"/>
      <c r="E671" s="91"/>
      <c r="F671" s="28" cm="1">
        <f t="array" ref="F671">_xlfn.IFS($B$11=1,IF(SUM(D671:E671)&lt;=別表２!$C$3,SUM(D671:E671),別表２!C$3),$B$11=2,IF(SUM(D671:E671)&lt;=別表２!C$5,SUM(D671:E671),別表２!C$5))</f>
        <v>0</v>
      </c>
    </row>
    <row r="672" spans="1:6" hidden="1">
      <c r="A672" s="40"/>
      <c r="B672" s="21" t="s">
        <v>1028</v>
      </c>
      <c r="C672" s="93"/>
      <c r="D672" s="91"/>
      <c r="E672" s="91"/>
      <c r="F672" s="28" cm="1">
        <f t="array" ref="F672">_xlfn.IFS($B$11=1,IF(SUM(D672:E672)&lt;=別表２!$C$3,SUM(D672:E672),別表２!C$3),$B$11=2,IF(SUM(D672:E672)&lt;=別表２!C$5,SUM(D672:E672),別表２!C$5))</f>
        <v>0</v>
      </c>
    </row>
    <row r="673" spans="1:6" hidden="1">
      <c r="A673" s="40"/>
      <c r="B673" s="21" t="s">
        <v>1029</v>
      </c>
      <c r="C673" s="93"/>
      <c r="D673" s="91"/>
      <c r="E673" s="91"/>
      <c r="F673" s="28" cm="1">
        <f t="array" ref="F673">_xlfn.IFS($B$11=1,IF(SUM(D673:E673)&lt;=別表２!$C$3,SUM(D673:E673),別表２!C$3),$B$11=2,IF(SUM(D673:E673)&lt;=別表２!C$5,SUM(D673:E673),別表２!C$5))</f>
        <v>0</v>
      </c>
    </row>
    <row r="674" spans="1:6" hidden="1">
      <c r="A674" s="40"/>
      <c r="B674" s="21" t="s">
        <v>1030</v>
      </c>
      <c r="C674" s="93"/>
      <c r="D674" s="91"/>
      <c r="E674" s="91"/>
      <c r="F674" s="28" cm="1">
        <f t="array" ref="F674">_xlfn.IFS($B$11=1,IF(SUM(D674:E674)&lt;=別表２!$C$3,SUM(D674:E674),別表２!C$3),$B$11=2,IF(SUM(D674:E674)&lt;=別表２!C$5,SUM(D674:E674),別表２!C$5))</f>
        <v>0</v>
      </c>
    </row>
    <row r="675" spans="1:6" hidden="1">
      <c r="A675" s="40"/>
      <c r="B675" s="21" t="s">
        <v>1031</v>
      </c>
      <c r="C675" s="93"/>
      <c r="D675" s="91"/>
      <c r="E675" s="91"/>
      <c r="F675" s="28" cm="1">
        <f t="array" ref="F675">_xlfn.IFS($B$11=1,IF(SUM(D675:E675)&lt;=別表２!$C$3,SUM(D675:E675),別表２!C$3),$B$11=2,IF(SUM(D675:E675)&lt;=別表２!C$5,SUM(D675:E675),別表２!C$5))</f>
        <v>0</v>
      </c>
    </row>
    <row r="676" spans="1:6" hidden="1">
      <c r="A676" s="40"/>
      <c r="B676" s="21" t="s">
        <v>1032</v>
      </c>
      <c r="C676" s="93"/>
      <c r="D676" s="91"/>
      <c r="E676" s="91"/>
      <c r="F676" s="28" cm="1">
        <f t="array" ref="F676">_xlfn.IFS($B$11=1,IF(SUM(D676:E676)&lt;=別表２!$C$3,SUM(D676:E676),別表２!C$3),$B$11=2,IF(SUM(D676:E676)&lt;=別表２!C$5,SUM(D676:E676),別表２!C$5))</f>
        <v>0</v>
      </c>
    </row>
    <row r="677" spans="1:6" hidden="1">
      <c r="A677" s="40"/>
      <c r="B677" s="21" t="s">
        <v>1033</v>
      </c>
      <c r="C677" s="93"/>
      <c r="D677" s="91"/>
      <c r="E677" s="91"/>
      <c r="F677" s="28" cm="1">
        <f t="array" ref="F677">_xlfn.IFS($B$11=1,IF(SUM(D677:E677)&lt;=別表２!$C$3,SUM(D677:E677),別表２!C$3),$B$11=2,IF(SUM(D677:E677)&lt;=別表２!C$5,SUM(D677:E677),別表２!C$5))</f>
        <v>0</v>
      </c>
    </row>
    <row r="678" spans="1:6" hidden="1">
      <c r="A678" s="40"/>
      <c r="B678" s="21" t="s">
        <v>1034</v>
      </c>
      <c r="C678" s="93"/>
      <c r="D678" s="91"/>
      <c r="E678" s="91"/>
      <c r="F678" s="28" cm="1">
        <f t="array" ref="F678">_xlfn.IFS($B$11=1,IF(SUM(D678:E678)&lt;=別表２!$C$3,SUM(D678:E678),別表２!C$3),$B$11=2,IF(SUM(D678:E678)&lt;=別表２!C$5,SUM(D678:E678),別表２!C$5))</f>
        <v>0</v>
      </c>
    </row>
    <row r="679" spans="1:6" hidden="1">
      <c r="A679" s="40"/>
      <c r="B679" s="21" t="s">
        <v>1035</v>
      </c>
      <c r="C679" s="93"/>
      <c r="D679" s="91"/>
      <c r="E679" s="91"/>
      <c r="F679" s="28" cm="1">
        <f t="array" ref="F679">_xlfn.IFS($B$11=1,IF(SUM(D679:E679)&lt;=別表２!$C$3,SUM(D679:E679),別表２!C$3),$B$11=2,IF(SUM(D679:E679)&lt;=別表２!C$5,SUM(D679:E679),別表２!C$5))</f>
        <v>0</v>
      </c>
    </row>
    <row r="680" spans="1:6" hidden="1">
      <c r="A680" s="40"/>
      <c r="B680" s="21" t="s">
        <v>1036</v>
      </c>
      <c r="C680" s="93"/>
      <c r="D680" s="91"/>
      <c r="E680" s="91"/>
      <c r="F680" s="28" cm="1">
        <f t="array" ref="F680">_xlfn.IFS($B$11=1,IF(SUM(D680:E680)&lt;=別表２!$C$3,SUM(D680:E680),別表２!C$3),$B$11=2,IF(SUM(D680:E680)&lt;=別表２!C$5,SUM(D680:E680),別表２!C$5))</f>
        <v>0</v>
      </c>
    </row>
    <row r="681" spans="1:6" hidden="1">
      <c r="A681" s="40"/>
      <c r="B681" s="21" t="s">
        <v>1037</v>
      </c>
      <c r="C681" s="93"/>
      <c r="D681" s="91"/>
      <c r="E681" s="91"/>
      <c r="F681" s="28" cm="1">
        <f t="array" ref="F681">_xlfn.IFS($B$11=1,IF(SUM(D681:E681)&lt;=別表２!$C$3,SUM(D681:E681),別表２!C$3),$B$11=2,IF(SUM(D681:E681)&lt;=別表２!C$5,SUM(D681:E681),別表２!C$5))</f>
        <v>0</v>
      </c>
    </row>
    <row r="682" spans="1:6" hidden="1">
      <c r="A682" s="40"/>
      <c r="B682" s="21" t="s">
        <v>1038</v>
      </c>
      <c r="C682" s="93"/>
      <c r="D682" s="91"/>
      <c r="E682" s="91"/>
      <c r="F682" s="28" cm="1">
        <f t="array" ref="F682">_xlfn.IFS($B$11=1,IF(SUM(D682:E682)&lt;=別表２!$C$3,SUM(D682:E682),別表２!C$3),$B$11=2,IF(SUM(D682:E682)&lt;=別表２!C$5,SUM(D682:E682),別表２!C$5))</f>
        <v>0</v>
      </c>
    </row>
    <row r="683" spans="1:6" hidden="1">
      <c r="A683" s="40"/>
      <c r="B683" s="21" t="s">
        <v>1039</v>
      </c>
      <c r="C683" s="93"/>
      <c r="D683" s="91"/>
      <c r="E683" s="91"/>
      <c r="F683" s="28" cm="1">
        <f t="array" ref="F683">_xlfn.IFS($B$11=1,IF(SUM(D683:E683)&lt;=別表２!$C$3,SUM(D683:E683),別表２!C$3),$B$11=2,IF(SUM(D683:E683)&lt;=別表２!C$5,SUM(D683:E683),別表２!C$5))</f>
        <v>0</v>
      </c>
    </row>
    <row r="684" spans="1:6" hidden="1">
      <c r="A684" s="40"/>
      <c r="B684" s="21" t="s">
        <v>1040</v>
      </c>
      <c r="C684" s="93"/>
      <c r="D684" s="91"/>
      <c r="E684" s="91"/>
      <c r="F684" s="28" cm="1">
        <f t="array" ref="F684">_xlfn.IFS($B$11=1,IF(SUM(D684:E684)&lt;=別表２!$C$3,SUM(D684:E684),別表２!C$3),$B$11=2,IF(SUM(D684:E684)&lt;=別表２!C$5,SUM(D684:E684),別表２!C$5))</f>
        <v>0</v>
      </c>
    </row>
    <row r="685" spans="1:6" hidden="1">
      <c r="A685" s="40"/>
      <c r="B685" s="21" t="s">
        <v>1041</v>
      </c>
      <c r="C685" s="93"/>
      <c r="D685" s="91"/>
      <c r="E685" s="91"/>
      <c r="F685" s="28" cm="1">
        <f t="array" ref="F685">_xlfn.IFS($B$11=1,IF(SUM(D685:E685)&lt;=別表２!$C$3,SUM(D685:E685),別表２!C$3),$B$11=2,IF(SUM(D685:E685)&lt;=別表２!C$5,SUM(D685:E685),別表２!C$5))</f>
        <v>0</v>
      </c>
    </row>
    <row r="686" spans="1:6" hidden="1">
      <c r="A686" s="40"/>
      <c r="B686" s="21" t="s">
        <v>1042</v>
      </c>
      <c r="C686" s="93"/>
      <c r="D686" s="91"/>
      <c r="E686" s="91"/>
      <c r="F686" s="28" cm="1">
        <f t="array" ref="F686">_xlfn.IFS($B$11=1,IF(SUM(D686:E686)&lt;=別表２!$C$3,SUM(D686:E686),別表２!C$3),$B$11=2,IF(SUM(D686:E686)&lt;=別表２!C$5,SUM(D686:E686),別表２!C$5))</f>
        <v>0</v>
      </c>
    </row>
    <row r="687" spans="1:6" hidden="1">
      <c r="A687" s="40"/>
      <c r="B687" s="21" t="s">
        <v>1043</v>
      </c>
      <c r="C687" s="93"/>
      <c r="D687" s="91"/>
      <c r="E687" s="91"/>
      <c r="F687" s="28" cm="1">
        <f t="array" ref="F687">_xlfn.IFS($B$11=1,IF(SUM(D687:E687)&lt;=別表２!$C$3,SUM(D687:E687),別表２!C$3),$B$11=2,IF(SUM(D687:E687)&lt;=別表２!C$5,SUM(D687:E687),別表２!C$5))</f>
        <v>0</v>
      </c>
    </row>
    <row r="688" spans="1:6" hidden="1">
      <c r="A688" s="40"/>
      <c r="B688" s="21" t="s">
        <v>1044</v>
      </c>
      <c r="C688" s="93"/>
      <c r="D688" s="91"/>
      <c r="E688" s="91"/>
      <c r="F688" s="28" cm="1">
        <f t="array" ref="F688">_xlfn.IFS($B$11=1,IF(SUM(D688:E688)&lt;=別表２!$C$3,SUM(D688:E688),別表２!C$3),$B$11=2,IF(SUM(D688:E688)&lt;=別表２!C$5,SUM(D688:E688),別表２!C$5))</f>
        <v>0</v>
      </c>
    </row>
    <row r="689" spans="1:6" hidden="1">
      <c r="A689" s="40"/>
      <c r="B689" s="21" t="s">
        <v>1045</v>
      </c>
      <c r="C689" s="93"/>
      <c r="D689" s="91"/>
      <c r="E689" s="91"/>
      <c r="F689" s="28" cm="1">
        <f t="array" ref="F689">_xlfn.IFS($B$11=1,IF(SUM(D689:E689)&lt;=別表２!$C$3,SUM(D689:E689),別表２!C$3),$B$11=2,IF(SUM(D689:E689)&lt;=別表２!C$5,SUM(D689:E689),別表２!C$5))</f>
        <v>0</v>
      </c>
    </row>
    <row r="690" spans="1:6" hidden="1">
      <c r="A690" s="40"/>
      <c r="B690" s="21" t="s">
        <v>1046</v>
      </c>
      <c r="C690" s="93"/>
      <c r="D690" s="91"/>
      <c r="E690" s="91"/>
      <c r="F690" s="28" cm="1">
        <f t="array" ref="F690">_xlfn.IFS($B$11=1,IF(SUM(D690:E690)&lt;=別表２!$C$3,SUM(D690:E690),別表２!C$3),$B$11=2,IF(SUM(D690:E690)&lt;=別表２!C$5,SUM(D690:E690),別表２!C$5))</f>
        <v>0</v>
      </c>
    </row>
    <row r="691" spans="1:6" hidden="1">
      <c r="A691" s="40"/>
      <c r="B691" s="21" t="s">
        <v>1047</v>
      </c>
      <c r="C691" s="93"/>
      <c r="D691" s="91"/>
      <c r="E691" s="91"/>
      <c r="F691" s="28" cm="1">
        <f t="array" ref="F691">_xlfn.IFS($B$11=1,IF(SUM(D691:E691)&lt;=別表２!$C$3,SUM(D691:E691),別表２!C$3),$B$11=2,IF(SUM(D691:E691)&lt;=別表２!C$5,SUM(D691:E691),別表２!C$5))</f>
        <v>0</v>
      </c>
    </row>
    <row r="692" spans="1:6" hidden="1">
      <c r="A692" s="40"/>
      <c r="B692" s="21" t="s">
        <v>1048</v>
      </c>
      <c r="C692" s="93"/>
      <c r="D692" s="91"/>
      <c r="E692" s="91"/>
      <c r="F692" s="28" cm="1">
        <f t="array" ref="F692">_xlfn.IFS($B$11=1,IF(SUM(D692:E692)&lt;=別表２!$C$3,SUM(D692:E692),別表２!C$3),$B$11=2,IF(SUM(D692:E692)&lt;=別表２!C$5,SUM(D692:E692),別表２!C$5))</f>
        <v>0</v>
      </c>
    </row>
    <row r="693" spans="1:6" hidden="1">
      <c r="A693" s="40"/>
      <c r="B693" s="21" t="s">
        <v>1049</v>
      </c>
      <c r="C693" s="93"/>
      <c r="D693" s="91"/>
      <c r="E693" s="91"/>
      <c r="F693" s="28" cm="1">
        <f t="array" ref="F693">_xlfn.IFS($B$11=1,IF(SUM(D693:E693)&lt;=別表２!$C$3,SUM(D693:E693),別表２!C$3),$B$11=2,IF(SUM(D693:E693)&lt;=別表２!C$5,SUM(D693:E693),別表２!C$5))</f>
        <v>0</v>
      </c>
    </row>
    <row r="694" spans="1:6" hidden="1">
      <c r="A694" s="40"/>
      <c r="B694" s="21" t="s">
        <v>1050</v>
      </c>
      <c r="C694" s="93"/>
      <c r="D694" s="91"/>
      <c r="E694" s="91"/>
      <c r="F694" s="28" cm="1">
        <f t="array" ref="F694">_xlfn.IFS($B$11=1,IF(SUM(D694:E694)&lt;=別表２!$C$3,SUM(D694:E694),別表２!C$3),$B$11=2,IF(SUM(D694:E694)&lt;=別表２!C$5,SUM(D694:E694),別表２!C$5))</f>
        <v>0</v>
      </c>
    </row>
    <row r="695" spans="1:6" hidden="1">
      <c r="A695" s="40"/>
      <c r="B695" s="21" t="s">
        <v>1051</v>
      </c>
      <c r="C695" s="93"/>
      <c r="D695" s="91"/>
      <c r="E695" s="91"/>
      <c r="F695" s="28" cm="1">
        <f t="array" ref="F695">_xlfn.IFS($B$11=1,IF(SUM(D695:E695)&lt;=別表２!$C$3,SUM(D695:E695),別表２!C$3),$B$11=2,IF(SUM(D695:E695)&lt;=別表２!C$5,SUM(D695:E695),別表２!C$5))</f>
        <v>0</v>
      </c>
    </row>
    <row r="696" spans="1:6" hidden="1">
      <c r="A696" s="40"/>
      <c r="B696" s="21" t="s">
        <v>1052</v>
      </c>
      <c r="C696" s="93"/>
      <c r="D696" s="91"/>
      <c r="E696" s="91"/>
      <c r="F696" s="28" cm="1">
        <f t="array" ref="F696">_xlfn.IFS($B$11=1,IF(SUM(D696:E696)&lt;=別表２!$C$3,SUM(D696:E696),別表２!C$3),$B$11=2,IF(SUM(D696:E696)&lt;=別表２!C$5,SUM(D696:E696),別表２!C$5))</f>
        <v>0</v>
      </c>
    </row>
    <row r="697" spans="1:6" hidden="1">
      <c r="A697" s="40"/>
      <c r="B697" s="21" t="s">
        <v>1053</v>
      </c>
      <c r="C697" s="93"/>
      <c r="D697" s="91"/>
      <c r="E697" s="91"/>
      <c r="F697" s="28" cm="1">
        <f t="array" ref="F697">_xlfn.IFS($B$11=1,IF(SUM(D697:E697)&lt;=別表２!$C$3,SUM(D697:E697),別表２!C$3),$B$11=2,IF(SUM(D697:E697)&lt;=別表２!C$5,SUM(D697:E697),別表２!C$5))</f>
        <v>0</v>
      </c>
    </row>
    <row r="698" spans="1:6" hidden="1">
      <c r="A698" s="40"/>
      <c r="B698" s="21" t="s">
        <v>1054</v>
      </c>
      <c r="C698" s="93"/>
      <c r="D698" s="91"/>
      <c r="E698" s="91"/>
      <c r="F698" s="28" cm="1">
        <f t="array" ref="F698">_xlfn.IFS($B$11=1,IF(SUM(D698:E698)&lt;=別表２!$C$3,SUM(D698:E698),別表２!C$3),$B$11=2,IF(SUM(D698:E698)&lt;=別表２!C$5,SUM(D698:E698),別表２!C$5))</f>
        <v>0</v>
      </c>
    </row>
    <row r="699" spans="1:6" hidden="1">
      <c r="A699" s="40"/>
      <c r="B699" s="21" t="s">
        <v>1055</v>
      </c>
      <c r="C699" s="93"/>
      <c r="D699" s="91"/>
      <c r="E699" s="91"/>
      <c r="F699" s="28" cm="1">
        <f t="array" ref="F699">_xlfn.IFS($B$11=1,IF(SUM(D699:E699)&lt;=別表２!$C$3,SUM(D699:E699),別表２!C$3),$B$11=2,IF(SUM(D699:E699)&lt;=別表２!C$5,SUM(D699:E699),別表２!C$5))</f>
        <v>0</v>
      </c>
    </row>
    <row r="700" spans="1:6" hidden="1">
      <c r="A700" s="40"/>
      <c r="B700" s="21" t="s">
        <v>1056</v>
      </c>
      <c r="C700" s="93"/>
      <c r="D700" s="91"/>
      <c r="E700" s="91"/>
      <c r="F700" s="28" cm="1">
        <f t="array" ref="F700">_xlfn.IFS($B$11=1,IF(SUM(D700:E700)&lt;=別表２!$C$3,SUM(D700:E700),別表２!C$3),$B$11=2,IF(SUM(D700:E700)&lt;=別表２!C$5,SUM(D700:E700),別表２!C$5))</f>
        <v>0</v>
      </c>
    </row>
    <row r="701" spans="1:6" hidden="1">
      <c r="A701" s="40"/>
      <c r="B701" s="21" t="s">
        <v>1057</v>
      </c>
      <c r="C701" s="93"/>
      <c r="D701" s="91"/>
      <c r="E701" s="91"/>
      <c r="F701" s="28" cm="1">
        <f t="array" ref="F701">_xlfn.IFS($B$11=1,IF(SUM(D701:E701)&lt;=別表２!$C$3,SUM(D701:E701),別表２!C$3),$B$11=2,IF(SUM(D701:E701)&lt;=別表２!C$5,SUM(D701:E701),別表２!C$5))</f>
        <v>0</v>
      </c>
    </row>
    <row r="702" spans="1:6" hidden="1">
      <c r="A702" s="40"/>
      <c r="B702" s="21" t="s">
        <v>1058</v>
      </c>
      <c r="C702" s="93"/>
      <c r="D702" s="91"/>
      <c r="E702" s="91"/>
      <c r="F702" s="28" cm="1">
        <f t="array" ref="F702">_xlfn.IFS($B$11=1,IF(SUM(D702:E702)&lt;=別表２!$C$3,SUM(D702:E702),別表２!C$3),$B$11=2,IF(SUM(D702:E702)&lt;=別表２!C$5,SUM(D702:E702),別表２!C$5))</f>
        <v>0</v>
      </c>
    </row>
    <row r="703" spans="1:6" hidden="1">
      <c r="A703" s="40"/>
      <c r="B703" s="21" t="s">
        <v>1059</v>
      </c>
      <c r="C703" s="93"/>
      <c r="D703" s="91"/>
      <c r="E703" s="91"/>
      <c r="F703" s="28" cm="1">
        <f t="array" ref="F703">_xlfn.IFS($B$11=1,IF(SUM(D703:E703)&lt;=別表２!$C$3,SUM(D703:E703),別表２!C$3),$B$11=2,IF(SUM(D703:E703)&lt;=別表２!C$5,SUM(D703:E703),別表２!C$5))</f>
        <v>0</v>
      </c>
    </row>
    <row r="704" spans="1:6" hidden="1">
      <c r="A704" s="40"/>
      <c r="B704" s="21" t="s">
        <v>1060</v>
      </c>
      <c r="C704" s="93"/>
      <c r="D704" s="91"/>
      <c r="E704" s="91"/>
      <c r="F704" s="28" cm="1">
        <f t="array" ref="F704">_xlfn.IFS($B$11=1,IF(SUM(D704:E704)&lt;=別表２!$C$3,SUM(D704:E704),別表２!C$3),$B$11=2,IF(SUM(D704:E704)&lt;=別表２!C$5,SUM(D704:E704),別表２!C$5))</f>
        <v>0</v>
      </c>
    </row>
    <row r="705" spans="1:6" hidden="1">
      <c r="A705" s="40"/>
      <c r="B705" s="21" t="s">
        <v>1061</v>
      </c>
      <c r="C705" s="93"/>
      <c r="D705" s="91"/>
      <c r="E705" s="91"/>
      <c r="F705" s="28" cm="1">
        <f t="array" ref="F705">_xlfn.IFS($B$11=1,IF(SUM(D705:E705)&lt;=別表２!$C$3,SUM(D705:E705),別表２!C$3),$B$11=2,IF(SUM(D705:E705)&lt;=別表２!C$5,SUM(D705:E705),別表２!C$5))</f>
        <v>0</v>
      </c>
    </row>
    <row r="706" spans="1:6" hidden="1">
      <c r="A706" s="40"/>
      <c r="B706" s="21" t="s">
        <v>1062</v>
      </c>
      <c r="C706" s="93"/>
      <c r="D706" s="91"/>
      <c r="E706" s="91"/>
      <c r="F706" s="28" cm="1">
        <f t="array" ref="F706">_xlfn.IFS($B$11=1,IF(SUM(D706:E706)&lt;=別表２!$C$3,SUM(D706:E706),別表２!C$3),$B$11=2,IF(SUM(D706:E706)&lt;=別表２!C$5,SUM(D706:E706),別表２!C$5))</f>
        <v>0</v>
      </c>
    </row>
    <row r="707" spans="1:6" hidden="1">
      <c r="A707" s="40"/>
      <c r="B707" s="21" t="s">
        <v>1063</v>
      </c>
      <c r="C707" s="93"/>
      <c r="D707" s="91"/>
      <c r="E707" s="91"/>
      <c r="F707" s="28" cm="1">
        <f t="array" ref="F707">_xlfn.IFS($B$11=1,IF(SUM(D707:E707)&lt;=別表２!$C$3,SUM(D707:E707),別表２!C$3),$B$11=2,IF(SUM(D707:E707)&lt;=別表２!C$5,SUM(D707:E707),別表２!C$5))</f>
        <v>0</v>
      </c>
    </row>
    <row r="708" spans="1:6" hidden="1">
      <c r="A708" s="40"/>
      <c r="B708" s="21" t="s">
        <v>1064</v>
      </c>
      <c r="C708" s="93"/>
      <c r="D708" s="91"/>
      <c r="E708" s="91"/>
      <c r="F708" s="28" cm="1">
        <f t="array" ref="F708">_xlfn.IFS($B$11=1,IF(SUM(D708:E708)&lt;=別表２!$C$3,SUM(D708:E708),別表２!C$3),$B$11=2,IF(SUM(D708:E708)&lt;=別表２!C$5,SUM(D708:E708),別表２!C$5))</f>
        <v>0</v>
      </c>
    </row>
    <row r="709" spans="1:6" hidden="1">
      <c r="A709" s="40"/>
      <c r="B709" s="21" t="s">
        <v>1065</v>
      </c>
      <c r="C709" s="93"/>
      <c r="D709" s="91"/>
      <c r="E709" s="91"/>
      <c r="F709" s="28" cm="1">
        <f t="array" ref="F709">_xlfn.IFS($B$11=1,IF(SUM(D709:E709)&lt;=別表２!$C$3,SUM(D709:E709),別表２!C$3),$B$11=2,IF(SUM(D709:E709)&lt;=別表２!C$5,SUM(D709:E709),別表２!C$5))</f>
        <v>0</v>
      </c>
    </row>
    <row r="710" spans="1:6" hidden="1">
      <c r="A710" s="40"/>
      <c r="B710" s="21" t="s">
        <v>1066</v>
      </c>
      <c r="C710" s="93"/>
      <c r="D710" s="91"/>
      <c r="E710" s="91"/>
      <c r="F710" s="28" cm="1">
        <f t="array" ref="F710">_xlfn.IFS($B$11=1,IF(SUM(D710:E710)&lt;=別表２!$C$3,SUM(D710:E710),別表２!C$3),$B$11=2,IF(SUM(D710:E710)&lt;=別表２!C$5,SUM(D710:E710),別表２!C$5))</f>
        <v>0</v>
      </c>
    </row>
    <row r="711" spans="1:6" hidden="1">
      <c r="A711" s="40"/>
      <c r="B711" s="21" t="s">
        <v>1067</v>
      </c>
      <c r="C711" s="93"/>
      <c r="D711" s="91"/>
      <c r="E711" s="91"/>
      <c r="F711" s="28" cm="1">
        <f t="array" ref="F711">_xlfn.IFS($B$11=1,IF(SUM(D711:E711)&lt;=別表２!$C$3,SUM(D711:E711),別表２!C$3),$B$11=2,IF(SUM(D711:E711)&lt;=別表２!C$5,SUM(D711:E711),別表２!C$5))</f>
        <v>0</v>
      </c>
    </row>
    <row r="712" spans="1:6" hidden="1">
      <c r="A712" s="40"/>
      <c r="B712" s="21" t="s">
        <v>1068</v>
      </c>
      <c r="C712" s="93"/>
      <c r="D712" s="91"/>
      <c r="E712" s="91"/>
      <c r="F712" s="28" cm="1">
        <f t="array" ref="F712">_xlfn.IFS($B$11=1,IF(SUM(D712:E712)&lt;=別表２!$C$3,SUM(D712:E712),別表２!C$3),$B$11=2,IF(SUM(D712:E712)&lt;=別表２!C$5,SUM(D712:E712),別表２!C$5))</f>
        <v>0</v>
      </c>
    </row>
    <row r="713" spans="1:6" hidden="1">
      <c r="A713" s="40"/>
      <c r="B713" s="21" t="s">
        <v>1069</v>
      </c>
      <c r="C713" s="93"/>
      <c r="D713" s="91"/>
      <c r="E713" s="91"/>
      <c r="F713" s="28" cm="1">
        <f t="array" ref="F713">_xlfn.IFS($B$11=1,IF(SUM(D713:E713)&lt;=別表２!$C$3,SUM(D713:E713),別表２!C$3),$B$11=2,IF(SUM(D713:E713)&lt;=別表２!C$5,SUM(D713:E713),別表２!C$5))</f>
        <v>0</v>
      </c>
    </row>
    <row r="714" spans="1:6" hidden="1">
      <c r="A714" s="40"/>
      <c r="B714" s="21" t="s">
        <v>1070</v>
      </c>
      <c r="C714" s="93"/>
      <c r="D714" s="91"/>
      <c r="E714" s="91"/>
      <c r="F714" s="28" cm="1">
        <f t="array" ref="F714">_xlfn.IFS($B$11=1,IF(SUM(D714:E714)&lt;=別表２!$C$3,SUM(D714:E714),別表２!C$3),$B$11=2,IF(SUM(D714:E714)&lt;=別表２!C$5,SUM(D714:E714),別表２!C$5))</f>
        <v>0</v>
      </c>
    </row>
    <row r="715" spans="1:6" hidden="1">
      <c r="A715" s="40"/>
      <c r="B715" s="21" t="s">
        <v>1071</v>
      </c>
      <c r="C715" s="93"/>
      <c r="D715" s="91"/>
      <c r="E715" s="91"/>
      <c r="F715" s="28" cm="1">
        <f t="array" ref="F715">_xlfn.IFS($B$11=1,IF(SUM(D715:E715)&lt;=別表２!$C$3,SUM(D715:E715),別表２!C$3),$B$11=2,IF(SUM(D715:E715)&lt;=別表２!C$5,SUM(D715:E715),別表２!C$5))</f>
        <v>0</v>
      </c>
    </row>
    <row r="716" spans="1:6" hidden="1">
      <c r="A716" s="40"/>
      <c r="B716" s="21" t="s">
        <v>1072</v>
      </c>
      <c r="C716" s="93"/>
      <c r="D716" s="91"/>
      <c r="E716" s="91"/>
      <c r="F716" s="28" cm="1">
        <f t="array" ref="F716">_xlfn.IFS($B$11=1,IF(SUM(D716:E716)&lt;=別表２!$C$3,SUM(D716:E716),別表２!C$3),$B$11=2,IF(SUM(D716:E716)&lt;=別表２!C$5,SUM(D716:E716),別表２!C$5))</f>
        <v>0</v>
      </c>
    </row>
    <row r="717" spans="1:6" hidden="1">
      <c r="A717" s="40"/>
      <c r="B717" s="21" t="s">
        <v>1073</v>
      </c>
      <c r="C717" s="93"/>
      <c r="D717" s="91"/>
      <c r="E717" s="91"/>
      <c r="F717" s="28" cm="1">
        <f t="array" ref="F717">_xlfn.IFS($B$11=1,IF(SUM(D717:E717)&lt;=別表２!$C$3,SUM(D717:E717),別表２!C$3),$B$11=2,IF(SUM(D717:E717)&lt;=別表２!C$5,SUM(D717:E717),別表２!C$5))</f>
        <v>0</v>
      </c>
    </row>
    <row r="718" spans="1:6" hidden="1">
      <c r="A718" s="40"/>
      <c r="B718" s="21" t="s">
        <v>1074</v>
      </c>
      <c r="C718" s="93"/>
      <c r="D718" s="91"/>
      <c r="E718" s="91"/>
      <c r="F718" s="28" cm="1">
        <f t="array" ref="F718">_xlfn.IFS($B$11=1,IF(SUM(D718:E718)&lt;=別表２!$C$3,SUM(D718:E718),別表２!C$3),$B$11=2,IF(SUM(D718:E718)&lt;=別表２!C$5,SUM(D718:E718),別表２!C$5))</f>
        <v>0</v>
      </c>
    </row>
    <row r="719" spans="1:6" hidden="1">
      <c r="A719" s="40"/>
      <c r="B719" s="21" t="s">
        <v>1075</v>
      </c>
      <c r="C719" s="93"/>
      <c r="D719" s="91"/>
      <c r="E719" s="91"/>
      <c r="F719" s="28" cm="1">
        <f t="array" ref="F719">_xlfn.IFS($B$11=1,IF(SUM(D719:E719)&lt;=別表２!$C$3,SUM(D719:E719),別表２!C$3),$B$11=2,IF(SUM(D719:E719)&lt;=別表２!C$5,SUM(D719:E719),別表２!C$5))</f>
        <v>0</v>
      </c>
    </row>
    <row r="720" spans="1:6" hidden="1">
      <c r="A720" s="40"/>
      <c r="B720" s="21" t="s">
        <v>1076</v>
      </c>
      <c r="C720" s="93"/>
      <c r="D720" s="91"/>
      <c r="E720" s="91"/>
      <c r="F720" s="28" cm="1">
        <f t="array" ref="F720">_xlfn.IFS($B$11=1,IF(SUM(D720:E720)&lt;=別表２!$C$3,SUM(D720:E720),別表２!C$3),$B$11=2,IF(SUM(D720:E720)&lt;=別表２!C$5,SUM(D720:E720),別表２!C$5))</f>
        <v>0</v>
      </c>
    </row>
    <row r="721" spans="1:6" hidden="1">
      <c r="A721" s="40"/>
      <c r="B721" s="21" t="s">
        <v>1077</v>
      </c>
      <c r="C721" s="93"/>
      <c r="D721" s="91"/>
      <c r="E721" s="91"/>
      <c r="F721" s="28" cm="1">
        <f t="array" ref="F721">_xlfn.IFS($B$11=1,IF(SUM(D721:E721)&lt;=別表２!$C$3,SUM(D721:E721),別表２!C$3),$B$11=2,IF(SUM(D721:E721)&lt;=別表２!C$5,SUM(D721:E721),別表２!C$5))</f>
        <v>0</v>
      </c>
    </row>
    <row r="722" spans="1:6" hidden="1">
      <c r="A722" s="40"/>
      <c r="B722" s="21" t="s">
        <v>1078</v>
      </c>
      <c r="C722" s="93"/>
      <c r="D722" s="91"/>
      <c r="E722" s="91"/>
      <c r="F722" s="28" cm="1">
        <f t="array" ref="F722">_xlfn.IFS($B$11=1,IF(SUM(D722:E722)&lt;=別表２!$C$3,SUM(D722:E722),別表２!C$3),$B$11=2,IF(SUM(D722:E722)&lt;=別表２!C$5,SUM(D722:E722),別表２!C$5))</f>
        <v>0</v>
      </c>
    </row>
    <row r="723" spans="1:6" hidden="1">
      <c r="A723" s="40"/>
      <c r="B723" s="21" t="s">
        <v>1079</v>
      </c>
      <c r="C723" s="93"/>
      <c r="D723" s="91"/>
      <c r="E723" s="91"/>
      <c r="F723" s="28" cm="1">
        <f t="array" ref="F723">_xlfn.IFS($B$11=1,IF(SUM(D723:E723)&lt;=別表２!$C$3,SUM(D723:E723),別表２!C$3),$B$11=2,IF(SUM(D723:E723)&lt;=別表２!C$5,SUM(D723:E723),別表２!C$5))</f>
        <v>0</v>
      </c>
    </row>
    <row r="724" spans="1:6" hidden="1">
      <c r="A724" s="40"/>
      <c r="B724" s="21" t="s">
        <v>1080</v>
      </c>
      <c r="C724" s="93"/>
      <c r="D724" s="91"/>
      <c r="E724" s="91"/>
      <c r="F724" s="28" cm="1">
        <f t="array" ref="F724">_xlfn.IFS($B$11=1,IF(SUM(D724:E724)&lt;=別表２!$C$3,SUM(D724:E724),別表２!C$3),$B$11=2,IF(SUM(D724:E724)&lt;=別表２!C$5,SUM(D724:E724),別表２!C$5))</f>
        <v>0</v>
      </c>
    </row>
    <row r="725" spans="1:6" hidden="1">
      <c r="A725" s="40"/>
      <c r="B725" s="21" t="s">
        <v>1081</v>
      </c>
      <c r="C725" s="93"/>
      <c r="D725" s="91"/>
      <c r="E725" s="91"/>
      <c r="F725" s="28" cm="1">
        <f t="array" ref="F725">_xlfn.IFS($B$11=1,IF(SUM(D725:E725)&lt;=別表２!$C$3,SUM(D725:E725),別表２!C$3),$B$11=2,IF(SUM(D725:E725)&lt;=別表２!C$5,SUM(D725:E725),別表２!C$5))</f>
        <v>0</v>
      </c>
    </row>
    <row r="726" spans="1:6" hidden="1">
      <c r="A726" s="40"/>
      <c r="B726" s="21" t="s">
        <v>1082</v>
      </c>
      <c r="C726" s="93"/>
      <c r="D726" s="91"/>
      <c r="E726" s="91"/>
      <c r="F726" s="28" cm="1">
        <f t="array" ref="F726">_xlfn.IFS($B$11=1,IF(SUM(D726:E726)&lt;=別表２!$C$3,SUM(D726:E726),別表２!C$3),$B$11=2,IF(SUM(D726:E726)&lt;=別表２!C$5,SUM(D726:E726),別表２!C$5))</f>
        <v>0</v>
      </c>
    </row>
    <row r="727" spans="1:6" hidden="1">
      <c r="A727" s="40"/>
      <c r="B727" s="21" t="s">
        <v>1083</v>
      </c>
      <c r="C727" s="93"/>
      <c r="D727" s="91"/>
      <c r="E727" s="91"/>
      <c r="F727" s="28" cm="1">
        <f t="array" ref="F727">_xlfn.IFS($B$11=1,IF(SUM(D727:E727)&lt;=別表２!$C$3,SUM(D727:E727),別表２!C$3),$B$11=2,IF(SUM(D727:E727)&lt;=別表２!C$5,SUM(D727:E727),別表２!C$5))</f>
        <v>0</v>
      </c>
    </row>
    <row r="728" spans="1:6" hidden="1">
      <c r="A728" s="40"/>
      <c r="B728" s="21" t="s">
        <v>1084</v>
      </c>
      <c r="C728" s="93"/>
      <c r="D728" s="91"/>
      <c r="E728" s="91"/>
      <c r="F728" s="28" cm="1">
        <f t="array" ref="F728">_xlfn.IFS($B$11=1,IF(SUM(D728:E728)&lt;=別表２!$C$3,SUM(D728:E728),別表２!C$3),$B$11=2,IF(SUM(D728:E728)&lt;=別表２!C$5,SUM(D728:E728),別表２!C$5))</f>
        <v>0</v>
      </c>
    </row>
    <row r="729" spans="1:6" hidden="1">
      <c r="A729" s="40"/>
      <c r="B729" s="21" t="s">
        <v>1085</v>
      </c>
      <c r="C729" s="93"/>
      <c r="D729" s="91"/>
      <c r="E729" s="91"/>
      <c r="F729" s="28" cm="1">
        <f t="array" ref="F729">_xlfn.IFS($B$11=1,IF(SUM(D729:E729)&lt;=別表２!$C$3,SUM(D729:E729),別表２!C$3),$B$11=2,IF(SUM(D729:E729)&lt;=別表２!C$5,SUM(D729:E729),別表２!C$5))</f>
        <v>0</v>
      </c>
    </row>
    <row r="730" spans="1:6" hidden="1">
      <c r="A730" s="40"/>
      <c r="B730" s="21" t="s">
        <v>1086</v>
      </c>
      <c r="C730" s="93"/>
      <c r="D730" s="91"/>
      <c r="E730" s="91"/>
      <c r="F730" s="28" cm="1">
        <f t="array" ref="F730">_xlfn.IFS($B$11=1,IF(SUM(D730:E730)&lt;=別表２!$C$3,SUM(D730:E730),別表２!C$3),$B$11=2,IF(SUM(D730:E730)&lt;=別表２!C$5,SUM(D730:E730),別表２!C$5))</f>
        <v>0</v>
      </c>
    </row>
    <row r="731" spans="1:6" hidden="1">
      <c r="A731" s="40"/>
      <c r="B731" s="21" t="s">
        <v>1087</v>
      </c>
      <c r="C731" s="93"/>
      <c r="D731" s="91"/>
      <c r="E731" s="91"/>
      <c r="F731" s="28" cm="1">
        <f t="array" ref="F731">_xlfn.IFS($B$11=1,IF(SUM(D731:E731)&lt;=別表２!$C$3,SUM(D731:E731),別表２!C$3),$B$11=2,IF(SUM(D731:E731)&lt;=別表２!C$5,SUM(D731:E731),別表２!C$5))</f>
        <v>0</v>
      </c>
    </row>
    <row r="732" spans="1:6" hidden="1">
      <c r="A732" s="40"/>
      <c r="B732" s="21" t="s">
        <v>1088</v>
      </c>
      <c r="C732" s="93"/>
      <c r="D732" s="91"/>
      <c r="E732" s="91"/>
      <c r="F732" s="28" cm="1">
        <f t="array" ref="F732">_xlfn.IFS($B$11=1,IF(SUM(D732:E732)&lt;=別表２!$C$3,SUM(D732:E732),別表２!C$3),$B$11=2,IF(SUM(D732:E732)&lt;=別表２!C$5,SUM(D732:E732),別表２!C$5))</f>
        <v>0</v>
      </c>
    </row>
    <row r="733" spans="1:6" hidden="1">
      <c r="A733" s="40"/>
      <c r="B733" s="21" t="s">
        <v>1089</v>
      </c>
      <c r="C733" s="93"/>
      <c r="D733" s="91"/>
      <c r="E733" s="91"/>
      <c r="F733" s="28" cm="1">
        <f t="array" ref="F733">_xlfn.IFS($B$11=1,IF(SUM(D733:E733)&lt;=別表２!$C$3,SUM(D733:E733),別表２!C$3),$B$11=2,IF(SUM(D733:E733)&lt;=別表２!C$5,SUM(D733:E733),別表２!C$5))</f>
        <v>0</v>
      </c>
    </row>
    <row r="734" spans="1:6" hidden="1">
      <c r="A734" s="40"/>
      <c r="B734" s="21" t="s">
        <v>1090</v>
      </c>
      <c r="C734" s="93"/>
      <c r="D734" s="91"/>
      <c r="E734" s="91"/>
      <c r="F734" s="28" cm="1">
        <f t="array" ref="F734">_xlfn.IFS($B$11=1,IF(SUM(D734:E734)&lt;=別表２!$C$3,SUM(D734:E734),別表２!C$3),$B$11=2,IF(SUM(D734:E734)&lt;=別表２!C$5,SUM(D734:E734),別表２!C$5))</f>
        <v>0</v>
      </c>
    </row>
    <row r="735" spans="1:6" hidden="1">
      <c r="A735" s="40"/>
      <c r="B735" s="21" t="s">
        <v>1091</v>
      </c>
      <c r="C735" s="93"/>
      <c r="D735" s="91"/>
      <c r="E735" s="91"/>
      <c r="F735" s="28" cm="1">
        <f t="array" ref="F735">_xlfn.IFS($B$11=1,IF(SUM(D735:E735)&lt;=別表２!$C$3,SUM(D735:E735),別表２!C$3),$B$11=2,IF(SUM(D735:E735)&lt;=別表２!C$5,SUM(D735:E735),別表２!C$5))</f>
        <v>0</v>
      </c>
    </row>
    <row r="736" spans="1:6" hidden="1">
      <c r="A736" s="40"/>
      <c r="B736" s="21" t="s">
        <v>1092</v>
      </c>
      <c r="C736" s="93"/>
      <c r="D736" s="91"/>
      <c r="E736" s="91"/>
      <c r="F736" s="28" cm="1">
        <f t="array" ref="F736">_xlfn.IFS($B$11=1,IF(SUM(D736:E736)&lt;=別表２!$C$3,SUM(D736:E736),別表２!C$3),$B$11=2,IF(SUM(D736:E736)&lt;=別表２!C$5,SUM(D736:E736),別表２!C$5))</f>
        <v>0</v>
      </c>
    </row>
    <row r="737" spans="1:6" hidden="1">
      <c r="A737" s="40"/>
      <c r="B737" s="21" t="s">
        <v>1093</v>
      </c>
      <c r="C737" s="93"/>
      <c r="D737" s="91"/>
      <c r="E737" s="91"/>
      <c r="F737" s="28" cm="1">
        <f t="array" ref="F737">_xlfn.IFS($B$11=1,IF(SUM(D737:E737)&lt;=別表２!$C$3,SUM(D737:E737),別表２!C$3),$B$11=2,IF(SUM(D737:E737)&lt;=別表２!C$5,SUM(D737:E737),別表２!C$5))</f>
        <v>0</v>
      </c>
    </row>
    <row r="738" spans="1:6" hidden="1">
      <c r="A738" s="40"/>
      <c r="B738" s="21" t="s">
        <v>1094</v>
      </c>
      <c r="C738" s="93"/>
      <c r="D738" s="91"/>
      <c r="E738" s="91"/>
      <c r="F738" s="28" cm="1">
        <f t="array" ref="F738">_xlfn.IFS($B$11=1,IF(SUM(D738:E738)&lt;=別表２!$C$3,SUM(D738:E738),別表２!C$3),$B$11=2,IF(SUM(D738:E738)&lt;=別表２!C$5,SUM(D738:E738),別表２!C$5))</f>
        <v>0</v>
      </c>
    </row>
    <row r="739" spans="1:6" hidden="1">
      <c r="A739" s="40"/>
      <c r="B739" s="21" t="s">
        <v>1095</v>
      </c>
      <c r="C739" s="93"/>
      <c r="D739" s="91"/>
      <c r="E739" s="91"/>
      <c r="F739" s="28" cm="1">
        <f t="array" ref="F739">_xlfn.IFS($B$11=1,IF(SUM(D739:E739)&lt;=別表２!$C$3,SUM(D739:E739),別表２!C$3),$B$11=2,IF(SUM(D739:E739)&lt;=別表２!C$5,SUM(D739:E739),別表２!C$5))</f>
        <v>0</v>
      </c>
    </row>
    <row r="740" spans="1:6" hidden="1">
      <c r="A740" s="40"/>
      <c r="B740" s="21" t="s">
        <v>1096</v>
      </c>
      <c r="C740" s="93"/>
      <c r="D740" s="91"/>
      <c r="E740" s="91"/>
      <c r="F740" s="28" cm="1">
        <f t="array" ref="F740">_xlfn.IFS($B$11=1,IF(SUM(D740:E740)&lt;=別表２!$C$3,SUM(D740:E740),別表２!C$3),$B$11=2,IF(SUM(D740:E740)&lt;=別表２!C$5,SUM(D740:E740),別表２!C$5))</f>
        <v>0</v>
      </c>
    </row>
    <row r="741" spans="1:6" hidden="1">
      <c r="A741" s="40"/>
      <c r="B741" s="21" t="s">
        <v>1097</v>
      </c>
      <c r="C741" s="93"/>
      <c r="D741" s="91"/>
      <c r="E741" s="91"/>
      <c r="F741" s="28" cm="1">
        <f t="array" ref="F741">_xlfn.IFS($B$11=1,IF(SUM(D741:E741)&lt;=別表２!$C$3,SUM(D741:E741),別表２!C$3),$B$11=2,IF(SUM(D741:E741)&lt;=別表２!C$5,SUM(D741:E741),別表２!C$5))</f>
        <v>0</v>
      </c>
    </row>
    <row r="742" spans="1:6" hidden="1">
      <c r="A742" s="40"/>
      <c r="B742" s="21" t="s">
        <v>1098</v>
      </c>
      <c r="C742" s="93"/>
      <c r="D742" s="91"/>
      <c r="E742" s="91"/>
      <c r="F742" s="28" cm="1">
        <f t="array" ref="F742">_xlfn.IFS($B$11=1,IF(SUM(D742:E742)&lt;=別表２!$C$3,SUM(D742:E742),別表２!C$3),$B$11=2,IF(SUM(D742:E742)&lt;=別表２!C$5,SUM(D742:E742),別表２!C$5))</f>
        <v>0</v>
      </c>
    </row>
    <row r="743" spans="1:6" hidden="1">
      <c r="A743" s="40"/>
      <c r="B743" s="21" t="s">
        <v>1099</v>
      </c>
      <c r="C743" s="93"/>
      <c r="D743" s="91"/>
      <c r="E743" s="91"/>
      <c r="F743" s="28" cm="1">
        <f t="array" ref="F743">_xlfn.IFS($B$11=1,IF(SUM(D743:E743)&lt;=別表２!$C$3,SUM(D743:E743),別表２!C$3),$B$11=2,IF(SUM(D743:E743)&lt;=別表２!C$5,SUM(D743:E743),別表２!C$5))</f>
        <v>0</v>
      </c>
    </row>
    <row r="744" spans="1:6" hidden="1">
      <c r="A744" s="40"/>
      <c r="B744" s="21" t="s">
        <v>1100</v>
      </c>
      <c r="C744" s="93"/>
      <c r="D744" s="91"/>
      <c r="E744" s="91"/>
      <c r="F744" s="28" cm="1">
        <f t="array" ref="F744">_xlfn.IFS($B$11=1,IF(SUM(D744:E744)&lt;=別表２!$C$3,SUM(D744:E744),別表２!C$3),$B$11=2,IF(SUM(D744:E744)&lt;=別表２!C$5,SUM(D744:E744),別表２!C$5))</f>
        <v>0</v>
      </c>
    </row>
    <row r="745" spans="1:6" hidden="1">
      <c r="A745" s="40"/>
      <c r="B745" s="21" t="s">
        <v>1101</v>
      </c>
      <c r="C745" s="93"/>
      <c r="D745" s="91"/>
      <c r="E745" s="91"/>
      <c r="F745" s="28" cm="1">
        <f t="array" ref="F745">_xlfn.IFS($B$11=1,IF(SUM(D745:E745)&lt;=別表２!$C$3,SUM(D745:E745),別表２!C$3),$B$11=2,IF(SUM(D745:E745)&lt;=別表２!C$5,SUM(D745:E745),別表２!C$5))</f>
        <v>0</v>
      </c>
    </row>
    <row r="746" spans="1:6" hidden="1">
      <c r="A746" s="40"/>
      <c r="B746" s="21" t="s">
        <v>1102</v>
      </c>
      <c r="C746" s="93"/>
      <c r="D746" s="91"/>
      <c r="E746" s="91"/>
      <c r="F746" s="28" cm="1">
        <f t="array" ref="F746">_xlfn.IFS($B$11=1,IF(SUM(D746:E746)&lt;=別表２!$C$3,SUM(D746:E746),別表２!C$3),$B$11=2,IF(SUM(D746:E746)&lt;=別表２!C$5,SUM(D746:E746),別表２!C$5))</f>
        <v>0</v>
      </c>
    </row>
    <row r="747" spans="1:6" hidden="1">
      <c r="A747" s="40"/>
      <c r="B747" s="21" t="s">
        <v>1103</v>
      </c>
      <c r="C747" s="93"/>
      <c r="D747" s="91"/>
      <c r="E747" s="91"/>
      <c r="F747" s="28" cm="1">
        <f t="array" ref="F747">_xlfn.IFS($B$11=1,IF(SUM(D747:E747)&lt;=別表２!$C$3,SUM(D747:E747),別表２!C$3),$B$11=2,IF(SUM(D747:E747)&lt;=別表２!C$5,SUM(D747:E747),別表２!C$5))</f>
        <v>0</v>
      </c>
    </row>
    <row r="748" spans="1:6" hidden="1">
      <c r="A748" s="40"/>
      <c r="B748" s="21" t="s">
        <v>1104</v>
      </c>
      <c r="C748" s="93"/>
      <c r="D748" s="91"/>
      <c r="E748" s="91"/>
      <c r="F748" s="28" cm="1">
        <f t="array" ref="F748">_xlfn.IFS($B$11=1,IF(SUM(D748:E748)&lt;=別表２!$C$3,SUM(D748:E748),別表２!C$3),$B$11=2,IF(SUM(D748:E748)&lt;=別表２!C$5,SUM(D748:E748),別表２!C$5))</f>
        <v>0</v>
      </c>
    </row>
    <row r="749" spans="1:6" hidden="1">
      <c r="A749" s="40"/>
      <c r="B749" s="21" t="s">
        <v>1105</v>
      </c>
      <c r="C749" s="93"/>
      <c r="D749" s="91"/>
      <c r="E749" s="91"/>
      <c r="F749" s="28" cm="1">
        <f t="array" ref="F749">_xlfn.IFS($B$11=1,IF(SUM(D749:E749)&lt;=別表２!$C$3,SUM(D749:E749),別表２!C$3),$B$11=2,IF(SUM(D749:E749)&lt;=別表２!C$5,SUM(D749:E749),別表２!C$5))</f>
        <v>0</v>
      </c>
    </row>
    <row r="750" spans="1:6" hidden="1">
      <c r="A750" s="40"/>
      <c r="B750" s="21" t="s">
        <v>1106</v>
      </c>
      <c r="C750" s="93"/>
      <c r="D750" s="91"/>
      <c r="E750" s="91"/>
      <c r="F750" s="28" cm="1">
        <f t="array" ref="F750">_xlfn.IFS($B$11=1,IF(SUM(D750:E750)&lt;=別表２!$C$3,SUM(D750:E750),別表２!C$3),$B$11=2,IF(SUM(D750:E750)&lt;=別表２!C$5,SUM(D750:E750),別表２!C$5))</f>
        <v>0</v>
      </c>
    </row>
    <row r="751" spans="1:6" hidden="1">
      <c r="A751" s="40"/>
      <c r="B751" s="21" t="s">
        <v>1107</v>
      </c>
      <c r="C751" s="93"/>
      <c r="D751" s="91"/>
      <c r="E751" s="91"/>
      <c r="F751" s="28" cm="1">
        <f t="array" ref="F751">_xlfn.IFS($B$11=1,IF(SUM(D751:E751)&lt;=別表２!$C$3,SUM(D751:E751),別表２!C$3),$B$11=2,IF(SUM(D751:E751)&lt;=別表２!C$5,SUM(D751:E751),別表２!C$5))</f>
        <v>0</v>
      </c>
    </row>
    <row r="752" spans="1:6" hidden="1">
      <c r="A752" s="40"/>
      <c r="B752" s="21" t="s">
        <v>1108</v>
      </c>
      <c r="C752" s="93"/>
      <c r="D752" s="91"/>
      <c r="E752" s="91"/>
      <c r="F752" s="28" cm="1">
        <f t="array" ref="F752">_xlfn.IFS($B$11=1,IF(SUM(D752:E752)&lt;=別表２!$C$3,SUM(D752:E752),別表２!C$3),$B$11=2,IF(SUM(D752:E752)&lt;=別表２!C$5,SUM(D752:E752),別表２!C$5))</f>
        <v>0</v>
      </c>
    </row>
    <row r="753" spans="1:6" hidden="1">
      <c r="A753" s="40"/>
      <c r="B753" s="21" t="s">
        <v>1109</v>
      </c>
      <c r="C753" s="93"/>
      <c r="D753" s="91"/>
      <c r="E753" s="91"/>
      <c r="F753" s="28" cm="1">
        <f t="array" ref="F753">_xlfn.IFS($B$11=1,IF(SUM(D753:E753)&lt;=別表２!$C$3,SUM(D753:E753),別表２!C$3),$B$11=2,IF(SUM(D753:E753)&lt;=別表２!C$5,SUM(D753:E753),別表２!C$5))</f>
        <v>0</v>
      </c>
    </row>
    <row r="754" spans="1:6" hidden="1">
      <c r="A754" s="40"/>
      <c r="B754" s="21" t="s">
        <v>1110</v>
      </c>
      <c r="C754" s="93"/>
      <c r="D754" s="91"/>
      <c r="E754" s="91"/>
      <c r="F754" s="28" cm="1">
        <f t="array" ref="F754">_xlfn.IFS($B$11=1,IF(SUM(D754:E754)&lt;=別表２!$C$3,SUM(D754:E754),別表２!C$3),$B$11=2,IF(SUM(D754:E754)&lt;=別表２!C$5,SUM(D754:E754),別表２!C$5))</f>
        <v>0</v>
      </c>
    </row>
    <row r="755" spans="1:6" hidden="1">
      <c r="A755" s="40"/>
      <c r="B755" s="21" t="s">
        <v>1111</v>
      </c>
      <c r="C755" s="93"/>
      <c r="D755" s="91"/>
      <c r="E755" s="91"/>
      <c r="F755" s="28" cm="1">
        <f t="array" ref="F755">_xlfn.IFS($B$11=1,IF(SUM(D755:E755)&lt;=別表２!$C$3,SUM(D755:E755),別表２!C$3),$B$11=2,IF(SUM(D755:E755)&lt;=別表２!C$5,SUM(D755:E755),別表２!C$5))</f>
        <v>0</v>
      </c>
    </row>
    <row r="756" spans="1:6" hidden="1">
      <c r="A756" s="40"/>
      <c r="B756" s="21" t="s">
        <v>1112</v>
      </c>
      <c r="C756" s="93"/>
      <c r="D756" s="91"/>
      <c r="E756" s="91"/>
      <c r="F756" s="28" cm="1">
        <f t="array" ref="F756">_xlfn.IFS($B$11=1,IF(SUM(D756:E756)&lt;=別表２!$C$3,SUM(D756:E756),別表２!C$3),$B$11=2,IF(SUM(D756:E756)&lt;=別表２!C$5,SUM(D756:E756),別表２!C$5))</f>
        <v>0</v>
      </c>
    </row>
    <row r="757" spans="1:6" hidden="1">
      <c r="A757" s="40"/>
      <c r="B757" s="21" t="s">
        <v>1113</v>
      </c>
      <c r="C757" s="93"/>
      <c r="D757" s="91"/>
      <c r="E757" s="91"/>
      <c r="F757" s="28" cm="1">
        <f t="array" ref="F757">_xlfn.IFS($B$11=1,IF(SUM(D757:E757)&lt;=別表２!$C$3,SUM(D757:E757),別表２!C$3),$B$11=2,IF(SUM(D757:E757)&lt;=別表２!C$5,SUM(D757:E757),別表２!C$5))</f>
        <v>0</v>
      </c>
    </row>
    <row r="758" spans="1:6" hidden="1">
      <c r="A758" s="40"/>
      <c r="B758" s="21" t="s">
        <v>1114</v>
      </c>
      <c r="C758" s="93"/>
      <c r="D758" s="91"/>
      <c r="E758" s="91"/>
      <c r="F758" s="28" cm="1">
        <f t="array" ref="F758">_xlfn.IFS($B$11=1,IF(SUM(D758:E758)&lt;=別表２!$C$3,SUM(D758:E758),別表２!C$3),$B$11=2,IF(SUM(D758:E758)&lt;=別表２!C$5,SUM(D758:E758),別表２!C$5))</f>
        <v>0</v>
      </c>
    </row>
    <row r="759" spans="1:6" hidden="1">
      <c r="A759" s="40"/>
      <c r="B759" s="21" t="s">
        <v>1115</v>
      </c>
      <c r="C759" s="93"/>
      <c r="D759" s="91"/>
      <c r="E759" s="91"/>
      <c r="F759" s="28" cm="1">
        <f t="array" ref="F759">_xlfn.IFS($B$11=1,IF(SUM(D759:E759)&lt;=別表２!$C$3,SUM(D759:E759),別表２!C$3),$B$11=2,IF(SUM(D759:E759)&lt;=別表２!C$5,SUM(D759:E759),別表２!C$5))</f>
        <v>0</v>
      </c>
    </row>
    <row r="760" spans="1:6" hidden="1">
      <c r="A760" s="40"/>
      <c r="B760" s="21" t="s">
        <v>1116</v>
      </c>
      <c r="C760" s="93"/>
      <c r="D760" s="91"/>
      <c r="E760" s="91"/>
      <c r="F760" s="28" cm="1">
        <f t="array" ref="F760">_xlfn.IFS($B$11=1,IF(SUM(D760:E760)&lt;=別表２!$C$3,SUM(D760:E760),別表２!C$3),$B$11=2,IF(SUM(D760:E760)&lt;=別表２!C$5,SUM(D760:E760),別表２!C$5))</f>
        <v>0</v>
      </c>
    </row>
    <row r="761" spans="1:6" hidden="1">
      <c r="A761" s="40"/>
      <c r="B761" s="21" t="s">
        <v>1117</v>
      </c>
      <c r="C761" s="93"/>
      <c r="D761" s="91"/>
      <c r="E761" s="91"/>
      <c r="F761" s="28" cm="1">
        <f t="array" ref="F761">_xlfn.IFS($B$11=1,IF(SUM(D761:E761)&lt;=別表２!$C$3,SUM(D761:E761),別表２!C$3),$B$11=2,IF(SUM(D761:E761)&lt;=別表２!C$5,SUM(D761:E761),別表２!C$5))</f>
        <v>0</v>
      </c>
    </row>
    <row r="762" spans="1:6" hidden="1">
      <c r="A762" s="40"/>
      <c r="B762" s="21" t="s">
        <v>1118</v>
      </c>
      <c r="C762" s="93"/>
      <c r="D762" s="91"/>
      <c r="E762" s="91"/>
      <c r="F762" s="28" cm="1">
        <f t="array" ref="F762">_xlfn.IFS($B$11=1,IF(SUM(D762:E762)&lt;=別表２!$C$3,SUM(D762:E762),別表２!C$3),$B$11=2,IF(SUM(D762:E762)&lt;=別表２!C$5,SUM(D762:E762),別表２!C$5))</f>
        <v>0</v>
      </c>
    </row>
    <row r="763" spans="1:6" hidden="1">
      <c r="A763" s="40"/>
      <c r="B763" s="21" t="s">
        <v>1119</v>
      </c>
      <c r="C763" s="93"/>
      <c r="D763" s="91"/>
      <c r="E763" s="91"/>
      <c r="F763" s="28" cm="1">
        <f t="array" ref="F763">_xlfn.IFS($B$11=1,IF(SUM(D763:E763)&lt;=別表２!$C$3,SUM(D763:E763),別表２!C$3),$B$11=2,IF(SUM(D763:E763)&lt;=別表２!C$5,SUM(D763:E763),別表２!C$5))</f>
        <v>0</v>
      </c>
    </row>
    <row r="764" spans="1:6" hidden="1">
      <c r="A764" s="40"/>
      <c r="B764" s="21" t="s">
        <v>1120</v>
      </c>
      <c r="C764" s="93"/>
      <c r="D764" s="91"/>
      <c r="E764" s="91"/>
      <c r="F764" s="28" cm="1">
        <f t="array" ref="F764">_xlfn.IFS($B$11=1,IF(SUM(D764:E764)&lt;=別表２!$C$3,SUM(D764:E764),別表２!C$3),$B$11=2,IF(SUM(D764:E764)&lt;=別表２!C$5,SUM(D764:E764),別表２!C$5))</f>
        <v>0</v>
      </c>
    </row>
    <row r="765" spans="1:6" hidden="1">
      <c r="A765" s="40"/>
      <c r="B765" s="21" t="s">
        <v>1121</v>
      </c>
      <c r="C765" s="93"/>
      <c r="D765" s="91"/>
      <c r="E765" s="91"/>
      <c r="F765" s="28" cm="1">
        <f t="array" ref="F765">_xlfn.IFS($B$11=1,IF(SUM(D765:E765)&lt;=別表２!$C$3,SUM(D765:E765),別表２!C$3),$B$11=2,IF(SUM(D765:E765)&lt;=別表２!C$5,SUM(D765:E765),別表２!C$5))</f>
        <v>0</v>
      </c>
    </row>
    <row r="766" spans="1:6" hidden="1">
      <c r="A766" s="40"/>
      <c r="B766" s="21" t="s">
        <v>1122</v>
      </c>
      <c r="C766" s="93"/>
      <c r="D766" s="91"/>
      <c r="E766" s="91"/>
      <c r="F766" s="28" cm="1">
        <f t="array" ref="F766">_xlfn.IFS($B$11=1,IF(SUM(D766:E766)&lt;=別表２!$C$3,SUM(D766:E766),別表２!C$3),$B$11=2,IF(SUM(D766:E766)&lt;=別表２!C$5,SUM(D766:E766),別表２!C$5))</f>
        <v>0</v>
      </c>
    </row>
    <row r="767" spans="1:6" hidden="1">
      <c r="A767" s="40"/>
      <c r="B767" s="21" t="s">
        <v>1123</v>
      </c>
      <c r="C767" s="93"/>
      <c r="D767" s="91"/>
      <c r="E767" s="91"/>
      <c r="F767" s="28" cm="1">
        <f t="array" ref="F767">_xlfn.IFS($B$11=1,IF(SUM(D767:E767)&lt;=別表２!$C$3,SUM(D767:E767),別表２!C$3),$B$11=2,IF(SUM(D767:E767)&lt;=別表２!C$5,SUM(D767:E767),別表２!C$5))</f>
        <v>0</v>
      </c>
    </row>
    <row r="768" spans="1:6" hidden="1">
      <c r="A768" s="40"/>
      <c r="B768" s="21" t="s">
        <v>1124</v>
      </c>
      <c r="C768" s="93"/>
      <c r="D768" s="91"/>
      <c r="E768" s="91"/>
      <c r="F768" s="28" cm="1">
        <f t="array" ref="F768">_xlfn.IFS($B$11=1,IF(SUM(D768:E768)&lt;=別表２!$C$3,SUM(D768:E768),別表２!C$3),$B$11=2,IF(SUM(D768:E768)&lt;=別表２!C$5,SUM(D768:E768),別表２!C$5))</f>
        <v>0</v>
      </c>
    </row>
    <row r="769" spans="1:6" hidden="1">
      <c r="A769" s="40"/>
      <c r="B769" s="21" t="s">
        <v>1125</v>
      </c>
      <c r="C769" s="93"/>
      <c r="D769" s="91"/>
      <c r="E769" s="91"/>
      <c r="F769" s="28" cm="1">
        <f t="array" ref="F769">_xlfn.IFS($B$11=1,IF(SUM(D769:E769)&lt;=別表２!$C$3,SUM(D769:E769),別表２!C$3),$B$11=2,IF(SUM(D769:E769)&lt;=別表２!C$5,SUM(D769:E769),別表２!C$5))</f>
        <v>0</v>
      </c>
    </row>
    <row r="770" spans="1:6" hidden="1">
      <c r="A770" s="40"/>
      <c r="B770" s="21" t="s">
        <v>1126</v>
      </c>
      <c r="C770" s="93"/>
      <c r="D770" s="91"/>
      <c r="E770" s="91"/>
      <c r="F770" s="28" cm="1">
        <f t="array" ref="F770">_xlfn.IFS($B$11=1,IF(SUM(D770:E770)&lt;=別表２!$C$3,SUM(D770:E770),別表２!C$3),$B$11=2,IF(SUM(D770:E770)&lt;=別表２!C$5,SUM(D770:E770),別表２!C$5))</f>
        <v>0</v>
      </c>
    </row>
    <row r="771" spans="1:6" hidden="1">
      <c r="A771" s="40"/>
      <c r="B771" s="21" t="s">
        <v>1127</v>
      </c>
      <c r="C771" s="93"/>
      <c r="D771" s="91"/>
      <c r="E771" s="91"/>
      <c r="F771" s="28" cm="1">
        <f t="array" ref="F771">_xlfn.IFS($B$11=1,IF(SUM(D771:E771)&lt;=別表２!$C$3,SUM(D771:E771),別表２!C$3),$B$11=2,IF(SUM(D771:E771)&lt;=別表２!C$5,SUM(D771:E771),別表２!C$5))</f>
        <v>0</v>
      </c>
    </row>
    <row r="772" spans="1:6" hidden="1">
      <c r="A772" s="40"/>
      <c r="B772" s="21" t="s">
        <v>1128</v>
      </c>
      <c r="C772" s="93"/>
      <c r="D772" s="91"/>
      <c r="E772" s="91"/>
      <c r="F772" s="28" cm="1">
        <f t="array" ref="F772">_xlfn.IFS($B$11=1,IF(SUM(D772:E772)&lt;=別表２!$C$3,SUM(D772:E772),別表２!C$3),$B$11=2,IF(SUM(D772:E772)&lt;=別表２!C$5,SUM(D772:E772),別表２!C$5))</f>
        <v>0</v>
      </c>
    </row>
    <row r="773" spans="1:6">
      <c r="A773" s="40"/>
      <c r="B773" s="21"/>
      <c r="C773" s="21"/>
      <c r="D773" s="28"/>
      <c r="E773" s="28"/>
      <c r="F773" s="28"/>
    </row>
    <row r="774" spans="1:6">
      <c r="A774" s="41"/>
      <c r="B774" s="21" t="s">
        <v>1129</v>
      </c>
      <c r="C774" s="21">
        <f>COUNTA(C408:C773)</f>
        <v>1</v>
      </c>
      <c r="D774" s="28"/>
      <c r="E774" s="28"/>
      <c r="F774" s="28">
        <f>IF(C774=0,"",SUM(F408:F773))</f>
        <v>0</v>
      </c>
    </row>
    <row r="775" spans="1:6">
      <c r="A775" s="76"/>
    </row>
    <row r="776" spans="1:6">
      <c r="A776" s="39" t="s">
        <v>377</v>
      </c>
      <c r="B776" s="21"/>
      <c r="C776" s="21" t="s">
        <v>379</v>
      </c>
      <c r="D776" s="1194" t="s">
        <v>761</v>
      </c>
      <c r="E776" s="1195"/>
      <c r="F776" s="74" t="s">
        <v>762</v>
      </c>
    </row>
    <row r="777" spans="1:6">
      <c r="A777" s="40" t="s">
        <v>763</v>
      </c>
      <c r="B777" s="21" t="s">
        <v>764</v>
      </c>
      <c r="C777" s="292">
        <f>B12</f>
        <v>0</v>
      </c>
      <c r="D777" s="1145"/>
      <c r="E777" s="1146"/>
      <c r="F777" s="28">
        <f>D777</f>
        <v>0</v>
      </c>
    </row>
    <row r="778" spans="1:6">
      <c r="A778" s="40"/>
      <c r="B778" s="21" t="s">
        <v>765</v>
      </c>
      <c r="C778" s="93"/>
      <c r="D778" s="1145"/>
      <c r="E778" s="1146"/>
      <c r="F778" s="28">
        <f t="shared" ref="F778:F780" si="40">D778</f>
        <v>0</v>
      </c>
    </row>
    <row r="779" spans="1:6">
      <c r="A779" s="40"/>
      <c r="B779" s="21" t="s">
        <v>766</v>
      </c>
      <c r="C779" s="93"/>
      <c r="D779" s="1145"/>
      <c r="E779" s="1146"/>
      <c r="F779" s="28">
        <f t="shared" si="40"/>
        <v>0</v>
      </c>
    </row>
    <row r="780" spans="1:6">
      <c r="A780" s="40"/>
      <c r="B780" s="21" t="s">
        <v>767</v>
      </c>
      <c r="C780" s="93"/>
      <c r="D780" s="1145"/>
      <c r="E780" s="1146"/>
      <c r="F780" s="28">
        <f t="shared" si="40"/>
        <v>0</v>
      </c>
    </row>
    <row r="781" spans="1:6">
      <c r="A781" s="40"/>
      <c r="B781" s="21" t="s">
        <v>768</v>
      </c>
      <c r="C781" s="93"/>
      <c r="D781" s="1145"/>
      <c r="E781" s="1146"/>
      <c r="F781" s="28">
        <f t="shared" ref="F781:F844" si="41">D781</f>
        <v>0</v>
      </c>
    </row>
    <row r="782" spans="1:6" hidden="1">
      <c r="A782" s="40"/>
      <c r="B782" s="21" t="s">
        <v>769</v>
      </c>
      <c r="C782" s="93"/>
      <c r="D782" s="1145"/>
      <c r="E782" s="1146"/>
      <c r="F782" s="28">
        <f t="shared" si="41"/>
        <v>0</v>
      </c>
    </row>
    <row r="783" spans="1:6" hidden="1">
      <c r="A783" s="40"/>
      <c r="B783" s="21" t="s">
        <v>770</v>
      </c>
      <c r="C783" s="93"/>
      <c r="D783" s="1145"/>
      <c r="E783" s="1146"/>
      <c r="F783" s="28">
        <f t="shared" si="41"/>
        <v>0</v>
      </c>
    </row>
    <row r="784" spans="1:6" hidden="1">
      <c r="A784" s="40"/>
      <c r="B784" s="21" t="s">
        <v>771</v>
      </c>
      <c r="C784" s="93"/>
      <c r="D784" s="1145"/>
      <c r="E784" s="1146"/>
      <c r="F784" s="28">
        <f t="shared" si="41"/>
        <v>0</v>
      </c>
    </row>
    <row r="785" spans="1:6" hidden="1">
      <c r="A785" s="40"/>
      <c r="B785" s="21" t="s">
        <v>772</v>
      </c>
      <c r="C785" s="93"/>
      <c r="D785" s="1145"/>
      <c r="E785" s="1146"/>
      <c r="F785" s="28">
        <f t="shared" si="41"/>
        <v>0</v>
      </c>
    </row>
    <row r="786" spans="1:6" hidden="1">
      <c r="A786" s="40"/>
      <c r="B786" s="21" t="s">
        <v>773</v>
      </c>
      <c r="C786" s="93"/>
      <c r="D786" s="1145"/>
      <c r="E786" s="1146"/>
      <c r="F786" s="28">
        <f t="shared" si="41"/>
        <v>0</v>
      </c>
    </row>
    <row r="787" spans="1:6" hidden="1">
      <c r="A787" s="40"/>
      <c r="B787" s="21" t="s">
        <v>774</v>
      </c>
      <c r="C787" s="93"/>
      <c r="D787" s="1145"/>
      <c r="E787" s="1146"/>
      <c r="F787" s="28">
        <f t="shared" si="41"/>
        <v>0</v>
      </c>
    </row>
    <row r="788" spans="1:6" hidden="1">
      <c r="A788" s="40"/>
      <c r="B788" s="21" t="s">
        <v>775</v>
      </c>
      <c r="C788" s="93"/>
      <c r="D788" s="1145"/>
      <c r="E788" s="1146"/>
      <c r="F788" s="28">
        <f t="shared" si="41"/>
        <v>0</v>
      </c>
    </row>
    <row r="789" spans="1:6" hidden="1">
      <c r="A789" s="40"/>
      <c r="B789" s="21" t="s">
        <v>776</v>
      </c>
      <c r="C789" s="93"/>
      <c r="D789" s="1145"/>
      <c r="E789" s="1146"/>
      <c r="F789" s="28">
        <f t="shared" si="41"/>
        <v>0</v>
      </c>
    </row>
    <row r="790" spans="1:6" hidden="1">
      <c r="A790" s="40"/>
      <c r="B790" s="21" t="s">
        <v>777</v>
      </c>
      <c r="C790" s="93"/>
      <c r="D790" s="1145"/>
      <c r="E790" s="1146"/>
      <c r="F790" s="28">
        <f t="shared" si="41"/>
        <v>0</v>
      </c>
    </row>
    <row r="791" spans="1:6" hidden="1">
      <c r="A791" s="40"/>
      <c r="B791" s="21" t="s">
        <v>778</v>
      </c>
      <c r="C791" s="93"/>
      <c r="D791" s="1145"/>
      <c r="E791" s="1146"/>
      <c r="F791" s="28">
        <f t="shared" si="41"/>
        <v>0</v>
      </c>
    </row>
    <row r="792" spans="1:6" hidden="1">
      <c r="A792" s="40"/>
      <c r="B792" s="21" t="s">
        <v>779</v>
      </c>
      <c r="C792" s="93"/>
      <c r="D792" s="1145"/>
      <c r="E792" s="1146"/>
      <c r="F792" s="28">
        <f t="shared" si="41"/>
        <v>0</v>
      </c>
    </row>
    <row r="793" spans="1:6" hidden="1">
      <c r="A793" s="40"/>
      <c r="B793" s="21" t="s">
        <v>780</v>
      </c>
      <c r="C793" s="93"/>
      <c r="D793" s="1145"/>
      <c r="E793" s="1146"/>
      <c r="F793" s="28">
        <f t="shared" si="41"/>
        <v>0</v>
      </c>
    </row>
    <row r="794" spans="1:6" hidden="1">
      <c r="A794" s="40"/>
      <c r="B794" s="21" t="s">
        <v>781</v>
      </c>
      <c r="C794" s="93"/>
      <c r="D794" s="1145"/>
      <c r="E794" s="1146"/>
      <c r="F794" s="28">
        <f t="shared" si="41"/>
        <v>0</v>
      </c>
    </row>
    <row r="795" spans="1:6" hidden="1">
      <c r="A795" s="40"/>
      <c r="B795" s="21" t="s">
        <v>782</v>
      </c>
      <c r="C795" s="93"/>
      <c r="D795" s="1145"/>
      <c r="E795" s="1146"/>
      <c r="F795" s="28">
        <f t="shared" si="41"/>
        <v>0</v>
      </c>
    </row>
    <row r="796" spans="1:6" hidden="1">
      <c r="A796" s="40"/>
      <c r="B796" s="21" t="s">
        <v>783</v>
      </c>
      <c r="C796" s="93"/>
      <c r="D796" s="1145"/>
      <c r="E796" s="1146"/>
      <c r="F796" s="28">
        <f t="shared" si="41"/>
        <v>0</v>
      </c>
    </row>
    <row r="797" spans="1:6" hidden="1">
      <c r="A797" s="40"/>
      <c r="B797" s="21" t="s">
        <v>784</v>
      </c>
      <c r="C797" s="93"/>
      <c r="D797" s="1145"/>
      <c r="E797" s="1146"/>
      <c r="F797" s="28">
        <f t="shared" si="41"/>
        <v>0</v>
      </c>
    </row>
    <row r="798" spans="1:6" hidden="1">
      <c r="A798" s="40"/>
      <c r="B798" s="21" t="s">
        <v>785</v>
      </c>
      <c r="C798" s="93"/>
      <c r="D798" s="1145"/>
      <c r="E798" s="1146"/>
      <c r="F798" s="28">
        <f t="shared" si="41"/>
        <v>0</v>
      </c>
    </row>
    <row r="799" spans="1:6" hidden="1">
      <c r="A799" s="40"/>
      <c r="B799" s="21" t="s">
        <v>786</v>
      </c>
      <c r="C799" s="93"/>
      <c r="D799" s="1145"/>
      <c r="E799" s="1146"/>
      <c r="F799" s="28">
        <f t="shared" si="41"/>
        <v>0</v>
      </c>
    </row>
    <row r="800" spans="1:6" hidden="1">
      <c r="A800" s="40"/>
      <c r="B800" s="21" t="s">
        <v>787</v>
      </c>
      <c r="C800" s="93"/>
      <c r="D800" s="1145"/>
      <c r="E800" s="1146"/>
      <c r="F800" s="28">
        <f t="shared" si="41"/>
        <v>0</v>
      </c>
    </row>
    <row r="801" spans="1:6" hidden="1">
      <c r="A801" s="40"/>
      <c r="B801" s="21" t="s">
        <v>788</v>
      </c>
      <c r="C801" s="93"/>
      <c r="D801" s="1145"/>
      <c r="E801" s="1146"/>
      <c r="F801" s="28">
        <f t="shared" si="41"/>
        <v>0</v>
      </c>
    </row>
    <row r="802" spans="1:6" hidden="1">
      <c r="A802" s="40"/>
      <c r="B802" s="21" t="s">
        <v>789</v>
      </c>
      <c r="C802" s="93"/>
      <c r="D802" s="1145"/>
      <c r="E802" s="1146"/>
      <c r="F802" s="28">
        <f t="shared" si="41"/>
        <v>0</v>
      </c>
    </row>
    <row r="803" spans="1:6" hidden="1">
      <c r="A803" s="40"/>
      <c r="B803" s="21" t="s">
        <v>790</v>
      </c>
      <c r="C803" s="93"/>
      <c r="D803" s="1145"/>
      <c r="E803" s="1146"/>
      <c r="F803" s="28">
        <f t="shared" si="41"/>
        <v>0</v>
      </c>
    </row>
    <row r="804" spans="1:6" hidden="1">
      <c r="A804" s="40"/>
      <c r="B804" s="21" t="s">
        <v>791</v>
      </c>
      <c r="C804" s="93"/>
      <c r="D804" s="1145"/>
      <c r="E804" s="1146"/>
      <c r="F804" s="28">
        <f t="shared" si="41"/>
        <v>0</v>
      </c>
    </row>
    <row r="805" spans="1:6" hidden="1">
      <c r="A805" s="40"/>
      <c r="B805" s="21" t="s">
        <v>792</v>
      </c>
      <c r="C805" s="93"/>
      <c r="D805" s="1145"/>
      <c r="E805" s="1146"/>
      <c r="F805" s="28">
        <f t="shared" si="41"/>
        <v>0</v>
      </c>
    </row>
    <row r="806" spans="1:6" hidden="1">
      <c r="A806" s="40"/>
      <c r="B806" s="21" t="s">
        <v>793</v>
      </c>
      <c r="C806" s="93"/>
      <c r="D806" s="1145"/>
      <c r="E806" s="1146"/>
      <c r="F806" s="28">
        <f t="shared" si="41"/>
        <v>0</v>
      </c>
    </row>
    <row r="807" spans="1:6" hidden="1">
      <c r="A807" s="40"/>
      <c r="B807" s="21" t="s">
        <v>794</v>
      </c>
      <c r="C807" s="93"/>
      <c r="D807" s="1145"/>
      <c r="E807" s="1146"/>
      <c r="F807" s="28">
        <f t="shared" si="41"/>
        <v>0</v>
      </c>
    </row>
    <row r="808" spans="1:6" hidden="1">
      <c r="A808" s="40"/>
      <c r="B808" s="21" t="s">
        <v>795</v>
      </c>
      <c r="C808" s="93"/>
      <c r="D808" s="1145"/>
      <c r="E808" s="1146"/>
      <c r="F808" s="28">
        <f t="shared" si="41"/>
        <v>0</v>
      </c>
    </row>
    <row r="809" spans="1:6" hidden="1">
      <c r="A809" s="40"/>
      <c r="B809" s="21" t="s">
        <v>796</v>
      </c>
      <c r="C809" s="93"/>
      <c r="D809" s="1145"/>
      <c r="E809" s="1146"/>
      <c r="F809" s="28">
        <f t="shared" si="41"/>
        <v>0</v>
      </c>
    </row>
    <row r="810" spans="1:6" hidden="1">
      <c r="A810" s="40"/>
      <c r="B810" s="21" t="s">
        <v>797</v>
      </c>
      <c r="C810" s="93"/>
      <c r="D810" s="1145"/>
      <c r="E810" s="1146"/>
      <c r="F810" s="28">
        <f t="shared" si="41"/>
        <v>0</v>
      </c>
    </row>
    <row r="811" spans="1:6" hidden="1">
      <c r="A811" s="40"/>
      <c r="B811" s="21" t="s">
        <v>798</v>
      </c>
      <c r="C811" s="93"/>
      <c r="D811" s="1145"/>
      <c r="E811" s="1146"/>
      <c r="F811" s="28">
        <f t="shared" si="41"/>
        <v>0</v>
      </c>
    </row>
    <row r="812" spans="1:6" hidden="1">
      <c r="A812" s="40"/>
      <c r="B812" s="21" t="s">
        <v>799</v>
      </c>
      <c r="C812" s="93"/>
      <c r="D812" s="1145"/>
      <c r="E812" s="1146"/>
      <c r="F812" s="28">
        <f t="shared" si="41"/>
        <v>0</v>
      </c>
    </row>
    <row r="813" spans="1:6" hidden="1">
      <c r="A813" s="40"/>
      <c r="B813" s="21" t="s">
        <v>800</v>
      </c>
      <c r="C813" s="93"/>
      <c r="D813" s="1145"/>
      <c r="E813" s="1146"/>
      <c r="F813" s="28">
        <f t="shared" si="41"/>
        <v>0</v>
      </c>
    </row>
    <row r="814" spans="1:6" hidden="1">
      <c r="A814" s="40"/>
      <c r="B814" s="21" t="s">
        <v>801</v>
      </c>
      <c r="C814" s="93"/>
      <c r="D814" s="1145"/>
      <c r="E814" s="1146"/>
      <c r="F814" s="28">
        <f t="shared" si="41"/>
        <v>0</v>
      </c>
    </row>
    <row r="815" spans="1:6" hidden="1">
      <c r="A815" s="40"/>
      <c r="B815" s="21" t="s">
        <v>802</v>
      </c>
      <c r="C815" s="93"/>
      <c r="D815" s="1145"/>
      <c r="E815" s="1146"/>
      <c r="F815" s="28">
        <f t="shared" si="41"/>
        <v>0</v>
      </c>
    </row>
    <row r="816" spans="1:6" hidden="1">
      <c r="A816" s="40"/>
      <c r="B816" s="21" t="s">
        <v>803</v>
      </c>
      <c r="C816" s="93"/>
      <c r="D816" s="1145"/>
      <c r="E816" s="1146"/>
      <c r="F816" s="28">
        <f t="shared" si="41"/>
        <v>0</v>
      </c>
    </row>
    <row r="817" spans="1:6" hidden="1">
      <c r="A817" s="40"/>
      <c r="B817" s="21" t="s">
        <v>804</v>
      </c>
      <c r="C817" s="93"/>
      <c r="D817" s="1145"/>
      <c r="E817" s="1146"/>
      <c r="F817" s="28">
        <f t="shared" si="41"/>
        <v>0</v>
      </c>
    </row>
    <row r="818" spans="1:6" hidden="1">
      <c r="A818" s="40"/>
      <c r="B818" s="21" t="s">
        <v>805</v>
      </c>
      <c r="C818" s="93"/>
      <c r="D818" s="1145"/>
      <c r="E818" s="1146"/>
      <c r="F818" s="28">
        <f t="shared" si="41"/>
        <v>0</v>
      </c>
    </row>
    <row r="819" spans="1:6" hidden="1">
      <c r="A819" s="40"/>
      <c r="B819" s="21" t="s">
        <v>806</v>
      </c>
      <c r="C819" s="93"/>
      <c r="D819" s="1145"/>
      <c r="E819" s="1146"/>
      <c r="F819" s="28">
        <f t="shared" si="41"/>
        <v>0</v>
      </c>
    </row>
    <row r="820" spans="1:6" hidden="1">
      <c r="A820" s="40"/>
      <c r="B820" s="21" t="s">
        <v>807</v>
      </c>
      <c r="C820" s="93"/>
      <c r="D820" s="1145"/>
      <c r="E820" s="1146"/>
      <c r="F820" s="28">
        <f t="shared" si="41"/>
        <v>0</v>
      </c>
    </row>
    <row r="821" spans="1:6" hidden="1">
      <c r="A821" s="40"/>
      <c r="B821" s="21" t="s">
        <v>808</v>
      </c>
      <c r="C821" s="93"/>
      <c r="D821" s="1145"/>
      <c r="E821" s="1146"/>
      <c r="F821" s="28">
        <f t="shared" si="41"/>
        <v>0</v>
      </c>
    </row>
    <row r="822" spans="1:6" hidden="1">
      <c r="A822" s="40"/>
      <c r="B822" s="21" t="s">
        <v>809</v>
      </c>
      <c r="C822" s="93"/>
      <c r="D822" s="1145"/>
      <c r="E822" s="1146"/>
      <c r="F822" s="28">
        <f t="shared" si="41"/>
        <v>0</v>
      </c>
    </row>
    <row r="823" spans="1:6" hidden="1">
      <c r="A823" s="40"/>
      <c r="B823" s="21" t="s">
        <v>810</v>
      </c>
      <c r="C823" s="93"/>
      <c r="D823" s="1145"/>
      <c r="E823" s="1146"/>
      <c r="F823" s="28">
        <f t="shared" si="41"/>
        <v>0</v>
      </c>
    </row>
    <row r="824" spans="1:6" hidden="1">
      <c r="A824" s="40"/>
      <c r="B824" s="21" t="s">
        <v>811</v>
      </c>
      <c r="C824" s="93"/>
      <c r="D824" s="1145"/>
      <c r="E824" s="1146"/>
      <c r="F824" s="28">
        <f t="shared" si="41"/>
        <v>0</v>
      </c>
    </row>
    <row r="825" spans="1:6" hidden="1">
      <c r="A825" s="40"/>
      <c r="B825" s="21" t="s">
        <v>812</v>
      </c>
      <c r="C825" s="93"/>
      <c r="D825" s="1145"/>
      <c r="E825" s="1146"/>
      <c r="F825" s="28">
        <f t="shared" si="41"/>
        <v>0</v>
      </c>
    </row>
    <row r="826" spans="1:6" hidden="1">
      <c r="A826" s="40"/>
      <c r="B826" s="21" t="s">
        <v>813</v>
      </c>
      <c r="C826" s="93"/>
      <c r="D826" s="1145"/>
      <c r="E826" s="1146"/>
      <c r="F826" s="28">
        <f t="shared" si="41"/>
        <v>0</v>
      </c>
    </row>
    <row r="827" spans="1:6" hidden="1">
      <c r="A827" s="40"/>
      <c r="B827" s="21" t="s">
        <v>814</v>
      </c>
      <c r="C827" s="93"/>
      <c r="D827" s="1145"/>
      <c r="E827" s="1146"/>
      <c r="F827" s="28">
        <f t="shared" si="41"/>
        <v>0</v>
      </c>
    </row>
    <row r="828" spans="1:6" hidden="1">
      <c r="A828" s="40"/>
      <c r="B828" s="21" t="s">
        <v>815</v>
      </c>
      <c r="C828" s="93"/>
      <c r="D828" s="1145"/>
      <c r="E828" s="1146"/>
      <c r="F828" s="28">
        <f t="shared" si="41"/>
        <v>0</v>
      </c>
    </row>
    <row r="829" spans="1:6" hidden="1">
      <c r="A829" s="40"/>
      <c r="B829" s="21" t="s">
        <v>816</v>
      </c>
      <c r="C829" s="93"/>
      <c r="D829" s="1145"/>
      <c r="E829" s="1146"/>
      <c r="F829" s="28">
        <f t="shared" si="41"/>
        <v>0</v>
      </c>
    </row>
    <row r="830" spans="1:6" hidden="1">
      <c r="A830" s="40"/>
      <c r="B830" s="21" t="s">
        <v>817</v>
      </c>
      <c r="C830" s="93"/>
      <c r="D830" s="1145"/>
      <c r="E830" s="1146"/>
      <c r="F830" s="28">
        <f t="shared" si="41"/>
        <v>0</v>
      </c>
    </row>
    <row r="831" spans="1:6" hidden="1">
      <c r="A831" s="40"/>
      <c r="B831" s="21" t="s">
        <v>818</v>
      </c>
      <c r="C831" s="93"/>
      <c r="D831" s="1145"/>
      <c r="E831" s="1146"/>
      <c r="F831" s="28">
        <f t="shared" si="41"/>
        <v>0</v>
      </c>
    </row>
    <row r="832" spans="1:6" hidden="1">
      <c r="A832" s="40"/>
      <c r="B832" s="21" t="s">
        <v>819</v>
      </c>
      <c r="C832" s="93"/>
      <c r="D832" s="1145"/>
      <c r="E832" s="1146"/>
      <c r="F832" s="28">
        <f t="shared" si="41"/>
        <v>0</v>
      </c>
    </row>
    <row r="833" spans="1:6" hidden="1">
      <c r="A833" s="40"/>
      <c r="B833" s="21" t="s">
        <v>820</v>
      </c>
      <c r="C833" s="93"/>
      <c r="D833" s="1145"/>
      <c r="E833" s="1146"/>
      <c r="F833" s="28">
        <f t="shared" si="41"/>
        <v>0</v>
      </c>
    </row>
    <row r="834" spans="1:6" hidden="1">
      <c r="A834" s="40"/>
      <c r="B834" s="21" t="s">
        <v>821</v>
      </c>
      <c r="C834" s="93"/>
      <c r="D834" s="1145"/>
      <c r="E834" s="1146"/>
      <c r="F834" s="28">
        <f t="shared" si="41"/>
        <v>0</v>
      </c>
    </row>
    <row r="835" spans="1:6" hidden="1">
      <c r="A835" s="40"/>
      <c r="B835" s="21" t="s">
        <v>822</v>
      </c>
      <c r="C835" s="93"/>
      <c r="D835" s="1145"/>
      <c r="E835" s="1146"/>
      <c r="F835" s="28">
        <f t="shared" si="41"/>
        <v>0</v>
      </c>
    </row>
    <row r="836" spans="1:6" hidden="1">
      <c r="A836" s="40"/>
      <c r="B836" s="21" t="s">
        <v>823</v>
      </c>
      <c r="C836" s="93"/>
      <c r="D836" s="1145"/>
      <c r="E836" s="1146"/>
      <c r="F836" s="28">
        <f t="shared" si="41"/>
        <v>0</v>
      </c>
    </row>
    <row r="837" spans="1:6" hidden="1">
      <c r="A837" s="40"/>
      <c r="B837" s="21" t="s">
        <v>824</v>
      </c>
      <c r="C837" s="93"/>
      <c r="D837" s="1145"/>
      <c r="E837" s="1146"/>
      <c r="F837" s="28">
        <f t="shared" si="41"/>
        <v>0</v>
      </c>
    </row>
    <row r="838" spans="1:6" hidden="1">
      <c r="A838" s="40"/>
      <c r="B838" s="21" t="s">
        <v>825</v>
      </c>
      <c r="C838" s="93"/>
      <c r="D838" s="1145"/>
      <c r="E838" s="1146"/>
      <c r="F838" s="28">
        <f t="shared" si="41"/>
        <v>0</v>
      </c>
    </row>
    <row r="839" spans="1:6" hidden="1">
      <c r="A839" s="40"/>
      <c r="B839" s="21" t="s">
        <v>826</v>
      </c>
      <c r="C839" s="93"/>
      <c r="D839" s="1145"/>
      <c r="E839" s="1146"/>
      <c r="F839" s="28">
        <f t="shared" si="41"/>
        <v>0</v>
      </c>
    </row>
    <row r="840" spans="1:6" hidden="1">
      <c r="A840" s="40"/>
      <c r="B840" s="21" t="s">
        <v>827</v>
      </c>
      <c r="C840" s="93"/>
      <c r="D840" s="1145"/>
      <c r="E840" s="1146"/>
      <c r="F840" s="28">
        <f t="shared" si="41"/>
        <v>0</v>
      </c>
    </row>
    <row r="841" spans="1:6" hidden="1">
      <c r="A841" s="40"/>
      <c r="B841" s="21" t="s">
        <v>828</v>
      </c>
      <c r="C841" s="93"/>
      <c r="D841" s="1145"/>
      <c r="E841" s="1146"/>
      <c r="F841" s="28">
        <f t="shared" si="41"/>
        <v>0</v>
      </c>
    </row>
    <row r="842" spans="1:6" hidden="1">
      <c r="A842" s="40"/>
      <c r="B842" s="21" t="s">
        <v>829</v>
      </c>
      <c r="C842" s="93"/>
      <c r="D842" s="1145"/>
      <c r="E842" s="1146"/>
      <c r="F842" s="28">
        <f t="shared" si="41"/>
        <v>0</v>
      </c>
    </row>
    <row r="843" spans="1:6" hidden="1">
      <c r="A843" s="40"/>
      <c r="B843" s="21" t="s">
        <v>830</v>
      </c>
      <c r="C843" s="93"/>
      <c r="D843" s="1145"/>
      <c r="E843" s="1146"/>
      <c r="F843" s="28">
        <f t="shared" si="41"/>
        <v>0</v>
      </c>
    </row>
    <row r="844" spans="1:6" hidden="1">
      <c r="A844" s="40"/>
      <c r="B844" s="21" t="s">
        <v>831</v>
      </c>
      <c r="C844" s="93"/>
      <c r="D844" s="1145"/>
      <c r="E844" s="1146"/>
      <c r="F844" s="28">
        <f t="shared" si="41"/>
        <v>0</v>
      </c>
    </row>
    <row r="845" spans="1:6" hidden="1">
      <c r="A845" s="40"/>
      <c r="B845" s="21" t="s">
        <v>832</v>
      </c>
      <c r="C845" s="93"/>
      <c r="D845" s="1145"/>
      <c r="E845" s="1146"/>
      <c r="F845" s="28">
        <f t="shared" ref="F845:F908" si="42">D845</f>
        <v>0</v>
      </c>
    </row>
    <row r="846" spans="1:6" hidden="1">
      <c r="A846" s="40"/>
      <c r="B846" s="21" t="s">
        <v>833</v>
      </c>
      <c r="C846" s="93"/>
      <c r="D846" s="1145"/>
      <c r="E846" s="1146"/>
      <c r="F846" s="28">
        <f t="shared" si="42"/>
        <v>0</v>
      </c>
    </row>
    <row r="847" spans="1:6" hidden="1">
      <c r="A847" s="40"/>
      <c r="B847" s="21" t="s">
        <v>834</v>
      </c>
      <c r="C847" s="93"/>
      <c r="D847" s="1145"/>
      <c r="E847" s="1146"/>
      <c r="F847" s="28">
        <f t="shared" si="42"/>
        <v>0</v>
      </c>
    </row>
    <row r="848" spans="1:6" hidden="1">
      <c r="A848" s="40"/>
      <c r="B848" s="21" t="s">
        <v>835</v>
      </c>
      <c r="C848" s="93"/>
      <c r="D848" s="1145"/>
      <c r="E848" s="1146"/>
      <c r="F848" s="28">
        <f t="shared" si="42"/>
        <v>0</v>
      </c>
    </row>
    <row r="849" spans="1:6" hidden="1">
      <c r="A849" s="40"/>
      <c r="B849" s="21" t="s">
        <v>836</v>
      </c>
      <c r="C849" s="93"/>
      <c r="D849" s="1145"/>
      <c r="E849" s="1146"/>
      <c r="F849" s="28">
        <f t="shared" si="42"/>
        <v>0</v>
      </c>
    </row>
    <row r="850" spans="1:6" hidden="1">
      <c r="A850" s="40"/>
      <c r="B850" s="21" t="s">
        <v>837</v>
      </c>
      <c r="C850" s="93"/>
      <c r="D850" s="1145"/>
      <c r="E850" s="1146"/>
      <c r="F850" s="28">
        <f t="shared" si="42"/>
        <v>0</v>
      </c>
    </row>
    <row r="851" spans="1:6" hidden="1">
      <c r="A851" s="40"/>
      <c r="B851" s="21" t="s">
        <v>838</v>
      </c>
      <c r="C851" s="93"/>
      <c r="D851" s="1145"/>
      <c r="E851" s="1146"/>
      <c r="F851" s="28">
        <f t="shared" si="42"/>
        <v>0</v>
      </c>
    </row>
    <row r="852" spans="1:6" hidden="1">
      <c r="A852" s="40"/>
      <c r="B852" s="21" t="s">
        <v>839</v>
      </c>
      <c r="C852" s="93"/>
      <c r="D852" s="1145"/>
      <c r="E852" s="1146"/>
      <c r="F852" s="28">
        <f t="shared" si="42"/>
        <v>0</v>
      </c>
    </row>
    <row r="853" spans="1:6" hidden="1">
      <c r="A853" s="40"/>
      <c r="B853" s="21" t="s">
        <v>840</v>
      </c>
      <c r="C853" s="93"/>
      <c r="D853" s="1145"/>
      <c r="E853" s="1146"/>
      <c r="F853" s="28">
        <f t="shared" si="42"/>
        <v>0</v>
      </c>
    </row>
    <row r="854" spans="1:6" hidden="1">
      <c r="A854" s="40"/>
      <c r="B854" s="21" t="s">
        <v>841</v>
      </c>
      <c r="C854" s="93"/>
      <c r="D854" s="1145"/>
      <c r="E854" s="1146"/>
      <c r="F854" s="28">
        <f t="shared" si="42"/>
        <v>0</v>
      </c>
    </row>
    <row r="855" spans="1:6" hidden="1">
      <c r="A855" s="40"/>
      <c r="B855" s="21" t="s">
        <v>842</v>
      </c>
      <c r="C855" s="93"/>
      <c r="D855" s="1145"/>
      <c r="E855" s="1146"/>
      <c r="F855" s="28">
        <f t="shared" si="42"/>
        <v>0</v>
      </c>
    </row>
    <row r="856" spans="1:6" hidden="1">
      <c r="A856" s="40"/>
      <c r="B856" s="21" t="s">
        <v>843</v>
      </c>
      <c r="C856" s="93"/>
      <c r="D856" s="1145"/>
      <c r="E856" s="1146"/>
      <c r="F856" s="28">
        <f t="shared" si="42"/>
        <v>0</v>
      </c>
    </row>
    <row r="857" spans="1:6" hidden="1">
      <c r="A857" s="40"/>
      <c r="B857" s="21" t="s">
        <v>844</v>
      </c>
      <c r="C857" s="93"/>
      <c r="D857" s="1145"/>
      <c r="E857" s="1146"/>
      <c r="F857" s="28">
        <f t="shared" si="42"/>
        <v>0</v>
      </c>
    </row>
    <row r="858" spans="1:6" hidden="1">
      <c r="A858" s="40"/>
      <c r="B858" s="21" t="s">
        <v>845</v>
      </c>
      <c r="C858" s="93"/>
      <c r="D858" s="1145"/>
      <c r="E858" s="1146"/>
      <c r="F858" s="28">
        <f t="shared" si="42"/>
        <v>0</v>
      </c>
    </row>
    <row r="859" spans="1:6" hidden="1">
      <c r="A859" s="40"/>
      <c r="B859" s="21" t="s">
        <v>846</v>
      </c>
      <c r="C859" s="93"/>
      <c r="D859" s="1145"/>
      <c r="E859" s="1146"/>
      <c r="F859" s="28">
        <f t="shared" si="42"/>
        <v>0</v>
      </c>
    </row>
    <row r="860" spans="1:6" hidden="1">
      <c r="A860" s="40"/>
      <c r="B860" s="21" t="s">
        <v>847</v>
      </c>
      <c r="C860" s="93"/>
      <c r="D860" s="1145"/>
      <c r="E860" s="1146"/>
      <c r="F860" s="28">
        <f t="shared" si="42"/>
        <v>0</v>
      </c>
    </row>
    <row r="861" spans="1:6" hidden="1">
      <c r="A861" s="40"/>
      <c r="B861" s="21" t="s">
        <v>848</v>
      </c>
      <c r="C861" s="93"/>
      <c r="D861" s="1145"/>
      <c r="E861" s="1146"/>
      <c r="F861" s="28">
        <f t="shared" si="42"/>
        <v>0</v>
      </c>
    </row>
    <row r="862" spans="1:6" hidden="1">
      <c r="A862" s="40"/>
      <c r="B862" s="21" t="s">
        <v>849</v>
      </c>
      <c r="C862" s="93"/>
      <c r="D862" s="1145"/>
      <c r="E862" s="1146"/>
      <c r="F862" s="28">
        <f t="shared" si="42"/>
        <v>0</v>
      </c>
    </row>
    <row r="863" spans="1:6" hidden="1">
      <c r="A863" s="40"/>
      <c r="B863" s="21" t="s">
        <v>850</v>
      </c>
      <c r="C863" s="93"/>
      <c r="D863" s="1145"/>
      <c r="E863" s="1146"/>
      <c r="F863" s="28">
        <f t="shared" si="42"/>
        <v>0</v>
      </c>
    </row>
    <row r="864" spans="1:6" hidden="1">
      <c r="A864" s="40"/>
      <c r="B864" s="21" t="s">
        <v>851</v>
      </c>
      <c r="C864" s="93"/>
      <c r="D864" s="1145"/>
      <c r="E864" s="1146"/>
      <c r="F864" s="28">
        <f t="shared" si="42"/>
        <v>0</v>
      </c>
    </row>
    <row r="865" spans="1:6" hidden="1">
      <c r="A865" s="40"/>
      <c r="B865" s="21" t="s">
        <v>852</v>
      </c>
      <c r="C865" s="93"/>
      <c r="D865" s="1145"/>
      <c r="E865" s="1146"/>
      <c r="F865" s="28">
        <f t="shared" si="42"/>
        <v>0</v>
      </c>
    </row>
    <row r="866" spans="1:6" hidden="1">
      <c r="A866" s="40"/>
      <c r="B866" s="21" t="s">
        <v>853</v>
      </c>
      <c r="C866" s="93"/>
      <c r="D866" s="1145"/>
      <c r="E866" s="1146"/>
      <c r="F866" s="28">
        <f t="shared" si="42"/>
        <v>0</v>
      </c>
    </row>
    <row r="867" spans="1:6" hidden="1">
      <c r="A867" s="40"/>
      <c r="B867" s="21" t="s">
        <v>854</v>
      </c>
      <c r="C867" s="93"/>
      <c r="D867" s="1145"/>
      <c r="E867" s="1146"/>
      <c r="F867" s="28">
        <f t="shared" si="42"/>
        <v>0</v>
      </c>
    </row>
    <row r="868" spans="1:6" hidden="1">
      <c r="A868" s="40"/>
      <c r="B868" s="21" t="s">
        <v>855</v>
      </c>
      <c r="C868" s="93"/>
      <c r="D868" s="1145"/>
      <c r="E868" s="1146"/>
      <c r="F868" s="28">
        <f t="shared" si="42"/>
        <v>0</v>
      </c>
    </row>
    <row r="869" spans="1:6" hidden="1">
      <c r="A869" s="40"/>
      <c r="B869" s="21" t="s">
        <v>856</v>
      </c>
      <c r="C869" s="93"/>
      <c r="D869" s="1145"/>
      <c r="E869" s="1146"/>
      <c r="F869" s="28">
        <f t="shared" si="42"/>
        <v>0</v>
      </c>
    </row>
    <row r="870" spans="1:6" hidden="1">
      <c r="A870" s="40"/>
      <c r="B870" s="21" t="s">
        <v>857</v>
      </c>
      <c r="C870" s="93"/>
      <c r="D870" s="1145"/>
      <c r="E870" s="1146"/>
      <c r="F870" s="28">
        <f t="shared" si="42"/>
        <v>0</v>
      </c>
    </row>
    <row r="871" spans="1:6" hidden="1">
      <c r="A871" s="40"/>
      <c r="B871" s="21" t="s">
        <v>858</v>
      </c>
      <c r="C871" s="93"/>
      <c r="D871" s="1145"/>
      <c r="E871" s="1146"/>
      <c r="F871" s="28">
        <f t="shared" si="42"/>
        <v>0</v>
      </c>
    </row>
    <row r="872" spans="1:6" hidden="1">
      <c r="A872" s="40"/>
      <c r="B872" s="21" t="s">
        <v>859</v>
      </c>
      <c r="C872" s="93"/>
      <c r="D872" s="1145"/>
      <c r="E872" s="1146"/>
      <c r="F872" s="28">
        <f t="shared" si="42"/>
        <v>0</v>
      </c>
    </row>
    <row r="873" spans="1:6" hidden="1">
      <c r="A873" s="40"/>
      <c r="B873" s="21" t="s">
        <v>860</v>
      </c>
      <c r="C873" s="93"/>
      <c r="D873" s="1145"/>
      <c r="E873" s="1146"/>
      <c r="F873" s="28">
        <f t="shared" si="42"/>
        <v>0</v>
      </c>
    </row>
    <row r="874" spans="1:6" hidden="1">
      <c r="A874" s="40"/>
      <c r="B874" s="21" t="s">
        <v>861</v>
      </c>
      <c r="C874" s="93"/>
      <c r="D874" s="1145"/>
      <c r="E874" s="1146"/>
      <c r="F874" s="28">
        <f t="shared" si="42"/>
        <v>0</v>
      </c>
    </row>
    <row r="875" spans="1:6" hidden="1">
      <c r="A875" s="40"/>
      <c r="B875" s="21" t="s">
        <v>862</v>
      </c>
      <c r="C875" s="93"/>
      <c r="D875" s="1145"/>
      <c r="E875" s="1146"/>
      <c r="F875" s="28">
        <f t="shared" si="42"/>
        <v>0</v>
      </c>
    </row>
    <row r="876" spans="1:6" hidden="1">
      <c r="A876" s="40"/>
      <c r="B876" s="21" t="s">
        <v>863</v>
      </c>
      <c r="C876" s="93"/>
      <c r="D876" s="1145"/>
      <c r="E876" s="1146"/>
      <c r="F876" s="28">
        <f t="shared" si="42"/>
        <v>0</v>
      </c>
    </row>
    <row r="877" spans="1:6" hidden="1">
      <c r="A877" s="40"/>
      <c r="B877" s="21" t="s">
        <v>864</v>
      </c>
      <c r="C877" s="93"/>
      <c r="D877" s="1145"/>
      <c r="E877" s="1146"/>
      <c r="F877" s="28">
        <f t="shared" si="42"/>
        <v>0</v>
      </c>
    </row>
    <row r="878" spans="1:6" hidden="1">
      <c r="A878" s="40"/>
      <c r="B878" s="21" t="s">
        <v>865</v>
      </c>
      <c r="C878" s="93"/>
      <c r="D878" s="1145"/>
      <c r="E878" s="1146"/>
      <c r="F878" s="28">
        <f t="shared" si="42"/>
        <v>0</v>
      </c>
    </row>
    <row r="879" spans="1:6" hidden="1">
      <c r="A879" s="40"/>
      <c r="B879" s="21" t="s">
        <v>866</v>
      </c>
      <c r="C879" s="93"/>
      <c r="D879" s="1145"/>
      <c r="E879" s="1146"/>
      <c r="F879" s="28">
        <f t="shared" si="42"/>
        <v>0</v>
      </c>
    </row>
    <row r="880" spans="1:6" hidden="1">
      <c r="A880" s="40"/>
      <c r="B880" s="21" t="s">
        <v>867</v>
      </c>
      <c r="C880" s="93"/>
      <c r="D880" s="1145"/>
      <c r="E880" s="1146"/>
      <c r="F880" s="28">
        <f t="shared" si="42"/>
        <v>0</v>
      </c>
    </row>
    <row r="881" spans="1:6" hidden="1">
      <c r="A881" s="40"/>
      <c r="B881" s="21" t="s">
        <v>868</v>
      </c>
      <c r="C881" s="93"/>
      <c r="D881" s="1145"/>
      <c r="E881" s="1146"/>
      <c r="F881" s="28">
        <f t="shared" si="42"/>
        <v>0</v>
      </c>
    </row>
    <row r="882" spans="1:6" hidden="1">
      <c r="A882" s="40"/>
      <c r="B882" s="21" t="s">
        <v>869</v>
      </c>
      <c r="C882" s="93"/>
      <c r="D882" s="1145"/>
      <c r="E882" s="1146"/>
      <c r="F882" s="28">
        <f t="shared" si="42"/>
        <v>0</v>
      </c>
    </row>
    <row r="883" spans="1:6" hidden="1">
      <c r="A883" s="40"/>
      <c r="B883" s="21" t="s">
        <v>870</v>
      </c>
      <c r="C883" s="93"/>
      <c r="D883" s="1145"/>
      <c r="E883" s="1146"/>
      <c r="F883" s="28">
        <f t="shared" si="42"/>
        <v>0</v>
      </c>
    </row>
    <row r="884" spans="1:6" hidden="1">
      <c r="A884" s="40"/>
      <c r="B884" s="21" t="s">
        <v>871</v>
      </c>
      <c r="C884" s="93"/>
      <c r="D884" s="1145"/>
      <c r="E884" s="1146"/>
      <c r="F884" s="28">
        <f t="shared" si="42"/>
        <v>0</v>
      </c>
    </row>
    <row r="885" spans="1:6" hidden="1">
      <c r="A885" s="40"/>
      <c r="B885" s="21" t="s">
        <v>872</v>
      </c>
      <c r="C885" s="93"/>
      <c r="D885" s="1145"/>
      <c r="E885" s="1146"/>
      <c r="F885" s="28">
        <f t="shared" si="42"/>
        <v>0</v>
      </c>
    </row>
    <row r="886" spans="1:6" hidden="1">
      <c r="A886" s="40"/>
      <c r="B886" s="21" t="s">
        <v>873</v>
      </c>
      <c r="C886" s="93"/>
      <c r="D886" s="1145"/>
      <c r="E886" s="1146"/>
      <c r="F886" s="28">
        <f t="shared" si="42"/>
        <v>0</v>
      </c>
    </row>
    <row r="887" spans="1:6" hidden="1">
      <c r="A887" s="40"/>
      <c r="B887" s="21" t="s">
        <v>874</v>
      </c>
      <c r="C887" s="93"/>
      <c r="D887" s="1145"/>
      <c r="E887" s="1146"/>
      <c r="F887" s="28">
        <f t="shared" si="42"/>
        <v>0</v>
      </c>
    </row>
    <row r="888" spans="1:6" hidden="1">
      <c r="A888" s="40"/>
      <c r="B888" s="21" t="s">
        <v>875</v>
      </c>
      <c r="C888" s="93"/>
      <c r="D888" s="1145"/>
      <c r="E888" s="1146"/>
      <c r="F888" s="28">
        <f t="shared" si="42"/>
        <v>0</v>
      </c>
    </row>
    <row r="889" spans="1:6" hidden="1">
      <c r="A889" s="40"/>
      <c r="B889" s="21" t="s">
        <v>876</v>
      </c>
      <c r="C889" s="93"/>
      <c r="D889" s="1145"/>
      <c r="E889" s="1146"/>
      <c r="F889" s="28">
        <f t="shared" si="42"/>
        <v>0</v>
      </c>
    </row>
    <row r="890" spans="1:6" hidden="1">
      <c r="A890" s="40"/>
      <c r="B890" s="21" t="s">
        <v>877</v>
      </c>
      <c r="C890" s="93"/>
      <c r="D890" s="1145"/>
      <c r="E890" s="1146"/>
      <c r="F890" s="28">
        <f t="shared" si="42"/>
        <v>0</v>
      </c>
    </row>
    <row r="891" spans="1:6" hidden="1">
      <c r="A891" s="40"/>
      <c r="B891" s="21" t="s">
        <v>878</v>
      </c>
      <c r="C891" s="93"/>
      <c r="D891" s="1145"/>
      <c r="E891" s="1146"/>
      <c r="F891" s="28">
        <f t="shared" si="42"/>
        <v>0</v>
      </c>
    </row>
    <row r="892" spans="1:6" hidden="1">
      <c r="A892" s="40"/>
      <c r="B892" s="21" t="s">
        <v>879</v>
      </c>
      <c r="C892" s="93"/>
      <c r="D892" s="1145"/>
      <c r="E892" s="1146"/>
      <c r="F892" s="28">
        <f t="shared" si="42"/>
        <v>0</v>
      </c>
    </row>
    <row r="893" spans="1:6" hidden="1">
      <c r="A893" s="40"/>
      <c r="B893" s="21" t="s">
        <v>880</v>
      </c>
      <c r="C893" s="93"/>
      <c r="D893" s="1145"/>
      <c r="E893" s="1146"/>
      <c r="F893" s="28">
        <f t="shared" si="42"/>
        <v>0</v>
      </c>
    </row>
    <row r="894" spans="1:6" hidden="1">
      <c r="A894" s="40"/>
      <c r="B894" s="21" t="s">
        <v>881</v>
      </c>
      <c r="C894" s="93"/>
      <c r="D894" s="1145"/>
      <c r="E894" s="1146"/>
      <c r="F894" s="28">
        <f t="shared" si="42"/>
        <v>0</v>
      </c>
    </row>
    <row r="895" spans="1:6" hidden="1">
      <c r="A895" s="40"/>
      <c r="B895" s="21" t="s">
        <v>882</v>
      </c>
      <c r="C895" s="93"/>
      <c r="D895" s="1145"/>
      <c r="E895" s="1146"/>
      <c r="F895" s="28">
        <f t="shared" si="42"/>
        <v>0</v>
      </c>
    </row>
    <row r="896" spans="1:6" hidden="1">
      <c r="A896" s="40"/>
      <c r="B896" s="21" t="s">
        <v>883</v>
      </c>
      <c r="C896" s="93"/>
      <c r="D896" s="1145"/>
      <c r="E896" s="1146"/>
      <c r="F896" s="28">
        <f t="shared" si="42"/>
        <v>0</v>
      </c>
    </row>
    <row r="897" spans="1:6" hidden="1">
      <c r="A897" s="40"/>
      <c r="B897" s="21" t="s">
        <v>884</v>
      </c>
      <c r="C897" s="93"/>
      <c r="D897" s="1145"/>
      <c r="E897" s="1146"/>
      <c r="F897" s="28">
        <f t="shared" si="42"/>
        <v>0</v>
      </c>
    </row>
    <row r="898" spans="1:6" hidden="1">
      <c r="A898" s="40"/>
      <c r="B898" s="21" t="s">
        <v>885</v>
      </c>
      <c r="C898" s="93"/>
      <c r="D898" s="1145"/>
      <c r="E898" s="1146"/>
      <c r="F898" s="28">
        <f t="shared" si="42"/>
        <v>0</v>
      </c>
    </row>
    <row r="899" spans="1:6" hidden="1">
      <c r="A899" s="40"/>
      <c r="B899" s="21" t="s">
        <v>886</v>
      </c>
      <c r="C899" s="93"/>
      <c r="D899" s="1145"/>
      <c r="E899" s="1146"/>
      <c r="F899" s="28">
        <f t="shared" si="42"/>
        <v>0</v>
      </c>
    </row>
    <row r="900" spans="1:6" hidden="1">
      <c r="A900" s="40"/>
      <c r="B900" s="21" t="s">
        <v>887</v>
      </c>
      <c r="C900" s="93"/>
      <c r="D900" s="1145"/>
      <c r="E900" s="1146"/>
      <c r="F900" s="28">
        <f t="shared" si="42"/>
        <v>0</v>
      </c>
    </row>
    <row r="901" spans="1:6" hidden="1">
      <c r="A901" s="40"/>
      <c r="B901" s="21" t="s">
        <v>888</v>
      </c>
      <c r="C901" s="93"/>
      <c r="D901" s="1145"/>
      <c r="E901" s="1146"/>
      <c r="F901" s="28">
        <f t="shared" si="42"/>
        <v>0</v>
      </c>
    </row>
    <row r="902" spans="1:6" hidden="1">
      <c r="A902" s="40"/>
      <c r="B902" s="21" t="s">
        <v>889</v>
      </c>
      <c r="C902" s="93"/>
      <c r="D902" s="1145"/>
      <c r="E902" s="1146"/>
      <c r="F902" s="28">
        <f t="shared" si="42"/>
        <v>0</v>
      </c>
    </row>
    <row r="903" spans="1:6" hidden="1">
      <c r="A903" s="40"/>
      <c r="B903" s="21" t="s">
        <v>890</v>
      </c>
      <c r="C903" s="93"/>
      <c r="D903" s="1145"/>
      <c r="E903" s="1146"/>
      <c r="F903" s="28">
        <f t="shared" si="42"/>
        <v>0</v>
      </c>
    </row>
    <row r="904" spans="1:6" hidden="1">
      <c r="A904" s="40"/>
      <c r="B904" s="21" t="s">
        <v>891</v>
      </c>
      <c r="C904" s="93"/>
      <c r="D904" s="1145"/>
      <c r="E904" s="1146"/>
      <c r="F904" s="28">
        <f t="shared" si="42"/>
        <v>0</v>
      </c>
    </row>
    <row r="905" spans="1:6" hidden="1">
      <c r="A905" s="40"/>
      <c r="B905" s="21" t="s">
        <v>892</v>
      </c>
      <c r="C905" s="93"/>
      <c r="D905" s="1145"/>
      <c r="E905" s="1146"/>
      <c r="F905" s="28">
        <f t="shared" si="42"/>
        <v>0</v>
      </c>
    </row>
    <row r="906" spans="1:6" hidden="1">
      <c r="A906" s="40"/>
      <c r="B906" s="21" t="s">
        <v>893</v>
      </c>
      <c r="C906" s="93"/>
      <c r="D906" s="1145"/>
      <c r="E906" s="1146"/>
      <c r="F906" s="28">
        <f t="shared" si="42"/>
        <v>0</v>
      </c>
    </row>
    <row r="907" spans="1:6" hidden="1">
      <c r="A907" s="40"/>
      <c r="B907" s="21" t="s">
        <v>894</v>
      </c>
      <c r="C907" s="93"/>
      <c r="D907" s="1145"/>
      <c r="E907" s="1146"/>
      <c r="F907" s="28">
        <f t="shared" si="42"/>
        <v>0</v>
      </c>
    </row>
    <row r="908" spans="1:6" hidden="1">
      <c r="A908" s="40"/>
      <c r="B908" s="21" t="s">
        <v>895</v>
      </c>
      <c r="C908" s="93"/>
      <c r="D908" s="1145"/>
      <c r="E908" s="1146"/>
      <c r="F908" s="28">
        <f t="shared" si="42"/>
        <v>0</v>
      </c>
    </row>
    <row r="909" spans="1:6" hidden="1">
      <c r="A909" s="40"/>
      <c r="B909" s="21" t="s">
        <v>896</v>
      </c>
      <c r="C909" s="93"/>
      <c r="D909" s="1145"/>
      <c r="E909" s="1146"/>
      <c r="F909" s="28">
        <f t="shared" ref="F909:F972" si="43">D909</f>
        <v>0</v>
      </c>
    </row>
    <row r="910" spans="1:6" hidden="1">
      <c r="A910" s="40"/>
      <c r="B910" s="21" t="s">
        <v>897</v>
      </c>
      <c r="C910" s="93"/>
      <c r="D910" s="1145"/>
      <c r="E910" s="1146"/>
      <c r="F910" s="28">
        <f t="shared" si="43"/>
        <v>0</v>
      </c>
    </row>
    <row r="911" spans="1:6" hidden="1">
      <c r="A911" s="40"/>
      <c r="B911" s="21" t="s">
        <v>898</v>
      </c>
      <c r="C911" s="93"/>
      <c r="D911" s="1145"/>
      <c r="E911" s="1146"/>
      <c r="F911" s="28">
        <f t="shared" si="43"/>
        <v>0</v>
      </c>
    </row>
    <row r="912" spans="1:6" hidden="1">
      <c r="A912" s="40"/>
      <c r="B912" s="21" t="s">
        <v>899</v>
      </c>
      <c r="C912" s="93"/>
      <c r="D912" s="1145"/>
      <c r="E912" s="1146"/>
      <c r="F912" s="28">
        <f t="shared" si="43"/>
        <v>0</v>
      </c>
    </row>
    <row r="913" spans="1:6" hidden="1">
      <c r="A913" s="40"/>
      <c r="B913" s="21" t="s">
        <v>900</v>
      </c>
      <c r="C913" s="93"/>
      <c r="D913" s="1145"/>
      <c r="E913" s="1146"/>
      <c r="F913" s="28">
        <f t="shared" si="43"/>
        <v>0</v>
      </c>
    </row>
    <row r="914" spans="1:6" hidden="1">
      <c r="A914" s="40"/>
      <c r="B914" s="21" t="s">
        <v>901</v>
      </c>
      <c r="C914" s="93"/>
      <c r="D914" s="1145"/>
      <c r="E914" s="1146"/>
      <c r="F914" s="28">
        <f t="shared" si="43"/>
        <v>0</v>
      </c>
    </row>
    <row r="915" spans="1:6" hidden="1">
      <c r="A915" s="40"/>
      <c r="B915" s="21" t="s">
        <v>902</v>
      </c>
      <c r="C915" s="93"/>
      <c r="D915" s="1145"/>
      <c r="E915" s="1146"/>
      <c r="F915" s="28">
        <f t="shared" si="43"/>
        <v>0</v>
      </c>
    </row>
    <row r="916" spans="1:6" hidden="1">
      <c r="A916" s="40"/>
      <c r="B916" s="21" t="s">
        <v>903</v>
      </c>
      <c r="C916" s="93"/>
      <c r="D916" s="1145"/>
      <c r="E916" s="1146"/>
      <c r="F916" s="28">
        <f t="shared" si="43"/>
        <v>0</v>
      </c>
    </row>
    <row r="917" spans="1:6" hidden="1">
      <c r="A917" s="40"/>
      <c r="B917" s="21" t="s">
        <v>904</v>
      </c>
      <c r="C917" s="93"/>
      <c r="D917" s="1145"/>
      <c r="E917" s="1146"/>
      <c r="F917" s="28">
        <f t="shared" si="43"/>
        <v>0</v>
      </c>
    </row>
    <row r="918" spans="1:6" hidden="1">
      <c r="A918" s="40"/>
      <c r="B918" s="21" t="s">
        <v>905</v>
      </c>
      <c r="C918" s="93"/>
      <c r="D918" s="1145"/>
      <c r="E918" s="1146"/>
      <c r="F918" s="28">
        <f t="shared" si="43"/>
        <v>0</v>
      </c>
    </row>
    <row r="919" spans="1:6" hidden="1">
      <c r="A919" s="40"/>
      <c r="B919" s="21" t="s">
        <v>906</v>
      </c>
      <c r="C919" s="93"/>
      <c r="D919" s="1145"/>
      <c r="E919" s="1146"/>
      <c r="F919" s="28">
        <f t="shared" si="43"/>
        <v>0</v>
      </c>
    </row>
    <row r="920" spans="1:6" hidden="1">
      <c r="A920" s="40"/>
      <c r="B920" s="21" t="s">
        <v>907</v>
      </c>
      <c r="C920" s="93"/>
      <c r="D920" s="1145"/>
      <c r="E920" s="1146"/>
      <c r="F920" s="28">
        <f t="shared" si="43"/>
        <v>0</v>
      </c>
    </row>
    <row r="921" spans="1:6" hidden="1">
      <c r="A921" s="40"/>
      <c r="B921" s="21" t="s">
        <v>908</v>
      </c>
      <c r="C921" s="93"/>
      <c r="D921" s="1145"/>
      <c r="E921" s="1146"/>
      <c r="F921" s="28">
        <f t="shared" si="43"/>
        <v>0</v>
      </c>
    </row>
    <row r="922" spans="1:6" hidden="1">
      <c r="A922" s="40"/>
      <c r="B922" s="21" t="s">
        <v>909</v>
      </c>
      <c r="C922" s="93"/>
      <c r="D922" s="1145"/>
      <c r="E922" s="1146"/>
      <c r="F922" s="28">
        <f t="shared" si="43"/>
        <v>0</v>
      </c>
    </row>
    <row r="923" spans="1:6" hidden="1">
      <c r="A923" s="40"/>
      <c r="B923" s="21" t="s">
        <v>910</v>
      </c>
      <c r="C923" s="93"/>
      <c r="D923" s="1145"/>
      <c r="E923" s="1146"/>
      <c r="F923" s="28">
        <f t="shared" si="43"/>
        <v>0</v>
      </c>
    </row>
    <row r="924" spans="1:6" hidden="1">
      <c r="A924" s="40"/>
      <c r="B924" s="21" t="s">
        <v>911</v>
      </c>
      <c r="C924" s="93"/>
      <c r="D924" s="1145"/>
      <c r="E924" s="1146"/>
      <c r="F924" s="28">
        <f t="shared" si="43"/>
        <v>0</v>
      </c>
    </row>
    <row r="925" spans="1:6" hidden="1">
      <c r="A925" s="40"/>
      <c r="B925" s="21" t="s">
        <v>912</v>
      </c>
      <c r="C925" s="93"/>
      <c r="D925" s="1145"/>
      <c r="E925" s="1146"/>
      <c r="F925" s="28">
        <f t="shared" si="43"/>
        <v>0</v>
      </c>
    </row>
    <row r="926" spans="1:6" hidden="1">
      <c r="A926" s="40"/>
      <c r="B926" s="21" t="s">
        <v>913</v>
      </c>
      <c r="C926" s="93"/>
      <c r="D926" s="1145"/>
      <c r="E926" s="1146"/>
      <c r="F926" s="28">
        <f t="shared" si="43"/>
        <v>0</v>
      </c>
    </row>
    <row r="927" spans="1:6" hidden="1">
      <c r="A927" s="40"/>
      <c r="B927" s="21" t="s">
        <v>914</v>
      </c>
      <c r="C927" s="93"/>
      <c r="D927" s="1145"/>
      <c r="E927" s="1146"/>
      <c r="F927" s="28">
        <f t="shared" si="43"/>
        <v>0</v>
      </c>
    </row>
    <row r="928" spans="1:6" hidden="1">
      <c r="A928" s="40"/>
      <c r="B928" s="21" t="s">
        <v>915</v>
      </c>
      <c r="C928" s="93"/>
      <c r="D928" s="1145"/>
      <c r="E928" s="1146"/>
      <c r="F928" s="28">
        <f t="shared" si="43"/>
        <v>0</v>
      </c>
    </row>
    <row r="929" spans="1:6" hidden="1">
      <c r="A929" s="40"/>
      <c r="B929" s="21" t="s">
        <v>916</v>
      </c>
      <c r="C929" s="93"/>
      <c r="D929" s="1145"/>
      <c r="E929" s="1146"/>
      <c r="F929" s="28">
        <f t="shared" si="43"/>
        <v>0</v>
      </c>
    </row>
    <row r="930" spans="1:6" hidden="1">
      <c r="A930" s="40"/>
      <c r="B930" s="21" t="s">
        <v>917</v>
      </c>
      <c r="C930" s="93"/>
      <c r="D930" s="1145"/>
      <c r="E930" s="1146"/>
      <c r="F930" s="28">
        <f t="shared" si="43"/>
        <v>0</v>
      </c>
    </row>
    <row r="931" spans="1:6" hidden="1">
      <c r="A931" s="40"/>
      <c r="B931" s="21" t="s">
        <v>918</v>
      </c>
      <c r="C931" s="93"/>
      <c r="D931" s="1145"/>
      <c r="E931" s="1146"/>
      <c r="F931" s="28">
        <f t="shared" si="43"/>
        <v>0</v>
      </c>
    </row>
    <row r="932" spans="1:6" hidden="1">
      <c r="A932" s="40"/>
      <c r="B932" s="21" t="s">
        <v>919</v>
      </c>
      <c r="C932" s="93"/>
      <c r="D932" s="1145"/>
      <c r="E932" s="1146"/>
      <c r="F932" s="28">
        <f t="shared" si="43"/>
        <v>0</v>
      </c>
    </row>
    <row r="933" spans="1:6" hidden="1">
      <c r="A933" s="40"/>
      <c r="B933" s="21" t="s">
        <v>920</v>
      </c>
      <c r="C933" s="93"/>
      <c r="D933" s="1145"/>
      <c r="E933" s="1146"/>
      <c r="F933" s="28">
        <f t="shared" si="43"/>
        <v>0</v>
      </c>
    </row>
    <row r="934" spans="1:6" hidden="1">
      <c r="A934" s="40"/>
      <c r="B934" s="21" t="s">
        <v>921</v>
      </c>
      <c r="C934" s="93"/>
      <c r="D934" s="1145"/>
      <c r="E934" s="1146"/>
      <c r="F934" s="28">
        <f t="shared" si="43"/>
        <v>0</v>
      </c>
    </row>
    <row r="935" spans="1:6" hidden="1">
      <c r="A935" s="40"/>
      <c r="B935" s="21" t="s">
        <v>922</v>
      </c>
      <c r="C935" s="93"/>
      <c r="D935" s="1145"/>
      <c r="E935" s="1146"/>
      <c r="F935" s="28">
        <f t="shared" si="43"/>
        <v>0</v>
      </c>
    </row>
    <row r="936" spans="1:6" hidden="1">
      <c r="A936" s="40"/>
      <c r="B936" s="21" t="s">
        <v>923</v>
      </c>
      <c r="C936" s="93"/>
      <c r="D936" s="1145"/>
      <c r="E936" s="1146"/>
      <c r="F936" s="28">
        <f t="shared" si="43"/>
        <v>0</v>
      </c>
    </row>
    <row r="937" spans="1:6" hidden="1">
      <c r="A937" s="40"/>
      <c r="B937" s="21" t="s">
        <v>924</v>
      </c>
      <c r="C937" s="93"/>
      <c r="D937" s="1145"/>
      <c r="E937" s="1146"/>
      <c r="F937" s="28">
        <f t="shared" si="43"/>
        <v>0</v>
      </c>
    </row>
    <row r="938" spans="1:6" hidden="1">
      <c r="A938" s="40"/>
      <c r="B938" s="21" t="s">
        <v>925</v>
      </c>
      <c r="C938" s="93"/>
      <c r="D938" s="1145"/>
      <c r="E938" s="1146"/>
      <c r="F938" s="28">
        <f t="shared" si="43"/>
        <v>0</v>
      </c>
    </row>
    <row r="939" spans="1:6" hidden="1">
      <c r="A939" s="40"/>
      <c r="B939" s="21" t="s">
        <v>926</v>
      </c>
      <c r="C939" s="93"/>
      <c r="D939" s="1145"/>
      <c r="E939" s="1146"/>
      <c r="F939" s="28">
        <f t="shared" si="43"/>
        <v>0</v>
      </c>
    </row>
    <row r="940" spans="1:6" hidden="1">
      <c r="A940" s="40"/>
      <c r="B940" s="21" t="s">
        <v>927</v>
      </c>
      <c r="C940" s="93"/>
      <c r="D940" s="1145"/>
      <c r="E940" s="1146"/>
      <c r="F940" s="28">
        <f t="shared" si="43"/>
        <v>0</v>
      </c>
    </row>
    <row r="941" spans="1:6" hidden="1">
      <c r="A941" s="40"/>
      <c r="B941" s="21" t="s">
        <v>928</v>
      </c>
      <c r="C941" s="93"/>
      <c r="D941" s="1145"/>
      <c r="E941" s="1146"/>
      <c r="F941" s="28">
        <f t="shared" si="43"/>
        <v>0</v>
      </c>
    </row>
    <row r="942" spans="1:6" hidden="1">
      <c r="A942" s="40"/>
      <c r="B942" s="21" t="s">
        <v>929</v>
      </c>
      <c r="C942" s="93"/>
      <c r="D942" s="1145"/>
      <c r="E942" s="1146"/>
      <c r="F942" s="28">
        <f t="shared" si="43"/>
        <v>0</v>
      </c>
    </row>
    <row r="943" spans="1:6" hidden="1">
      <c r="A943" s="40"/>
      <c r="B943" s="21" t="s">
        <v>930</v>
      </c>
      <c r="C943" s="93"/>
      <c r="D943" s="1145"/>
      <c r="E943" s="1146"/>
      <c r="F943" s="28">
        <f t="shared" si="43"/>
        <v>0</v>
      </c>
    </row>
    <row r="944" spans="1:6" hidden="1">
      <c r="A944" s="40"/>
      <c r="B944" s="21" t="s">
        <v>931</v>
      </c>
      <c r="C944" s="93"/>
      <c r="D944" s="1145"/>
      <c r="E944" s="1146"/>
      <c r="F944" s="28">
        <f t="shared" si="43"/>
        <v>0</v>
      </c>
    </row>
    <row r="945" spans="1:6" hidden="1">
      <c r="A945" s="40"/>
      <c r="B945" s="21" t="s">
        <v>932</v>
      </c>
      <c r="C945" s="93"/>
      <c r="D945" s="1145"/>
      <c r="E945" s="1146"/>
      <c r="F945" s="28">
        <f t="shared" si="43"/>
        <v>0</v>
      </c>
    </row>
    <row r="946" spans="1:6" hidden="1">
      <c r="A946" s="40"/>
      <c r="B946" s="21" t="s">
        <v>933</v>
      </c>
      <c r="C946" s="93"/>
      <c r="D946" s="1145"/>
      <c r="E946" s="1146"/>
      <c r="F946" s="28">
        <f t="shared" si="43"/>
        <v>0</v>
      </c>
    </row>
    <row r="947" spans="1:6" hidden="1">
      <c r="A947" s="40"/>
      <c r="B947" s="21" t="s">
        <v>934</v>
      </c>
      <c r="C947" s="93"/>
      <c r="D947" s="1145"/>
      <c r="E947" s="1146"/>
      <c r="F947" s="28">
        <f t="shared" si="43"/>
        <v>0</v>
      </c>
    </row>
    <row r="948" spans="1:6" hidden="1">
      <c r="A948" s="40"/>
      <c r="B948" s="21" t="s">
        <v>935</v>
      </c>
      <c r="C948" s="93"/>
      <c r="D948" s="1145"/>
      <c r="E948" s="1146"/>
      <c r="F948" s="28">
        <f t="shared" si="43"/>
        <v>0</v>
      </c>
    </row>
    <row r="949" spans="1:6" hidden="1">
      <c r="A949" s="40"/>
      <c r="B949" s="21" t="s">
        <v>936</v>
      </c>
      <c r="C949" s="93"/>
      <c r="D949" s="1145"/>
      <c r="E949" s="1146"/>
      <c r="F949" s="28">
        <f t="shared" si="43"/>
        <v>0</v>
      </c>
    </row>
    <row r="950" spans="1:6" hidden="1">
      <c r="A950" s="40"/>
      <c r="B950" s="21" t="s">
        <v>937</v>
      </c>
      <c r="C950" s="93"/>
      <c r="D950" s="1145"/>
      <c r="E950" s="1146"/>
      <c r="F950" s="28">
        <f t="shared" si="43"/>
        <v>0</v>
      </c>
    </row>
    <row r="951" spans="1:6" hidden="1">
      <c r="A951" s="40"/>
      <c r="B951" s="21" t="s">
        <v>938</v>
      </c>
      <c r="C951" s="93"/>
      <c r="D951" s="1145"/>
      <c r="E951" s="1146"/>
      <c r="F951" s="28">
        <f t="shared" si="43"/>
        <v>0</v>
      </c>
    </row>
    <row r="952" spans="1:6" hidden="1">
      <c r="A952" s="40"/>
      <c r="B952" s="21" t="s">
        <v>939</v>
      </c>
      <c r="C952" s="93"/>
      <c r="D952" s="1145"/>
      <c r="E952" s="1146"/>
      <c r="F952" s="28">
        <f t="shared" si="43"/>
        <v>0</v>
      </c>
    </row>
    <row r="953" spans="1:6" hidden="1">
      <c r="A953" s="40"/>
      <c r="B953" s="21" t="s">
        <v>940</v>
      </c>
      <c r="C953" s="93"/>
      <c r="D953" s="1145"/>
      <c r="E953" s="1146"/>
      <c r="F953" s="28">
        <f t="shared" si="43"/>
        <v>0</v>
      </c>
    </row>
    <row r="954" spans="1:6" hidden="1">
      <c r="A954" s="40"/>
      <c r="B954" s="21" t="s">
        <v>941</v>
      </c>
      <c r="C954" s="93"/>
      <c r="D954" s="1145"/>
      <c r="E954" s="1146"/>
      <c r="F954" s="28">
        <f t="shared" si="43"/>
        <v>0</v>
      </c>
    </row>
    <row r="955" spans="1:6" hidden="1">
      <c r="A955" s="40"/>
      <c r="B955" s="21" t="s">
        <v>942</v>
      </c>
      <c r="C955" s="93"/>
      <c r="D955" s="1145"/>
      <c r="E955" s="1146"/>
      <c r="F955" s="28">
        <f t="shared" si="43"/>
        <v>0</v>
      </c>
    </row>
    <row r="956" spans="1:6" hidden="1">
      <c r="A956" s="40"/>
      <c r="B956" s="21" t="s">
        <v>943</v>
      </c>
      <c r="C956" s="93"/>
      <c r="D956" s="1145"/>
      <c r="E956" s="1146"/>
      <c r="F956" s="28">
        <f t="shared" si="43"/>
        <v>0</v>
      </c>
    </row>
    <row r="957" spans="1:6" hidden="1">
      <c r="A957" s="40"/>
      <c r="B957" s="21" t="s">
        <v>944</v>
      </c>
      <c r="C957" s="93"/>
      <c r="D957" s="1145"/>
      <c r="E957" s="1146"/>
      <c r="F957" s="28">
        <f t="shared" si="43"/>
        <v>0</v>
      </c>
    </row>
    <row r="958" spans="1:6" hidden="1">
      <c r="A958" s="40"/>
      <c r="B958" s="21" t="s">
        <v>945</v>
      </c>
      <c r="C958" s="93"/>
      <c r="D958" s="1145"/>
      <c r="E958" s="1146"/>
      <c r="F958" s="28">
        <f t="shared" si="43"/>
        <v>0</v>
      </c>
    </row>
    <row r="959" spans="1:6" hidden="1">
      <c r="A959" s="40"/>
      <c r="B959" s="21" t="s">
        <v>946</v>
      </c>
      <c r="C959" s="93"/>
      <c r="D959" s="1145"/>
      <c r="E959" s="1146"/>
      <c r="F959" s="28">
        <f t="shared" si="43"/>
        <v>0</v>
      </c>
    </row>
    <row r="960" spans="1:6" hidden="1">
      <c r="A960" s="40"/>
      <c r="B960" s="21" t="s">
        <v>947</v>
      </c>
      <c r="C960" s="93"/>
      <c r="D960" s="1145"/>
      <c r="E960" s="1146"/>
      <c r="F960" s="28">
        <f t="shared" si="43"/>
        <v>0</v>
      </c>
    </row>
    <row r="961" spans="1:6" hidden="1">
      <c r="A961" s="40"/>
      <c r="B961" s="21" t="s">
        <v>948</v>
      </c>
      <c r="C961" s="93"/>
      <c r="D961" s="1145"/>
      <c r="E961" s="1146"/>
      <c r="F961" s="28">
        <f t="shared" si="43"/>
        <v>0</v>
      </c>
    </row>
    <row r="962" spans="1:6" hidden="1">
      <c r="A962" s="40"/>
      <c r="B962" s="21" t="s">
        <v>949</v>
      </c>
      <c r="C962" s="93"/>
      <c r="D962" s="1145"/>
      <c r="E962" s="1146"/>
      <c r="F962" s="28">
        <f t="shared" si="43"/>
        <v>0</v>
      </c>
    </row>
    <row r="963" spans="1:6" hidden="1">
      <c r="A963" s="40"/>
      <c r="B963" s="21" t="s">
        <v>950</v>
      </c>
      <c r="C963" s="93"/>
      <c r="D963" s="1145"/>
      <c r="E963" s="1146"/>
      <c r="F963" s="28">
        <f t="shared" si="43"/>
        <v>0</v>
      </c>
    </row>
    <row r="964" spans="1:6" hidden="1">
      <c r="A964" s="40"/>
      <c r="B964" s="21" t="s">
        <v>951</v>
      </c>
      <c r="C964" s="93"/>
      <c r="D964" s="1145"/>
      <c r="E964" s="1146"/>
      <c r="F964" s="28">
        <f t="shared" si="43"/>
        <v>0</v>
      </c>
    </row>
    <row r="965" spans="1:6" hidden="1">
      <c r="A965" s="40"/>
      <c r="B965" s="21" t="s">
        <v>952</v>
      </c>
      <c r="C965" s="93"/>
      <c r="D965" s="1145"/>
      <c r="E965" s="1146"/>
      <c r="F965" s="28">
        <f t="shared" si="43"/>
        <v>0</v>
      </c>
    </row>
    <row r="966" spans="1:6" hidden="1">
      <c r="A966" s="40"/>
      <c r="B966" s="21" t="s">
        <v>953</v>
      </c>
      <c r="C966" s="93"/>
      <c r="D966" s="1145"/>
      <c r="E966" s="1146"/>
      <c r="F966" s="28">
        <f t="shared" si="43"/>
        <v>0</v>
      </c>
    </row>
    <row r="967" spans="1:6" hidden="1">
      <c r="A967" s="40"/>
      <c r="B967" s="21" t="s">
        <v>954</v>
      </c>
      <c r="C967" s="93"/>
      <c r="D967" s="1145"/>
      <c r="E967" s="1146"/>
      <c r="F967" s="28">
        <f t="shared" si="43"/>
        <v>0</v>
      </c>
    </row>
    <row r="968" spans="1:6" hidden="1">
      <c r="A968" s="40"/>
      <c r="B968" s="21" t="s">
        <v>955</v>
      </c>
      <c r="C968" s="93"/>
      <c r="D968" s="1145"/>
      <c r="E968" s="1146"/>
      <c r="F968" s="28">
        <f t="shared" si="43"/>
        <v>0</v>
      </c>
    </row>
    <row r="969" spans="1:6" hidden="1">
      <c r="A969" s="40"/>
      <c r="B969" s="21" t="s">
        <v>956</v>
      </c>
      <c r="C969" s="93"/>
      <c r="D969" s="1145"/>
      <c r="E969" s="1146"/>
      <c r="F969" s="28">
        <f t="shared" si="43"/>
        <v>0</v>
      </c>
    </row>
    <row r="970" spans="1:6" hidden="1">
      <c r="A970" s="40"/>
      <c r="B970" s="21" t="s">
        <v>957</v>
      </c>
      <c r="C970" s="93"/>
      <c r="D970" s="1145"/>
      <c r="E970" s="1146"/>
      <c r="F970" s="28">
        <f t="shared" si="43"/>
        <v>0</v>
      </c>
    </row>
    <row r="971" spans="1:6" hidden="1">
      <c r="A971" s="40"/>
      <c r="B971" s="21" t="s">
        <v>958</v>
      </c>
      <c r="C971" s="93"/>
      <c r="D971" s="1145"/>
      <c r="E971" s="1146"/>
      <c r="F971" s="28">
        <f t="shared" si="43"/>
        <v>0</v>
      </c>
    </row>
    <row r="972" spans="1:6" hidden="1">
      <c r="A972" s="40"/>
      <c r="B972" s="21" t="s">
        <v>959</v>
      </c>
      <c r="C972" s="93"/>
      <c r="D972" s="1145"/>
      <c r="E972" s="1146"/>
      <c r="F972" s="28">
        <f t="shared" si="43"/>
        <v>0</v>
      </c>
    </row>
    <row r="973" spans="1:6" hidden="1">
      <c r="A973" s="40"/>
      <c r="B973" s="21" t="s">
        <v>960</v>
      </c>
      <c r="C973" s="93"/>
      <c r="D973" s="1145"/>
      <c r="E973" s="1146"/>
      <c r="F973" s="28">
        <f t="shared" ref="F973:F1036" si="44">D973</f>
        <v>0</v>
      </c>
    </row>
    <row r="974" spans="1:6" hidden="1">
      <c r="A974" s="40"/>
      <c r="B974" s="21" t="s">
        <v>961</v>
      </c>
      <c r="C974" s="93"/>
      <c r="D974" s="1145"/>
      <c r="E974" s="1146"/>
      <c r="F974" s="28">
        <f t="shared" si="44"/>
        <v>0</v>
      </c>
    </row>
    <row r="975" spans="1:6" hidden="1">
      <c r="A975" s="40"/>
      <c r="B975" s="21" t="s">
        <v>962</v>
      </c>
      <c r="C975" s="93"/>
      <c r="D975" s="1145"/>
      <c r="E975" s="1146"/>
      <c r="F975" s="28">
        <f t="shared" si="44"/>
        <v>0</v>
      </c>
    </row>
    <row r="976" spans="1:6" hidden="1">
      <c r="A976" s="40"/>
      <c r="B976" s="21" t="s">
        <v>963</v>
      </c>
      <c r="C976" s="93"/>
      <c r="D976" s="1145"/>
      <c r="E976" s="1146"/>
      <c r="F976" s="28">
        <f t="shared" si="44"/>
        <v>0</v>
      </c>
    </row>
    <row r="977" spans="1:6" hidden="1">
      <c r="A977" s="40"/>
      <c r="B977" s="21" t="s">
        <v>964</v>
      </c>
      <c r="C977" s="93"/>
      <c r="D977" s="1145"/>
      <c r="E977" s="1146"/>
      <c r="F977" s="28">
        <f t="shared" si="44"/>
        <v>0</v>
      </c>
    </row>
    <row r="978" spans="1:6" hidden="1">
      <c r="A978" s="40"/>
      <c r="B978" s="21" t="s">
        <v>965</v>
      </c>
      <c r="C978" s="93"/>
      <c r="D978" s="1145"/>
      <c r="E978" s="1146"/>
      <c r="F978" s="28">
        <f t="shared" si="44"/>
        <v>0</v>
      </c>
    </row>
    <row r="979" spans="1:6" hidden="1">
      <c r="A979" s="40"/>
      <c r="B979" s="21" t="s">
        <v>966</v>
      </c>
      <c r="C979" s="93"/>
      <c r="D979" s="1145"/>
      <c r="E979" s="1146"/>
      <c r="F979" s="28">
        <f t="shared" si="44"/>
        <v>0</v>
      </c>
    </row>
    <row r="980" spans="1:6" hidden="1">
      <c r="A980" s="40"/>
      <c r="B980" s="21" t="s">
        <v>967</v>
      </c>
      <c r="C980" s="93"/>
      <c r="D980" s="1145"/>
      <c r="E980" s="1146"/>
      <c r="F980" s="28">
        <f t="shared" si="44"/>
        <v>0</v>
      </c>
    </row>
    <row r="981" spans="1:6" hidden="1">
      <c r="A981" s="40"/>
      <c r="B981" s="21" t="s">
        <v>968</v>
      </c>
      <c r="C981" s="93"/>
      <c r="D981" s="1145"/>
      <c r="E981" s="1146"/>
      <c r="F981" s="28">
        <f t="shared" si="44"/>
        <v>0</v>
      </c>
    </row>
    <row r="982" spans="1:6" hidden="1">
      <c r="A982" s="40"/>
      <c r="B982" s="21" t="s">
        <v>969</v>
      </c>
      <c r="C982" s="93"/>
      <c r="D982" s="1145"/>
      <c r="E982" s="1146"/>
      <c r="F982" s="28">
        <f t="shared" si="44"/>
        <v>0</v>
      </c>
    </row>
    <row r="983" spans="1:6" hidden="1">
      <c r="A983" s="40"/>
      <c r="B983" s="21" t="s">
        <v>970</v>
      </c>
      <c r="C983" s="93"/>
      <c r="D983" s="1145"/>
      <c r="E983" s="1146"/>
      <c r="F983" s="28">
        <f t="shared" si="44"/>
        <v>0</v>
      </c>
    </row>
    <row r="984" spans="1:6" hidden="1">
      <c r="A984" s="40"/>
      <c r="B984" s="21" t="s">
        <v>971</v>
      </c>
      <c r="C984" s="93"/>
      <c r="D984" s="1145"/>
      <c r="E984" s="1146"/>
      <c r="F984" s="28">
        <f t="shared" si="44"/>
        <v>0</v>
      </c>
    </row>
    <row r="985" spans="1:6" hidden="1">
      <c r="A985" s="40"/>
      <c r="B985" s="21" t="s">
        <v>972</v>
      </c>
      <c r="C985" s="93"/>
      <c r="D985" s="1145"/>
      <c r="E985" s="1146"/>
      <c r="F985" s="28">
        <f t="shared" si="44"/>
        <v>0</v>
      </c>
    </row>
    <row r="986" spans="1:6" hidden="1">
      <c r="A986" s="40"/>
      <c r="B986" s="21" t="s">
        <v>973</v>
      </c>
      <c r="C986" s="93"/>
      <c r="D986" s="1145"/>
      <c r="E986" s="1146"/>
      <c r="F986" s="28">
        <f t="shared" si="44"/>
        <v>0</v>
      </c>
    </row>
    <row r="987" spans="1:6" hidden="1">
      <c r="A987" s="40"/>
      <c r="B987" s="21" t="s">
        <v>974</v>
      </c>
      <c r="C987" s="93"/>
      <c r="D987" s="1145"/>
      <c r="E987" s="1146"/>
      <c r="F987" s="28">
        <f t="shared" si="44"/>
        <v>0</v>
      </c>
    </row>
    <row r="988" spans="1:6" hidden="1">
      <c r="A988" s="40"/>
      <c r="B988" s="21" t="s">
        <v>975</v>
      </c>
      <c r="C988" s="93"/>
      <c r="D988" s="1145"/>
      <c r="E988" s="1146"/>
      <c r="F988" s="28">
        <f t="shared" si="44"/>
        <v>0</v>
      </c>
    </row>
    <row r="989" spans="1:6" hidden="1">
      <c r="A989" s="40"/>
      <c r="B989" s="21" t="s">
        <v>976</v>
      </c>
      <c r="C989" s="93"/>
      <c r="D989" s="1145"/>
      <c r="E989" s="1146"/>
      <c r="F989" s="28">
        <f t="shared" si="44"/>
        <v>0</v>
      </c>
    </row>
    <row r="990" spans="1:6" hidden="1">
      <c r="A990" s="40"/>
      <c r="B990" s="21" t="s">
        <v>977</v>
      </c>
      <c r="C990" s="93"/>
      <c r="D990" s="1145"/>
      <c r="E990" s="1146"/>
      <c r="F990" s="28">
        <f t="shared" si="44"/>
        <v>0</v>
      </c>
    </row>
    <row r="991" spans="1:6" hidden="1">
      <c r="A991" s="40"/>
      <c r="B991" s="21" t="s">
        <v>978</v>
      </c>
      <c r="C991" s="93"/>
      <c r="D991" s="1145"/>
      <c r="E991" s="1146"/>
      <c r="F991" s="28">
        <f t="shared" si="44"/>
        <v>0</v>
      </c>
    </row>
    <row r="992" spans="1:6" hidden="1">
      <c r="A992" s="40"/>
      <c r="B992" s="21" t="s">
        <v>979</v>
      </c>
      <c r="C992" s="93"/>
      <c r="D992" s="1145"/>
      <c r="E992" s="1146"/>
      <c r="F992" s="28">
        <f t="shared" si="44"/>
        <v>0</v>
      </c>
    </row>
    <row r="993" spans="1:6" hidden="1">
      <c r="A993" s="40"/>
      <c r="B993" s="21" t="s">
        <v>980</v>
      </c>
      <c r="C993" s="93"/>
      <c r="D993" s="1145"/>
      <c r="E993" s="1146"/>
      <c r="F993" s="28">
        <f t="shared" si="44"/>
        <v>0</v>
      </c>
    </row>
    <row r="994" spans="1:6" hidden="1">
      <c r="A994" s="40"/>
      <c r="B994" s="21" t="s">
        <v>981</v>
      </c>
      <c r="C994" s="93"/>
      <c r="D994" s="1145"/>
      <c r="E994" s="1146"/>
      <c r="F994" s="28">
        <f t="shared" si="44"/>
        <v>0</v>
      </c>
    </row>
    <row r="995" spans="1:6" hidden="1">
      <c r="A995" s="40"/>
      <c r="B995" s="21" t="s">
        <v>982</v>
      </c>
      <c r="C995" s="93"/>
      <c r="D995" s="1145"/>
      <c r="E995" s="1146"/>
      <c r="F995" s="28">
        <f t="shared" si="44"/>
        <v>0</v>
      </c>
    </row>
    <row r="996" spans="1:6" hidden="1">
      <c r="A996" s="40"/>
      <c r="B996" s="21" t="s">
        <v>983</v>
      </c>
      <c r="C996" s="93"/>
      <c r="D996" s="1145"/>
      <c r="E996" s="1146"/>
      <c r="F996" s="28">
        <f t="shared" si="44"/>
        <v>0</v>
      </c>
    </row>
    <row r="997" spans="1:6" hidden="1">
      <c r="A997" s="40"/>
      <c r="B997" s="21" t="s">
        <v>984</v>
      </c>
      <c r="C997" s="93"/>
      <c r="D997" s="1145"/>
      <c r="E997" s="1146"/>
      <c r="F997" s="28">
        <f t="shared" si="44"/>
        <v>0</v>
      </c>
    </row>
    <row r="998" spans="1:6" hidden="1">
      <c r="A998" s="40"/>
      <c r="B998" s="21" t="s">
        <v>985</v>
      </c>
      <c r="C998" s="93"/>
      <c r="D998" s="1145"/>
      <c r="E998" s="1146"/>
      <c r="F998" s="28">
        <f t="shared" si="44"/>
        <v>0</v>
      </c>
    </row>
    <row r="999" spans="1:6" hidden="1">
      <c r="A999" s="40"/>
      <c r="B999" s="21" t="s">
        <v>986</v>
      </c>
      <c r="C999" s="93"/>
      <c r="D999" s="1145"/>
      <c r="E999" s="1146"/>
      <c r="F999" s="28">
        <f t="shared" si="44"/>
        <v>0</v>
      </c>
    </row>
    <row r="1000" spans="1:6" hidden="1">
      <c r="A1000" s="40"/>
      <c r="B1000" s="21" t="s">
        <v>987</v>
      </c>
      <c r="C1000" s="93"/>
      <c r="D1000" s="1145"/>
      <c r="E1000" s="1146"/>
      <c r="F1000" s="28">
        <f t="shared" si="44"/>
        <v>0</v>
      </c>
    </row>
    <row r="1001" spans="1:6" hidden="1">
      <c r="A1001" s="40"/>
      <c r="B1001" s="21" t="s">
        <v>988</v>
      </c>
      <c r="C1001" s="93"/>
      <c r="D1001" s="1145"/>
      <c r="E1001" s="1146"/>
      <c r="F1001" s="28">
        <f t="shared" si="44"/>
        <v>0</v>
      </c>
    </row>
    <row r="1002" spans="1:6" hidden="1">
      <c r="A1002" s="40"/>
      <c r="B1002" s="21" t="s">
        <v>989</v>
      </c>
      <c r="C1002" s="93"/>
      <c r="D1002" s="1145"/>
      <c r="E1002" s="1146"/>
      <c r="F1002" s="28">
        <f t="shared" si="44"/>
        <v>0</v>
      </c>
    </row>
    <row r="1003" spans="1:6" hidden="1">
      <c r="A1003" s="40"/>
      <c r="B1003" s="21" t="s">
        <v>990</v>
      </c>
      <c r="C1003" s="93"/>
      <c r="D1003" s="1145"/>
      <c r="E1003" s="1146"/>
      <c r="F1003" s="28">
        <f t="shared" si="44"/>
        <v>0</v>
      </c>
    </row>
    <row r="1004" spans="1:6" hidden="1">
      <c r="A1004" s="40"/>
      <c r="B1004" s="21" t="s">
        <v>991</v>
      </c>
      <c r="C1004" s="93"/>
      <c r="D1004" s="1145"/>
      <c r="E1004" s="1146"/>
      <c r="F1004" s="28">
        <f t="shared" si="44"/>
        <v>0</v>
      </c>
    </row>
    <row r="1005" spans="1:6" hidden="1">
      <c r="A1005" s="40"/>
      <c r="B1005" s="21" t="s">
        <v>992</v>
      </c>
      <c r="C1005" s="93"/>
      <c r="D1005" s="1145"/>
      <c r="E1005" s="1146"/>
      <c r="F1005" s="28">
        <f t="shared" si="44"/>
        <v>0</v>
      </c>
    </row>
    <row r="1006" spans="1:6" hidden="1">
      <c r="A1006" s="40"/>
      <c r="B1006" s="21" t="s">
        <v>993</v>
      </c>
      <c r="C1006" s="93"/>
      <c r="D1006" s="1145"/>
      <c r="E1006" s="1146"/>
      <c r="F1006" s="28">
        <f t="shared" si="44"/>
        <v>0</v>
      </c>
    </row>
    <row r="1007" spans="1:6" hidden="1">
      <c r="A1007" s="40"/>
      <c r="B1007" s="21" t="s">
        <v>994</v>
      </c>
      <c r="C1007" s="93"/>
      <c r="D1007" s="1145"/>
      <c r="E1007" s="1146"/>
      <c r="F1007" s="28">
        <f t="shared" si="44"/>
        <v>0</v>
      </c>
    </row>
    <row r="1008" spans="1:6" hidden="1">
      <c r="A1008" s="40"/>
      <c r="B1008" s="21" t="s">
        <v>995</v>
      </c>
      <c r="C1008" s="93"/>
      <c r="D1008" s="1145"/>
      <c r="E1008" s="1146"/>
      <c r="F1008" s="28">
        <f t="shared" si="44"/>
        <v>0</v>
      </c>
    </row>
    <row r="1009" spans="1:6" hidden="1">
      <c r="A1009" s="40"/>
      <c r="B1009" s="21" t="s">
        <v>996</v>
      </c>
      <c r="C1009" s="93"/>
      <c r="D1009" s="1145"/>
      <c r="E1009" s="1146"/>
      <c r="F1009" s="28">
        <f t="shared" si="44"/>
        <v>0</v>
      </c>
    </row>
    <row r="1010" spans="1:6" hidden="1">
      <c r="A1010" s="40"/>
      <c r="B1010" s="21" t="s">
        <v>997</v>
      </c>
      <c r="C1010" s="93"/>
      <c r="D1010" s="1145"/>
      <c r="E1010" s="1146"/>
      <c r="F1010" s="28">
        <f t="shared" si="44"/>
        <v>0</v>
      </c>
    </row>
    <row r="1011" spans="1:6" hidden="1">
      <c r="A1011" s="40"/>
      <c r="B1011" s="21" t="s">
        <v>998</v>
      </c>
      <c r="C1011" s="93"/>
      <c r="D1011" s="1145"/>
      <c r="E1011" s="1146"/>
      <c r="F1011" s="28">
        <f t="shared" si="44"/>
        <v>0</v>
      </c>
    </row>
    <row r="1012" spans="1:6" hidden="1">
      <c r="A1012" s="40"/>
      <c r="B1012" s="21" t="s">
        <v>999</v>
      </c>
      <c r="C1012" s="93"/>
      <c r="D1012" s="1145"/>
      <c r="E1012" s="1146"/>
      <c r="F1012" s="28">
        <f t="shared" si="44"/>
        <v>0</v>
      </c>
    </row>
    <row r="1013" spans="1:6" hidden="1">
      <c r="A1013" s="40"/>
      <c r="B1013" s="21" t="s">
        <v>1000</v>
      </c>
      <c r="C1013" s="93"/>
      <c r="D1013" s="1145"/>
      <c r="E1013" s="1146"/>
      <c r="F1013" s="28">
        <f t="shared" si="44"/>
        <v>0</v>
      </c>
    </row>
    <row r="1014" spans="1:6" hidden="1">
      <c r="A1014" s="40"/>
      <c r="B1014" s="21" t="s">
        <v>1001</v>
      </c>
      <c r="C1014" s="93"/>
      <c r="D1014" s="1145"/>
      <c r="E1014" s="1146"/>
      <c r="F1014" s="28">
        <f t="shared" si="44"/>
        <v>0</v>
      </c>
    </row>
    <row r="1015" spans="1:6" hidden="1">
      <c r="A1015" s="40"/>
      <c r="B1015" s="21" t="s">
        <v>1002</v>
      </c>
      <c r="C1015" s="93"/>
      <c r="D1015" s="1145"/>
      <c r="E1015" s="1146"/>
      <c r="F1015" s="28">
        <f t="shared" si="44"/>
        <v>0</v>
      </c>
    </row>
    <row r="1016" spans="1:6" hidden="1">
      <c r="A1016" s="40"/>
      <c r="B1016" s="21" t="s">
        <v>1003</v>
      </c>
      <c r="C1016" s="93"/>
      <c r="D1016" s="1145"/>
      <c r="E1016" s="1146"/>
      <c r="F1016" s="28">
        <f t="shared" si="44"/>
        <v>0</v>
      </c>
    </row>
    <row r="1017" spans="1:6" hidden="1">
      <c r="A1017" s="40"/>
      <c r="B1017" s="21" t="s">
        <v>1004</v>
      </c>
      <c r="C1017" s="93"/>
      <c r="D1017" s="1145"/>
      <c r="E1017" s="1146"/>
      <c r="F1017" s="28">
        <f t="shared" si="44"/>
        <v>0</v>
      </c>
    </row>
    <row r="1018" spans="1:6" hidden="1">
      <c r="A1018" s="40"/>
      <c r="B1018" s="21" t="s">
        <v>1005</v>
      </c>
      <c r="C1018" s="93"/>
      <c r="D1018" s="1145"/>
      <c r="E1018" s="1146"/>
      <c r="F1018" s="28">
        <f t="shared" si="44"/>
        <v>0</v>
      </c>
    </row>
    <row r="1019" spans="1:6" hidden="1">
      <c r="A1019" s="40"/>
      <c r="B1019" s="21" t="s">
        <v>1006</v>
      </c>
      <c r="C1019" s="93"/>
      <c r="D1019" s="1145"/>
      <c r="E1019" s="1146"/>
      <c r="F1019" s="28">
        <f t="shared" si="44"/>
        <v>0</v>
      </c>
    </row>
    <row r="1020" spans="1:6" hidden="1">
      <c r="A1020" s="40"/>
      <c r="B1020" s="21" t="s">
        <v>1007</v>
      </c>
      <c r="C1020" s="93"/>
      <c r="D1020" s="1145"/>
      <c r="E1020" s="1146"/>
      <c r="F1020" s="28">
        <f t="shared" si="44"/>
        <v>0</v>
      </c>
    </row>
    <row r="1021" spans="1:6" hidden="1">
      <c r="A1021" s="40"/>
      <c r="B1021" s="21" t="s">
        <v>1008</v>
      </c>
      <c r="C1021" s="93"/>
      <c r="D1021" s="1145"/>
      <c r="E1021" s="1146"/>
      <c r="F1021" s="28">
        <f t="shared" si="44"/>
        <v>0</v>
      </c>
    </row>
    <row r="1022" spans="1:6" hidden="1">
      <c r="A1022" s="40"/>
      <c r="B1022" s="21" t="s">
        <v>1009</v>
      </c>
      <c r="C1022" s="93"/>
      <c r="D1022" s="1145"/>
      <c r="E1022" s="1146"/>
      <c r="F1022" s="28">
        <f t="shared" si="44"/>
        <v>0</v>
      </c>
    </row>
    <row r="1023" spans="1:6" hidden="1">
      <c r="A1023" s="40"/>
      <c r="B1023" s="21" t="s">
        <v>1010</v>
      </c>
      <c r="C1023" s="93"/>
      <c r="D1023" s="1145"/>
      <c r="E1023" s="1146"/>
      <c r="F1023" s="28">
        <f t="shared" si="44"/>
        <v>0</v>
      </c>
    </row>
    <row r="1024" spans="1:6" hidden="1">
      <c r="A1024" s="40"/>
      <c r="B1024" s="21" t="s">
        <v>1011</v>
      </c>
      <c r="C1024" s="93"/>
      <c r="D1024" s="1145"/>
      <c r="E1024" s="1146"/>
      <c r="F1024" s="28">
        <f t="shared" si="44"/>
        <v>0</v>
      </c>
    </row>
    <row r="1025" spans="1:6" hidden="1">
      <c r="A1025" s="40"/>
      <c r="B1025" s="21" t="s">
        <v>1012</v>
      </c>
      <c r="C1025" s="93"/>
      <c r="D1025" s="1145"/>
      <c r="E1025" s="1146"/>
      <c r="F1025" s="28">
        <f t="shared" si="44"/>
        <v>0</v>
      </c>
    </row>
    <row r="1026" spans="1:6" hidden="1">
      <c r="A1026" s="40"/>
      <c r="B1026" s="21" t="s">
        <v>1013</v>
      </c>
      <c r="C1026" s="93"/>
      <c r="D1026" s="1145"/>
      <c r="E1026" s="1146"/>
      <c r="F1026" s="28">
        <f t="shared" si="44"/>
        <v>0</v>
      </c>
    </row>
    <row r="1027" spans="1:6" hidden="1">
      <c r="A1027" s="40"/>
      <c r="B1027" s="21" t="s">
        <v>1014</v>
      </c>
      <c r="C1027" s="93"/>
      <c r="D1027" s="1145"/>
      <c r="E1027" s="1146"/>
      <c r="F1027" s="28">
        <f t="shared" si="44"/>
        <v>0</v>
      </c>
    </row>
    <row r="1028" spans="1:6" hidden="1">
      <c r="A1028" s="40"/>
      <c r="B1028" s="21" t="s">
        <v>1015</v>
      </c>
      <c r="C1028" s="93"/>
      <c r="D1028" s="1145"/>
      <c r="E1028" s="1146"/>
      <c r="F1028" s="28">
        <f t="shared" si="44"/>
        <v>0</v>
      </c>
    </row>
    <row r="1029" spans="1:6" hidden="1">
      <c r="A1029" s="40"/>
      <c r="B1029" s="21" t="s">
        <v>1016</v>
      </c>
      <c r="C1029" s="93"/>
      <c r="D1029" s="1145"/>
      <c r="E1029" s="1146"/>
      <c r="F1029" s="28">
        <f t="shared" si="44"/>
        <v>0</v>
      </c>
    </row>
    <row r="1030" spans="1:6" hidden="1">
      <c r="A1030" s="40"/>
      <c r="B1030" s="21" t="s">
        <v>1017</v>
      </c>
      <c r="C1030" s="93"/>
      <c r="D1030" s="1145"/>
      <c r="E1030" s="1146"/>
      <c r="F1030" s="28">
        <f t="shared" si="44"/>
        <v>0</v>
      </c>
    </row>
    <row r="1031" spans="1:6" hidden="1">
      <c r="A1031" s="40"/>
      <c r="B1031" s="21" t="s">
        <v>1018</v>
      </c>
      <c r="C1031" s="93"/>
      <c r="D1031" s="1145"/>
      <c r="E1031" s="1146"/>
      <c r="F1031" s="28">
        <f t="shared" si="44"/>
        <v>0</v>
      </c>
    </row>
    <row r="1032" spans="1:6" hidden="1">
      <c r="A1032" s="40"/>
      <c r="B1032" s="21" t="s">
        <v>1019</v>
      </c>
      <c r="C1032" s="93"/>
      <c r="D1032" s="1145"/>
      <c r="E1032" s="1146"/>
      <c r="F1032" s="28">
        <f t="shared" si="44"/>
        <v>0</v>
      </c>
    </row>
    <row r="1033" spans="1:6" hidden="1">
      <c r="A1033" s="40"/>
      <c r="B1033" s="21" t="s">
        <v>1020</v>
      </c>
      <c r="C1033" s="93"/>
      <c r="D1033" s="1145"/>
      <c r="E1033" s="1146"/>
      <c r="F1033" s="28">
        <f t="shared" si="44"/>
        <v>0</v>
      </c>
    </row>
    <row r="1034" spans="1:6" hidden="1">
      <c r="A1034" s="40"/>
      <c r="B1034" s="21" t="s">
        <v>1021</v>
      </c>
      <c r="C1034" s="93"/>
      <c r="D1034" s="1145"/>
      <c r="E1034" s="1146"/>
      <c r="F1034" s="28">
        <f t="shared" si="44"/>
        <v>0</v>
      </c>
    </row>
    <row r="1035" spans="1:6" hidden="1">
      <c r="A1035" s="40"/>
      <c r="B1035" s="21" t="s">
        <v>1022</v>
      </c>
      <c r="C1035" s="93"/>
      <c r="D1035" s="1145"/>
      <c r="E1035" s="1146"/>
      <c r="F1035" s="28">
        <f t="shared" si="44"/>
        <v>0</v>
      </c>
    </row>
    <row r="1036" spans="1:6" hidden="1">
      <c r="A1036" s="40"/>
      <c r="B1036" s="21" t="s">
        <v>1023</v>
      </c>
      <c r="C1036" s="93"/>
      <c r="D1036" s="1145"/>
      <c r="E1036" s="1146"/>
      <c r="F1036" s="28">
        <f t="shared" si="44"/>
        <v>0</v>
      </c>
    </row>
    <row r="1037" spans="1:6" hidden="1">
      <c r="A1037" s="40"/>
      <c r="B1037" s="21" t="s">
        <v>1024</v>
      </c>
      <c r="C1037" s="93"/>
      <c r="D1037" s="1145"/>
      <c r="E1037" s="1146"/>
      <c r="F1037" s="28">
        <f t="shared" ref="F1037:F1080" si="45">D1037</f>
        <v>0</v>
      </c>
    </row>
    <row r="1038" spans="1:6" hidden="1">
      <c r="A1038" s="40"/>
      <c r="B1038" s="21" t="s">
        <v>1025</v>
      </c>
      <c r="C1038" s="93"/>
      <c r="D1038" s="1145"/>
      <c r="E1038" s="1146"/>
      <c r="F1038" s="28">
        <f t="shared" si="45"/>
        <v>0</v>
      </c>
    </row>
    <row r="1039" spans="1:6" hidden="1">
      <c r="A1039" s="40"/>
      <c r="B1039" s="21" t="s">
        <v>1026</v>
      </c>
      <c r="C1039" s="93"/>
      <c r="D1039" s="1145"/>
      <c r="E1039" s="1146"/>
      <c r="F1039" s="28">
        <f t="shared" si="45"/>
        <v>0</v>
      </c>
    </row>
    <row r="1040" spans="1:6" hidden="1">
      <c r="A1040" s="40"/>
      <c r="B1040" s="21" t="s">
        <v>1027</v>
      </c>
      <c r="C1040" s="93"/>
      <c r="D1040" s="1145"/>
      <c r="E1040" s="1146"/>
      <c r="F1040" s="28">
        <f t="shared" si="45"/>
        <v>0</v>
      </c>
    </row>
    <row r="1041" spans="1:6" hidden="1">
      <c r="A1041" s="40"/>
      <c r="B1041" s="21" t="s">
        <v>1028</v>
      </c>
      <c r="C1041" s="93"/>
      <c r="D1041" s="1145"/>
      <c r="E1041" s="1146"/>
      <c r="F1041" s="28">
        <f t="shared" si="45"/>
        <v>0</v>
      </c>
    </row>
    <row r="1042" spans="1:6" hidden="1">
      <c r="A1042" s="40"/>
      <c r="B1042" s="21" t="s">
        <v>1029</v>
      </c>
      <c r="C1042" s="93"/>
      <c r="D1042" s="1145"/>
      <c r="E1042" s="1146"/>
      <c r="F1042" s="28">
        <f t="shared" si="45"/>
        <v>0</v>
      </c>
    </row>
    <row r="1043" spans="1:6" hidden="1">
      <c r="A1043" s="40"/>
      <c r="B1043" s="21" t="s">
        <v>1030</v>
      </c>
      <c r="C1043" s="93"/>
      <c r="D1043" s="1145"/>
      <c r="E1043" s="1146"/>
      <c r="F1043" s="28">
        <f t="shared" si="45"/>
        <v>0</v>
      </c>
    </row>
    <row r="1044" spans="1:6" hidden="1">
      <c r="A1044" s="40"/>
      <c r="B1044" s="21" t="s">
        <v>1031</v>
      </c>
      <c r="C1044" s="93"/>
      <c r="D1044" s="1145"/>
      <c r="E1044" s="1146"/>
      <c r="F1044" s="28">
        <f t="shared" si="45"/>
        <v>0</v>
      </c>
    </row>
    <row r="1045" spans="1:6" hidden="1">
      <c r="A1045" s="40"/>
      <c r="B1045" s="21" t="s">
        <v>1032</v>
      </c>
      <c r="C1045" s="93"/>
      <c r="D1045" s="1145"/>
      <c r="E1045" s="1146"/>
      <c r="F1045" s="28">
        <f t="shared" si="45"/>
        <v>0</v>
      </c>
    </row>
    <row r="1046" spans="1:6" hidden="1">
      <c r="A1046" s="40"/>
      <c r="B1046" s="21" t="s">
        <v>1033</v>
      </c>
      <c r="C1046" s="93"/>
      <c r="D1046" s="1145"/>
      <c r="E1046" s="1146"/>
      <c r="F1046" s="28">
        <f t="shared" si="45"/>
        <v>0</v>
      </c>
    </row>
    <row r="1047" spans="1:6" hidden="1">
      <c r="A1047" s="40"/>
      <c r="B1047" s="21" t="s">
        <v>1034</v>
      </c>
      <c r="C1047" s="93"/>
      <c r="D1047" s="1145"/>
      <c r="E1047" s="1146"/>
      <c r="F1047" s="28">
        <f t="shared" si="45"/>
        <v>0</v>
      </c>
    </row>
    <row r="1048" spans="1:6" hidden="1">
      <c r="A1048" s="40"/>
      <c r="B1048" s="21" t="s">
        <v>1035</v>
      </c>
      <c r="C1048" s="93"/>
      <c r="D1048" s="1145"/>
      <c r="E1048" s="1146"/>
      <c r="F1048" s="28">
        <f t="shared" si="45"/>
        <v>0</v>
      </c>
    </row>
    <row r="1049" spans="1:6" hidden="1">
      <c r="A1049" s="40"/>
      <c r="B1049" s="21" t="s">
        <v>1036</v>
      </c>
      <c r="C1049" s="93"/>
      <c r="D1049" s="1145"/>
      <c r="E1049" s="1146"/>
      <c r="F1049" s="28">
        <f t="shared" si="45"/>
        <v>0</v>
      </c>
    </row>
    <row r="1050" spans="1:6" hidden="1">
      <c r="A1050" s="40"/>
      <c r="B1050" s="21" t="s">
        <v>1037</v>
      </c>
      <c r="C1050" s="93"/>
      <c r="D1050" s="1145"/>
      <c r="E1050" s="1146"/>
      <c r="F1050" s="28">
        <f t="shared" si="45"/>
        <v>0</v>
      </c>
    </row>
    <row r="1051" spans="1:6" hidden="1">
      <c r="A1051" s="40"/>
      <c r="B1051" s="21" t="s">
        <v>1038</v>
      </c>
      <c r="C1051" s="93"/>
      <c r="D1051" s="1145"/>
      <c r="E1051" s="1146"/>
      <c r="F1051" s="28">
        <f t="shared" si="45"/>
        <v>0</v>
      </c>
    </row>
    <row r="1052" spans="1:6" hidden="1">
      <c r="A1052" s="40"/>
      <c r="B1052" s="21" t="s">
        <v>1039</v>
      </c>
      <c r="C1052" s="93"/>
      <c r="D1052" s="1145"/>
      <c r="E1052" s="1146"/>
      <c r="F1052" s="28">
        <f t="shared" si="45"/>
        <v>0</v>
      </c>
    </row>
    <row r="1053" spans="1:6" hidden="1">
      <c r="A1053" s="40"/>
      <c r="B1053" s="21" t="s">
        <v>1040</v>
      </c>
      <c r="C1053" s="93"/>
      <c r="D1053" s="1145"/>
      <c r="E1053" s="1146"/>
      <c r="F1053" s="28">
        <f t="shared" si="45"/>
        <v>0</v>
      </c>
    </row>
    <row r="1054" spans="1:6" hidden="1">
      <c r="A1054" s="40"/>
      <c r="B1054" s="21" t="s">
        <v>1041</v>
      </c>
      <c r="C1054" s="93"/>
      <c r="D1054" s="1145"/>
      <c r="E1054" s="1146"/>
      <c r="F1054" s="28">
        <f t="shared" si="45"/>
        <v>0</v>
      </c>
    </row>
    <row r="1055" spans="1:6" hidden="1">
      <c r="A1055" s="40"/>
      <c r="B1055" s="21" t="s">
        <v>1042</v>
      </c>
      <c r="C1055" s="93"/>
      <c r="D1055" s="1145"/>
      <c r="E1055" s="1146"/>
      <c r="F1055" s="28">
        <f t="shared" si="45"/>
        <v>0</v>
      </c>
    </row>
    <row r="1056" spans="1:6" hidden="1">
      <c r="A1056" s="40"/>
      <c r="B1056" s="21" t="s">
        <v>1043</v>
      </c>
      <c r="C1056" s="93"/>
      <c r="D1056" s="1145"/>
      <c r="E1056" s="1146"/>
      <c r="F1056" s="28">
        <f t="shared" si="45"/>
        <v>0</v>
      </c>
    </row>
    <row r="1057" spans="1:6" hidden="1">
      <c r="A1057" s="40"/>
      <c r="B1057" s="21" t="s">
        <v>1044</v>
      </c>
      <c r="C1057" s="93"/>
      <c r="D1057" s="1145"/>
      <c r="E1057" s="1146"/>
      <c r="F1057" s="28">
        <f t="shared" si="45"/>
        <v>0</v>
      </c>
    </row>
    <row r="1058" spans="1:6" hidden="1">
      <c r="A1058" s="40"/>
      <c r="B1058" s="21" t="s">
        <v>1045</v>
      </c>
      <c r="C1058" s="93"/>
      <c r="D1058" s="1145"/>
      <c r="E1058" s="1146"/>
      <c r="F1058" s="28">
        <f t="shared" si="45"/>
        <v>0</v>
      </c>
    </row>
    <row r="1059" spans="1:6" hidden="1">
      <c r="A1059" s="40"/>
      <c r="B1059" s="21" t="s">
        <v>1046</v>
      </c>
      <c r="C1059" s="93"/>
      <c r="D1059" s="1145"/>
      <c r="E1059" s="1146"/>
      <c r="F1059" s="28">
        <f t="shared" si="45"/>
        <v>0</v>
      </c>
    </row>
    <row r="1060" spans="1:6" hidden="1">
      <c r="A1060" s="40"/>
      <c r="B1060" s="21" t="s">
        <v>1047</v>
      </c>
      <c r="C1060" s="93"/>
      <c r="D1060" s="1145"/>
      <c r="E1060" s="1146"/>
      <c r="F1060" s="28">
        <f t="shared" si="45"/>
        <v>0</v>
      </c>
    </row>
    <row r="1061" spans="1:6" hidden="1">
      <c r="A1061" s="40"/>
      <c r="B1061" s="21" t="s">
        <v>1048</v>
      </c>
      <c r="C1061" s="93"/>
      <c r="D1061" s="1145"/>
      <c r="E1061" s="1146"/>
      <c r="F1061" s="28">
        <f t="shared" si="45"/>
        <v>0</v>
      </c>
    </row>
    <row r="1062" spans="1:6" hidden="1">
      <c r="A1062" s="40"/>
      <c r="B1062" s="21" t="s">
        <v>1049</v>
      </c>
      <c r="C1062" s="93"/>
      <c r="D1062" s="1145"/>
      <c r="E1062" s="1146"/>
      <c r="F1062" s="28">
        <f t="shared" si="45"/>
        <v>0</v>
      </c>
    </row>
    <row r="1063" spans="1:6" hidden="1">
      <c r="A1063" s="40"/>
      <c r="B1063" s="21" t="s">
        <v>1050</v>
      </c>
      <c r="C1063" s="93"/>
      <c r="D1063" s="1145"/>
      <c r="E1063" s="1146"/>
      <c r="F1063" s="28">
        <f t="shared" si="45"/>
        <v>0</v>
      </c>
    </row>
    <row r="1064" spans="1:6" hidden="1">
      <c r="A1064" s="40"/>
      <c r="B1064" s="21" t="s">
        <v>1051</v>
      </c>
      <c r="C1064" s="93"/>
      <c r="D1064" s="1145"/>
      <c r="E1064" s="1146"/>
      <c r="F1064" s="28">
        <f t="shared" si="45"/>
        <v>0</v>
      </c>
    </row>
    <row r="1065" spans="1:6" hidden="1">
      <c r="A1065" s="40"/>
      <c r="B1065" s="21" t="s">
        <v>1052</v>
      </c>
      <c r="C1065" s="93"/>
      <c r="D1065" s="1145"/>
      <c r="E1065" s="1146"/>
      <c r="F1065" s="28">
        <f t="shared" si="45"/>
        <v>0</v>
      </c>
    </row>
    <row r="1066" spans="1:6" hidden="1">
      <c r="A1066" s="40"/>
      <c r="B1066" s="21" t="s">
        <v>1053</v>
      </c>
      <c r="C1066" s="93"/>
      <c r="D1066" s="1145"/>
      <c r="E1066" s="1146"/>
      <c r="F1066" s="28">
        <f t="shared" si="45"/>
        <v>0</v>
      </c>
    </row>
    <row r="1067" spans="1:6" hidden="1">
      <c r="A1067" s="40"/>
      <c r="B1067" s="21" t="s">
        <v>1054</v>
      </c>
      <c r="C1067" s="93"/>
      <c r="D1067" s="1145"/>
      <c r="E1067" s="1146"/>
      <c r="F1067" s="28">
        <f t="shared" si="45"/>
        <v>0</v>
      </c>
    </row>
    <row r="1068" spans="1:6" hidden="1">
      <c r="A1068" s="40"/>
      <c r="B1068" s="21" t="s">
        <v>1055</v>
      </c>
      <c r="C1068" s="93"/>
      <c r="D1068" s="1145"/>
      <c r="E1068" s="1146"/>
      <c r="F1068" s="28">
        <f t="shared" si="45"/>
        <v>0</v>
      </c>
    </row>
    <row r="1069" spans="1:6" hidden="1">
      <c r="A1069" s="40"/>
      <c r="B1069" s="21" t="s">
        <v>1056</v>
      </c>
      <c r="C1069" s="93"/>
      <c r="D1069" s="1145"/>
      <c r="E1069" s="1146"/>
      <c r="F1069" s="28">
        <f t="shared" si="45"/>
        <v>0</v>
      </c>
    </row>
    <row r="1070" spans="1:6" hidden="1">
      <c r="A1070" s="40"/>
      <c r="B1070" s="21" t="s">
        <v>1057</v>
      </c>
      <c r="C1070" s="93"/>
      <c r="D1070" s="1145"/>
      <c r="E1070" s="1146"/>
      <c r="F1070" s="28">
        <f t="shared" si="45"/>
        <v>0</v>
      </c>
    </row>
    <row r="1071" spans="1:6" hidden="1">
      <c r="A1071" s="40"/>
      <c r="B1071" s="21" t="s">
        <v>1058</v>
      </c>
      <c r="C1071" s="93"/>
      <c r="D1071" s="1145"/>
      <c r="E1071" s="1146"/>
      <c r="F1071" s="28">
        <f t="shared" si="45"/>
        <v>0</v>
      </c>
    </row>
    <row r="1072" spans="1:6" hidden="1">
      <c r="A1072" s="40"/>
      <c r="B1072" s="21" t="s">
        <v>1059</v>
      </c>
      <c r="C1072" s="93"/>
      <c r="D1072" s="1145"/>
      <c r="E1072" s="1146"/>
      <c r="F1072" s="28">
        <f t="shared" si="45"/>
        <v>0</v>
      </c>
    </row>
    <row r="1073" spans="1:6" hidden="1">
      <c r="A1073" s="40"/>
      <c r="B1073" s="21" t="s">
        <v>1060</v>
      </c>
      <c r="C1073" s="93"/>
      <c r="D1073" s="1145"/>
      <c r="E1073" s="1146"/>
      <c r="F1073" s="28">
        <f t="shared" si="45"/>
        <v>0</v>
      </c>
    </row>
    <row r="1074" spans="1:6" hidden="1">
      <c r="A1074" s="40"/>
      <c r="B1074" s="21" t="s">
        <v>1061</v>
      </c>
      <c r="C1074" s="93"/>
      <c r="D1074" s="1145"/>
      <c r="E1074" s="1146"/>
      <c r="F1074" s="28">
        <f t="shared" si="45"/>
        <v>0</v>
      </c>
    </row>
    <row r="1075" spans="1:6" hidden="1">
      <c r="A1075" s="40"/>
      <c r="B1075" s="21" t="s">
        <v>1062</v>
      </c>
      <c r="C1075" s="93"/>
      <c r="D1075" s="1145"/>
      <c r="E1075" s="1146"/>
      <c r="F1075" s="28">
        <f t="shared" si="45"/>
        <v>0</v>
      </c>
    </row>
    <row r="1076" spans="1:6" hidden="1">
      <c r="A1076" s="40"/>
      <c r="B1076" s="21" t="s">
        <v>1063</v>
      </c>
      <c r="C1076" s="93"/>
      <c r="D1076" s="1145"/>
      <c r="E1076" s="1146"/>
      <c r="F1076" s="28">
        <f t="shared" si="45"/>
        <v>0</v>
      </c>
    </row>
    <row r="1077" spans="1:6" hidden="1">
      <c r="A1077" s="40"/>
      <c r="B1077" s="21" t="s">
        <v>1064</v>
      </c>
      <c r="C1077" s="93"/>
      <c r="D1077" s="1145"/>
      <c r="E1077" s="1146"/>
      <c r="F1077" s="28">
        <f t="shared" si="45"/>
        <v>0</v>
      </c>
    </row>
    <row r="1078" spans="1:6" hidden="1">
      <c r="A1078" s="40"/>
      <c r="B1078" s="21" t="s">
        <v>1065</v>
      </c>
      <c r="C1078" s="93"/>
      <c r="D1078" s="1145"/>
      <c r="E1078" s="1146"/>
      <c r="F1078" s="28">
        <f t="shared" si="45"/>
        <v>0</v>
      </c>
    </row>
    <row r="1079" spans="1:6" hidden="1">
      <c r="A1079" s="40"/>
      <c r="B1079" s="21" t="s">
        <v>1066</v>
      </c>
      <c r="C1079" s="93"/>
      <c r="D1079" s="1145"/>
      <c r="E1079" s="1146"/>
      <c r="F1079" s="28">
        <f t="shared" si="45"/>
        <v>0</v>
      </c>
    </row>
    <row r="1080" spans="1:6" hidden="1">
      <c r="A1080" s="40"/>
      <c r="B1080" s="21" t="s">
        <v>1067</v>
      </c>
      <c r="C1080" s="93"/>
      <c r="D1080" s="1145"/>
      <c r="E1080" s="1146"/>
      <c r="F1080" s="28">
        <f t="shared" si="45"/>
        <v>0</v>
      </c>
    </row>
    <row r="1081" spans="1:6" hidden="1">
      <c r="A1081" s="40"/>
      <c r="B1081" s="21" t="s">
        <v>1068</v>
      </c>
      <c r="C1081" s="93"/>
      <c r="D1081" s="1145"/>
      <c r="E1081" s="1146"/>
      <c r="F1081" s="28">
        <f t="shared" ref="F1081:F1141" si="46">D1081</f>
        <v>0</v>
      </c>
    </row>
    <row r="1082" spans="1:6" hidden="1">
      <c r="A1082" s="40"/>
      <c r="B1082" s="21" t="s">
        <v>1069</v>
      </c>
      <c r="C1082" s="93"/>
      <c r="D1082" s="1145"/>
      <c r="E1082" s="1146"/>
      <c r="F1082" s="28">
        <f t="shared" si="46"/>
        <v>0</v>
      </c>
    </row>
    <row r="1083" spans="1:6" hidden="1">
      <c r="A1083" s="40"/>
      <c r="B1083" s="21" t="s">
        <v>1070</v>
      </c>
      <c r="C1083" s="93"/>
      <c r="D1083" s="1145"/>
      <c r="E1083" s="1146"/>
      <c r="F1083" s="28">
        <f t="shared" si="46"/>
        <v>0</v>
      </c>
    </row>
    <row r="1084" spans="1:6" hidden="1">
      <c r="A1084" s="40"/>
      <c r="B1084" s="21" t="s">
        <v>1071</v>
      </c>
      <c r="C1084" s="93"/>
      <c r="D1084" s="1145"/>
      <c r="E1084" s="1146"/>
      <c r="F1084" s="28">
        <f t="shared" si="46"/>
        <v>0</v>
      </c>
    </row>
    <row r="1085" spans="1:6" hidden="1">
      <c r="A1085" s="40"/>
      <c r="B1085" s="21" t="s">
        <v>1072</v>
      </c>
      <c r="C1085" s="93"/>
      <c r="D1085" s="1145"/>
      <c r="E1085" s="1146"/>
      <c r="F1085" s="28">
        <f t="shared" si="46"/>
        <v>0</v>
      </c>
    </row>
    <row r="1086" spans="1:6" hidden="1">
      <c r="A1086" s="40"/>
      <c r="B1086" s="21" t="s">
        <v>1073</v>
      </c>
      <c r="C1086" s="93"/>
      <c r="D1086" s="1145"/>
      <c r="E1086" s="1146"/>
      <c r="F1086" s="28">
        <f t="shared" si="46"/>
        <v>0</v>
      </c>
    </row>
    <row r="1087" spans="1:6" hidden="1">
      <c r="A1087" s="40"/>
      <c r="B1087" s="21" t="s">
        <v>1074</v>
      </c>
      <c r="C1087" s="93"/>
      <c r="D1087" s="1145"/>
      <c r="E1087" s="1146"/>
      <c r="F1087" s="28">
        <f t="shared" si="46"/>
        <v>0</v>
      </c>
    </row>
    <row r="1088" spans="1:6" hidden="1">
      <c r="A1088" s="40"/>
      <c r="B1088" s="21" t="s">
        <v>1075</v>
      </c>
      <c r="C1088" s="93"/>
      <c r="D1088" s="1145"/>
      <c r="E1088" s="1146"/>
      <c r="F1088" s="28">
        <f t="shared" si="46"/>
        <v>0</v>
      </c>
    </row>
    <row r="1089" spans="1:6" hidden="1">
      <c r="A1089" s="40"/>
      <c r="B1089" s="21" t="s">
        <v>1076</v>
      </c>
      <c r="C1089" s="93"/>
      <c r="D1089" s="1145"/>
      <c r="E1089" s="1146"/>
      <c r="F1089" s="28">
        <f t="shared" si="46"/>
        <v>0</v>
      </c>
    </row>
    <row r="1090" spans="1:6" hidden="1">
      <c r="A1090" s="40"/>
      <c r="B1090" s="21" t="s">
        <v>1077</v>
      </c>
      <c r="C1090" s="93"/>
      <c r="D1090" s="1145"/>
      <c r="E1090" s="1146"/>
      <c r="F1090" s="28">
        <f t="shared" si="46"/>
        <v>0</v>
      </c>
    </row>
    <row r="1091" spans="1:6" hidden="1">
      <c r="A1091" s="40"/>
      <c r="B1091" s="21" t="s">
        <v>1078</v>
      </c>
      <c r="C1091" s="93"/>
      <c r="D1091" s="1145"/>
      <c r="E1091" s="1146"/>
      <c r="F1091" s="28">
        <f t="shared" si="46"/>
        <v>0</v>
      </c>
    </row>
    <row r="1092" spans="1:6" hidden="1">
      <c r="A1092" s="40"/>
      <c r="B1092" s="21" t="s">
        <v>1079</v>
      </c>
      <c r="C1092" s="93"/>
      <c r="D1092" s="1145"/>
      <c r="E1092" s="1146"/>
      <c r="F1092" s="28">
        <f t="shared" si="46"/>
        <v>0</v>
      </c>
    </row>
    <row r="1093" spans="1:6" hidden="1">
      <c r="A1093" s="40"/>
      <c r="B1093" s="21" t="s">
        <v>1080</v>
      </c>
      <c r="C1093" s="93"/>
      <c r="D1093" s="1145"/>
      <c r="E1093" s="1146"/>
      <c r="F1093" s="28">
        <f t="shared" si="46"/>
        <v>0</v>
      </c>
    </row>
    <row r="1094" spans="1:6" hidden="1">
      <c r="A1094" s="40"/>
      <c r="B1094" s="21" t="s">
        <v>1081</v>
      </c>
      <c r="C1094" s="93"/>
      <c r="D1094" s="1145"/>
      <c r="E1094" s="1146"/>
      <c r="F1094" s="28">
        <f t="shared" si="46"/>
        <v>0</v>
      </c>
    </row>
    <row r="1095" spans="1:6" hidden="1">
      <c r="A1095" s="40"/>
      <c r="B1095" s="21" t="s">
        <v>1082</v>
      </c>
      <c r="C1095" s="93"/>
      <c r="D1095" s="1145"/>
      <c r="E1095" s="1146"/>
      <c r="F1095" s="28">
        <f t="shared" si="46"/>
        <v>0</v>
      </c>
    </row>
    <row r="1096" spans="1:6" hidden="1">
      <c r="A1096" s="40"/>
      <c r="B1096" s="21" t="s">
        <v>1083</v>
      </c>
      <c r="C1096" s="93"/>
      <c r="D1096" s="1145"/>
      <c r="E1096" s="1146"/>
      <c r="F1096" s="28">
        <f t="shared" si="46"/>
        <v>0</v>
      </c>
    </row>
    <row r="1097" spans="1:6" hidden="1">
      <c r="A1097" s="40"/>
      <c r="B1097" s="21" t="s">
        <v>1084</v>
      </c>
      <c r="C1097" s="93"/>
      <c r="D1097" s="1145"/>
      <c r="E1097" s="1146"/>
      <c r="F1097" s="28">
        <f t="shared" si="46"/>
        <v>0</v>
      </c>
    </row>
    <row r="1098" spans="1:6" hidden="1">
      <c r="A1098" s="40"/>
      <c r="B1098" s="21" t="s">
        <v>1085</v>
      </c>
      <c r="C1098" s="93"/>
      <c r="D1098" s="1145"/>
      <c r="E1098" s="1146"/>
      <c r="F1098" s="28">
        <f t="shared" si="46"/>
        <v>0</v>
      </c>
    </row>
    <row r="1099" spans="1:6" hidden="1">
      <c r="A1099" s="40"/>
      <c r="B1099" s="21" t="s">
        <v>1086</v>
      </c>
      <c r="C1099" s="93"/>
      <c r="D1099" s="1145"/>
      <c r="E1099" s="1146"/>
      <c r="F1099" s="28">
        <f t="shared" si="46"/>
        <v>0</v>
      </c>
    </row>
    <row r="1100" spans="1:6" hidden="1">
      <c r="A1100" s="40"/>
      <c r="B1100" s="21" t="s">
        <v>1087</v>
      </c>
      <c r="C1100" s="93"/>
      <c r="D1100" s="1145"/>
      <c r="E1100" s="1146"/>
      <c r="F1100" s="28">
        <f t="shared" si="46"/>
        <v>0</v>
      </c>
    </row>
    <row r="1101" spans="1:6" hidden="1">
      <c r="A1101" s="40"/>
      <c r="B1101" s="21" t="s">
        <v>1088</v>
      </c>
      <c r="C1101" s="93"/>
      <c r="D1101" s="1145"/>
      <c r="E1101" s="1146"/>
      <c r="F1101" s="28">
        <f t="shared" si="46"/>
        <v>0</v>
      </c>
    </row>
    <row r="1102" spans="1:6" hidden="1">
      <c r="A1102" s="40"/>
      <c r="B1102" s="21" t="s">
        <v>1089</v>
      </c>
      <c r="C1102" s="93"/>
      <c r="D1102" s="1145"/>
      <c r="E1102" s="1146"/>
      <c r="F1102" s="28">
        <f t="shared" si="46"/>
        <v>0</v>
      </c>
    </row>
    <row r="1103" spans="1:6" hidden="1">
      <c r="A1103" s="40"/>
      <c r="B1103" s="21" t="s">
        <v>1090</v>
      </c>
      <c r="C1103" s="93"/>
      <c r="D1103" s="1145"/>
      <c r="E1103" s="1146"/>
      <c r="F1103" s="28">
        <f t="shared" si="46"/>
        <v>0</v>
      </c>
    </row>
    <row r="1104" spans="1:6" hidden="1">
      <c r="A1104" s="40"/>
      <c r="B1104" s="21" t="s">
        <v>1091</v>
      </c>
      <c r="C1104" s="93"/>
      <c r="D1104" s="1145"/>
      <c r="E1104" s="1146"/>
      <c r="F1104" s="28">
        <f t="shared" si="46"/>
        <v>0</v>
      </c>
    </row>
    <row r="1105" spans="1:6" hidden="1">
      <c r="A1105" s="40"/>
      <c r="B1105" s="21" t="s">
        <v>1092</v>
      </c>
      <c r="C1105" s="93"/>
      <c r="D1105" s="1145"/>
      <c r="E1105" s="1146"/>
      <c r="F1105" s="28">
        <f t="shared" si="46"/>
        <v>0</v>
      </c>
    </row>
    <row r="1106" spans="1:6" hidden="1">
      <c r="A1106" s="40"/>
      <c r="B1106" s="21" t="s">
        <v>1093</v>
      </c>
      <c r="C1106" s="93"/>
      <c r="D1106" s="1145"/>
      <c r="E1106" s="1146"/>
      <c r="F1106" s="28">
        <f t="shared" si="46"/>
        <v>0</v>
      </c>
    </row>
    <row r="1107" spans="1:6" hidden="1">
      <c r="A1107" s="40"/>
      <c r="B1107" s="21" t="s">
        <v>1094</v>
      </c>
      <c r="C1107" s="93"/>
      <c r="D1107" s="1145"/>
      <c r="E1107" s="1146"/>
      <c r="F1107" s="28">
        <f t="shared" si="46"/>
        <v>0</v>
      </c>
    </row>
    <row r="1108" spans="1:6" hidden="1">
      <c r="A1108" s="40"/>
      <c r="B1108" s="21" t="s">
        <v>1095</v>
      </c>
      <c r="C1108" s="93"/>
      <c r="D1108" s="1145"/>
      <c r="E1108" s="1146"/>
      <c r="F1108" s="28">
        <f t="shared" si="46"/>
        <v>0</v>
      </c>
    </row>
    <row r="1109" spans="1:6" hidden="1">
      <c r="A1109" s="40"/>
      <c r="B1109" s="21" t="s">
        <v>1096</v>
      </c>
      <c r="C1109" s="93"/>
      <c r="D1109" s="1145"/>
      <c r="E1109" s="1146"/>
      <c r="F1109" s="28">
        <f t="shared" si="46"/>
        <v>0</v>
      </c>
    </row>
    <row r="1110" spans="1:6" hidden="1">
      <c r="A1110" s="40"/>
      <c r="B1110" s="21" t="s">
        <v>1097</v>
      </c>
      <c r="C1110" s="93"/>
      <c r="D1110" s="1145"/>
      <c r="E1110" s="1146"/>
      <c r="F1110" s="28">
        <f t="shared" si="46"/>
        <v>0</v>
      </c>
    </row>
    <row r="1111" spans="1:6" hidden="1">
      <c r="A1111" s="40"/>
      <c r="B1111" s="21" t="s">
        <v>1098</v>
      </c>
      <c r="C1111" s="93"/>
      <c r="D1111" s="1145"/>
      <c r="E1111" s="1146"/>
      <c r="F1111" s="28">
        <f t="shared" si="46"/>
        <v>0</v>
      </c>
    </row>
    <row r="1112" spans="1:6" hidden="1">
      <c r="A1112" s="40"/>
      <c r="B1112" s="21" t="s">
        <v>1099</v>
      </c>
      <c r="C1112" s="93"/>
      <c r="D1112" s="1145"/>
      <c r="E1112" s="1146"/>
      <c r="F1112" s="28">
        <f t="shared" si="46"/>
        <v>0</v>
      </c>
    </row>
    <row r="1113" spans="1:6" hidden="1">
      <c r="A1113" s="40"/>
      <c r="B1113" s="21" t="s">
        <v>1100</v>
      </c>
      <c r="C1113" s="93"/>
      <c r="D1113" s="1145"/>
      <c r="E1113" s="1146"/>
      <c r="F1113" s="28">
        <f t="shared" si="46"/>
        <v>0</v>
      </c>
    </row>
    <row r="1114" spans="1:6" hidden="1">
      <c r="A1114" s="40"/>
      <c r="B1114" s="21" t="s">
        <v>1101</v>
      </c>
      <c r="C1114" s="93"/>
      <c r="D1114" s="1145"/>
      <c r="E1114" s="1146"/>
      <c r="F1114" s="28">
        <f t="shared" si="46"/>
        <v>0</v>
      </c>
    </row>
    <row r="1115" spans="1:6" hidden="1">
      <c r="A1115" s="40"/>
      <c r="B1115" s="21" t="s">
        <v>1102</v>
      </c>
      <c r="C1115" s="93"/>
      <c r="D1115" s="1145"/>
      <c r="E1115" s="1146"/>
      <c r="F1115" s="28">
        <f t="shared" si="46"/>
        <v>0</v>
      </c>
    </row>
    <row r="1116" spans="1:6" hidden="1">
      <c r="A1116" s="40"/>
      <c r="B1116" s="21" t="s">
        <v>1103</v>
      </c>
      <c r="C1116" s="93"/>
      <c r="D1116" s="1145"/>
      <c r="E1116" s="1146"/>
      <c r="F1116" s="28">
        <f t="shared" si="46"/>
        <v>0</v>
      </c>
    </row>
    <row r="1117" spans="1:6" hidden="1">
      <c r="A1117" s="40"/>
      <c r="B1117" s="21" t="s">
        <v>1104</v>
      </c>
      <c r="C1117" s="93"/>
      <c r="D1117" s="1145"/>
      <c r="E1117" s="1146"/>
      <c r="F1117" s="28">
        <f t="shared" si="46"/>
        <v>0</v>
      </c>
    </row>
    <row r="1118" spans="1:6" hidden="1">
      <c r="A1118" s="40"/>
      <c r="B1118" s="21" t="s">
        <v>1105</v>
      </c>
      <c r="C1118" s="93"/>
      <c r="D1118" s="1145"/>
      <c r="E1118" s="1146"/>
      <c r="F1118" s="28">
        <f t="shared" si="46"/>
        <v>0</v>
      </c>
    </row>
    <row r="1119" spans="1:6" hidden="1">
      <c r="A1119" s="40"/>
      <c r="B1119" s="21" t="s">
        <v>1106</v>
      </c>
      <c r="C1119" s="93"/>
      <c r="D1119" s="1145"/>
      <c r="E1119" s="1146"/>
      <c r="F1119" s="28">
        <f t="shared" si="46"/>
        <v>0</v>
      </c>
    </row>
    <row r="1120" spans="1:6" hidden="1">
      <c r="A1120" s="40"/>
      <c r="B1120" s="21" t="s">
        <v>1107</v>
      </c>
      <c r="C1120" s="93"/>
      <c r="D1120" s="1145"/>
      <c r="E1120" s="1146"/>
      <c r="F1120" s="28">
        <f t="shared" si="46"/>
        <v>0</v>
      </c>
    </row>
    <row r="1121" spans="1:6" hidden="1">
      <c r="A1121" s="40"/>
      <c r="B1121" s="21" t="s">
        <v>1108</v>
      </c>
      <c r="C1121" s="93"/>
      <c r="D1121" s="1145"/>
      <c r="E1121" s="1146"/>
      <c r="F1121" s="28">
        <f t="shared" si="46"/>
        <v>0</v>
      </c>
    </row>
    <row r="1122" spans="1:6" hidden="1">
      <c r="A1122" s="40"/>
      <c r="B1122" s="21" t="s">
        <v>1109</v>
      </c>
      <c r="C1122" s="93"/>
      <c r="D1122" s="1145"/>
      <c r="E1122" s="1146"/>
      <c r="F1122" s="28">
        <f t="shared" si="46"/>
        <v>0</v>
      </c>
    </row>
    <row r="1123" spans="1:6" hidden="1">
      <c r="A1123" s="40"/>
      <c r="B1123" s="21" t="s">
        <v>1110</v>
      </c>
      <c r="C1123" s="93"/>
      <c r="D1123" s="1145"/>
      <c r="E1123" s="1146"/>
      <c r="F1123" s="28">
        <f t="shared" si="46"/>
        <v>0</v>
      </c>
    </row>
    <row r="1124" spans="1:6" hidden="1">
      <c r="A1124" s="40"/>
      <c r="B1124" s="21" t="s">
        <v>1111</v>
      </c>
      <c r="C1124" s="93"/>
      <c r="D1124" s="1145"/>
      <c r="E1124" s="1146"/>
      <c r="F1124" s="28">
        <f t="shared" si="46"/>
        <v>0</v>
      </c>
    </row>
    <row r="1125" spans="1:6" hidden="1">
      <c r="A1125" s="40"/>
      <c r="B1125" s="21" t="s">
        <v>1112</v>
      </c>
      <c r="C1125" s="93"/>
      <c r="D1125" s="1145"/>
      <c r="E1125" s="1146"/>
      <c r="F1125" s="28">
        <f t="shared" si="46"/>
        <v>0</v>
      </c>
    </row>
    <row r="1126" spans="1:6" hidden="1">
      <c r="A1126" s="40"/>
      <c r="B1126" s="21" t="s">
        <v>1113</v>
      </c>
      <c r="C1126" s="93"/>
      <c r="D1126" s="1145"/>
      <c r="E1126" s="1146"/>
      <c r="F1126" s="28">
        <f t="shared" si="46"/>
        <v>0</v>
      </c>
    </row>
    <row r="1127" spans="1:6" hidden="1">
      <c r="A1127" s="40"/>
      <c r="B1127" s="21" t="s">
        <v>1114</v>
      </c>
      <c r="C1127" s="93"/>
      <c r="D1127" s="1145"/>
      <c r="E1127" s="1146"/>
      <c r="F1127" s="28">
        <f t="shared" si="46"/>
        <v>0</v>
      </c>
    </row>
    <row r="1128" spans="1:6" hidden="1">
      <c r="A1128" s="40"/>
      <c r="B1128" s="21" t="s">
        <v>1115</v>
      </c>
      <c r="C1128" s="93"/>
      <c r="D1128" s="1145"/>
      <c r="E1128" s="1146"/>
      <c r="F1128" s="28">
        <f t="shared" si="46"/>
        <v>0</v>
      </c>
    </row>
    <row r="1129" spans="1:6" hidden="1">
      <c r="A1129" s="40"/>
      <c r="B1129" s="21" t="s">
        <v>1116</v>
      </c>
      <c r="C1129" s="93"/>
      <c r="D1129" s="1145"/>
      <c r="E1129" s="1146"/>
      <c r="F1129" s="28">
        <f t="shared" si="46"/>
        <v>0</v>
      </c>
    </row>
    <row r="1130" spans="1:6" hidden="1">
      <c r="A1130" s="40"/>
      <c r="B1130" s="21" t="s">
        <v>1117</v>
      </c>
      <c r="C1130" s="93"/>
      <c r="D1130" s="1145"/>
      <c r="E1130" s="1146"/>
      <c r="F1130" s="28">
        <f t="shared" si="46"/>
        <v>0</v>
      </c>
    </row>
    <row r="1131" spans="1:6" hidden="1">
      <c r="A1131" s="40"/>
      <c r="B1131" s="21" t="s">
        <v>1118</v>
      </c>
      <c r="C1131" s="93"/>
      <c r="D1131" s="1145"/>
      <c r="E1131" s="1146"/>
      <c r="F1131" s="28">
        <f t="shared" si="46"/>
        <v>0</v>
      </c>
    </row>
    <row r="1132" spans="1:6" hidden="1">
      <c r="A1132" s="40"/>
      <c r="B1132" s="21" t="s">
        <v>1119</v>
      </c>
      <c r="C1132" s="93"/>
      <c r="D1132" s="1145"/>
      <c r="E1132" s="1146"/>
      <c r="F1132" s="28">
        <f t="shared" si="46"/>
        <v>0</v>
      </c>
    </row>
    <row r="1133" spans="1:6" hidden="1">
      <c r="A1133" s="40"/>
      <c r="B1133" s="21" t="s">
        <v>1120</v>
      </c>
      <c r="C1133" s="93"/>
      <c r="D1133" s="1145"/>
      <c r="E1133" s="1146"/>
      <c r="F1133" s="28">
        <f t="shared" si="46"/>
        <v>0</v>
      </c>
    </row>
    <row r="1134" spans="1:6" hidden="1">
      <c r="A1134" s="40"/>
      <c r="B1134" s="21" t="s">
        <v>1121</v>
      </c>
      <c r="C1134" s="93"/>
      <c r="D1134" s="1145"/>
      <c r="E1134" s="1146"/>
      <c r="F1134" s="28">
        <f t="shared" si="46"/>
        <v>0</v>
      </c>
    </row>
    <row r="1135" spans="1:6" hidden="1">
      <c r="A1135" s="40"/>
      <c r="B1135" s="21" t="s">
        <v>1122</v>
      </c>
      <c r="C1135" s="93"/>
      <c r="D1135" s="1145"/>
      <c r="E1135" s="1146"/>
      <c r="F1135" s="28">
        <f t="shared" si="46"/>
        <v>0</v>
      </c>
    </row>
    <row r="1136" spans="1:6" hidden="1">
      <c r="A1136" s="40"/>
      <c r="B1136" s="21" t="s">
        <v>1123</v>
      </c>
      <c r="C1136" s="93"/>
      <c r="D1136" s="1145"/>
      <c r="E1136" s="1146"/>
      <c r="F1136" s="28">
        <f t="shared" si="46"/>
        <v>0</v>
      </c>
    </row>
    <row r="1137" spans="1:7" hidden="1">
      <c r="A1137" s="40"/>
      <c r="B1137" s="21" t="s">
        <v>1124</v>
      </c>
      <c r="C1137" s="93"/>
      <c r="D1137" s="1145"/>
      <c r="E1137" s="1146"/>
      <c r="F1137" s="28">
        <f t="shared" si="46"/>
        <v>0</v>
      </c>
    </row>
    <row r="1138" spans="1:7" hidden="1">
      <c r="A1138" s="40"/>
      <c r="B1138" s="21" t="s">
        <v>1125</v>
      </c>
      <c r="C1138" s="93"/>
      <c r="D1138" s="1145"/>
      <c r="E1138" s="1146"/>
      <c r="F1138" s="28">
        <f t="shared" si="46"/>
        <v>0</v>
      </c>
    </row>
    <row r="1139" spans="1:7" hidden="1">
      <c r="A1139" s="40"/>
      <c r="B1139" s="21" t="s">
        <v>1126</v>
      </c>
      <c r="C1139" s="93"/>
      <c r="D1139" s="1145"/>
      <c r="E1139" s="1146"/>
      <c r="F1139" s="28">
        <f t="shared" si="46"/>
        <v>0</v>
      </c>
    </row>
    <row r="1140" spans="1:7" hidden="1">
      <c r="A1140" s="40"/>
      <c r="B1140" s="21" t="s">
        <v>1127</v>
      </c>
      <c r="C1140" s="93"/>
      <c r="D1140" s="1145"/>
      <c r="E1140" s="1146"/>
      <c r="F1140" s="28">
        <f t="shared" si="46"/>
        <v>0</v>
      </c>
    </row>
    <row r="1141" spans="1:7" hidden="1">
      <c r="A1141" s="40"/>
      <c r="B1141" s="21" t="s">
        <v>1128</v>
      </c>
      <c r="C1141" s="93"/>
      <c r="D1141" s="1145"/>
      <c r="E1141" s="1146"/>
      <c r="F1141" s="28">
        <f t="shared" si="46"/>
        <v>0</v>
      </c>
    </row>
    <row r="1142" spans="1:7">
      <c r="A1142" s="40"/>
      <c r="B1142" s="21"/>
      <c r="C1142" s="21"/>
      <c r="D1142" s="1147"/>
      <c r="E1142" s="1148"/>
      <c r="F1142" s="28"/>
    </row>
    <row r="1143" spans="1:7">
      <c r="A1143" s="41"/>
      <c r="B1143" s="21" t="s">
        <v>1129</v>
      </c>
      <c r="C1143" s="21">
        <f>COUNTA(C777:C1142)</f>
        <v>1</v>
      </c>
      <c r="D1143" s="1147"/>
      <c r="E1143" s="1148"/>
      <c r="F1143" s="28">
        <f>SUM(F777:F1142)</f>
        <v>0</v>
      </c>
    </row>
    <row r="1145" spans="1:7">
      <c r="A1145" s="39" t="s">
        <v>1130</v>
      </c>
      <c r="B1145" s="21" t="s">
        <v>0</v>
      </c>
      <c r="C1145" s="28" t="s">
        <v>1130</v>
      </c>
      <c r="D1145" s="77" t="s">
        <v>15</v>
      </c>
      <c r="E1145" s="78"/>
      <c r="F1145" s="78"/>
      <c r="G1145" s="46"/>
    </row>
    <row r="1146" spans="1:7">
      <c r="A1146" s="40" t="s">
        <v>1131</v>
      </c>
      <c r="B1146" s="94"/>
      <c r="C1146" s="91"/>
      <c r="D1146" s="1159"/>
      <c r="E1146" s="1160"/>
      <c r="F1146" s="1160"/>
      <c r="G1146" s="1161"/>
    </row>
    <row r="1147" spans="1:7">
      <c r="A1147" s="276" t="s">
        <v>1132</v>
      </c>
      <c r="B1147" s="94"/>
      <c r="C1147" s="91"/>
      <c r="D1147" s="1159"/>
      <c r="E1147" s="1160"/>
      <c r="F1147" s="1160"/>
      <c r="G1147" s="1161"/>
    </row>
    <row r="1148" spans="1:7">
      <c r="A1148" s="276" t="s">
        <v>1133</v>
      </c>
      <c r="B1148" s="94"/>
      <c r="C1148" s="91"/>
      <c r="D1148" s="1159"/>
      <c r="E1148" s="1160"/>
      <c r="F1148" s="1160"/>
      <c r="G1148" s="1161"/>
    </row>
    <row r="1149" spans="1:7">
      <c r="A1149" s="277"/>
      <c r="B1149" s="94"/>
      <c r="C1149" s="91"/>
      <c r="D1149" s="1159"/>
      <c r="E1149" s="1160"/>
      <c r="F1149" s="1160"/>
      <c r="G1149" s="1161"/>
    </row>
    <row r="1150" spans="1:7">
      <c r="A1150" s="40"/>
      <c r="B1150" s="94"/>
      <c r="C1150" s="91"/>
      <c r="D1150" s="1159"/>
      <c r="E1150" s="1160"/>
      <c r="F1150" s="1160"/>
      <c r="G1150" s="1161"/>
    </row>
    <row r="1151" spans="1:7">
      <c r="A1151" s="40"/>
      <c r="B1151" s="94"/>
      <c r="C1151" s="91"/>
      <c r="D1151" s="1159"/>
      <c r="E1151" s="1160"/>
      <c r="F1151" s="1160"/>
      <c r="G1151" s="1161"/>
    </row>
    <row r="1152" spans="1:7">
      <c r="A1152" s="41"/>
      <c r="B1152" s="21"/>
      <c r="C1152" s="28">
        <f>SUM(C1146:C1151)</f>
        <v>0</v>
      </c>
      <c r="D1152" s="1155"/>
      <c r="E1152" s="1156"/>
      <c r="F1152" s="1157"/>
      <c r="G1152" s="1158"/>
    </row>
  </sheetData>
  <mergeCells count="405">
    <mergeCell ref="G1:H1"/>
    <mergeCell ref="G404:H404"/>
    <mergeCell ref="B400:G403"/>
    <mergeCell ref="D1151:G1151"/>
    <mergeCell ref="B10:D10"/>
    <mergeCell ref="B6:C7"/>
    <mergeCell ref="D5:E5"/>
    <mergeCell ref="D6:E7"/>
    <mergeCell ref="D8:E8"/>
    <mergeCell ref="D9:E9"/>
    <mergeCell ref="D12:E12"/>
    <mergeCell ref="D13:E13"/>
    <mergeCell ref="F406:F407"/>
    <mergeCell ref="C406:C407"/>
    <mergeCell ref="D21:E21"/>
    <mergeCell ref="F13:F14"/>
    <mergeCell ref="G13:G14"/>
    <mergeCell ref="D777:E777"/>
    <mergeCell ref="D778:E778"/>
    <mergeCell ref="D779:E779"/>
    <mergeCell ref="B13:B14"/>
    <mergeCell ref="C13:C14"/>
    <mergeCell ref="D776:E776"/>
    <mergeCell ref="D22:E22"/>
    <mergeCell ref="D1152:G1152"/>
    <mergeCell ref="D1146:G1146"/>
    <mergeCell ref="D1147:G1147"/>
    <mergeCell ref="D1148:G1148"/>
    <mergeCell ref="D1149:G1149"/>
    <mergeCell ref="D1150:G1150"/>
    <mergeCell ref="D780:E780"/>
    <mergeCell ref="D781:E781"/>
    <mergeCell ref="D1142:E1142"/>
    <mergeCell ref="D782:E782"/>
    <mergeCell ref="D783:E783"/>
    <mergeCell ref="D784:E784"/>
    <mergeCell ref="D785:E785"/>
    <mergeCell ref="D786:E786"/>
    <mergeCell ref="D787:E787"/>
    <mergeCell ref="D788:E788"/>
    <mergeCell ref="D789:E789"/>
    <mergeCell ref="D1143:E1143"/>
    <mergeCell ref="D805:E805"/>
    <mergeCell ref="D806:E806"/>
    <mergeCell ref="D807:E807"/>
    <mergeCell ref="D808:E808"/>
    <mergeCell ref="D809:E809"/>
    <mergeCell ref="D800:E800"/>
    <mergeCell ref="D23:E23"/>
    <mergeCell ref="D24:E24"/>
    <mergeCell ref="D25:E25"/>
    <mergeCell ref="D26:E26"/>
    <mergeCell ref="D387:E387"/>
    <mergeCell ref="D388:E388"/>
    <mergeCell ref="D389:E389"/>
    <mergeCell ref="D395:E395"/>
    <mergeCell ref="D396:E396"/>
    <mergeCell ref="D397:E397"/>
    <mergeCell ref="D398:E398"/>
    <mergeCell ref="D795:E795"/>
    <mergeCell ref="D796:E796"/>
    <mergeCell ref="D797:E797"/>
    <mergeCell ref="D798:E798"/>
    <mergeCell ref="D799:E799"/>
    <mergeCell ref="D790:E790"/>
    <mergeCell ref="D791:E791"/>
    <mergeCell ref="D792:E792"/>
    <mergeCell ref="D793:E793"/>
    <mergeCell ref="D794:E794"/>
    <mergeCell ref="D801:E801"/>
    <mergeCell ref="D802:E802"/>
    <mergeCell ref="D803:E803"/>
    <mergeCell ref="D804:E804"/>
    <mergeCell ref="D815:E815"/>
    <mergeCell ref="D816:E816"/>
    <mergeCell ref="D817:E817"/>
    <mergeCell ref="D818:E818"/>
    <mergeCell ref="D819:E819"/>
    <mergeCell ref="D810:E810"/>
    <mergeCell ref="D811:E811"/>
    <mergeCell ref="D812:E812"/>
    <mergeCell ref="D813:E813"/>
    <mergeCell ref="D814:E814"/>
    <mergeCell ref="D825:E825"/>
    <mergeCell ref="D826:E826"/>
    <mergeCell ref="D827:E827"/>
    <mergeCell ref="D828:E828"/>
    <mergeCell ref="D829:E829"/>
    <mergeCell ref="D820:E820"/>
    <mergeCell ref="D821:E821"/>
    <mergeCell ref="D822:E822"/>
    <mergeCell ref="D823:E823"/>
    <mergeCell ref="D824:E824"/>
    <mergeCell ref="D835:E835"/>
    <mergeCell ref="D836:E836"/>
    <mergeCell ref="D837:E837"/>
    <mergeCell ref="D838:E838"/>
    <mergeCell ref="D839:E839"/>
    <mergeCell ref="D830:E830"/>
    <mergeCell ref="D831:E831"/>
    <mergeCell ref="D832:E832"/>
    <mergeCell ref="D833:E833"/>
    <mergeCell ref="D834:E834"/>
    <mergeCell ref="D845:E845"/>
    <mergeCell ref="D846:E846"/>
    <mergeCell ref="D847:E847"/>
    <mergeCell ref="D848:E848"/>
    <mergeCell ref="D849:E849"/>
    <mergeCell ref="D840:E840"/>
    <mergeCell ref="D841:E841"/>
    <mergeCell ref="D842:E842"/>
    <mergeCell ref="D843:E843"/>
    <mergeCell ref="D844:E844"/>
    <mergeCell ref="D855:E855"/>
    <mergeCell ref="D856:E856"/>
    <mergeCell ref="D857:E857"/>
    <mergeCell ref="D858:E858"/>
    <mergeCell ref="D859:E859"/>
    <mergeCell ref="D850:E850"/>
    <mergeCell ref="D851:E851"/>
    <mergeCell ref="D852:E852"/>
    <mergeCell ref="D853:E853"/>
    <mergeCell ref="D854:E854"/>
    <mergeCell ref="D865:E865"/>
    <mergeCell ref="D866:E866"/>
    <mergeCell ref="D867:E867"/>
    <mergeCell ref="D868:E868"/>
    <mergeCell ref="D869:E869"/>
    <mergeCell ref="D860:E860"/>
    <mergeCell ref="D861:E861"/>
    <mergeCell ref="D862:E862"/>
    <mergeCell ref="D863:E863"/>
    <mergeCell ref="D864:E864"/>
    <mergeCell ref="D875:E875"/>
    <mergeCell ref="D876:E876"/>
    <mergeCell ref="D877:E877"/>
    <mergeCell ref="D878:E878"/>
    <mergeCell ref="D879:E879"/>
    <mergeCell ref="D870:E870"/>
    <mergeCell ref="D871:E871"/>
    <mergeCell ref="D872:E872"/>
    <mergeCell ref="D873:E873"/>
    <mergeCell ref="D874:E874"/>
    <mergeCell ref="D885:E885"/>
    <mergeCell ref="D886:E886"/>
    <mergeCell ref="D887:E887"/>
    <mergeCell ref="D888:E888"/>
    <mergeCell ref="D889:E889"/>
    <mergeCell ref="D880:E880"/>
    <mergeCell ref="D881:E881"/>
    <mergeCell ref="D882:E882"/>
    <mergeCell ref="D883:E883"/>
    <mergeCell ref="D884:E884"/>
    <mergeCell ref="D895:E895"/>
    <mergeCell ref="D896:E896"/>
    <mergeCell ref="D897:E897"/>
    <mergeCell ref="D898:E898"/>
    <mergeCell ref="D899:E899"/>
    <mergeCell ref="D890:E890"/>
    <mergeCell ref="D891:E891"/>
    <mergeCell ref="D892:E892"/>
    <mergeCell ref="D893:E893"/>
    <mergeCell ref="D894:E894"/>
    <mergeCell ref="D905:E905"/>
    <mergeCell ref="D906:E906"/>
    <mergeCell ref="D907:E907"/>
    <mergeCell ref="D908:E908"/>
    <mergeCell ref="D909:E909"/>
    <mergeCell ref="D900:E900"/>
    <mergeCell ref="D901:E901"/>
    <mergeCell ref="D902:E902"/>
    <mergeCell ref="D903:E903"/>
    <mergeCell ref="D904:E904"/>
    <mergeCell ref="D915:E915"/>
    <mergeCell ref="D916:E916"/>
    <mergeCell ref="D917:E917"/>
    <mergeCell ref="D918:E918"/>
    <mergeCell ref="D919:E919"/>
    <mergeCell ref="D910:E910"/>
    <mergeCell ref="D911:E911"/>
    <mergeCell ref="D912:E912"/>
    <mergeCell ref="D913:E913"/>
    <mergeCell ref="D914:E914"/>
    <mergeCell ref="D925:E925"/>
    <mergeCell ref="D926:E926"/>
    <mergeCell ref="D927:E927"/>
    <mergeCell ref="D928:E928"/>
    <mergeCell ref="D929:E929"/>
    <mergeCell ref="D920:E920"/>
    <mergeCell ref="D921:E921"/>
    <mergeCell ref="D922:E922"/>
    <mergeCell ref="D923:E923"/>
    <mergeCell ref="D924:E924"/>
    <mergeCell ref="D935:E935"/>
    <mergeCell ref="D936:E936"/>
    <mergeCell ref="D937:E937"/>
    <mergeCell ref="D938:E938"/>
    <mergeCell ref="D939:E939"/>
    <mergeCell ref="D930:E930"/>
    <mergeCell ref="D931:E931"/>
    <mergeCell ref="D932:E932"/>
    <mergeCell ref="D933:E933"/>
    <mergeCell ref="D934:E934"/>
    <mergeCell ref="D945:E945"/>
    <mergeCell ref="D946:E946"/>
    <mergeCell ref="D947:E947"/>
    <mergeCell ref="D948:E948"/>
    <mergeCell ref="D949:E949"/>
    <mergeCell ref="D940:E940"/>
    <mergeCell ref="D941:E941"/>
    <mergeCell ref="D942:E942"/>
    <mergeCell ref="D943:E943"/>
    <mergeCell ref="D944:E944"/>
    <mergeCell ref="D955:E955"/>
    <mergeCell ref="D956:E956"/>
    <mergeCell ref="D957:E957"/>
    <mergeCell ref="D958:E958"/>
    <mergeCell ref="D959:E959"/>
    <mergeCell ref="D950:E950"/>
    <mergeCell ref="D951:E951"/>
    <mergeCell ref="D952:E952"/>
    <mergeCell ref="D953:E953"/>
    <mergeCell ref="D954:E954"/>
    <mergeCell ref="D965:E965"/>
    <mergeCell ref="D966:E966"/>
    <mergeCell ref="D967:E967"/>
    <mergeCell ref="D968:E968"/>
    <mergeCell ref="D969:E969"/>
    <mergeCell ref="D960:E960"/>
    <mergeCell ref="D961:E961"/>
    <mergeCell ref="D962:E962"/>
    <mergeCell ref="D963:E963"/>
    <mergeCell ref="D964:E964"/>
    <mergeCell ref="D975:E975"/>
    <mergeCell ref="D976:E976"/>
    <mergeCell ref="D977:E977"/>
    <mergeCell ref="D978:E978"/>
    <mergeCell ref="D979:E979"/>
    <mergeCell ref="D970:E970"/>
    <mergeCell ref="D971:E971"/>
    <mergeCell ref="D972:E972"/>
    <mergeCell ref="D973:E973"/>
    <mergeCell ref="D974:E974"/>
    <mergeCell ref="D985:E985"/>
    <mergeCell ref="D986:E986"/>
    <mergeCell ref="D987:E987"/>
    <mergeCell ref="D988:E988"/>
    <mergeCell ref="D989:E989"/>
    <mergeCell ref="D980:E980"/>
    <mergeCell ref="D981:E981"/>
    <mergeCell ref="D982:E982"/>
    <mergeCell ref="D983:E983"/>
    <mergeCell ref="D984:E984"/>
    <mergeCell ref="D995:E995"/>
    <mergeCell ref="D996:E996"/>
    <mergeCell ref="D997:E997"/>
    <mergeCell ref="D998:E998"/>
    <mergeCell ref="D999:E999"/>
    <mergeCell ref="D990:E990"/>
    <mergeCell ref="D991:E991"/>
    <mergeCell ref="D992:E992"/>
    <mergeCell ref="D993:E993"/>
    <mergeCell ref="D994:E994"/>
    <mergeCell ref="D1005:E1005"/>
    <mergeCell ref="D1006:E1006"/>
    <mergeCell ref="D1007:E1007"/>
    <mergeCell ref="D1008:E1008"/>
    <mergeCell ref="D1009:E1009"/>
    <mergeCell ref="D1000:E1000"/>
    <mergeCell ref="D1001:E1001"/>
    <mergeCell ref="D1002:E1002"/>
    <mergeCell ref="D1003:E1003"/>
    <mergeCell ref="D1004:E1004"/>
    <mergeCell ref="D1015:E1015"/>
    <mergeCell ref="D1016:E1016"/>
    <mergeCell ref="D1017:E1017"/>
    <mergeCell ref="D1018:E1018"/>
    <mergeCell ref="D1019:E1019"/>
    <mergeCell ref="D1010:E1010"/>
    <mergeCell ref="D1011:E1011"/>
    <mergeCell ref="D1012:E1012"/>
    <mergeCell ref="D1013:E1013"/>
    <mergeCell ref="D1014:E1014"/>
    <mergeCell ref="D1025:E1025"/>
    <mergeCell ref="D1026:E1026"/>
    <mergeCell ref="D1027:E1027"/>
    <mergeCell ref="D1028:E1028"/>
    <mergeCell ref="D1029:E1029"/>
    <mergeCell ref="D1020:E1020"/>
    <mergeCell ref="D1021:E1021"/>
    <mergeCell ref="D1022:E1022"/>
    <mergeCell ref="D1023:E1023"/>
    <mergeCell ref="D1024:E1024"/>
    <mergeCell ref="D1035:E1035"/>
    <mergeCell ref="D1036:E1036"/>
    <mergeCell ref="D1037:E1037"/>
    <mergeCell ref="D1038:E1038"/>
    <mergeCell ref="D1039:E1039"/>
    <mergeCell ref="D1030:E1030"/>
    <mergeCell ref="D1031:E1031"/>
    <mergeCell ref="D1032:E1032"/>
    <mergeCell ref="D1033:E1033"/>
    <mergeCell ref="D1034:E1034"/>
    <mergeCell ref="D1045:E1045"/>
    <mergeCell ref="D1046:E1046"/>
    <mergeCell ref="D1047:E1047"/>
    <mergeCell ref="D1048:E1048"/>
    <mergeCell ref="D1049:E1049"/>
    <mergeCell ref="D1040:E1040"/>
    <mergeCell ref="D1041:E1041"/>
    <mergeCell ref="D1042:E1042"/>
    <mergeCell ref="D1043:E1043"/>
    <mergeCell ref="D1044:E1044"/>
    <mergeCell ref="D1055:E1055"/>
    <mergeCell ref="D1056:E1056"/>
    <mergeCell ref="D1057:E1057"/>
    <mergeCell ref="D1058:E1058"/>
    <mergeCell ref="D1059:E1059"/>
    <mergeCell ref="D1050:E1050"/>
    <mergeCell ref="D1051:E1051"/>
    <mergeCell ref="D1052:E1052"/>
    <mergeCell ref="D1053:E1053"/>
    <mergeCell ref="D1054:E1054"/>
    <mergeCell ref="D1065:E1065"/>
    <mergeCell ref="D1066:E1066"/>
    <mergeCell ref="D1067:E1067"/>
    <mergeCell ref="D1068:E1068"/>
    <mergeCell ref="D1069:E1069"/>
    <mergeCell ref="D1060:E1060"/>
    <mergeCell ref="D1061:E1061"/>
    <mergeCell ref="D1062:E1062"/>
    <mergeCell ref="D1063:E1063"/>
    <mergeCell ref="D1064:E1064"/>
    <mergeCell ref="D1075:E1075"/>
    <mergeCell ref="D1076:E1076"/>
    <mergeCell ref="D1077:E1077"/>
    <mergeCell ref="D1078:E1078"/>
    <mergeCell ref="D1079:E1079"/>
    <mergeCell ref="D1070:E1070"/>
    <mergeCell ref="D1071:E1071"/>
    <mergeCell ref="D1072:E1072"/>
    <mergeCell ref="D1073:E1073"/>
    <mergeCell ref="D1074:E1074"/>
    <mergeCell ref="D1085:E1085"/>
    <mergeCell ref="D1086:E1086"/>
    <mergeCell ref="D1087:E1087"/>
    <mergeCell ref="D1088:E1088"/>
    <mergeCell ref="D1089:E1089"/>
    <mergeCell ref="D1080:E1080"/>
    <mergeCell ref="D1081:E1081"/>
    <mergeCell ref="D1082:E1082"/>
    <mergeCell ref="D1083:E1083"/>
    <mergeCell ref="D1084:E1084"/>
    <mergeCell ref="D1095:E1095"/>
    <mergeCell ref="D1096:E1096"/>
    <mergeCell ref="D1097:E1097"/>
    <mergeCell ref="D1098:E1098"/>
    <mergeCell ref="D1099:E1099"/>
    <mergeCell ref="D1090:E1090"/>
    <mergeCell ref="D1091:E1091"/>
    <mergeCell ref="D1092:E1092"/>
    <mergeCell ref="D1093:E1093"/>
    <mergeCell ref="D1094:E1094"/>
    <mergeCell ref="D1105:E1105"/>
    <mergeCell ref="D1106:E1106"/>
    <mergeCell ref="D1107:E1107"/>
    <mergeCell ref="D1108:E1108"/>
    <mergeCell ref="D1109:E1109"/>
    <mergeCell ref="D1100:E1100"/>
    <mergeCell ref="D1101:E1101"/>
    <mergeCell ref="D1102:E1102"/>
    <mergeCell ref="D1103:E1103"/>
    <mergeCell ref="D1104:E1104"/>
    <mergeCell ref="D1115:E1115"/>
    <mergeCell ref="D1116:E1116"/>
    <mergeCell ref="D1117:E1117"/>
    <mergeCell ref="D1118:E1118"/>
    <mergeCell ref="D1119:E1119"/>
    <mergeCell ref="D1110:E1110"/>
    <mergeCell ref="D1111:E1111"/>
    <mergeCell ref="D1112:E1112"/>
    <mergeCell ref="D1113:E1113"/>
    <mergeCell ref="D1114:E1114"/>
    <mergeCell ref="D1125:E1125"/>
    <mergeCell ref="D1126:E1126"/>
    <mergeCell ref="D1127:E1127"/>
    <mergeCell ref="D1128:E1128"/>
    <mergeCell ref="D1129:E1129"/>
    <mergeCell ref="D1120:E1120"/>
    <mergeCell ref="D1121:E1121"/>
    <mergeCell ref="D1122:E1122"/>
    <mergeCell ref="D1123:E1123"/>
    <mergeCell ref="D1124:E1124"/>
    <mergeCell ref="D1140:E1140"/>
    <mergeCell ref="D1141:E1141"/>
    <mergeCell ref="D1135:E1135"/>
    <mergeCell ref="D1136:E1136"/>
    <mergeCell ref="D1137:E1137"/>
    <mergeCell ref="D1138:E1138"/>
    <mergeCell ref="D1139:E1139"/>
    <mergeCell ref="D1130:E1130"/>
    <mergeCell ref="D1131:E1131"/>
    <mergeCell ref="D1132:E1132"/>
    <mergeCell ref="D1133:E1133"/>
    <mergeCell ref="D1134:E1134"/>
  </mergeCells>
  <phoneticPr fontId="1"/>
  <conditionalFormatting sqref="F408:F773">
    <cfRule type="expression" dxfId="0" priority="1">
      <formula>($D408+$E408)&gt;22000</formula>
    </cfRule>
  </conditionalFormatting>
  <dataValidations disablePrompts="1" count="2">
    <dataValidation type="list" allowBlank="1" showInputMessage="1" showErrorMessage="1" sqref="M12 B11" xr:uid="{00000000-0002-0000-0900-000000000000}">
      <formula1>$K$11:$K$12</formula1>
    </dataValidation>
    <dataValidation type="list" allowBlank="1" showInputMessage="1" showErrorMessage="1" sqref="B3" xr:uid="{00000000-0002-0000-0900-000001000000}">
      <formula1>$J$3:$J$4</formula1>
    </dataValidation>
  </dataValidations>
  <printOptions horizontalCentered="1"/>
  <pageMargins left="0.70866141732283472" right="0.70866141732283472" top="0.74803149606299213" bottom="0.74803149606299213" header="0.31496062992125984" footer="0.31496062992125984"/>
  <pageSetup paperSize="9" scale="97" fitToHeight="2" orientation="landscape" blackAndWhite="1" r:id="rId1"/>
  <headerFooter scaleWithDoc="0">
    <oddHeader>&amp;R&amp;G</oddHeader>
  </headerFooter>
  <rowBreaks count="1" manualBreakCount="1">
    <brk id="403" max="6" man="1"/>
  </rowBreaks>
  <ignoredErrors>
    <ignoredError sqref="C16" formula="1"/>
    <ignoredError sqref="F409" formulaRange="1"/>
  </ignoredErrors>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W785"/>
  <sheetViews>
    <sheetView view="pageBreakPreview" zoomScale="85" zoomScaleNormal="100" zoomScaleSheetLayoutView="85" workbookViewId="0">
      <selection activeCell="K41" sqref="K41"/>
    </sheetView>
  </sheetViews>
  <sheetFormatPr defaultColWidth="12.625" defaultRowHeight="15.95" customHeight="1"/>
  <cols>
    <col min="1" max="6" width="12.625" style="7"/>
    <col min="7" max="10" width="12.625" style="187"/>
    <col min="11" max="11" width="12.625" style="7" customWidth="1"/>
    <col min="12" max="12" width="12.625" style="187"/>
    <col min="13" max="16384" width="12.625" style="7"/>
  </cols>
  <sheetData>
    <row r="1" spans="1:18" ht="15.95" customHeight="1">
      <c r="A1" s="7" t="s">
        <v>1134</v>
      </c>
      <c r="D1" s="1236" t="s">
        <v>1135</v>
      </c>
      <c r="E1" s="1236"/>
      <c r="F1" s="1240" t="s">
        <v>1136</v>
      </c>
      <c r="G1" s="1240"/>
      <c r="H1" s="1237" t="s">
        <v>353</v>
      </c>
      <c r="I1" s="1237"/>
      <c r="J1" s="7"/>
      <c r="K1" s="56"/>
      <c r="L1" s="1205"/>
      <c r="M1" s="1205"/>
      <c r="N1" s="56" t="s">
        <v>269</v>
      </c>
      <c r="O1" s="1162" t="str">
        <f>CONCATENATE('旅行命令(依頼)伺'!C1,'旅行命令(依頼)伺'!D1)</f>
        <v>2026-350000-</v>
      </c>
      <c r="P1" s="1162"/>
      <c r="R1" s="7" t="s">
        <v>1137</v>
      </c>
    </row>
    <row r="2" spans="1:18" ht="15.95" customHeight="1">
      <c r="D2" s="1236"/>
      <c r="E2" s="1236"/>
      <c r="F2" s="1240"/>
      <c r="G2" s="1240"/>
      <c r="H2" s="1237"/>
      <c r="I2" s="1237"/>
      <c r="J2" s="7"/>
      <c r="K2" s="56"/>
      <c r="L2" s="1238"/>
      <c r="M2" s="1238"/>
      <c r="N2" s="56" t="s">
        <v>350</v>
      </c>
      <c r="O2" s="1242"/>
      <c r="P2" s="1242"/>
      <c r="R2" s="7" t="s">
        <v>1136</v>
      </c>
    </row>
    <row r="3" spans="1:18" ht="15.95" customHeight="1">
      <c r="E3" s="173"/>
      <c r="F3" s="173"/>
      <c r="G3" s="173"/>
      <c r="H3" s="173"/>
      <c r="I3" s="173"/>
      <c r="J3" s="173"/>
      <c r="L3" s="7"/>
    </row>
    <row r="4" spans="1:18" ht="15.95" customHeight="1">
      <c r="A4" s="1209" t="s">
        <v>355</v>
      </c>
      <c r="B4" s="1209"/>
      <c r="C4" s="1209" t="s">
        <v>356</v>
      </c>
      <c r="D4" s="1209"/>
      <c r="E4" s="1234" t="s">
        <v>357</v>
      </c>
      <c r="F4" s="1235"/>
      <c r="G4" s="1210" t="s">
        <v>1138</v>
      </c>
      <c r="H4" s="174">
        <f>'入力シートInput Sheet'!C19</f>
        <v>0</v>
      </c>
      <c r="I4" s="173" t="s">
        <v>214</v>
      </c>
      <c r="J4" s="174">
        <f>'入力シートInput Sheet'!C20</f>
        <v>0</v>
      </c>
      <c r="L4" s="7"/>
    </row>
    <row r="5" spans="1:18" ht="15.95" customHeight="1">
      <c r="A5" s="1213">
        <f>'入力シートInput Sheet'!C11</f>
        <v>0</v>
      </c>
      <c r="B5" s="1214"/>
      <c r="C5" s="1215">
        <f>'入力シートInput Sheet'!C8</f>
        <v>0</v>
      </c>
      <c r="D5" s="1216"/>
      <c r="E5" s="1219">
        <f>'入力シートInput Sheet'!C10</f>
        <v>0</v>
      </c>
      <c r="F5" s="1220"/>
      <c r="G5" s="1210"/>
      <c r="H5" s="175" t="str">
        <f>IF(H4=J4,"",J4-H4)</f>
        <v/>
      </c>
      <c r="I5" s="176">
        <f>IF(J4="","",J4-H4+1)</f>
        <v>1</v>
      </c>
      <c r="J5" s="7"/>
      <c r="K5" s="173"/>
      <c r="L5" s="7"/>
    </row>
    <row r="6" spans="1:18" ht="15.95" customHeight="1">
      <c r="A6" s="1217">
        <f>'入力シートInput Sheet'!C12</f>
        <v>0</v>
      </c>
      <c r="B6" s="1218"/>
      <c r="C6" s="1219" t="s">
        <v>362</v>
      </c>
      <c r="D6" s="1220"/>
      <c r="E6" s="1219" t="s">
        <v>1139</v>
      </c>
      <c r="F6" s="1241"/>
      <c r="G6" s="56" t="s">
        <v>1140</v>
      </c>
      <c r="H6" s="1239" t="str">
        <f>CONCATENATE('入力シートInput Sheet'!C16,"（",'入力シートInput Sheet'!C17,"）",'入力シートInput Sheet'!F16,IF('入力シートInput Sheet'!C32="","",CONCATENATE('入力シートInput Sheet'!C32,"（",'入力シートInput Sheet'!C33,"）",'入力シートInput Sheet'!F32)),IF('入力シートInput Sheet'!C37="","",CONCATENATE('入力シートInput Sheet'!C37,"（",'入力シートInput Sheet'!C38,"）",IF('入力シートInput Sheet'!C41="","","　他"))))</f>
        <v>（）</v>
      </c>
      <c r="I6" s="1239"/>
      <c r="J6" s="1239"/>
      <c r="K6" s="1239"/>
      <c r="L6" s="1239"/>
      <c r="M6" s="1239"/>
      <c r="N6" s="1239"/>
      <c r="O6" s="1239"/>
      <c r="P6" s="1239"/>
    </row>
    <row r="7" spans="1:18" ht="15.95" customHeight="1">
      <c r="G7" s="177"/>
      <c r="H7" s="812"/>
      <c r="I7" s="812"/>
      <c r="J7" s="812"/>
      <c r="K7" s="812"/>
      <c r="L7" s="812"/>
      <c r="M7" s="812"/>
      <c r="N7" s="812"/>
      <c r="O7" s="812"/>
      <c r="P7" s="812"/>
    </row>
    <row r="8" spans="1:18" s="173" customFormat="1" ht="15.95" customHeight="1">
      <c r="A8" s="178" t="s">
        <v>1141</v>
      </c>
      <c r="B8" s="178" t="s">
        <v>1142</v>
      </c>
      <c r="C8" s="178" t="s">
        <v>1143</v>
      </c>
      <c r="D8" s="178" t="s">
        <v>1144</v>
      </c>
      <c r="E8" s="178" t="s">
        <v>1145</v>
      </c>
      <c r="G8" s="179" t="s">
        <v>1146</v>
      </c>
      <c r="H8" s="179" t="s">
        <v>1147</v>
      </c>
      <c r="I8" s="179" t="s">
        <v>1148</v>
      </c>
      <c r="J8" s="180" t="s">
        <v>1149</v>
      </c>
      <c r="L8" s="178" t="s">
        <v>1150</v>
      </c>
      <c r="M8" s="178" t="s">
        <v>1151</v>
      </c>
      <c r="N8" s="178" t="s">
        <v>1152</v>
      </c>
      <c r="O8" s="178" t="s">
        <v>2271</v>
      </c>
      <c r="P8" s="178" t="s">
        <v>1129</v>
      </c>
    </row>
    <row r="9" spans="1:18" s="182" customFormat="1" ht="15.95" customHeight="1">
      <c r="A9" s="181">
        <f>H28</f>
        <v>0</v>
      </c>
      <c r="B9" s="181">
        <f>D36</f>
        <v>0</v>
      </c>
      <c r="C9" s="181">
        <f>J37</f>
        <v>0</v>
      </c>
      <c r="D9" s="181">
        <f>J47</f>
        <v>0</v>
      </c>
      <c r="E9" s="181">
        <f>SUM(A9:D9)</f>
        <v>0</v>
      </c>
      <c r="G9" s="104">
        <v>0</v>
      </c>
      <c r="H9" s="183">
        <f>IF(F1="仮　払","0円",E9)</f>
        <v>0</v>
      </c>
      <c r="I9" s="184" t="str" cm="1">
        <f t="array" ref="I9">_xlfn.IFS(F1="仮　払","0円",AND(F1="精　算",G9=0),"0円",AND(F1="精　算",G9&lt;H9),H9-G9,AND(F1="精　算",G9&gt;H9),"0円")</f>
        <v>0円</v>
      </c>
      <c r="J9" s="185" t="str">
        <f>IF(OR($G9="",$G9="0円"),"円",IF($H9&lt;$G9,$G9-$H9,"0円"))</f>
        <v>0円</v>
      </c>
      <c r="L9" s="181">
        <f>SUM(E28,B36)+SUMIF(K41:K46,1,J41:J46)-O785</f>
        <v>0</v>
      </c>
      <c r="M9" s="181">
        <f>SUM(G28,C36)+SUMIF(K41:K46,2,J41:J46)+(J37-N9-O9)</f>
        <v>0</v>
      </c>
      <c r="N9" s="186">
        <f>SUMIF(K31:K36,1,J31:J36)</f>
        <v>0</v>
      </c>
      <c r="O9" s="186">
        <f>SUMIF(K31:K36,2,J31:J36)</f>
        <v>0</v>
      </c>
      <c r="P9" s="181">
        <f>SUM(L9:O9,L11)</f>
        <v>0</v>
      </c>
    </row>
    <row r="10" spans="1:18" ht="15.95" customHeight="1">
      <c r="D10" s="177"/>
      <c r="F10" s="177"/>
      <c r="G10" s="7"/>
      <c r="H10" s="7"/>
      <c r="L10" s="178" t="s">
        <v>2335</v>
      </c>
    </row>
    <row r="11" spans="1:18" ht="15.95" customHeight="1" thickBot="1">
      <c r="A11" s="7" t="s">
        <v>1153</v>
      </c>
      <c r="B11" s="7" t="s">
        <v>1141</v>
      </c>
      <c r="L11" s="181">
        <f>O785</f>
        <v>0</v>
      </c>
      <c r="N11" s="189"/>
      <c r="O11" s="189"/>
    </row>
    <row r="12" spans="1:18" ht="15.95" customHeight="1">
      <c r="A12" s="1221" t="s">
        <v>1154</v>
      </c>
      <c r="B12" s="1223" t="s">
        <v>1155</v>
      </c>
      <c r="C12" s="1225" t="s">
        <v>1156</v>
      </c>
      <c r="D12" s="1225"/>
      <c r="E12" s="1225"/>
      <c r="F12" s="1225" t="s">
        <v>1157</v>
      </c>
      <c r="G12" s="1225"/>
      <c r="H12" s="1223" t="s">
        <v>762</v>
      </c>
      <c r="I12" s="1230" t="s">
        <v>15</v>
      </c>
      <c r="J12" s="1231"/>
      <c r="N12" s="189"/>
      <c r="O12" s="189"/>
    </row>
    <row r="13" spans="1:18" ht="15.95" customHeight="1" thickBot="1">
      <c r="A13" s="1222"/>
      <c r="B13" s="1224"/>
      <c r="C13" s="190" t="s">
        <v>380</v>
      </c>
      <c r="D13" s="190" t="s">
        <v>1158</v>
      </c>
      <c r="E13" s="191" t="s">
        <v>370</v>
      </c>
      <c r="F13" s="190" t="s">
        <v>1158</v>
      </c>
      <c r="G13" s="191" t="s">
        <v>370</v>
      </c>
      <c r="H13" s="1224"/>
      <c r="I13" s="1232"/>
      <c r="J13" s="1233"/>
      <c r="K13" s="187"/>
      <c r="M13" s="187"/>
      <c r="P13" s="187"/>
      <c r="R13" s="189"/>
    </row>
    <row r="14" spans="1:18" ht="15.95" customHeight="1">
      <c r="A14" s="1226" t="s">
        <v>1159</v>
      </c>
      <c r="B14" s="192" t="s">
        <v>1160</v>
      </c>
      <c r="C14" s="95"/>
      <c r="D14" s="95"/>
      <c r="E14" s="95"/>
      <c r="F14" s="95"/>
      <c r="G14" s="96"/>
      <c r="H14" s="193">
        <f>SUM(C14:G14)</f>
        <v>0</v>
      </c>
      <c r="I14" s="1228"/>
      <c r="J14" s="1229"/>
      <c r="K14" s="187"/>
      <c r="M14" s="187"/>
      <c r="P14" s="187"/>
      <c r="R14" s="189"/>
    </row>
    <row r="15" spans="1:18" ht="15.95" customHeight="1">
      <c r="A15" s="1227"/>
      <c r="B15" s="74" t="s">
        <v>1161</v>
      </c>
      <c r="C15" s="97"/>
      <c r="D15" s="97"/>
      <c r="E15" s="97"/>
      <c r="F15" s="97"/>
      <c r="G15" s="98"/>
      <c r="H15" s="194">
        <f t="shared" ref="H15:H20" si="0">SUM(C15:G15)</f>
        <v>0</v>
      </c>
      <c r="I15" s="1207"/>
      <c r="J15" s="1208"/>
      <c r="K15" s="187"/>
      <c r="M15" s="187"/>
      <c r="P15" s="187"/>
      <c r="R15" s="189"/>
    </row>
    <row r="16" spans="1:18" ht="15.95" customHeight="1">
      <c r="A16" s="195"/>
      <c r="B16" s="74" t="s">
        <v>1162</v>
      </c>
      <c r="C16" s="97"/>
      <c r="D16" s="97"/>
      <c r="E16" s="97"/>
      <c r="F16" s="97"/>
      <c r="G16" s="98"/>
      <c r="H16" s="194">
        <f t="shared" si="0"/>
        <v>0</v>
      </c>
      <c r="I16" s="1207"/>
      <c r="J16" s="1208"/>
      <c r="K16" s="187"/>
      <c r="M16" s="187"/>
      <c r="P16" s="187"/>
      <c r="R16" s="189"/>
    </row>
    <row r="17" spans="1:18" ht="15.95" customHeight="1">
      <c r="A17" s="195"/>
      <c r="B17" s="74" t="s">
        <v>1163</v>
      </c>
      <c r="C17" s="97"/>
      <c r="D17" s="97"/>
      <c r="E17" s="97"/>
      <c r="F17" s="97"/>
      <c r="G17" s="98"/>
      <c r="H17" s="194">
        <f t="shared" si="0"/>
        <v>0</v>
      </c>
      <c r="I17" s="1207"/>
      <c r="J17" s="1208"/>
      <c r="K17" s="187"/>
      <c r="M17" s="187"/>
      <c r="P17" s="187"/>
      <c r="R17" s="189"/>
    </row>
    <row r="18" spans="1:18" ht="15.95" customHeight="1">
      <c r="A18" s="195"/>
      <c r="B18" s="74" t="s">
        <v>1164</v>
      </c>
      <c r="C18" s="97"/>
      <c r="D18" s="97"/>
      <c r="E18" s="97"/>
      <c r="F18" s="97"/>
      <c r="G18" s="98"/>
      <c r="H18" s="194">
        <f t="shared" si="0"/>
        <v>0</v>
      </c>
      <c r="I18" s="1207"/>
      <c r="J18" s="1208"/>
      <c r="K18" s="187"/>
      <c r="M18" s="187"/>
      <c r="P18" s="187"/>
      <c r="R18" s="189"/>
    </row>
    <row r="19" spans="1:18" ht="15.95" customHeight="1">
      <c r="A19" s="195"/>
      <c r="B19" s="74" t="s">
        <v>1165</v>
      </c>
      <c r="C19" s="97"/>
      <c r="D19" s="97"/>
      <c r="E19" s="97"/>
      <c r="F19" s="97"/>
      <c r="G19" s="98"/>
      <c r="H19" s="194">
        <f>SUM(C19:G19)</f>
        <v>0</v>
      </c>
      <c r="I19" s="1207"/>
      <c r="J19" s="1208"/>
      <c r="K19" s="187"/>
      <c r="M19" s="187"/>
      <c r="P19" s="187"/>
      <c r="R19" s="189"/>
    </row>
    <row r="20" spans="1:18" ht="15.95" customHeight="1">
      <c r="A20" s="195"/>
      <c r="B20" s="74" t="s">
        <v>1166</v>
      </c>
      <c r="C20" s="97"/>
      <c r="D20" s="97"/>
      <c r="E20" s="97"/>
      <c r="F20" s="97"/>
      <c r="G20" s="98"/>
      <c r="H20" s="194">
        <f t="shared" si="0"/>
        <v>0</v>
      </c>
      <c r="I20" s="1207"/>
      <c r="J20" s="1208"/>
      <c r="K20" s="187"/>
      <c r="M20" s="187"/>
      <c r="P20" s="187"/>
    </row>
    <row r="21" spans="1:18" ht="15.95" customHeight="1" thickBot="1">
      <c r="A21" s="196"/>
      <c r="B21" s="197" t="s">
        <v>378</v>
      </c>
      <c r="C21" s="198">
        <f t="shared" ref="C21:E21" si="1">SUM(C14:C20)</f>
        <v>0</v>
      </c>
      <c r="D21" s="198">
        <f t="shared" si="1"/>
        <v>0</v>
      </c>
      <c r="E21" s="198">
        <f t="shared" si="1"/>
        <v>0</v>
      </c>
      <c r="F21" s="198">
        <f>SUM(F14:F20)</f>
        <v>0</v>
      </c>
      <c r="G21" s="199">
        <f>SUM(G14:G20)</f>
        <v>0</v>
      </c>
      <c r="H21" s="199">
        <f>SUM(H14:H20)</f>
        <v>0</v>
      </c>
      <c r="I21" s="1211"/>
      <c r="J21" s="1212"/>
      <c r="K21" s="187"/>
      <c r="M21" s="187"/>
      <c r="P21" s="187"/>
    </row>
    <row r="22" spans="1:18" ht="15.95" customHeight="1">
      <c r="A22" s="1227" t="s">
        <v>1167</v>
      </c>
      <c r="B22" s="200" t="s">
        <v>1160</v>
      </c>
      <c r="C22" s="99"/>
      <c r="D22" s="99"/>
      <c r="E22" s="99"/>
      <c r="F22" s="99"/>
      <c r="G22" s="100"/>
      <c r="H22" s="201">
        <f t="shared" ref="H22:H26" si="2">SUM(C22:G22)</f>
        <v>0</v>
      </c>
      <c r="I22" s="1263"/>
      <c r="J22" s="1264"/>
      <c r="K22" s="187"/>
      <c r="M22" s="187"/>
      <c r="P22" s="187"/>
    </row>
    <row r="23" spans="1:18" ht="15.95" customHeight="1">
      <c r="A23" s="1262"/>
      <c r="B23" s="74" t="s">
        <v>1163</v>
      </c>
      <c r="C23" s="97"/>
      <c r="D23" s="97"/>
      <c r="E23" s="97"/>
      <c r="F23" s="97"/>
      <c r="G23" s="98"/>
      <c r="H23" s="202">
        <f t="shared" si="2"/>
        <v>0</v>
      </c>
      <c r="I23" s="1207"/>
      <c r="J23" s="1208"/>
      <c r="K23" s="187"/>
      <c r="M23" s="187"/>
      <c r="P23" s="187"/>
    </row>
    <row r="24" spans="1:18" ht="15.95" customHeight="1">
      <c r="A24" s="195"/>
      <c r="B24" s="74" t="s">
        <v>1164</v>
      </c>
      <c r="C24" s="97"/>
      <c r="D24" s="97"/>
      <c r="E24" s="97"/>
      <c r="F24" s="97"/>
      <c r="G24" s="98"/>
      <c r="H24" s="202">
        <f t="shared" si="2"/>
        <v>0</v>
      </c>
      <c r="I24" s="1207"/>
      <c r="J24" s="1208"/>
      <c r="K24" s="187"/>
      <c r="M24" s="187"/>
      <c r="P24" s="187"/>
    </row>
    <row r="25" spans="1:18" ht="15.95" customHeight="1">
      <c r="A25" s="195"/>
      <c r="B25" s="74" t="s">
        <v>1165</v>
      </c>
      <c r="C25" s="97"/>
      <c r="D25" s="97"/>
      <c r="E25" s="97"/>
      <c r="F25" s="97"/>
      <c r="G25" s="98"/>
      <c r="H25" s="202">
        <f t="shared" si="2"/>
        <v>0</v>
      </c>
      <c r="I25" s="1207"/>
      <c r="J25" s="1208"/>
      <c r="K25" s="187"/>
      <c r="M25" s="187"/>
      <c r="P25" s="187"/>
    </row>
    <row r="26" spans="1:18" ht="15.95" customHeight="1">
      <c r="A26" s="195"/>
      <c r="B26" s="74" t="s">
        <v>1166</v>
      </c>
      <c r="C26" s="97"/>
      <c r="D26" s="97"/>
      <c r="E26" s="97"/>
      <c r="F26" s="97"/>
      <c r="G26" s="98"/>
      <c r="H26" s="202">
        <f t="shared" si="2"/>
        <v>0</v>
      </c>
      <c r="I26" s="1207"/>
      <c r="J26" s="1208"/>
      <c r="K26" s="187"/>
      <c r="M26" s="187"/>
      <c r="P26" s="187"/>
    </row>
    <row r="27" spans="1:18" ht="15.95" customHeight="1" thickBot="1">
      <c r="A27" s="196"/>
      <c r="B27" s="197" t="s">
        <v>378</v>
      </c>
      <c r="C27" s="198">
        <f t="shared" ref="C27:E27" si="3">SUM(C22:C26)</f>
        <v>0</v>
      </c>
      <c r="D27" s="198">
        <f t="shared" si="3"/>
        <v>0</v>
      </c>
      <c r="E27" s="198">
        <f t="shared" si="3"/>
        <v>0</v>
      </c>
      <c r="F27" s="198">
        <f>SUM(F22:F26)</f>
        <v>0</v>
      </c>
      <c r="G27" s="199">
        <f>SUM(G22:G26)</f>
        <v>0</v>
      </c>
      <c r="H27" s="199">
        <f>SUM(H22:H26)</f>
        <v>0</v>
      </c>
      <c r="I27" s="1211"/>
      <c r="J27" s="1212"/>
      <c r="K27" s="187"/>
      <c r="M27" s="187"/>
      <c r="P27" s="187"/>
    </row>
    <row r="28" spans="1:18" ht="15.95" customHeight="1" thickBot="1">
      <c r="A28" s="203" t="s">
        <v>1168</v>
      </c>
      <c r="B28" s="204"/>
      <c r="C28" s="205"/>
      <c r="D28" s="204"/>
      <c r="E28" s="206">
        <f>SUM(C21:E21,C27:E27)</f>
        <v>0</v>
      </c>
      <c r="F28" s="204"/>
      <c r="G28" s="206">
        <f>SUM(F21:G21,F27:G27)</f>
        <v>0</v>
      </c>
      <c r="H28" s="207">
        <f>SUM(H27,H21)</f>
        <v>0</v>
      </c>
      <c r="I28" s="1265"/>
      <c r="J28" s="1266"/>
      <c r="K28" s="187"/>
      <c r="M28" s="187"/>
      <c r="P28" s="187"/>
    </row>
    <row r="29" spans="1:18" ht="15.95" customHeight="1">
      <c r="A29" s="7" t="s">
        <v>1169</v>
      </c>
      <c r="B29" s="7" t="s">
        <v>1142</v>
      </c>
      <c r="G29" s="208"/>
      <c r="H29" s="187" t="s">
        <v>1170</v>
      </c>
      <c r="I29" s="187" t="s">
        <v>1143</v>
      </c>
      <c r="J29" s="7" t="s">
        <v>1939</v>
      </c>
      <c r="K29" s="188"/>
      <c r="L29" s="7"/>
    </row>
    <row r="30" spans="1:18" ht="15.95" customHeight="1">
      <c r="A30" s="74"/>
      <c r="B30" s="74" t="s">
        <v>1171</v>
      </c>
      <c r="C30" s="74" t="s">
        <v>1172</v>
      </c>
      <c r="D30" s="74" t="s">
        <v>762</v>
      </c>
      <c r="E30" s="1256" t="s">
        <v>15</v>
      </c>
      <c r="F30" s="1256"/>
      <c r="G30" s="208"/>
      <c r="H30" s="1194" t="s">
        <v>0</v>
      </c>
      <c r="I30" s="1195"/>
      <c r="J30" s="209" t="s">
        <v>1173</v>
      </c>
      <c r="K30" s="1197" t="s">
        <v>2298</v>
      </c>
      <c r="L30" s="1198"/>
      <c r="M30" s="1199"/>
      <c r="N30" s="1203" t="s">
        <v>15</v>
      </c>
      <c r="O30" s="1203"/>
      <c r="P30" s="1203"/>
    </row>
    <row r="31" spans="1:18" ht="15.95" customHeight="1">
      <c r="A31" s="210" t="s">
        <v>1174</v>
      </c>
      <c r="B31" s="194">
        <f>SUMIF($E$54:$E$784,5,$G$54:$G$784)</f>
        <v>0</v>
      </c>
      <c r="C31" s="194">
        <f>SUMIF($E$54:$E$784,"&lt;&gt;5",$G$54:$G$784)</f>
        <v>0</v>
      </c>
      <c r="D31" s="211">
        <f>SUM(B31:C31)</f>
        <v>0</v>
      </c>
      <c r="E31" s="1267"/>
      <c r="F31" s="1267"/>
      <c r="G31" s="208"/>
      <c r="H31" s="1207"/>
      <c r="I31" s="1207"/>
      <c r="J31" s="101"/>
      <c r="K31" s="1200"/>
      <c r="L31" s="1201"/>
      <c r="M31" s="1202"/>
      <c r="N31" s="1204"/>
      <c r="O31" s="1204"/>
      <c r="P31" s="1204"/>
    </row>
    <row r="32" spans="1:18" ht="15.95" customHeight="1">
      <c r="A32" s="210" t="s">
        <v>1175</v>
      </c>
      <c r="B32" s="194">
        <f>SUMIF($F$54:$F$784,5,$H$54:$H$784)</f>
        <v>0</v>
      </c>
      <c r="C32" s="194">
        <f>SUMIF($F$54:$F$784,"&lt;&gt;5",$H$54:$H$784)</f>
        <v>0</v>
      </c>
      <c r="D32" s="211">
        <f t="shared" ref="D32:D35" si="4">SUM(B32:C32)</f>
        <v>0</v>
      </c>
      <c r="E32" s="1267"/>
      <c r="F32" s="1267"/>
      <c r="G32" s="208"/>
      <c r="H32" s="1207"/>
      <c r="I32" s="1207"/>
      <c r="J32" s="101"/>
      <c r="K32" s="1200"/>
      <c r="L32" s="1201"/>
      <c r="M32" s="1202"/>
      <c r="N32" s="1204"/>
      <c r="O32" s="1204"/>
      <c r="P32" s="1204"/>
    </row>
    <row r="33" spans="1:16" ht="15.95" customHeight="1">
      <c r="A33" s="210" t="s">
        <v>1176</v>
      </c>
      <c r="B33" s="194">
        <f>SUMIF($F$54:$F$784,5,$I$54:$I$784)</f>
        <v>0</v>
      </c>
      <c r="C33" s="194">
        <f>SUMIF($F$54:$F$784,"&lt;&gt;5",$I$54:$I$784)</f>
        <v>0</v>
      </c>
      <c r="D33" s="211">
        <f t="shared" si="4"/>
        <v>0</v>
      </c>
      <c r="E33" s="1267"/>
      <c r="F33" s="1267"/>
      <c r="G33" s="208"/>
      <c r="H33" s="1207"/>
      <c r="I33" s="1207"/>
      <c r="J33" s="101"/>
      <c r="K33" s="1200"/>
      <c r="L33" s="1201"/>
      <c r="M33" s="1202"/>
      <c r="N33" s="1204"/>
      <c r="O33" s="1204"/>
      <c r="P33" s="1204"/>
    </row>
    <row r="34" spans="1:16" ht="15.95" customHeight="1">
      <c r="A34" s="210" t="s">
        <v>1177</v>
      </c>
      <c r="B34" s="194">
        <f>S785-SUM(B31:B33)</f>
        <v>0</v>
      </c>
      <c r="C34" s="194">
        <f>P785-SUM(B36,C31:C33)</f>
        <v>0</v>
      </c>
      <c r="D34" s="211">
        <f t="shared" si="4"/>
        <v>0</v>
      </c>
      <c r="E34" s="1267"/>
      <c r="F34" s="1267"/>
      <c r="G34" s="208"/>
      <c r="H34" s="1207"/>
      <c r="I34" s="1207"/>
      <c r="J34" s="101"/>
      <c r="K34" s="1200"/>
      <c r="L34" s="1201"/>
      <c r="M34" s="1202"/>
      <c r="N34" s="1204"/>
      <c r="O34" s="1204"/>
      <c r="P34" s="1204"/>
    </row>
    <row r="35" spans="1:16" ht="15.95" customHeight="1">
      <c r="A35" s="210" t="s">
        <v>1178</v>
      </c>
      <c r="B35" s="102"/>
      <c r="C35" s="103"/>
      <c r="D35" s="211">
        <f t="shared" si="4"/>
        <v>0</v>
      </c>
      <c r="E35" s="1267"/>
      <c r="F35" s="1267"/>
      <c r="G35" s="208"/>
      <c r="H35" s="1207"/>
      <c r="I35" s="1207"/>
      <c r="J35" s="101"/>
      <c r="K35" s="1200"/>
      <c r="L35" s="1201"/>
      <c r="M35" s="1202"/>
      <c r="N35" s="1204"/>
      <c r="O35" s="1204"/>
      <c r="P35" s="1204"/>
    </row>
    <row r="36" spans="1:16" ht="15.95" customHeight="1">
      <c r="A36" s="210" t="s">
        <v>1179</v>
      </c>
      <c r="B36" s="194">
        <f>SUM(B31:B35)</f>
        <v>0</v>
      </c>
      <c r="C36" s="194">
        <f>SUM(C31:C35)</f>
        <v>0</v>
      </c>
      <c r="D36" s="194">
        <f>SUM(D31:D35)</f>
        <v>0</v>
      </c>
      <c r="E36" s="1268"/>
      <c r="F36" s="1268"/>
      <c r="G36" s="208"/>
      <c r="H36" s="1207"/>
      <c r="I36" s="1207"/>
      <c r="J36" s="101"/>
      <c r="K36" s="1200"/>
      <c r="L36" s="1201"/>
      <c r="M36" s="1202"/>
      <c r="N36" s="1204"/>
      <c r="O36" s="1204"/>
      <c r="P36" s="1204"/>
    </row>
    <row r="37" spans="1:16" ht="15.95" customHeight="1">
      <c r="A37" s="212" t="s">
        <v>1180</v>
      </c>
      <c r="H37" s="1256" t="s">
        <v>1179</v>
      </c>
      <c r="I37" s="1256"/>
      <c r="J37" s="213">
        <f>SUM(J31:J36)</f>
        <v>0</v>
      </c>
      <c r="K37" s="1271"/>
      <c r="L37" s="1272"/>
      <c r="M37" s="1272"/>
      <c r="N37" s="1270"/>
      <c r="O37" s="1270"/>
      <c r="P37" s="1270"/>
    </row>
    <row r="38" spans="1:16" ht="15.95" customHeight="1">
      <c r="A38" s="214" t="s">
        <v>15</v>
      </c>
      <c r="B38" s="1245"/>
      <c r="C38" s="1246"/>
      <c r="D38" s="1246"/>
      <c r="E38" s="1246"/>
      <c r="F38" s="1247"/>
      <c r="H38" s="187" t="s">
        <v>1181</v>
      </c>
      <c r="I38" s="187" t="s">
        <v>1130</v>
      </c>
      <c r="J38" s="7" t="s">
        <v>1182</v>
      </c>
      <c r="K38" s="271" t="s">
        <v>1183</v>
      </c>
      <c r="L38" s="7"/>
    </row>
    <row r="39" spans="1:16" ht="15.95" customHeight="1">
      <c r="A39" s="215"/>
      <c r="B39" s="1248"/>
      <c r="C39" s="1249"/>
      <c r="D39" s="1249"/>
      <c r="E39" s="1249"/>
      <c r="F39" s="1250"/>
      <c r="H39" s="1256" t="s">
        <v>0</v>
      </c>
      <c r="I39" s="1256"/>
      <c r="J39" s="1203" t="s">
        <v>1173</v>
      </c>
      <c r="K39" s="576" t="s">
        <v>1184</v>
      </c>
      <c r="L39" s="1258" t="s">
        <v>15</v>
      </c>
      <c r="M39" s="1258"/>
      <c r="N39" s="1258"/>
      <c r="O39" s="189"/>
    </row>
    <row r="40" spans="1:16" ht="15.95" customHeight="1">
      <c r="A40" s="215"/>
      <c r="B40" s="1248"/>
      <c r="C40" s="1249"/>
      <c r="D40" s="1249"/>
      <c r="E40" s="1249"/>
      <c r="F40" s="1250"/>
      <c r="H40" s="1256"/>
      <c r="I40" s="1256"/>
      <c r="J40" s="1203"/>
      <c r="K40" s="576" t="s">
        <v>1185</v>
      </c>
      <c r="L40" s="1258"/>
      <c r="M40" s="1258"/>
      <c r="N40" s="1258"/>
      <c r="O40" s="189"/>
    </row>
    <row r="41" spans="1:16" ht="15.95" customHeight="1">
      <c r="A41" s="215"/>
      <c r="B41" s="1248"/>
      <c r="C41" s="1249"/>
      <c r="D41" s="1249"/>
      <c r="E41" s="1249"/>
      <c r="F41" s="1250"/>
      <c r="H41" s="1207"/>
      <c r="I41" s="1207"/>
      <c r="J41" s="101"/>
      <c r="K41" s="101"/>
      <c r="L41" s="1269"/>
      <c r="M41" s="1269"/>
      <c r="N41" s="1269"/>
      <c r="O41" s="571"/>
    </row>
    <row r="42" spans="1:16" ht="15.95" customHeight="1">
      <c r="A42" s="215"/>
      <c r="B42" s="1248"/>
      <c r="C42" s="1249"/>
      <c r="D42" s="1249"/>
      <c r="E42" s="1249"/>
      <c r="F42" s="1250"/>
      <c r="H42" s="1207"/>
      <c r="I42" s="1207"/>
      <c r="J42" s="101"/>
      <c r="K42" s="101"/>
      <c r="L42" s="1269"/>
      <c r="M42" s="1269"/>
      <c r="N42" s="1269"/>
      <c r="O42" s="571"/>
    </row>
    <row r="43" spans="1:16" ht="15.95" customHeight="1">
      <c r="A43" s="215"/>
      <c r="B43" s="1248"/>
      <c r="C43" s="1249"/>
      <c r="D43" s="1249"/>
      <c r="E43" s="1249"/>
      <c r="F43" s="1250"/>
      <c r="H43" s="1207"/>
      <c r="I43" s="1207"/>
      <c r="J43" s="101"/>
      <c r="K43" s="101"/>
      <c r="L43" s="1257"/>
      <c r="M43" s="1257"/>
      <c r="N43" s="1257"/>
      <c r="O43" s="572"/>
    </row>
    <row r="44" spans="1:16" ht="15.95" customHeight="1">
      <c r="A44" s="215"/>
      <c r="B44" s="1248"/>
      <c r="C44" s="1249"/>
      <c r="D44" s="1249"/>
      <c r="E44" s="1249"/>
      <c r="F44" s="1250"/>
      <c r="H44" s="1207"/>
      <c r="I44" s="1207"/>
      <c r="J44" s="101"/>
      <c r="K44" s="101"/>
      <c r="L44" s="1257"/>
      <c r="M44" s="1257"/>
      <c r="N44" s="1257"/>
      <c r="O44" s="572"/>
    </row>
    <row r="45" spans="1:16" ht="15.95" customHeight="1">
      <c r="A45" s="215"/>
      <c r="B45" s="1248"/>
      <c r="C45" s="1249"/>
      <c r="D45" s="1249"/>
      <c r="E45" s="1249"/>
      <c r="F45" s="1250"/>
      <c r="H45" s="1207"/>
      <c r="I45" s="1207"/>
      <c r="J45" s="101"/>
      <c r="K45" s="101"/>
      <c r="L45" s="1257"/>
      <c r="M45" s="1257"/>
      <c r="N45" s="1257"/>
      <c r="O45" s="572"/>
    </row>
    <row r="46" spans="1:16" ht="15.95" customHeight="1">
      <c r="A46" s="216"/>
      <c r="B46" s="1251"/>
      <c r="C46" s="1252"/>
      <c r="D46" s="1252"/>
      <c r="E46" s="1252"/>
      <c r="F46" s="1253"/>
      <c r="H46" s="1207"/>
      <c r="I46" s="1207"/>
      <c r="J46" s="101"/>
      <c r="K46" s="101"/>
      <c r="L46" s="1257"/>
      <c r="M46" s="1257"/>
      <c r="N46" s="1257"/>
      <c r="O46" s="572"/>
    </row>
    <row r="47" spans="1:16" ht="15.95" customHeight="1">
      <c r="H47" s="1256" t="s">
        <v>1179</v>
      </c>
      <c r="I47" s="1256"/>
      <c r="J47" s="213">
        <f>SUM(J41:J46)</f>
        <v>0</v>
      </c>
      <c r="K47" s="213"/>
      <c r="L47" s="1206"/>
      <c r="M47" s="1206"/>
      <c r="N47" s="1206"/>
      <c r="O47" s="572"/>
    </row>
    <row r="48" spans="1:16" ht="15.95" customHeight="1">
      <c r="A48" s="7" t="s">
        <v>1186</v>
      </c>
      <c r="B48" s="7" t="s">
        <v>1187</v>
      </c>
      <c r="G48" s="7"/>
      <c r="H48" s="7"/>
      <c r="I48" s="7"/>
      <c r="J48" s="7"/>
      <c r="K48" s="56"/>
      <c r="L48" s="1205"/>
      <c r="M48" s="1205"/>
      <c r="N48" s="56" t="s">
        <v>269</v>
      </c>
      <c r="O48" s="1162" t="str">
        <f>O1</f>
        <v>2026-350000-</v>
      </c>
      <c r="P48" s="1162"/>
    </row>
    <row r="49" spans="1:23" ht="15.95" customHeight="1">
      <c r="A49" s="217" t="s">
        <v>1188</v>
      </c>
      <c r="H49" s="7"/>
      <c r="I49" s="7"/>
      <c r="J49" s="7"/>
      <c r="L49" s="7"/>
      <c r="M49" s="570"/>
    </row>
    <row r="50" spans="1:23" ht="15.95" customHeight="1">
      <c r="A50" s="218" t="s">
        <v>1189</v>
      </c>
      <c r="G50" s="7"/>
      <c r="H50" s="7"/>
    </row>
    <row r="51" spans="1:23" ht="15.95" customHeight="1" thickBot="1">
      <c r="A51" s="218" t="s">
        <v>1190</v>
      </c>
      <c r="N51" s="578"/>
      <c r="O51" s="578"/>
    </row>
    <row r="52" spans="1:23" ht="15.95" customHeight="1">
      <c r="A52" s="1259"/>
      <c r="B52" s="1261" t="s">
        <v>379</v>
      </c>
      <c r="C52" s="1261" t="s">
        <v>1191</v>
      </c>
      <c r="D52" s="1261" t="s">
        <v>1192</v>
      </c>
      <c r="E52" s="1261" t="s">
        <v>1193</v>
      </c>
      <c r="F52" s="1243" t="s">
        <v>1194</v>
      </c>
      <c r="G52" s="219" t="s">
        <v>369</v>
      </c>
      <c r="H52" s="220"/>
      <c r="I52" s="220"/>
      <c r="J52" s="220"/>
      <c r="K52" s="220"/>
      <c r="L52" s="221"/>
      <c r="M52" s="222" t="s">
        <v>377</v>
      </c>
      <c r="N52" s="1196" t="s">
        <v>2334</v>
      </c>
      <c r="O52" s="1196"/>
      <c r="P52" s="1254" t="s">
        <v>1195</v>
      </c>
      <c r="Q52" s="7" t="s">
        <v>1196</v>
      </c>
    </row>
    <row r="53" spans="1:23" ht="15.95" customHeight="1" thickBot="1">
      <c r="A53" s="1260"/>
      <c r="B53" s="1244"/>
      <c r="C53" s="1244"/>
      <c r="D53" s="1244"/>
      <c r="E53" s="1244"/>
      <c r="F53" s="1244"/>
      <c r="G53" s="223" t="s">
        <v>1174</v>
      </c>
      <c r="H53" s="223" t="s">
        <v>1175</v>
      </c>
      <c r="I53" s="223" t="s">
        <v>1176</v>
      </c>
      <c r="J53" s="223" t="s">
        <v>377</v>
      </c>
      <c r="K53" s="224" t="s">
        <v>1197</v>
      </c>
      <c r="L53" s="225" t="s">
        <v>1198</v>
      </c>
      <c r="M53" s="226" t="s">
        <v>1199</v>
      </c>
      <c r="N53" s="223" t="s">
        <v>2267</v>
      </c>
      <c r="O53" s="223" t="s">
        <v>2268</v>
      </c>
      <c r="P53" s="1255"/>
      <c r="Q53" s="7" t="s">
        <v>384</v>
      </c>
      <c r="R53" s="7" t="s">
        <v>382</v>
      </c>
      <c r="T53" s="7" t="s">
        <v>1200</v>
      </c>
      <c r="U53" s="7" t="s">
        <v>1201</v>
      </c>
      <c r="V53" s="7">
        <v>0</v>
      </c>
      <c r="W53" s="7" t="s">
        <v>1202</v>
      </c>
    </row>
    <row r="54" spans="1:23" ht="15.95" customHeight="1">
      <c r="A54" s="227" t="s">
        <v>1203</v>
      </c>
      <c r="B54" s="293">
        <f>H4</f>
        <v>0</v>
      </c>
      <c r="C54" s="106"/>
      <c r="D54" s="106"/>
      <c r="E54" s="107"/>
      <c r="F54" s="107"/>
      <c r="G54" s="193">
        <f>VLOOKUP(E54,別表３!$B$9:$I$14,7,FALSE)</f>
        <v>0</v>
      </c>
      <c r="H54" s="193">
        <f>VLOOKUP($F54,別表３!$B$9:$I$14,7,FALSE)</f>
        <v>0</v>
      </c>
      <c r="I54" s="193">
        <f>VLOOKUP($F54,別表３!$B$9:$I$14,7,FALSE)</f>
        <v>0</v>
      </c>
      <c r="J54" s="193">
        <f>IF(F54=5,別表２!$E$4,0)</f>
        <v>0</v>
      </c>
      <c r="K54" s="193">
        <f>VLOOKUP($F54,別表３!$B$9:$I$14,5,FALSE)</f>
        <v>0</v>
      </c>
      <c r="L54" s="228" t="str">
        <f>IF(F54="","",VLOOKUP(F54,別表３!$B$9:$D$14,3,FALSE))</f>
        <v/>
      </c>
      <c r="M54" s="96"/>
      <c r="N54" s="100"/>
      <c r="O54" s="99"/>
      <c r="P54" s="229">
        <f>IF(J54=0,0,IF(M54="",J54,M54))+IF(N54="",K54,IF(L54&lt;=N54+O54,L54,N54+O54))+SUM(G54:I54)</f>
        <v>0</v>
      </c>
      <c r="Q54" s="7">
        <f>IF(E54=5,G54,0)</f>
        <v>0</v>
      </c>
      <c r="R54" s="7">
        <f t="shared" ref="R54:R784" si="5">IF(F54=5,P54-G54,0)</f>
        <v>0</v>
      </c>
      <c r="S54" s="7">
        <f>SUM(Q54:R54)</f>
        <v>0</v>
      </c>
      <c r="T54" s="7" t="str">
        <f>IF(E54="","",VLOOKUP(E54,$V$53:$W$58,2,FALSE))</f>
        <v/>
      </c>
      <c r="U54" s="7" t="str">
        <f>IF(F54="","",VLOOKUP(F54,$V$53:$W$58,2,FALSE))</f>
        <v/>
      </c>
      <c r="V54" s="7">
        <v>1</v>
      </c>
      <c r="W54" s="7" t="s">
        <v>1204</v>
      </c>
    </row>
    <row r="55" spans="1:23" ht="15.95" customHeight="1">
      <c r="A55" s="230" t="s">
        <v>1205</v>
      </c>
      <c r="B55" s="105"/>
      <c r="C55" s="108"/>
      <c r="D55" s="110"/>
      <c r="E55" s="109"/>
      <c r="F55" s="109"/>
      <c r="G55" s="194">
        <f>VLOOKUP(E55,別表３!$B$9:$I$14,7,FALSE)</f>
        <v>0</v>
      </c>
      <c r="H55" s="194">
        <f>VLOOKUP($F55,別表３!$B$9:$I$14,7,FALSE)</f>
        <v>0</v>
      </c>
      <c r="I55" s="194">
        <f>VLOOKUP($F55,別表３!$B$9:$I$14,7,FALSE)</f>
        <v>0</v>
      </c>
      <c r="J55" s="194">
        <f>IF(F55=5,別表２!$E$4,0)</f>
        <v>0</v>
      </c>
      <c r="K55" s="194">
        <f>VLOOKUP($F55,別表３!$B$9:$I$14,5,FALSE)</f>
        <v>0</v>
      </c>
      <c r="L55" s="231" t="str">
        <f>IF(F55="","",VLOOKUP(F55,別表３!$B$9:$D$14,3,FALSE))</f>
        <v/>
      </c>
      <c r="M55" s="98"/>
      <c r="N55" s="98"/>
      <c r="O55" s="97"/>
      <c r="P55" s="232">
        <f t="shared" ref="P55:P118" si="6">IF(J55=0,0,IF(M55="",J55,M55))+IF(N55="",K55,IF(L55&lt;=N55+O55,L55,N55+O55))+SUM(G55:I55)</f>
        <v>0</v>
      </c>
      <c r="Q55" s="7">
        <f t="shared" ref="Q55:Q784" si="7">IF(E55=5,G55,0)</f>
        <v>0</v>
      </c>
      <c r="R55" s="7">
        <f t="shared" si="5"/>
        <v>0</v>
      </c>
      <c r="S55" s="7">
        <f t="shared" ref="S55:S784" si="8">SUM(Q55:R55)</f>
        <v>0</v>
      </c>
      <c r="T55" s="7" t="str">
        <f t="shared" ref="T55:T784" si="9">IF(E55="","",VLOOKUP(E55,$V$53:$W$58,2,FALSE))</f>
        <v/>
      </c>
      <c r="U55" s="7" t="str">
        <f t="shared" ref="U55:U784" si="10">IF(F55="","",VLOOKUP(F55,$V$53:$W$58,2,FALSE))</f>
        <v/>
      </c>
      <c r="V55" s="7">
        <v>2</v>
      </c>
      <c r="W55" s="7" t="s">
        <v>1206</v>
      </c>
    </row>
    <row r="56" spans="1:23" ht="15.95" customHeight="1">
      <c r="A56" s="230" t="s">
        <v>1207</v>
      </c>
      <c r="B56" s="105"/>
      <c r="C56" s="108"/>
      <c r="D56" s="108"/>
      <c r="E56" s="109"/>
      <c r="F56" s="109"/>
      <c r="G56" s="194">
        <f>VLOOKUP(E56,別表３!$B$9:$I$14,7,FALSE)</f>
        <v>0</v>
      </c>
      <c r="H56" s="194">
        <f>VLOOKUP($F56,別表３!$B$9:$I$14,7,FALSE)</f>
        <v>0</v>
      </c>
      <c r="I56" s="194">
        <f>VLOOKUP($F56,別表３!$B$9:$I$14,7,FALSE)</f>
        <v>0</v>
      </c>
      <c r="J56" s="194">
        <f>IF(F56=5,別表２!$E$4,0)</f>
        <v>0</v>
      </c>
      <c r="K56" s="194">
        <f>VLOOKUP($F56,別表３!$B$9:$I$14,5,FALSE)</f>
        <v>0</v>
      </c>
      <c r="L56" s="231" t="str">
        <f>IF(F56="","",VLOOKUP(F56,別表３!$B$9:$D$14,3,FALSE))</f>
        <v/>
      </c>
      <c r="M56" s="98"/>
      <c r="N56" s="98"/>
      <c r="O56" s="97"/>
      <c r="P56" s="232">
        <f t="shared" si="6"/>
        <v>0</v>
      </c>
      <c r="Q56" s="7">
        <f t="shared" si="7"/>
        <v>0</v>
      </c>
      <c r="R56" s="7">
        <f t="shared" si="5"/>
        <v>0</v>
      </c>
      <c r="S56" s="7">
        <f t="shared" si="8"/>
        <v>0</v>
      </c>
      <c r="T56" s="7" t="str">
        <f t="shared" si="9"/>
        <v/>
      </c>
      <c r="U56" s="7" t="str">
        <f t="shared" si="10"/>
        <v/>
      </c>
      <c r="V56" s="7">
        <v>3</v>
      </c>
      <c r="W56" s="7" t="s">
        <v>1208</v>
      </c>
    </row>
    <row r="57" spans="1:23" ht="15.95" customHeight="1">
      <c r="A57" s="230" t="s">
        <v>1209</v>
      </c>
      <c r="B57" s="105"/>
      <c r="C57" s="108"/>
      <c r="D57" s="108"/>
      <c r="E57" s="109"/>
      <c r="F57" s="109"/>
      <c r="G57" s="194">
        <f>VLOOKUP(E57,別表３!$B$9:$I$14,7,FALSE)</f>
        <v>0</v>
      </c>
      <c r="H57" s="194">
        <f>VLOOKUP($F57,別表３!$B$9:$I$14,7,FALSE)</f>
        <v>0</v>
      </c>
      <c r="I57" s="194">
        <f>VLOOKUP($F57,別表３!$B$9:$I$14,7,FALSE)</f>
        <v>0</v>
      </c>
      <c r="J57" s="194">
        <f>IF(F57=5,別表２!$E$4,0)</f>
        <v>0</v>
      </c>
      <c r="K57" s="194">
        <f>VLOOKUP($F57,別表３!$B$9:$I$14,5,FALSE)</f>
        <v>0</v>
      </c>
      <c r="L57" s="231" t="str">
        <f>IF(F57="","",VLOOKUP(F57,別表３!$B$9:$D$14,3,FALSE))</f>
        <v/>
      </c>
      <c r="M57" s="98"/>
      <c r="N57" s="98"/>
      <c r="O57" s="97"/>
      <c r="P57" s="232">
        <f t="shared" si="6"/>
        <v>0</v>
      </c>
      <c r="Q57" s="7">
        <f t="shared" si="7"/>
        <v>0</v>
      </c>
      <c r="R57" s="7">
        <f t="shared" si="5"/>
        <v>0</v>
      </c>
      <c r="S57" s="7">
        <f t="shared" si="8"/>
        <v>0</v>
      </c>
      <c r="T57" s="7" t="str">
        <f t="shared" si="9"/>
        <v/>
      </c>
      <c r="U57" s="7" t="str">
        <f t="shared" si="10"/>
        <v/>
      </c>
      <c r="V57" s="7">
        <v>4</v>
      </c>
      <c r="W57" s="7" t="s">
        <v>1210</v>
      </c>
    </row>
    <row r="58" spans="1:23" ht="15.95" customHeight="1" thickBot="1">
      <c r="A58" s="230" t="s">
        <v>1211</v>
      </c>
      <c r="B58" s="105"/>
      <c r="C58" s="108"/>
      <c r="D58" s="108"/>
      <c r="E58" s="109"/>
      <c r="F58" s="109"/>
      <c r="G58" s="194">
        <f>VLOOKUP(E58,別表３!$B$9:$I$14,7,FALSE)</f>
        <v>0</v>
      </c>
      <c r="H58" s="194">
        <f>VLOOKUP($F58,別表３!$B$9:$I$14,7,FALSE)</f>
        <v>0</v>
      </c>
      <c r="I58" s="194">
        <f>VLOOKUP($F58,別表３!$B$9:$I$14,7,FALSE)</f>
        <v>0</v>
      </c>
      <c r="J58" s="194">
        <f>IF(F58=5,別表２!$E$4,0)</f>
        <v>0</v>
      </c>
      <c r="K58" s="194">
        <f>VLOOKUP($F58,別表３!$B$9:$I$14,5,FALSE)</f>
        <v>0</v>
      </c>
      <c r="L58" s="231" t="str">
        <f>IF(F58="","",VLOOKUP(F58,別表３!$B$9:$D$14,3,FALSE))</f>
        <v/>
      </c>
      <c r="M58" s="98"/>
      <c r="N58" s="98"/>
      <c r="O58" s="97"/>
      <c r="P58" s="232">
        <f t="shared" si="6"/>
        <v>0</v>
      </c>
      <c r="Q58" s="7">
        <f t="shared" si="7"/>
        <v>0</v>
      </c>
      <c r="R58" s="7">
        <f t="shared" si="5"/>
        <v>0</v>
      </c>
      <c r="S58" s="7">
        <f t="shared" si="8"/>
        <v>0</v>
      </c>
      <c r="T58" s="7" t="str">
        <f t="shared" si="9"/>
        <v/>
      </c>
      <c r="U58" s="7" t="str">
        <f t="shared" si="10"/>
        <v/>
      </c>
      <c r="V58" s="7">
        <v>5</v>
      </c>
      <c r="W58" s="7" t="s">
        <v>1212</v>
      </c>
    </row>
    <row r="59" spans="1:23" ht="15.95" hidden="1" customHeight="1">
      <c r="A59" s="230" t="s">
        <v>1213</v>
      </c>
      <c r="B59" s="105"/>
      <c r="C59" s="108"/>
      <c r="D59" s="108"/>
      <c r="E59" s="109"/>
      <c r="F59" s="109"/>
      <c r="G59" s="194">
        <f>VLOOKUP(E59,別表３!$B$9:$I$14,7,FALSE)</f>
        <v>0</v>
      </c>
      <c r="H59" s="194">
        <f>VLOOKUP($F59,別表３!$B$9:$I$14,7,FALSE)</f>
        <v>0</v>
      </c>
      <c r="I59" s="194">
        <f>VLOOKUP($F59,別表３!$B$9:$I$14,7,FALSE)</f>
        <v>0</v>
      </c>
      <c r="J59" s="194">
        <f>IF(F59=5,別表２!$E$4,0)</f>
        <v>0</v>
      </c>
      <c r="K59" s="194">
        <f>VLOOKUP($F59,別表３!$B$9:$I$14,5,FALSE)</f>
        <v>0</v>
      </c>
      <c r="L59" s="231" t="str">
        <f>IF(F59="","",VLOOKUP(F59,別表３!$B$9:$D$14,3,FALSE))</f>
        <v/>
      </c>
      <c r="M59" s="98"/>
      <c r="N59" s="98"/>
      <c r="O59" s="97"/>
      <c r="P59" s="232">
        <f t="shared" si="6"/>
        <v>0</v>
      </c>
      <c r="Q59" s="7">
        <f t="shared" si="7"/>
        <v>0</v>
      </c>
      <c r="R59" s="7">
        <f t="shared" si="5"/>
        <v>0</v>
      </c>
      <c r="S59" s="7">
        <f t="shared" si="8"/>
        <v>0</v>
      </c>
      <c r="T59" s="7" t="str">
        <f t="shared" si="9"/>
        <v/>
      </c>
      <c r="U59" s="7" t="str">
        <f t="shared" si="10"/>
        <v/>
      </c>
    </row>
    <row r="60" spans="1:23" ht="15.95" hidden="1" customHeight="1">
      <c r="A60" s="230" t="s">
        <v>1214</v>
      </c>
      <c r="B60" s="105"/>
      <c r="C60" s="108"/>
      <c r="D60" s="108"/>
      <c r="E60" s="109"/>
      <c r="F60" s="109"/>
      <c r="G60" s="194">
        <f>VLOOKUP(E60,別表３!$B$9:$I$14,7,FALSE)</f>
        <v>0</v>
      </c>
      <c r="H60" s="194">
        <f>VLOOKUP($F60,別表３!$B$9:$I$14,7,FALSE)</f>
        <v>0</v>
      </c>
      <c r="I60" s="194">
        <f>VLOOKUP($F60,別表３!$B$9:$I$14,7,FALSE)</f>
        <v>0</v>
      </c>
      <c r="J60" s="194">
        <f>IF(F60=5,別表２!$E$4,0)</f>
        <v>0</v>
      </c>
      <c r="K60" s="194">
        <f>VLOOKUP($F60,別表３!$B$9:$I$14,5,FALSE)</f>
        <v>0</v>
      </c>
      <c r="L60" s="231" t="str">
        <f>IF(F60="","",VLOOKUP(F60,別表３!$B$9:$D$14,3,FALSE))</f>
        <v/>
      </c>
      <c r="M60" s="98"/>
      <c r="N60" s="98"/>
      <c r="O60" s="97"/>
      <c r="P60" s="232">
        <f t="shared" si="6"/>
        <v>0</v>
      </c>
      <c r="Q60" s="7">
        <f t="shared" si="7"/>
        <v>0</v>
      </c>
      <c r="R60" s="7">
        <f t="shared" si="5"/>
        <v>0</v>
      </c>
      <c r="S60" s="7">
        <f t="shared" si="8"/>
        <v>0</v>
      </c>
      <c r="T60" s="7" t="str">
        <f t="shared" si="9"/>
        <v/>
      </c>
      <c r="U60" s="7" t="str">
        <f t="shared" si="10"/>
        <v/>
      </c>
    </row>
    <row r="61" spans="1:23" ht="15.95" hidden="1" customHeight="1">
      <c r="A61" s="230" t="s">
        <v>1215</v>
      </c>
      <c r="B61" s="105"/>
      <c r="C61" s="108"/>
      <c r="D61" s="108"/>
      <c r="E61" s="109"/>
      <c r="F61" s="109"/>
      <c r="G61" s="194">
        <f>VLOOKUP(E61,別表３!$B$9:$I$14,7,FALSE)</f>
        <v>0</v>
      </c>
      <c r="H61" s="194">
        <f>VLOOKUP($F61,別表３!$B$9:$I$14,7,FALSE)</f>
        <v>0</v>
      </c>
      <c r="I61" s="194">
        <f>VLOOKUP($F61,別表３!$B$9:$I$14,7,FALSE)</f>
        <v>0</v>
      </c>
      <c r="J61" s="194">
        <f>IF(F61=5,別表２!$E$4,0)</f>
        <v>0</v>
      </c>
      <c r="K61" s="194">
        <f>VLOOKUP($F61,別表３!$B$9:$I$14,5,FALSE)</f>
        <v>0</v>
      </c>
      <c r="L61" s="231" t="str">
        <f>IF(F61="","",VLOOKUP(F61,別表３!$B$9:$D$14,3,FALSE))</f>
        <v/>
      </c>
      <c r="M61" s="98"/>
      <c r="N61" s="98"/>
      <c r="O61" s="97"/>
      <c r="P61" s="232">
        <f t="shared" si="6"/>
        <v>0</v>
      </c>
      <c r="Q61" s="7">
        <f t="shared" si="7"/>
        <v>0</v>
      </c>
      <c r="R61" s="7">
        <f t="shared" si="5"/>
        <v>0</v>
      </c>
      <c r="S61" s="7">
        <f t="shared" si="8"/>
        <v>0</v>
      </c>
      <c r="T61" s="7" t="str">
        <f t="shared" si="9"/>
        <v/>
      </c>
      <c r="U61" s="7" t="str">
        <f t="shared" si="10"/>
        <v/>
      </c>
    </row>
    <row r="62" spans="1:23" ht="15.95" hidden="1" customHeight="1">
      <c r="A62" s="230" t="s">
        <v>1216</v>
      </c>
      <c r="B62" s="105"/>
      <c r="C62" s="108"/>
      <c r="D62" s="108"/>
      <c r="E62" s="109"/>
      <c r="F62" s="109"/>
      <c r="G62" s="194">
        <f>VLOOKUP(E62,別表３!$B$9:$I$14,7,FALSE)</f>
        <v>0</v>
      </c>
      <c r="H62" s="194">
        <f>VLOOKUP($F62,別表３!$B$9:$I$14,7,FALSE)</f>
        <v>0</v>
      </c>
      <c r="I62" s="194">
        <f>VLOOKUP($F62,別表３!$B$9:$I$14,7,FALSE)</f>
        <v>0</v>
      </c>
      <c r="J62" s="194">
        <f>IF(F62=5,別表２!$E$4,0)</f>
        <v>0</v>
      </c>
      <c r="K62" s="194">
        <f>VLOOKUP($F62,別表３!$B$9:$I$14,5,FALSE)</f>
        <v>0</v>
      </c>
      <c r="L62" s="231" t="str">
        <f>IF(F62="","",VLOOKUP(F62,別表３!$B$9:$D$14,3,FALSE))</f>
        <v/>
      </c>
      <c r="M62" s="98"/>
      <c r="N62" s="98"/>
      <c r="O62" s="97"/>
      <c r="P62" s="232">
        <f t="shared" si="6"/>
        <v>0</v>
      </c>
      <c r="Q62" s="7">
        <f t="shared" si="7"/>
        <v>0</v>
      </c>
      <c r="R62" s="7">
        <f t="shared" si="5"/>
        <v>0</v>
      </c>
      <c r="S62" s="7">
        <f t="shared" si="8"/>
        <v>0</v>
      </c>
      <c r="T62" s="7" t="str">
        <f t="shared" si="9"/>
        <v/>
      </c>
      <c r="U62" s="7" t="str">
        <f t="shared" si="10"/>
        <v/>
      </c>
    </row>
    <row r="63" spans="1:23" ht="15.95" hidden="1" customHeight="1">
      <c r="A63" s="230" t="s">
        <v>1217</v>
      </c>
      <c r="B63" s="105"/>
      <c r="C63" s="108"/>
      <c r="D63" s="108"/>
      <c r="E63" s="109"/>
      <c r="F63" s="109"/>
      <c r="G63" s="194">
        <f>VLOOKUP(E63,別表３!$B$9:$I$14,7,FALSE)</f>
        <v>0</v>
      </c>
      <c r="H63" s="194">
        <f>VLOOKUP($F63,別表３!$B$9:$I$14,7,FALSE)</f>
        <v>0</v>
      </c>
      <c r="I63" s="194">
        <f>VLOOKUP($F63,別表３!$B$9:$I$14,7,FALSE)</f>
        <v>0</v>
      </c>
      <c r="J63" s="194">
        <f>IF(F63=5,別表２!$E$4,0)</f>
        <v>0</v>
      </c>
      <c r="K63" s="194">
        <f>VLOOKUP($F63,別表３!$B$9:$I$14,5,FALSE)</f>
        <v>0</v>
      </c>
      <c r="L63" s="231" t="str">
        <f>IF(F63="","",VLOOKUP(F63,別表３!$B$9:$D$14,3,FALSE))</f>
        <v/>
      </c>
      <c r="M63" s="98"/>
      <c r="N63" s="98"/>
      <c r="O63" s="97"/>
      <c r="P63" s="232">
        <f t="shared" si="6"/>
        <v>0</v>
      </c>
      <c r="Q63" s="7">
        <f t="shared" si="7"/>
        <v>0</v>
      </c>
      <c r="R63" s="7">
        <f t="shared" si="5"/>
        <v>0</v>
      </c>
      <c r="S63" s="7">
        <f t="shared" si="8"/>
        <v>0</v>
      </c>
      <c r="T63" s="7" t="str">
        <f t="shared" si="9"/>
        <v/>
      </c>
      <c r="U63" s="7" t="str">
        <f t="shared" si="10"/>
        <v/>
      </c>
    </row>
    <row r="64" spans="1:23" ht="15.95" hidden="1" customHeight="1">
      <c r="A64" s="230" t="s">
        <v>1218</v>
      </c>
      <c r="B64" s="105"/>
      <c r="C64" s="108"/>
      <c r="D64" s="108"/>
      <c r="E64" s="109"/>
      <c r="F64" s="109"/>
      <c r="G64" s="194">
        <f>VLOOKUP(E64,別表３!$B$9:$I$14,7,FALSE)</f>
        <v>0</v>
      </c>
      <c r="H64" s="194">
        <f>VLOOKUP($F64,別表３!$B$9:$I$14,7,FALSE)</f>
        <v>0</v>
      </c>
      <c r="I64" s="194">
        <f>VLOOKUP($F64,別表３!$B$9:$I$14,7,FALSE)</f>
        <v>0</v>
      </c>
      <c r="J64" s="194">
        <f>IF(F64=5,別表２!$E$4,0)</f>
        <v>0</v>
      </c>
      <c r="K64" s="194">
        <f>VLOOKUP($F64,別表３!$B$9:$I$14,5,FALSE)</f>
        <v>0</v>
      </c>
      <c r="L64" s="231" t="str">
        <f>IF(F64="","",VLOOKUP(F64,別表３!$B$9:$D$14,3,FALSE))</f>
        <v/>
      </c>
      <c r="M64" s="98"/>
      <c r="N64" s="98"/>
      <c r="O64" s="97"/>
      <c r="P64" s="232">
        <f t="shared" si="6"/>
        <v>0</v>
      </c>
      <c r="Q64" s="7">
        <f t="shared" si="7"/>
        <v>0</v>
      </c>
      <c r="R64" s="7">
        <f t="shared" si="5"/>
        <v>0</v>
      </c>
      <c r="S64" s="7">
        <f t="shared" si="8"/>
        <v>0</v>
      </c>
      <c r="T64" s="7" t="str">
        <f t="shared" si="9"/>
        <v/>
      </c>
      <c r="U64" s="7" t="str">
        <f t="shared" si="10"/>
        <v/>
      </c>
    </row>
    <row r="65" spans="1:21" ht="15.95" hidden="1" customHeight="1">
      <c r="A65" s="230" t="s">
        <v>1219</v>
      </c>
      <c r="B65" s="105"/>
      <c r="C65" s="108"/>
      <c r="D65" s="108"/>
      <c r="E65" s="109"/>
      <c r="F65" s="109"/>
      <c r="G65" s="194">
        <f>VLOOKUP(E65,別表３!$B$9:$I$14,7,FALSE)</f>
        <v>0</v>
      </c>
      <c r="H65" s="194">
        <f>VLOOKUP($F65,別表３!$B$9:$I$14,7,FALSE)</f>
        <v>0</v>
      </c>
      <c r="I65" s="194">
        <f>VLOOKUP($F65,別表３!$B$9:$I$14,7,FALSE)</f>
        <v>0</v>
      </c>
      <c r="J65" s="194">
        <f>IF(F65=5,別表２!$E$4,0)</f>
        <v>0</v>
      </c>
      <c r="K65" s="194">
        <f>VLOOKUP($F65,別表３!$B$9:$I$14,5,FALSE)</f>
        <v>0</v>
      </c>
      <c r="L65" s="231" t="str">
        <f>IF(F65="","",VLOOKUP(F65,別表３!$B$9:$D$14,3,FALSE))</f>
        <v/>
      </c>
      <c r="M65" s="98"/>
      <c r="N65" s="98"/>
      <c r="O65" s="97"/>
      <c r="P65" s="232">
        <f t="shared" si="6"/>
        <v>0</v>
      </c>
      <c r="Q65" s="7">
        <f t="shared" si="7"/>
        <v>0</v>
      </c>
      <c r="R65" s="7">
        <f t="shared" si="5"/>
        <v>0</v>
      </c>
      <c r="S65" s="7">
        <f t="shared" si="8"/>
        <v>0</v>
      </c>
      <c r="T65" s="7" t="str">
        <f t="shared" si="9"/>
        <v/>
      </c>
      <c r="U65" s="7" t="str">
        <f t="shared" si="10"/>
        <v/>
      </c>
    </row>
    <row r="66" spans="1:21" ht="15.95" hidden="1" customHeight="1">
      <c r="A66" s="230" t="s">
        <v>1220</v>
      </c>
      <c r="B66" s="105"/>
      <c r="C66" s="108"/>
      <c r="D66" s="108"/>
      <c r="E66" s="109"/>
      <c r="F66" s="109"/>
      <c r="G66" s="194">
        <f>VLOOKUP(E66,別表３!$B$9:$I$14,7,FALSE)</f>
        <v>0</v>
      </c>
      <c r="H66" s="194">
        <f>VLOOKUP($F66,別表３!$B$9:$I$14,7,FALSE)</f>
        <v>0</v>
      </c>
      <c r="I66" s="194">
        <f>VLOOKUP($F66,別表３!$B$9:$I$14,7,FALSE)</f>
        <v>0</v>
      </c>
      <c r="J66" s="194">
        <f>IF(F66=5,別表２!$E$4,0)</f>
        <v>0</v>
      </c>
      <c r="K66" s="194">
        <f>VLOOKUP($F66,別表３!$B$9:$I$14,5,FALSE)</f>
        <v>0</v>
      </c>
      <c r="L66" s="231" t="str">
        <f>IF(F66="","",VLOOKUP(F66,別表３!$B$9:$D$14,3,FALSE))</f>
        <v/>
      </c>
      <c r="M66" s="98"/>
      <c r="N66" s="98"/>
      <c r="O66" s="97"/>
      <c r="P66" s="232">
        <f t="shared" si="6"/>
        <v>0</v>
      </c>
      <c r="Q66" s="7">
        <f>IF(E66=5,G66,0)</f>
        <v>0</v>
      </c>
      <c r="R66" s="7">
        <f t="shared" si="5"/>
        <v>0</v>
      </c>
      <c r="S66" s="7">
        <f t="shared" si="8"/>
        <v>0</v>
      </c>
      <c r="T66" s="7" t="str">
        <f t="shared" si="9"/>
        <v/>
      </c>
      <c r="U66" s="7" t="str">
        <f t="shared" si="10"/>
        <v/>
      </c>
    </row>
    <row r="67" spans="1:21" s="217" customFormat="1" ht="15.95" hidden="1" customHeight="1">
      <c r="A67" s="230" t="s">
        <v>1221</v>
      </c>
      <c r="B67" s="105"/>
      <c r="C67" s="108"/>
      <c r="D67" s="108"/>
      <c r="E67" s="108"/>
      <c r="F67" s="108"/>
      <c r="G67" s="234">
        <f>VLOOKUP(E67,別表３!$B$9:$I$14,7,FALSE)</f>
        <v>0</v>
      </c>
      <c r="H67" s="234">
        <f>VLOOKUP($F67,別表３!$B$9:$I$14,7,FALSE)</f>
        <v>0</v>
      </c>
      <c r="I67" s="234">
        <f>VLOOKUP($F67,別表３!$B$9:$I$14,7,FALSE)</f>
        <v>0</v>
      </c>
      <c r="J67" s="234">
        <f>IF(F67=5,別表２!$E$4,0)</f>
        <v>0</v>
      </c>
      <c r="K67" s="234">
        <f>VLOOKUP($F67,別表３!$B$9:$I$14,5,FALSE)</f>
        <v>0</v>
      </c>
      <c r="L67" s="235" t="str">
        <f>IF(F67="","",VLOOKUP(F67,別表３!$B$9:$D$14,3,FALSE))</f>
        <v/>
      </c>
      <c r="M67" s="103"/>
      <c r="N67" s="103"/>
      <c r="O67" s="568"/>
      <c r="P67" s="236">
        <f t="shared" si="6"/>
        <v>0</v>
      </c>
      <c r="Q67" s="7">
        <f t="shared" si="7"/>
        <v>0</v>
      </c>
      <c r="R67" s="7">
        <f t="shared" si="5"/>
        <v>0</v>
      </c>
      <c r="S67" s="7">
        <f t="shared" si="8"/>
        <v>0</v>
      </c>
      <c r="T67" s="7" t="str">
        <f t="shared" si="9"/>
        <v/>
      </c>
      <c r="U67" s="7" t="str">
        <f t="shared" si="10"/>
        <v/>
      </c>
    </row>
    <row r="68" spans="1:21" s="217" customFormat="1" ht="15.95" hidden="1" customHeight="1">
      <c r="A68" s="230" t="s">
        <v>1222</v>
      </c>
      <c r="B68" s="105"/>
      <c r="C68" s="108"/>
      <c r="D68" s="108"/>
      <c r="E68" s="108"/>
      <c r="F68" s="108"/>
      <c r="G68" s="234">
        <f>VLOOKUP(E68,別表３!$B$9:$I$14,7,FALSE)</f>
        <v>0</v>
      </c>
      <c r="H68" s="234">
        <f>VLOOKUP($F68,別表３!$B$9:$I$14,7,FALSE)</f>
        <v>0</v>
      </c>
      <c r="I68" s="234">
        <f>VLOOKUP($F68,別表３!$B$9:$I$14,7,FALSE)</f>
        <v>0</v>
      </c>
      <c r="J68" s="234">
        <f>IF(F68=5,別表２!$E$4,0)</f>
        <v>0</v>
      </c>
      <c r="K68" s="234">
        <f>VLOOKUP($F68,別表３!$B$9:$I$14,5,FALSE)</f>
        <v>0</v>
      </c>
      <c r="L68" s="235" t="str">
        <f>IF(F68="","",VLOOKUP(F68,別表３!$B$9:$D$14,3,FALSE))</f>
        <v/>
      </c>
      <c r="M68" s="103"/>
      <c r="N68" s="103"/>
      <c r="O68" s="568"/>
      <c r="P68" s="236">
        <f t="shared" si="6"/>
        <v>0</v>
      </c>
      <c r="Q68" s="7">
        <f t="shared" si="7"/>
        <v>0</v>
      </c>
      <c r="R68" s="7">
        <f t="shared" si="5"/>
        <v>0</v>
      </c>
      <c r="S68" s="7">
        <f t="shared" si="8"/>
        <v>0</v>
      </c>
      <c r="T68" s="7" t="str">
        <f t="shared" si="9"/>
        <v/>
      </c>
      <c r="U68" s="7" t="str">
        <f t="shared" si="10"/>
        <v/>
      </c>
    </row>
    <row r="69" spans="1:21" s="217" customFormat="1" ht="15.95" hidden="1" customHeight="1">
      <c r="A69" s="230" t="s">
        <v>1223</v>
      </c>
      <c r="B69" s="105"/>
      <c r="C69" s="110"/>
      <c r="D69" s="110"/>
      <c r="E69" s="108"/>
      <c r="F69" s="108"/>
      <c r="G69" s="234">
        <f>VLOOKUP(E69,別表３!$B$9:$I$14,7,FALSE)</f>
        <v>0</v>
      </c>
      <c r="H69" s="234">
        <f>VLOOKUP($F69,別表３!$B$9:$I$14,7,FALSE)</f>
        <v>0</v>
      </c>
      <c r="I69" s="234">
        <f>VLOOKUP($F69,別表３!$B$9:$I$14,7,FALSE)</f>
        <v>0</v>
      </c>
      <c r="J69" s="234">
        <f>IF(F69=5,別表２!$E$4,0)</f>
        <v>0</v>
      </c>
      <c r="K69" s="234">
        <f>VLOOKUP($F69,別表３!$B$9:$I$14,5,FALSE)</f>
        <v>0</v>
      </c>
      <c r="L69" s="235" t="str">
        <f>IF(F69="","",VLOOKUP(F69,別表３!$B$9:$D$14,3,FALSE))</f>
        <v/>
      </c>
      <c r="M69" s="103"/>
      <c r="N69" s="103"/>
      <c r="O69" s="568"/>
      <c r="P69" s="236">
        <f t="shared" si="6"/>
        <v>0</v>
      </c>
      <c r="Q69" s="7">
        <f t="shared" si="7"/>
        <v>0</v>
      </c>
      <c r="R69" s="7">
        <f t="shared" si="5"/>
        <v>0</v>
      </c>
      <c r="S69" s="7">
        <f t="shared" si="8"/>
        <v>0</v>
      </c>
      <c r="T69" s="7" t="str">
        <f t="shared" si="9"/>
        <v/>
      </c>
      <c r="U69" s="7" t="str">
        <f t="shared" si="10"/>
        <v/>
      </c>
    </row>
    <row r="70" spans="1:21" s="217" customFormat="1" ht="15.95" hidden="1" customHeight="1">
      <c r="A70" s="230" t="s">
        <v>1224</v>
      </c>
      <c r="B70" s="105"/>
      <c r="C70" s="108"/>
      <c r="D70" s="108"/>
      <c r="E70" s="108"/>
      <c r="F70" s="108"/>
      <c r="G70" s="234">
        <f>VLOOKUP(E70,別表３!$B$9:$I$14,7,FALSE)</f>
        <v>0</v>
      </c>
      <c r="H70" s="234">
        <f>VLOOKUP($F70,別表３!$B$9:$I$14,7,FALSE)</f>
        <v>0</v>
      </c>
      <c r="I70" s="234">
        <f>VLOOKUP($F70,別表３!$B$9:$I$14,7,FALSE)</f>
        <v>0</v>
      </c>
      <c r="J70" s="234">
        <f>IF(F70=5,別表２!$E$4,0)</f>
        <v>0</v>
      </c>
      <c r="K70" s="234">
        <f>VLOOKUP($F70,別表３!$B$9:$I$14,5,FALSE)</f>
        <v>0</v>
      </c>
      <c r="L70" s="235" t="str">
        <f>IF(F70="","",VLOOKUP(F70,別表３!$B$9:$D$14,3,FALSE))</f>
        <v/>
      </c>
      <c r="M70" s="103"/>
      <c r="N70" s="103"/>
      <c r="O70" s="568"/>
      <c r="P70" s="236">
        <f t="shared" si="6"/>
        <v>0</v>
      </c>
      <c r="Q70" s="7">
        <f t="shared" si="7"/>
        <v>0</v>
      </c>
      <c r="R70" s="7">
        <f t="shared" si="5"/>
        <v>0</v>
      </c>
      <c r="S70" s="7">
        <f t="shared" si="8"/>
        <v>0</v>
      </c>
      <c r="T70" s="7" t="str">
        <f t="shared" si="9"/>
        <v/>
      </c>
      <c r="U70" s="7" t="str">
        <f t="shared" si="10"/>
        <v/>
      </c>
    </row>
    <row r="71" spans="1:21" ht="15.95" hidden="1" customHeight="1">
      <c r="A71" s="230" t="s">
        <v>1225</v>
      </c>
      <c r="B71" s="105"/>
      <c r="C71" s="108"/>
      <c r="D71" s="108"/>
      <c r="E71" s="109"/>
      <c r="F71" s="109"/>
      <c r="G71" s="194">
        <f>VLOOKUP(E71,別表３!$B$9:$I$14,7,FALSE)</f>
        <v>0</v>
      </c>
      <c r="H71" s="194">
        <f>VLOOKUP($F71,別表３!$B$9:$I$14,7,FALSE)</f>
        <v>0</v>
      </c>
      <c r="I71" s="194">
        <f>VLOOKUP($F71,別表３!$B$9:$I$14,7,FALSE)</f>
        <v>0</v>
      </c>
      <c r="J71" s="194">
        <f>IF(F71=5,別表２!$E$4,0)</f>
        <v>0</v>
      </c>
      <c r="K71" s="194">
        <f>VLOOKUP($F71,別表３!$B$9:$I$14,5,FALSE)</f>
        <v>0</v>
      </c>
      <c r="L71" s="231" t="str">
        <f>IF(F71="","",VLOOKUP(F71,別表３!$B$9:$D$14,3,FALSE))</f>
        <v/>
      </c>
      <c r="M71" s="98"/>
      <c r="N71" s="98"/>
      <c r="O71" s="97"/>
      <c r="P71" s="232">
        <f t="shared" si="6"/>
        <v>0</v>
      </c>
      <c r="Q71" s="7">
        <f t="shared" si="7"/>
        <v>0</v>
      </c>
      <c r="R71" s="7">
        <f t="shared" si="5"/>
        <v>0</v>
      </c>
      <c r="S71" s="7">
        <f t="shared" si="8"/>
        <v>0</v>
      </c>
      <c r="T71" s="7" t="str">
        <f t="shared" si="9"/>
        <v/>
      </c>
      <c r="U71" s="7" t="str">
        <f t="shared" si="10"/>
        <v/>
      </c>
    </row>
    <row r="72" spans="1:21" ht="15.95" hidden="1" customHeight="1">
      <c r="A72" s="230" t="s">
        <v>1226</v>
      </c>
      <c r="B72" s="105"/>
      <c r="C72" s="108"/>
      <c r="D72" s="108"/>
      <c r="E72" s="109"/>
      <c r="F72" s="109"/>
      <c r="G72" s="194">
        <f>VLOOKUP(E72,別表３!$B$9:$I$14,7,FALSE)</f>
        <v>0</v>
      </c>
      <c r="H72" s="194">
        <f>VLOOKUP($F72,別表３!$B$9:$I$14,7,FALSE)</f>
        <v>0</v>
      </c>
      <c r="I72" s="194">
        <f>VLOOKUP($F72,別表３!$B$9:$I$14,7,FALSE)</f>
        <v>0</v>
      </c>
      <c r="J72" s="194">
        <f>IF(F72=5,別表２!$E$4,0)</f>
        <v>0</v>
      </c>
      <c r="K72" s="194">
        <f>VLOOKUP($F72,別表３!$B$9:$I$14,5,FALSE)</f>
        <v>0</v>
      </c>
      <c r="L72" s="231" t="str">
        <f>IF(F72="","",VLOOKUP(F72,別表３!$B$9:$D$14,3,FALSE))</f>
        <v/>
      </c>
      <c r="M72" s="98"/>
      <c r="N72" s="98"/>
      <c r="O72" s="97"/>
      <c r="P72" s="232">
        <f t="shared" si="6"/>
        <v>0</v>
      </c>
      <c r="Q72" s="7">
        <f t="shared" si="7"/>
        <v>0</v>
      </c>
      <c r="R72" s="7">
        <f t="shared" si="5"/>
        <v>0</v>
      </c>
      <c r="S72" s="7">
        <f t="shared" si="8"/>
        <v>0</v>
      </c>
      <c r="T72" s="7" t="str">
        <f t="shared" si="9"/>
        <v/>
      </c>
      <c r="U72" s="7" t="str">
        <f t="shared" si="10"/>
        <v/>
      </c>
    </row>
    <row r="73" spans="1:21" ht="15.95" hidden="1" customHeight="1">
      <c r="A73" s="230" t="s">
        <v>1227</v>
      </c>
      <c r="B73" s="105"/>
      <c r="C73" s="108"/>
      <c r="D73" s="108"/>
      <c r="E73" s="109"/>
      <c r="F73" s="109"/>
      <c r="G73" s="194">
        <f>VLOOKUP(E73,別表３!$B$9:$I$14,7,FALSE)</f>
        <v>0</v>
      </c>
      <c r="H73" s="194">
        <f>VLOOKUP($F73,別表３!$B$9:$I$14,7,FALSE)</f>
        <v>0</v>
      </c>
      <c r="I73" s="194">
        <f>VLOOKUP($F73,別表３!$B$9:$I$14,7,FALSE)</f>
        <v>0</v>
      </c>
      <c r="J73" s="194">
        <f>IF(F73=5,別表２!$E$4,0)</f>
        <v>0</v>
      </c>
      <c r="K73" s="194">
        <f>VLOOKUP($F73,別表３!$B$9:$I$14,5,FALSE)</f>
        <v>0</v>
      </c>
      <c r="L73" s="231" t="str">
        <f>IF(F73="","",VLOOKUP(F73,別表３!$B$9:$D$14,3,FALSE))</f>
        <v/>
      </c>
      <c r="M73" s="98"/>
      <c r="N73" s="98"/>
      <c r="O73" s="97"/>
      <c r="P73" s="232">
        <f t="shared" si="6"/>
        <v>0</v>
      </c>
      <c r="Q73" s="7">
        <f t="shared" si="7"/>
        <v>0</v>
      </c>
      <c r="R73" s="7">
        <f t="shared" si="5"/>
        <v>0</v>
      </c>
      <c r="S73" s="7">
        <f t="shared" si="8"/>
        <v>0</v>
      </c>
      <c r="T73" s="7" t="str">
        <f t="shared" si="9"/>
        <v/>
      </c>
      <c r="U73" s="7" t="str">
        <f t="shared" si="10"/>
        <v/>
      </c>
    </row>
    <row r="74" spans="1:21" ht="15.95" hidden="1" customHeight="1">
      <c r="A74" s="230" t="s">
        <v>1228</v>
      </c>
      <c r="B74" s="105"/>
      <c r="C74" s="108"/>
      <c r="D74" s="108"/>
      <c r="E74" s="109"/>
      <c r="F74" s="109"/>
      <c r="G74" s="194">
        <f>VLOOKUP(E74,別表３!$B$9:$I$14,7,FALSE)</f>
        <v>0</v>
      </c>
      <c r="H74" s="194">
        <f>VLOOKUP($F74,別表３!$B$9:$I$14,7,FALSE)</f>
        <v>0</v>
      </c>
      <c r="I74" s="194">
        <f>VLOOKUP($F74,別表３!$B$9:$I$14,7,FALSE)</f>
        <v>0</v>
      </c>
      <c r="J74" s="194">
        <f>IF(F74=5,別表２!$E$4,0)</f>
        <v>0</v>
      </c>
      <c r="K74" s="194">
        <f>VLOOKUP($F74,別表３!$B$9:$I$14,5,FALSE)</f>
        <v>0</v>
      </c>
      <c r="L74" s="231" t="str">
        <f>IF(F74="","",VLOOKUP(F74,別表３!$B$9:$D$14,3,FALSE))</f>
        <v/>
      </c>
      <c r="M74" s="98"/>
      <c r="N74" s="98"/>
      <c r="O74" s="97"/>
      <c r="P74" s="232">
        <f t="shared" si="6"/>
        <v>0</v>
      </c>
      <c r="Q74" s="7">
        <f t="shared" si="7"/>
        <v>0</v>
      </c>
      <c r="R74" s="7">
        <f t="shared" si="5"/>
        <v>0</v>
      </c>
      <c r="S74" s="7">
        <f t="shared" si="8"/>
        <v>0</v>
      </c>
      <c r="T74" s="7" t="str">
        <f t="shared" si="9"/>
        <v/>
      </c>
      <c r="U74" s="7" t="str">
        <f t="shared" si="10"/>
        <v/>
      </c>
    </row>
    <row r="75" spans="1:21" ht="15.95" hidden="1" customHeight="1">
      <c r="A75" s="230" t="s">
        <v>1229</v>
      </c>
      <c r="B75" s="105"/>
      <c r="C75" s="108"/>
      <c r="D75" s="108"/>
      <c r="E75" s="109"/>
      <c r="F75" s="109"/>
      <c r="G75" s="194">
        <f>VLOOKUP(E75,別表３!$B$9:$I$14,7,FALSE)</f>
        <v>0</v>
      </c>
      <c r="H75" s="194">
        <f>VLOOKUP($F75,別表３!$B$9:$I$14,7,FALSE)</f>
        <v>0</v>
      </c>
      <c r="I75" s="194">
        <f>VLOOKUP($F75,別表３!$B$9:$I$14,7,FALSE)</f>
        <v>0</v>
      </c>
      <c r="J75" s="194">
        <f>IF(F75=5,別表２!$E$4,0)</f>
        <v>0</v>
      </c>
      <c r="K75" s="194">
        <f>VLOOKUP($F75,別表３!$B$9:$I$14,5,FALSE)</f>
        <v>0</v>
      </c>
      <c r="L75" s="231" t="str">
        <f>IF(F75="","",VLOOKUP(F75,別表３!$B$9:$D$14,3,FALSE))</f>
        <v/>
      </c>
      <c r="M75" s="98"/>
      <c r="N75" s="98"/>
      <c r="O75" s="97"/>
      <c r="P75" s="232">
        <f t="shared" si="6"/>
        <v>0</v>
      </c>
      <c r="Q75" s="7">
        <f t="shared" si="7"/>
        <v>0</v>
      </c>
      <c r="R75" s="7">
        <f t="shared" si="5"/>
        <v>0</v>
      </c>
      <c r="S75" s="7">
        <f t="shared" si="8"/>
        <v>0</v>
      </c>
      <c r="T75" s="7" t="str">
        <f t="shared" si="9"/>
        <v/>
      </c>
      <c r="U75" s="7" t="str">
        <f t="shared" si="10"/>
        <v/>
      </c>
    </row>
    <row r="76" spans="1:21" ht="15.95" hidden="1" customHeight="1">
      <c r="A76" s="230" t="s">
        <v>1230</v>
      </c>
      <c r="B76" s="105"/>
      <c r="C76" s="108"/>
      <c r="D76" s="108"/>
      <c r="E76" s="109"/>
      <c r="F76" s="109"/>
      <c r="G76" s="194">
        <f>VLOOKUP(E76,別表３!$B$9:$I$14,7,FALSE)</f>
        <v>0</v>
      </c>
      <c r="H76" s="194">
        <f>VLOOKUP($F76,別表３!$B$9:$I$14,7,FALSE)</f>
        <v>0</v>
      </c>
      <c r="I76" s="194">
        <f>VLOOKUP($F76,別表３!$B$9:$I$14,7,FALSE)</f>
        <v>0</v>
      </c>
      <c r="J76" s="194">
        <f>IF(F76=5,別表２!$E$4,0)</f>
        <v>0</v>
      </c>
      <c r="K76" s="194">
        <f>VLOOKUP($F76,別表３!$B$9:$I$14,5,FALSE)</f>
        <v>0</v>
      </c>
      <c r="L76" s="231" t="str">
        <f>IF(F76="","",VLOOKUP(F76,別表３!$B$9:$D$14,3,FALSE))</f>
        <v/>
      </c>
      <c r="M76" s="98"/>
      <c r="N76" s="98"/>
      <c r="O76" s="97"/>
      <c r="P76" s="232">
        <f t="shared" si="6"/>
        <v>0</v>
      </c>
      <c r="Q76" s="7">
        <f t="shared" si="7"/>
        <v>0</v>
      </c>
      <c r="R76" s="7">
        <f t="shared" si="5"/>
        <v>0</v>
      </c>
      <c r="S76" s="7">
        <f t="shared" si="8"/>
        <v>0</v>
      </c>
      <c r="T76" s="7" t="str">
        <f t="shared" si="9"/>
        <v/>
      </c>
      <c r="U76" s="7" t="str">
        <f t="shared" si="10"/>
        <v/>
      </c>
    </row>
    <row r="77" spans="1:21" ht="15.95" hidden="1" customHeight="1">
      <c r="A77" s="230" t="s">
        <v>1231</v>
      </c>
      <c r="B77" s="105"/>
      <c r="C77" s="109"/>
      <c r="D77" s="109"/>
      <c r="E77" s="109"/>
      <c r="F77" s="109"/>
      <c r="G77" s="194">
        <f>VLOOKUP(E77,別表３!$B$9:$I$14,7,FALSE)</f>
        <v>0</v>
      </c>
      <c r="H77" s="194">
        <f>VLOOKUP($F77,別表３!$B$9:$I$14,7,FALSE)</f>
        <v>0</v>
      </c>
      <c r="I77" s="194">
        <f>VLOOKUP($F77,別表３!$B$9:$I$14,7,FALSE)</f>
        <v>0</v>
      </c>
      <c r="J77" s="194">
        <f>IF(F77=5,別表２!$E$4,0)</f>
        <v>0</v>
      </c>
      <c r="K77" s="194">
        <f>VLOOKUP($F77,別表３!$B$9:$I$14,5,FALSE)</f>
        <v>0</v>
      </c>
      <c r="L77" s="231" t="str">
        <f>IF(F77="","",VLOOKUP(F77,別表３!$B$9:$D$14,3,FALSE))</f>
        <v/>
      </c>
      <c r="M77" s="98"/>
      <c r="N77" s="98"/>
      <c r="O77" s="97"/>
      <c r="P77" s="232">
        <f t="shared" si="6"/>
        <v>0</v>
      </c>
      <c r="Q77" s="7">
        <f t="shared" si="7"/>
        <v>0</v>
      </c>
      <c r="R77" s="7">
        <f t="shared" si="5"/>
        <v>0</v>
      </c>
      <c r="S77" s="7">
        <f t="shared" si="8"/>
        <v>0</v>
      </c>
      <c r="T77" s="7" t="str">
        <f t="shared" si="9"/>
        <v/>
      </c>
      <c r="U77" s="7" t="str">
        <f t="shared" si="10"/>
        <v/>
      </c>
    </row>
    <row r="78" spans="1:21" ht="15.95" hidden="1" customHeight="1">
      <c r="A78" s="230" t="s">
        <v>1232</v>
      </c>
      <c r="B78" s="105"/>
      <c r="C78" s="109"/>
      <c r="D78" s="109"/>
      <c r="E78" s="109"/>
      <c r="F78" s="109"/>
      <c r="G78" s="194">
        <f>VLOOKUP(E78,別表３!$B$9:$I$14,7,FALSE)</f>
        <v>0</v>
      </c>
      <c r="H78" s="194">
        <f>VLOOKUP($F78,別表３!$B$9:$I$14,7,FALSE)</f>
        <v>0</v>
      </c>
      <c r="I78" s="194">
        <f>VLOOKUP($F78,別表３!$B$9:$I$14,7,FALSE)</f>
        <v>0</v>
      </c>
      <c r="J78" s="194">
        <f>IF(F78=5,別表２!$E$4,0)</f>
        <v>0</v>
      </c>
      <c r="K78" s="194">
        <f>VLOOKUP($F78,別表３!$B$9:$I$14,5,FALSE)</f>
        <v>0</v>
      </c>
      <c r="L78" s="231" t="str">
        <f>IF(F78="","",VLOOKUP(F78,別表３!$B$9:$D$14,3,FALSE))</f>
        <v/>
      </c>
      <c r="M78" s="98"/>
      <c r="N78" s="98"/>
      <c r="O78" s="97"/>
      <c r="P78" s="232">
        <f t="shared" si="6"/>
        <v>0</v>
      </c>
      <c r="Q78" s="7">
        <f t="shared" si="7"/>
        <v>0</v>
      </c>
      <c r="R78" s="7">
        <f t="shared" si="5"/>
        <v>0</v>
      </c>
      <c r="S78" s="7">
        <f t="shared" si="8"/>
        <v>0</v>
      </c>
      <c r="T78" s="7" t="str">
        <f t="shared" si="9"/>
        <v/>
      </c>
      <c r="U78" s="7" t="str">
        <f t="shared" si="10"/>
        <v/>
      </c>
    </row>
    <row r="79" spans="1:21" ht="15.95" hidden="1" customHeight="1">
      <c r="A79" s="230" t="s">
        <v>1233</v>
      </c>
      <c r="B79" s="105"/>
      <c r="C79" s="109"/>
      <c r="D79" s="109"/>
      <c r="E79" s="109"/>
      <c r="F79" s="109"/>
      <c r="G79" s="194">
        <f>VLOOKUP(E79,別表３!$B$9:$I$14,7,FALSE)</f>
        <v>0</v>
      </c>
      <c r="H79" s="194">
        <f>VLOOKUP($F79,別表３!$B$9:$I$14,7,FALSE)</f>
        <v>0</v>
      </c>
      <c r="I79" s="194">
        <f>VLOOKUP($F79,別表３!$B$9:$I$14,7,FALSE)</f>
        <v>0</v>
      </c>
      <c r="J79" s="194">
        <f>IF(F79=5,別表２!$E$4,0)</f>
        <v>0</v>
      </c>
      <c r="K79" s="194">
        <f>VLOOKUP($F79,別表３!$B$9:$I$14,5,FALSE)</f>
        <v>0</v>
      </c>
      <c r="L79" s="231" t="str">
        <f>IF(F79="","",VLOOKUP(F79,別表３!$B$9:$D$14,3,FALSE))</f>
        <v/>
      </c>
      <c r="M79" s="98"/>
      <c r="N79" s="98"/>
      <c r="O79" s="97"/>
      <c r="P79" s="232">
        <f t="shared" si="6"/>
        <v>0</v>
      </c>
      <c r="Q79" s="7">
        <f t="shared" si="7"/>
        <v>0</v>
      </c>
      <c r="R79" s="7">
        <f t="shared" si="5"/>
        <v>0</v>
      </c>
      <c r="S79" s="7">
        <f t="shared" si="8"/>
        <v>0</v>
      </c>
      <c r="T79" s="7" t="str">
        <f t="shared" si="9"/>
        <v/>
      </c>
      <c r="U79" s="7" t="str">
        <f t="shared" si="10"/>
        <v/>
      </c>
    </row>
    <row r="80" spans="1:21" ht="15.95" hidden="1" customHeight="1">
      <c r="A80" s="230" t="s">
        <v>1234</v>
      </c>
      <c r="B80" s="105"/>
      <c r="C80" s="109"/>
      <c r="D80" s="109"/>
      <c r="E80" s="109"/>
      <c r="F80" s="109"/>
      <c r="G80" s="194">
        <f>VLOOKUP(E80,別表３!$B$9:$I$14,7,FALSE)</f>
        <v>0</v>
      </c>
      <c r="H80" s="194">
        <f>VLOOKUP($F80,別表３!$B$9:$I$14,7,FALSE)</f>
        <v>0</v>
      </c>
      <c r="I80" s="194">
        <f>VLOOKUP($F80,別表３!$B$9:$I$14,7,FALSE)</f>
        <v>0</v>
      </c>
      <c r="J80" s="194">
        <f>IF(F80=5,別表２!$E$4,0)</f>
        <v>0</v>
      </c>
      <c r="K80" s="194">
        <f>VLOOKUP($F80,別表３!$B$9:$I$14,5,FALSE)</f>
        <v>0</v>
      </c>
      <c r="L80" s="231" t="str">
        <f>IF(F80="","",VLOOKUP(F80,別表３!$B$9:$D$14,3,FALSE))</f>
        <v/>
      </c>
      <c r="M80" s="98"/>
      <c r="N80" s="98"/>
      <c r="O80" s="97"/>
      <c r="P80" s="232">
        <f t="shared" si="6"/>
        <v>0</v>
      </c>
      <c r="Q80" s="7">
        <f t="shared" si="7"/>
        <v>0</v>
      </c>
      <c r="R80" s="7">
        <f t="shared" si="5"/>
        <v>0</v>
      </c>
      <c r="S80" s="7">
        <f t="shared" si="8"/>
        <v>0</v>
      </c>
      <c r="T80" s="7" t="str">
        <f t="shared" si="9"/>
        <v/>
      </c>
      <c r="U80" s="7" t="str">
        <f t="shared" si="10"/>
        <v/>
      </c>
    </row>
    <row r="81" spans="1:21" ht="15.95" hidden="1" customHeight="1">
      <c r="A81" s="230" t="s">
        <v>1235</v>
      </c>
      <c r="B81" s="105"/>
      <c r="C81" s="109"/>
      <c r="D81" s="109"/>
      <c r="E81" s="109"/>
      <c r="F81" s="109"/>
      <c r="G81" s="194">
        <f>VLOOKUP(E81,別表３!$B$9:$I$14,7,FALSE)</f>
        <v>0</v>
      </c>
      <c r="H81" s="194">
        <f>VLOOKUP($F81,別表３!$B$9:$I$14,7,FALSE)</f>
        <v>0</v>
      </c>
      <c r="I81" s="194">
        <f>VLOOKUP($F81,別表３!$B$9:$I$14,7,FALSE)</f>
        <v>0</v>
      </c>
      <c r="J81" s="194">
        <f>IF(F81=5,別表２!$E$4,0)</f>
        <v>0</v>
      </c>
      <c r="K81" s="194">
        <f>VLOOKUP($F81,別表３!$B$9:$I$14,5,FALSE)</f>
        <v>0</v>
      </c>
      <c r="L81" s="231" t="str">
        <f>IF(F81="","",VLOOKUP(F81,別表３!$B$9:$D$14,3,FALSE))</f>
        <v/>
      </c>
      <c r="M81" s="98"/>
      <c r="N81" s="98"/>
      <c r="O81" s="97"/>
      <c r="P81" s="232">
        <f t="shared" si="6"/>
        <v>0</v>
      </c>
      <c r="Q81" s="7">
        <f t="shared" si="7"/>
        <v>0</v>
      </c>
      <c r="R81" s="7">
        <f t="shared" si="5"/>
        <v>0</v>
      </c>
      <c r="S81" s="7">
        <f t="shared" si="8"/>
        <v>0</v>
      </c>
      <c r="T81" s="7" t="str">
        <f t="shared" si="9"/>
        <v/>
      </c>
      <c r="U81" s="7" t="str">
        <f t="shared" si="10"/>
        <v/>
      </c>
    </row>
    <row r="82" spans="1:21" ht="15.95" hidden="1" customHeight="1">
      <c r="A82" s="230" t="s">
        <v>1236</v>
      </c>
      <c r="B82" s="105"/>
      <c r="C82" s="108"/>
      <c r="D82" s="108"/>
      <c r="E82" s="109"/>
      <c r="F82" s="109"/>
      <c r="G82" s="194">
        <f>VLOOKUP(E82,別表３!$B$9:$I$14,7,FALSE)</f>
        <v>0</v>
      </c>
      <c r="H82" s="194">
        <f>VLOOKUP($F82,別表３!$B$9:$I$14,7,FALSE)</f>
        <v>0</v>
      </c>
      <c r="I82" s="194">
        <f>VLOOKUP($F82,別表３!$B$9:$I$14,7,FALSE)</f>
        <v>0</v>
      </c>
      <c r="J82" s="194">
        <f>IF(F82=5,別表２!$E$4,0)</f>
        <v>0</v>
      </c>
      <c r="K82" s="194">
        <f>VLOOKUP($F82,別表３!$B$9:$I$14,5,FALSE)</f>
        <v>0</v>
      </c>
      <c r="L82" s="231" t="str">
        <f>IF(F82="","",VLOOKUP(F82,別表３!$B$9:$D$14,3,FALSE))</f>
        <v/>
      </c>
      <c r="M82" s="98"/>
      <c r="N82" s="98"/>
      <c r="O82" s="97"/>
      <c r="P82" s="232">
        <f t="shared" si="6"/>
        <v>0</v>
      </c>
      <c r="Q82" s="7">
        <f t="shared" ref="Q82:Q87" si="11">IF(E82=5,G82,0)</f>
        <v>0</v>
      </c>
      <c r="R82" s="7">
        <f t="shared" ref="R82:R103" si="12">IF(F82=5,P82-G82,0)</f>
        <v>0</v>
      </c>
      <c r="S82" s="7">
        <f t="shared" ref="S82:S103" si="13">SUM(Q82:R82)</f>
        <v>0</v>
      </c>
      <c r="T82" s="7" t="str">
        <f t="shared" ref="T82:T103" si="14">IF(E82="","",VLOOKUP(E82,$V$53:$W$58,2,FALSE))</f>
        <v/>
      </c>
      <c r="U82" s="7" t="str">
        <f t="shared" ref="U82:U103" si="15">IF(F82="","",VLOOKUP(F82,$V$53:$W$58,2,FALSE))</f>
        <v/>
      </c>
    </row>
    <row r="83" spans="1:21" ht="15.75" hidden="1" customHeight="1">
      <c r="A83" s="230" t="s">
        <v>1237</v>
      </c>
      <c r="B83" s="105"/>
      <c r="C83" s="108"/>
      <c r="D83" s="108"/>
      <c r="E83" s="109"/>
      <c r="F83" s="109"/>
      <c r="G83" s="194">
        <f>VLOOKUP(E83,別表３!$B$9:$I$14,7,FALSE)</f>
        <v>0</v>
      </c>
      <c r="H83" s="194">
        <f>VLOOKUP($F83,別表３!$B$9:$I$14,7,FALSE)</f>
        <v>0</v>
      </c>
      <c r="I83" s="194">
        <f>VLOOKUP($F83,別表３!$B$9:$I$14,7,FALSE)</f>
        <v>0</v>
      </c>
      <c r="J83" s="194">
        <f>IF(F83=5,別表２!$E$4,0)</f>
        <v>0</v>
      </c>
      <c r="K83" s="194">
        <f>VLOOKUP($F83,別表３!$B$9:$I$14,5,FALSE)</f>
        <v>0</v>
      </c>
      <c r="L83" s="231" t="str">
        <f>IF(F83="","",VLOOKUP(F83,別表３!$B$9:$D$14,3,FALSE))</f>
        <v/>
      </c>
      <c r="M83" s="98"/>
      <c r="N83" s="98"/>
      <c r="O83" s="97"/>
      <c r="P83" s="232">
        <f t="shared" si="6"/>
        <v>0</v>
      </c>
      <c r="Q83" s="7">
        <f t="shared" si="11"/>
        <v>0</v>
      </c>
      <c r="R83" s="7">
        <f t="shared" si="12"/>
        <v>0</v>
      </c>
      <c r="S83" s="7">
        <f t="shared" si="13"/>
        <v>0</v>
      </c>
      <c r="T83" s="7" t="str">
        <f t="shared" si="14"/>
        <v/>
      </c>
      <c r="U83" s="7" t="str">
        <f t="shared" si="15"/>
        <v/>
      </c>
    </row>
    <row r="84" spans="1:21" ht="15.95" hidden="1" customHeight="1">
      <c r="A84" s="230" t="s">
        <v>1238</v>
      </c>
      <c r="B84" s="105"/>
      <c r="C84" s="108"/>
      <c r="D84" s="108"/>
      <c r="E84" s="109"/>
      <c r="F84" s="109"/>
      <c r="G84" s="194">
        <f>VLOOKUP(E84,別表３!$B$9:$I$14,7,FALSE)</f>
        <v>0</v>
      </c>
      <c r="H84" s="194">
        <f>VLOOKUP($F84,別表３!$B$9:$I$14,7,FALSE)</f>
        <v>0</v>
      </c>
      <c r="I84" s="194">
        <f>VLOOKUP($F84,別表３!$B$9:$I$14,7,FALSE)</f>
        <v>0</v>
      </c>
      <c r="J84" s="194">
        <f>IF(F84=5,別表２!$E$4,0)</f>
        <v>0</v>
      </c>
      <c r="K84" s="194">
        <f>VLOOKUP($F84,別表３!$B$9:$I$14,5,FALSE)</f>
        <v>0</v>
      </c>
      <c r="L84" s="231" t="str">
        <f>IF(F84="","",VLOOKUP(F84,別表３!$B$9:$D$14,3,FALSE))</f>
        <v/>
      </c>
      <c r="M84" s="98"/>
      <c r="N84" s="98"/>
      <c r="O84" s="97"/>
      <c r="P84" s="232">
        <f t="shared" si="6"/>
        <v>0</v>
      </c>
      <c r="Q84" s="7">
        <f t="shared" si="11"/>
        <v>0</v>
      </c>
      <c r="R84" s="7">
        <f t="shared" si="12"/>
        <v>0</v>
      </c>
      <c r="S84" s="7">
        <f t="shared" si="13"/>
        <v>0</v>
      </c>
      <c r="T84" s="7" t="str">
        <f t="shared" si="14"/>
        <v/>
      </c>
      <c r="U84" s="7" t="str">
        <f t="shared" si="15"/>
        <v/>
      </c>
    </row>
    <row r="85" spans="1:21" ht="15.95" hidden="1" customHeight="1">
      <c r="A85" s="230" t="s">
        <v>1239</v>
      </c>
      <c r="B85" s="105"/>
      <c r="C85" s="108"/>
      <c r="D85" s="108"/>
      <c r="E85" s="109"/>
      <c r="F85" s="109"/>
      <c r="G85" s="194">
        <f>VLOOKUP(E85,別表３!$B$9:$I$14,7,FALSE)</f>
        <v>0</v>
      </c>
      <c r="H85" s="194">
        <f>VLOOKUP($F85,別表３!$B$9:$I$14,7,FALSE)</f>
        <v>0</v>
      </c>
      <c r="I85" s="194">
        <f>VLOOKUP($F85,別表３!$B$9:$I$14,7,FALSE)</f>
        <v>0</v>
      </c>
      <c r="J85" s="194">
        <f>IF(F85=5,別表２!$E$4,0)</f>
        <v>0</v>
      </c>
      <c r="K85" s="194">
        <f>VLOOKUP($F85,別表３!$B$9:$I$14,5,FALSE)</f>
        <v>0</v>
      </c>
      <c r="L85" s="231" t="str">
        <f>IF(F85="","",VLOOKUP(F85,別表３!$B$9:$D$14,3,FALSE))</f>
        <v/>
      </c>
      <c r="M85" s="98"/>
      <c r="N85" s="98"/>
      <c r="O85" s="97"/>
      <c r="P85" s="232">
        <f t="shared" si="6"/>
        <v>0</v>
      </c>
      <c r="Q85" s="7">
        <f t="shared" si="11"/>
        <v>0</v>
      </c>
      <c r="R85" s="7">
        <f t="shared" si="12"/>
        <v>0</v>
      </c>
      <c r="S85" s="7">
        <f t="shared" si="13"/>
        <v>0</v>
      </c>
      <c r="T85" s="7" t="str">
        <f t="shared" si="14"/>
        <v/>
      </c>
      <c r="U85" s="7" t="str">
        <f t="shared" si="15"/>
        <v/>
      </c>
    </row>
    <row r="86" spans="1:21" ht="15.95" hidden="1" customHeight="1">
      <c r="A86" s="230" t="s">
        <v>1240</v>
      </c>
      <c r="B86" s="105"/>
      <c r="C86" s="108"/>
      <c r="D86" s="108"/>
      <c r="E86" s="109"/>
      <c r="F86" s="109"/>
      <c r="G86" s="194">
        <f>VLOOKUP(E86,別表３!$B$9:$I$14,7,FALSE)</f>
        <v>0</v>
      </c>
      <c r="H86" s="194">
        <f>VLOOKUP($F86,別表３!$B$9:$I$14,7,FALSE)</f>
        <v>0</v>
      </c>
      <c r="I86" s="194">
        <f>VLOOKUP($F86,別表３!$B$9:$I$14,7,FALSE)</f>
        <v>0</v>
      </c>
      <c r="J86" s="194">
        <f>IF(F86=5,別表２!$E$4,0)</f>
        <v>0</v>
      </c>
      <c r="K86" s="194">
        <f>VLOOKUP($F86,別表３!$B$9:$I$14,5,FALSE)</f>
        <v>0</v>
      </c>
      <c r="L86" s="231" t="str">
        <f>IF(F86="","",VLOOKUP(F86,別表３!$B$9:$D$14,3,FALSE))</f>
        <v/>
      </c>
      <c r="M86" s="98"/>
      <c r="N86" s="98"/>
      <c r="O86" s="97"/>
      <c r="P86" s="232">
        <f t="shared" si="6"/>
        <v>0</v>
      </c>
      <c r="Q86" s="7">
        <f t="shared" si="11"/>
        <v>0</v>
      </c>
      <c r="R86" s="7">
        <f t="shared" si="12"/>
        <v>0</v>
      </c>
      <c r="S86" s="7">
        <f t="shared" si="13"/>
        <v>0</v>
      </c>
      <c r="T86" s="7" t="str">
        <f t="shared" si="14"/>
        <v/>
      </c>
      <c r="U86" s="7" t="str">
        <f t="shared" si="15"/>
        <v/>
      </c>
    </row>
    <row r="87" spans="1:21" ht="15.95" hidden="1" customHeight="1">
      <c r="A87" s="230" t="s">
        <v>1241</v>
      </c>
      <c r="B87" s="105"/>
      <c r="C87" s="108"/>
      <c r="D87" s="108"/>
      <c r="E87" s="109"/>
      <c r="F87" s="109"/>
      <c r="G87" s="194">
        <f>VLOOKUP(E87,別表３!$B$9:$I$14,7,FALSE)</f>
        <v>0</v>
      </c>
      <c r="H87" s="194">
        <f>VLOOKUP($F87,別表３!$B$9:$I$14,7,FALSE)</f>
        <v>0</v>
      </c>
      <c r="I87" s="194">
        <f>VLOOKUP($F87,別表３!$B$9:$I$14,7,FALSE)</f>
        <v>0</v>
      </c>
      <c r="J87" s="194">
        <f>IF(F87=5,別表２!$E$4,0)</f>
        <v>0</v>
      </c>
      <c r="K87" s="194">
        <f>VLOOKUP($F87,別表３!$B$9:$I$14,5,FALSE)</f>
        <v>0</v>
      </c>
      <c r="L87" s="231" t="str">
        <f>IF(F87="","",VLOOKUP(F87,別表３!$B$9:$D$14,3,FALSE))</f>
        <v/>
      </c>
      <c r="M87" s="98"/>
      <c r="N87" s="98"/>
      <c r="O87" s="97"/>
      <c r="P87" s="232">
        <f t="shared" si="6"/>
        <v>0</v>
      </c>
      <c r="Q87" s="7">
        <f t="shared" si="11"/>
        <v>0</v>
      </c>
      <c r="R87" s="7">
        <f t="shared" si="12"/>
        <v>0</v>
      </c>
      <c r="S87" s="7">
        <f t="shared" si="13"/>
        <v>0</v>
      </c>
      <c r="T87" s="7" t="str">
        <f t="shared" si="14"/>
        <v/>
      </c>
      <c r="U87" s="7" t="str">
        <f t="shared" si="15"/>
        <v/>
      </c>
    </row>
    <row r="88" spans="1:21" ht="15.95" hidden="1" customHeight="1">
      <c r="A88" s="230" t="s">
        <v>1242</v>
      </c>
      <c r="B88" s="105"/>
      <c r="C88" s="108"/>
      <c r="D88" s="108"/>
      <c r="E88" s="109"/>
      <c r="F88" s="109"/>
      <c r="G88" s="194">
        <f>VLOOKUP(E88,別表３!$B$9:$I$14,7,FALSE)</f>
        <v>0</v>
      </c>
      <c r="H88" s="194">
        <f>VLOOKUP($F88,別表３!$B$9:$I$14,7,FALSE)</f>
        <v>0</v>
      </c>
      <c r="I88" s="194">
        <f>VLOOKUP($F88,別表３!$B$9:$I$14,7,FALSE)</f>
        <v>0</v>
      </c>
      <c r="J88" s="194">
        <f>IF(F88=5,別表２!$E$4,0)</f>
        <v>0</v>
      </c>
      <c r="K88" s="194">
        <f>VLOOKUP($F88,別表３!$B$9:$I$14,5,FALSE)</f>
        <v>0</v>
      </c>
      <c r="L88" s="231" t="str">
        <f>IF(F88="","",VLOOKUP(F88,別表３!$B$9:$D$14,3,FALSE))</f>
        <v/>
      </c>
      <c r="M88" s="98"/>
      <c r="N88" s="98"/>
      <c r="O88" s="97"/>
      <c r="P88" s="232">
        <f t="shared" si="6"/>
        <v>0</v>
      </c>
      <c r="Q88" s="7">
        <f>IF(E88=5,G88,0)</f>
        <v>0</v>
      </c>
      <c r="R88" s="7">
        <f t="shared" si="12"/>
        <v>0</v>
      </c>
      <c r="S88" s="7">
        <f t="shared" si="13"/>
        <v>0</v>
      </c>
      <c r="T88" s="7" t="str">
        <f t="shared" si="14"/>
        <v/>
      </c>
      <c r="U88" s="7" t="str">
        <f t="shared" si="15"/>
        <v/>
      </c>
    </row>
    <row r="89" spans="1:21" s="217" customFormat="1" ht="15.95" hidden="1" customHeight="1">
      <c r="A89" s="230" t="s">
        <v>1243</v>
      </c>
      <c r="B89" s="105"/>
      <c r="C89" s="108"/>
      <c r="D89" s="108"/>
      <c r="E89" s="108"/>
      <c r="F89" s="108"/>
      <c r="G89" s="234">
        <f>VLOOKUP(E89,別表３!$B$9:$I$14,7,FALSE)</f>
        <v>0</v>
      </c>
      <c r="H89" s="234">
        <f>VLOOKUP($F89,別表３!$B$9:$I$14,7,FALSE)</f>
        <v>0</v>
      </c>
      <c r="I89" s="234">
        <f>VLOOKUP($F89,別表３!$B$9:$I$14,7,FALSE)</f>
        <v>0</v>
      </c>
      <c r="J89" s="234">
        <f>IF(F89=5,別表２!$E$4,0)</f>
        <v>0</v>
      </c>
      <c r="K89" s="234">
        <f>VLOOKUP($F89,別表３!$B$9:$I$14,5,FALSE)</f>
        <v>0</v>
      </c>
      <c r="L89" s="235" t="str">
        <f>IF(F89="","",VLOOKUP(F89,別表３!$B$9:$D$14,3,FALSE))</f>
        <v/>
      </c>
      <c r="M89" s="103"/>
      <c r="N89" s="103"/>
      <c r="O89" s="568"/>
      <c r="P89" s="236">
        <f t="shared" si="6"/>
        <v>0</v>
      </c>
      <c r="Q89" s="7">
        <f t="shared" ref="Q89:Q109" si="16">IF(E89=5,G89,0)</f>
        <v>0</v>
      </c>
      <c r="R89" s="7">
        <f t="shared" si="12"/>
        <v>0</v>
      </c>
      <c r="S89" s="7">
        <f t="shared" si="13"/>
        <v>0</v>
      </c>
      <c r="T89" s="7" t="str">
        <f t="shared" si="14"/>
        <v/>
      </c>
      <c r="U89" s="7" t="str">
        <f t="shared" si="15"/>
        <v/>
      </c>
    </row>
    <row r="90" spans="1:21" s="217" customFormat="1" ht="15.95" hidden="1" customHeight="1">
      <c r="A90" s="230" t="s">
        <v>1244</v>
      </c>
      <c r="B90" s="105"/>
      <c r="C90" s="108"/>
      <c r="D90" s="108"/>
      <c r="E90" s="108"/>
      <c r="F90" s="108"/>
      <c r="G90" s="234">
        <f>VLOOKUP(E90,別表３!$B$9:$I$14,7,FALSE)</f>
        <v>0</v>
      </c>
      <c r="H90" s="234">
        <f>VLOOKUP($F90,別表３!$B$9:$I$14,7,FALSE)</f>
        <v>0</v>
      </c>
      <c r="I90" s="234">
        <f>VLOOKUP($F90,別表３!$B$9:$I$14,7,FALSE)</f>
        <v>0</v>
      </c>
      <c r="J90" s="234">
        <f>IF(F90=5,別表２!$E$4,0)</f>
        <v>0</v>
      </c>
      <c r="K90" s="234">
        <f>VLOOKUP($F90,別表３!$B$9:$I$14,5,FALSE)</f>
        <v>0</v>
      </c>
      <c r="L90" s="235" t="str">
        <f>IF(F90="","",VLOOKUP(F90,別表３!$B$9:$D$14,3,FALSE))</f>
        <v/>
      </c>
      <c r="M90" s="103"/>
      <c r="N90" s="103"/>
      <c r="O90" s="568"/>
      <c r="P90" s="236">
        <f t="shared" si="6"/>
        <v>0</v>
      </c>
      <c r="Q90" s="7">
        <f t="shared" si="16"/>
        <v>0</v>
      </c>
      <c r="R90" s="7">
        <f t="shared" si="12"/>
        <v>0</v>
      </c>
      <c r="S90" s="7">
        <f t="shared" si="13"/>
        <v>0</v>
      </c>
      <c r="T90" s="7" t="str">
        <f t="shared" si="14"/>
        <v/>
      </c>
      <c r="U90" s="7" t="str">
        <f t="shared" si="15"/>
        <v/>
      </c>
    </row>
    <row r="91" spans="1:21" s="217" customFormat="1" ht="15.95" hidden="1" customHeight="1">
      <c r="A91" s="230" t="s">
        <v>1245</v>
      </c>
      <c r="B91" s="105"/>
      <c r="C91" s="110"/>
      <c r="D91" s="110"/>
      <c r="E91" s="108"/>
      <c r="F91" s="108"/>
      <c r="G91" s="234">
        <f>VLOOKUP(E91,別表３!$B$9:$I$14,7,FALSE)</f>
        <v>0</v>
      </c>
      <c r="H91" s="234">
        <f>VLOOKUP($F91,別表３!$B$9:$I$14,7,FALSE)</f>
        <v>0</v>
      </c>
      <c r="I91" s="234">
        <f>VLOOKUP($F91,別表３!$B$9:$I$14,7,FALSE)</f>
        <v>0</v>
      </c>
      <c r="J91" s="234">
        <f>IF(F91=5,別表２!$E$4,0)</f>
        <v>0</v>
      </c>
      <c r="K91" s="234">
        <f>VLOOKUP($F91,別表３!$B$9:$I$14,5,FALSE)</f>
        <v>0</v>
      </c>
      <c r="L91" s="235" t="str">
        <f>IF(F91="","",VLOOKUP(F91,別表３!$B$9:$D$14,3,FALSE))</f>
        <v/>
      </c>
      <c r="M91" s="103"/>
      <c r="N91" s="103"/>
      <c r="O91" s="568"/>
      <c r="P91" s="236">
        <f t="shared" si="6"/>
        <v>0</v>
      </c>
      <c r="Q91" s="7">
        <f t="shared" si="16"/>
        <v>0</v>
      </c>
      <c r="R91" s="7">
        <f t="shared" si="12"/>
        <v>0</v>
      </c>
      <c r="S91" s="7">
        <f t="shared" si="13"/>
        <v>0</v>
      </c>
      <c r="T91" s="7" t="str">
        <f t="shared" si="14"/>
        <v/>
      </c>
      <c r="U91" s="7" t="str">
        <f t="shared" si="15"/>
        <v/>
      </c>
    </row>
    <row r="92" spans="1:21" s="217" customFormat="1" ht="15.95" hidden="1" customHeight="1">
      <c r="A92" s="230" t="s">
        <v>1246</v>
      </c>
      <c r="B92" s="105"/>
      <c r="C92" s="108"/>
      <c r="D92" s="108"/>
      <c r="E92" s="108"/>
      <c r="F92" s="108"/>
      <c r="G92" s="234">
        <f>VLOOKUP(E92,別表３!$B$9:$I$14,7,FALSE)</f>
        <v>0</v>
      </c>
      <c r="H92" s="234">
        <f>VLOOKUP($F92,別表３!$B$9:$I$14,7,FALSE)</f>
        <v>0</v>
      </c>
      <c r="I92" s="234">
        <f>VLOOKUP($F92,別表３!$B$9:$I$14,7,FALSE)</f>
        <v>0</v>
      </c>
      <c r="J92" s="234">
        <f>IF(F92=5,別表２!$E$4,0)</f>
        <v>0</v>
      </c>
      <c r="K92" s="234">
        <f>VLOOKUP($F92,別表３!$B$9:$I$14,5,FALSE)</f>
        <v>0</v>
      </c>
      <c r="L92" s="235" t="str">
        <f>IF(F92="","",VLOOKUP(F92,別表３!$B$9:$D$14,3,FALSE))</f>
        <v/>
      </c>
      <c r="M92" s="103"/>
      <c r="N92" s="103"/>
      <c r="O92" s="568"/>
      <c r="P92" s="236">
        <f t="shared" si="6"/>
        <v>0</v>
      </c>
      <c r="Q92" s="7">
        <f t="shared" si="16"/>
        <v>0</v>
      </c>
      <c r="R92" s="7">
        <f t="shared" si="12"/>
        <v>0</v>
      </c>
      <c r="S92" s="7">
        <f t="shared" si="13"/>
        <v>0</v>
      </c>
      <c r="T92" s="7" t="str">
        <f t="shared" si="14"/>
        <v/>
      </c>
      <c r="U92" s="7" t="str">
        <f t="shared" si="15"/>
        <v/>
      </c>
    </row>
    <row r="93" spans="1:21" ht="15.95" hidden="1" customHeight="1">
      <c r="A93" s="230" t="s">
        <v>1247</v>
      </c>
      <c r="B93" s="105"/>
      <c r="C93" s="108"/>
      <c r="D93" s="108"/>
      <c r="E93" s="109"/>
      <c r="F93" s="109"/>
      <c r="G93" s="194">
        <f>VLOOKUP(E93,別表３!$B$9:$I$14,7,FALSE)</f>
        <v>0</v>
      </c>
      <c r="H93" s="194">
        <f>VLOOKUP($F93,別表３!$B$9:$I$14,7,FALSE)</f>
        <v>0</v>
      </c>
      <c r="I93" s="194">
        <f>VLOOKUP($F93,別表３!$B$9:$I$14,7,FALSE)</f>
        <v>0</v>
      </c>
      <c r="J93" s="194">
        <f>IF(F93=5,別表２!$E$4,0)</f>
        <v>0</v>
      </c>
      <c r="K93" s="194">
        <f>VLOOKUP($F93,別表３!$B$9:$I$14,5,FALSE)</f>
        <v>0</v>
      </c>
      <c r="L93" s="231" t="str">
        <f>IF(F93="","",VLOOKUP(F93,別表３!$B$9:$D$14,3,FALSE))</f>
        <v/>
      </c>
      <c r="M93" s="98"/>
      <c r="N93" s="98"/>
      <c r="O93" s="97"/>
      <c r="P93" s="232">
        <f t="shared" si="6"/>
        <v>0</v>
      </c>
      <c r="Q93" s="7">
        <f t="shared" si="16"/>
        <v>0</v>
      </c>
      <c r="R93" s="7">
        <f t="shared" si="12"/>
        <v>0</v>
      </c>
      <c r="S93" s="7">
        <f t="shared" si="13"/>
        <v>0</v>
      </c>
      <c r="T93" s="7" t="str">
        <f t="shared" si="14"/>
        <v/>
      </c>
      <c r="U93" s="7" t="str">
        <f t="shared" si="15"/>
        <v/>
      </c>
    </row>
    <row r="94" spans="1:21" ht="15.95" hidden="1" customHeight="1">
      <c r="A94" s="230" t="s">
        <v>1248</v>
      </c>
      <c r="B94" s="105"/>
      <c r="C94" s="108"/>
      <c r="D94" s="108"/>
      <c r="E94" s="109"/>
      <c r="F94" s="109"/>
      <c r="G94" s="194">
        <f>VLOOKUP(E94,別表３!$B$9:$I$14,7,FALSE)</f>
        <v>0</v>
      </c>
      <c r="H94" s="194">
        <f>VLOOKUP($F94,別表３!$B$9:$I$14,7,FALSE)</f>
        <v>0</v>
      </c>
      <c r="I94" s="194">
        <f>VLOOKUP($F94,別表３!$B$9:$I$14,7,FALSE)</f>
        <v>0</v>
      </c>
      <c r="J94" s="194">
        <f>IF(F94=5,別表２!$E$4,0)</f>
        <v>0</v>
      </c>
      <c r="K94" s="194">
        <f>VLOOKUP($F94,別表３!$B$9:$I$14,5,FALSE)</f>
        <v>0</v>
      </c>
      <c r="L94" s="231" t="str">
        <f>IF(F94="","",VLOOKUP(F94,別表３!$B$9:$D$14,3,FALSE))</f>
        <v/>
      </c>
      <c r="M94" s="98"/>
      <c r="N94" s="98"/>
      <c r="O94" s="97"/>
      <c r="P94" s="232">
        <f t="shared" si="6"/>
        <v>0</v>
      </c>
      <c r="Q94" s="7">
        <f t="shared" si="16"/>
        <v>0</v>
      </c>
      <c r="R94" s="7">
        <f t="shared" si="12"/>
        <v>0</v>
      </c>
      <c r="S94" s="7">
        <f t="shared" si="13"/>
        <v>0</v>
      </c>
      <c r="T94" s="7" t="str">
        <f t="shared" si="14"/>
        <v/>
      </c>
      <c r="U94" s="7" t="str">
        <f t="shared" si="15"/>
        <v/>
      </c>
    </row>
    <row r="95" spans="1:21" ht="15.95" hidden="1" customHeight="1">
      <c r="A95" s="230" t="s">
        <v>1249</v>
      </c>
      <c r="B95" s="105"/>
      <c r="C95" s="108"/>
      <c r="D95" s="108"/>
      <c r="E95" s="109"/>
      <c r="F95" s="109"/>
      <c r="G95" s="194">
        <f>VLOOKUP(E95,別表３!$B$9:$I$14,7,FALSE)</f>
        <v>0</v>
      </c>
      <c r="H95" s="194">
        <f>VLOOKUP($F95,別表３!$B$9:$I$14,7,FALSE)</f>
        <v>0</v>
      </c>
      <c r="I95" s="194">
        <f>VLOOKUP($F95,別表３!$B$9:$I$14,7,FALSE)</f>
        <v>0</v>
      </c>
      <c r="J95" s="194">
        <f>IF(F95=5,別表２!$E$4,0)</f>
        <v>0</v>
      </c>
      <c r="K95" s="194">
        <f>VLOOKUP($F95,別表３!$B$9:$I$14,5,FALSE)</f>
        <v>0</v>
      </c>
      <c r="L95" s="231" t="str">
        <f>IF(F95="","",VLOOKUP(F95,別表３!$B$9:$D$14,3,FALSE))</f>
        <v/>
      </c>
      <c r="M95" s="98"/>
      <c r="N95" s="98"/>
      <c r="O95" s="97"/>
      <c r="P95" s="232">
        <f t="shared" si="6"/>
        <v>0</v>
      </c>
      <c r="Q95" s="7">
        <f t="shared" si="16"/>
        <v>0</v>
      </c>
      <c r="R95" s="7">
        <f t="shared" si="12"/>
        <v>0</v>
      </c>
      <c r="S95" s="7">
        <f t="shared" si="13"/>
        <v>0</v>
      </c>
      <c r="T95" s="7" t="str">
        <f t="shared" si="14"/>
        <v/>
      </c>
      <c r="U95" s="7" t="str">
        <f t="shared" si="15"/>
        <v/>
      </c>
    </row>
    <row r="96" spans="1:21" ht="15.95" hidden="1" customHeight="1">
      <c r="A96" s="230" t="s">
        <v>1250</v>
      </c>
      <c r="B96" s="105"/>
      <c r="C96" s="108"/>
      <c r="D96" s="108"/>
      <c r="E96" s="109"/>
      <c r="F96" s="109"/>
      <c r="G96" s="194">
        <f>VLOOKUP(E96,別表３!$B$9:$I$14,7,FALSE)</f>
        <v>0</v>
      </c>
      <c r="H96" s="194">
        <f>VLOOKUP($F96,別表３!$B$9:$I$14,7,FALSE)</f>
        <v>0</v>
      </c>
      <c r="I96" s="194">
        <f>VLOOKUP($F96,別表３!$B$9:$I$14,7,FALSE)</f>
        <v>0</v>
      </c>
      <c r="J96" s="194">
        <f>IF(F96=5,別表２!$E$4,0)</f>
        <v>0</v>
      </c>
      <c r="K96" s="194">
        <f>VLOOKUP($F96,別表３!$B$9:$I$14,5,FALSE)</f>
        <v>0</v>
      </c>
      <c r="L96" s="231" t="str">
        <f>IF(F96="","",VLOOKUP(F96,別表３!$B$9:$D$14,3,FALSE))</f>
        <v/>
      </c>
      <c r="M96" s="98"/>
      <c r="N96" s="98"/>
      <c r="O96" s="97"/>
      <c r="P96" s="232">
        <f t="shared" si="6"/>
        <v>0</v>
      </c>
      <c r="Q96" s="7">
        <f t="shared" si="16"/>
        <v>0</v>
      </c>
      <c r="R96" s="7">
        <f t="shared" si="12"/>
        <v>0</v>
      </c>
      <c r="S96" s="7">
        <f t="shared" si="13"/>
        <v>0</v>
      </c>
      <c r="T96" s="7" t="str">
        <f t="shared" si="14"/>
        <v/>
      </c>
      <c r="U96" s="7" t="str">
        <f t="shared" si="15"/>
        <v/>
      </c>
    </row>
    <row r="97" spans="1:21" ht="15.95" hidden="1" customHeight="1">
      <c r="A97" s="230" t="s">
        <v>1251</v>
      </c>
      <c r="B97" s="105"/>
      <c r="C97" s="108"/>
      <c r="D97" s="108"/>
      <c r="E97" s="109"/>
      <c r="F97" s="109"/>
      <c r="G97" s="194">
        <f>VLOOKUP(E97,別表３!$B$9:$I$14,7,FALSE)</f>
        <v>0</v>
      </c>
      <c r="H97" s="194">
        <f>VLOOKUP($F97,別表３!$B$9:$I$14,7,FALSE)</f>
        <v>0</v>
      </c>
      <c r="I97" s="194">
        <f>VLOOKUP($F97,別表３!$B$9:$I$14,7,FALSE)</f>
        <v>0</v>
      </c>
      <c r="J97" s="194">
        <f>IF(F97=5,別表２!$E$4,0)</f>
        <v>0</v>
      </c>
      <c r="K97" s="194">
        <f>VLOOKUP($F97,別表３!$B$9:$I$14,5,FALSE)</f>
        <v>0</v>
      </c>
      <c r="L97" s="231" t="str">
        <f>IF(F97="","",VLOOKUP(F97,別表３!$B$9:$D$14,3,FALSE))</f>
        <v/>
      </c>
      <c r="M97" s="98"/>
      <c r="N97" s="98"/>
      <c r="O97" s="97"/>
      <c r="P97" s="232">
        <f t="shared" si="6"/>
        <v>0</v>
      </c>
      <c r="Q97" s="7">
        <f t="shared" si="16"/>
        <v>0</v>
      </c>
      <c r="R97" s="7">
        <f t="shared" si="12"/>
        <v>0</v>
      </c>
      <c r="S97" s="7">
        <f t="shared" si="13"/>
        <v>0</v>
      </c>
      <c r="T97" s="7" t="str">
        <f t="shared" si="14"/>
        <v/>
      </c>
      <c r="U97" s="7" t="str">
        <f t="shared" si="15"/>
        <v/>
      </c>
    </row>
    <row r="98" spans="1:21" ht="15.95" hidden="1" customHeight="1">
      <c r="A98" s="230" t="s">
        <v>1252</v>
      </c>
      <c r="B98" s="105"/>
      <c r="C98" s="108"/>
      <c r="D98" s="108"/>
      <c r="E98" s="109"/>
      <c r="F98" s="109"/>
      <c r="G98" s="194">
        <f>VLOOKUP(E98,別表３!$B$9:$I$14,7,FALSE)</f>
        <v>0</v>
      </c>
      <c r="H98" s="194">
        <f>VLOOKUP($F98,別表３!$B$9:$I$14,7,FALSE)</f>
        <v>0</v>
      </c>
      <c r="I98" s="194">
        <f>VLOOKUP($F98,別表３!$B$9:$I$14,7,FALSE)</f>
        <v>0</v>
      </c>
      <c r="J98" s="194">
        <f>IF(F98=5,別表２!$E$4,0)</f>
        <v>0</v>
      </c>
      <c r="K98" s="194">
        <f>VLOOKUP($F98,別表３!$B$9:$I$14,5,FALSE)</f>
        <v>0</v>
      </c>
      <c r="L98" s="231" t="str">
        <f>IF(F98="","",VLOOKUP(F98,別表３!$B$9:$D$14,3,FALSE))</f>
        <v/>
      </c>
      <c r="M98" s="98"/>
      <c r="N98" s="98"/>
      <c r="O98" s="97"/>
      <c r="P98" s="232">
        <f t="shared" si="6"/>
        <v>0</v>
      </c>
      <c r="Q98" s="7">
        <f t="shared" si="16"/>
        <v>0</v>
      </c>
      <c r="R98" s="7">
        <f t="shared" si="12"/>
        <v>0</v>
      </c>
      <c r="S98" s="7">
        <f t="shared" si="13"/>
        <v>0</v>
      </c>
      <c r="T98" s="7" t="str">
        <f t="shared" si="14"/>
        <v/>
      </c>
      <c r="U98" s="7" t="str">
        <f t="shared" si="15"/>
        <v/>
      </c>
    </row>
    <row r="99" spans="1:21" ht="15.95" hidden="1" customHeight="1">
      <c r="A99" s="230" t="s">
        <v>1253</v>
      </c>
      <c r="B99" s="105"/>
      <c r="C99" s="109"/>
      <c r="D99" s="109"/>
      <c r="E99" s="109"/>
      <c r="F99" s="109"/>
      <c r="G99" s="194">
        <f>VLOOKUP(E99,別表３!$B$9:$I$14,7,FALSE)</f>
        <v>0</v>
      </c>
      <c r="H99" s="194">
        <f>VLOOKUP($F99,別表３!$B$9:$I$14,7,FALSE)</f>
        <v>0</v>
      </c>
      <c r="I99" s="194">
        <f>VLOOKUP($F99,別表３!$B$9:$I$14,7,FALSE)</f>
        <v>0</v>
      </c>
      <c r="J99" s="194">
        <f>IF(F99=5,別表２!$E$4,0)</f>
        <v>0</v>
      </c>
      <c r="K99" s="194">
        <f>VLOOKUP($F99,別表３!$B$9:$I$14,5,FALSE)</f>
        <v>0</v>
      </c>
      <c r="L99" s="231" t="str">
        <f>IF(F99="","",VLOOKUP(F99,別表３!$B$9:$D$14,3,FALSE))</f>
        <v/>
      </c>
      <c r="M99" s="98"/>
      <c r="N99" s="98"/>
      <c r="O99" s="97"/>
      <c r="P99" s="232">
        <f t="shared" si="6"/>
        <v>0</v>
      </c>
      <c r="Q99" s="7">
        <f t="shared" si="16"/>
        <v>0</v>
      </c>
      <c r="R99" s="7">
        <f t="shared" si="12"/>
        <v>0</v>
      </c>
      <c r="S99" s="7">
        <f t="shared" si="13"/>
        <v>0</v>
      </c>
      <c r="T99" s="7" t="str">
        <f t="shared" si="14"/>
        <v/>
      </c>
      <c r="U99" s="7" t="str">
        <f t="shared" si="15"/>
        <v/>
      </c>
    </row>
    <row r="100" spans="1:21" ht="15.95" hidden="1" customHeight="1">
      <c r="A100" s="230" t="s">
        <v>1254</v>
      </c>
      <c r="B100" s="105"/>
      <c r="C100" s="109"/>
      <c r="D100" s="109"/>
      <c r="E100" s="109"/>
      <c r="F100" s="109"/>
      <c r="G100" s="194">
        <f>VLOOKUP(E100,別表３!$B$9:$I$14,7,FALSE)</f>
        <v>0</v>
      </c>
      <c r="H100" s="194">
        <f>VLOOKUP($F100,別表３!$B$9:$I$14,7,FALSE)</f>
        <v>0</v>
      </c>
      <c r="I100" s="194">
        <f>VLOOKUP($F100,別表３!$B$9:$I$14,7,FALSE)</f>
        <v>0</v>
      </c>
      <c r="J100" s="194">
        <f>IF(F100=5,別表２!$E$4,0)</f>
        <v>0</v>
      </c>
      <c r="K100" s="194">
        <f>VLOOKUP($F100,別表３!$B$9:$I$14,5,FALSE)</f>
        <v>0</v>
      </c>
      <c r="L100" s="231" t="str">
        <f>IF(F100="","",VLOOKUP(F100,別表３!$B$9:$D$14,3,FALSE))</f>
        <v/>
      </c>
      <c r="M100" s="98"/>
      <c r="N100" s="98"/>
      <c r="O100" s="97"/>
      <c r="P100" s="232">
        <f t="shared" si="6"/>
        <v>0</v>
      </c>
      <c r="Q100" s="7">
        <f t="shared" si="16"/>
        <v>0</v>
      </c>
      <c r="R100" s="7">
        <f t="shared" si="12"/>
        <v>0</v>
      </c>
      <c r="S100" s="7">
        <f t="shared" si="13"/>
        <v>0</v>
      </c>
      <c r="T100" s="7" t="str">
        <f t="shared" si="14"/>
        <v/>
      </c>
      <c r="U100" s="7" t="str">
        <f t="shared" si="15"/>
        <v/>
      </c>
    </row>
    <row r="101" spans="1:21" ht="15.95" hidden="1" customHeight="1">
      <c r="A101" s="230" t="s">
        <v>1255</v>
      </c>
      <c r="B101" s="105"/>
      <c r="C101" s="109"/>
      <c r="D101" s="109"/>
      <c r="E101" s="109"/>
      <c r="F101" s="109"/>
      <c r="G101" s="194">
        <f>VLOOKUP(E101,別表３!$B$9:$I$14,7,FALSE)</f>
        <v>0</v>
      </c>
      <c r="H101" s="194">
        <f>VLOOKUP($F101,別表３!$B$9:$I$14,7,FALSE)</f>
        <v>0</v>
      </c>
      <c r="I101" s="194">
        <f>VLOOKUP($F101,別表３!$B$9:$I$14,7,FALSE)</f>
        <v>0</v>
      </c>
      <c r="J101" s="194">
        <f>IF(F101=5,別表２!$E$4,0)</f>
        <v>0</v>
      </c>
      <c r="K101" s="194">
        <f>VLOOKUP($F101,別表３!$B$9:$I$14,5,FALSE)</f>
        <v>0</v>
      </c>
      <c r="L101" s="231" t="str">
        <f>IF(F101="","",VLOOKUP(F101,別表３!$B$9:$D$14,3,FALSE))</f>
        <v/>
      </c>
      <c r="M101" s="98"/>
      <c r="N101" s="98"/>
      <c r="O101" s="97"/>
      <c r="P101" s="232">
        <f t="shared" si="6"/>
        <v>0</v>
      </c>
      <c r="Q101" s="7">
        <f t="shared" si="16"/>
        <v>0</v>
      </c>
      <c r="R101" s="7">
        <f t="shared" si="12"/>
        <v>0</v>
      </c>
      <c r="S101" s="7">
        <f t="shared" si="13"/>
        <v>0</v>
      </c>
      <c r="T101" s="7" t="str">
        <f t="shared" si="14"/>
        <v/>
      </c>
      <c r="U101" s="7" t="str">
        <f t="shared" si="15"/>
        <v/>
      </c>
    </row>
    <row r="102" spans="1:21" ht="15.95" hidden="1" customHeight="1">
      <c r="A102" s="230" t="s">
        <v>1256</v>
      </c>
      <c r="B102" s="105"/>
      <c r="C102" s="109"/>
      <c r="D102" s="109"/>
      <c r="E102" s="109"/>
      <c r="F102" s="109"/>
      <c r="G102" s="194">
        <f>VLOOKUP(E102,別表３!$B$9:$I$14,7,FALSE)</f>
        <v>0</v>
      </c>
      <c r="H102" s="194">
        <f>VLOOKUP($F102,別表３!$B$9:$I$14,7,FALSE)</f>
        <v>0</v>
      </c>
      <c r="I102" s="194">
        <f>VLOOKUP($F102,別表３!$B$9:$I$14,7,FALSE)</f>
        <v>0</v>
      </c>
      <c r="J102" s="194">
        <f>IF(F102=5,別表２!$E$4,0)</f>
        <v>0</v>
      </c>
      <c r="K102" s="194">
        <f>VLOOKUP($F102,別表３!$B$9:$I$14,5,FALSE)</f>
        <v>0</v>
      </c>
      <c r="L102" s="231" t="str">
        <f>IF(F102="","",VLOOKUP(F102,別表３!$B$9:$D$14,3,FALSE))</f>
        <v/>
      </c>
      <c r="M102" s="98"/>
      <c r="N102" s="98"/>
      <c r="O102" s="97"/>
      <c r="P102" s="232">
        <f t="shared" si="6"/>
        <v>0</v>
      </c>
      <c r="Q102" s="7">
        <f t="shared" si="16"/>
        <v>0</v>
      </c>
      <c r="R102" s="7">
        <f t="shared" si="12"/>
        <v>0</v>
      </c>
      <c r="S102" s="7">
        <f t="shared" si="13"/>
        <v>0</v>
      </c>
      <c r="T102" s="7" t="str">
        <f t="shared" si="14"/>
        <v/>
      </c>
      <c r="U102" s="7" t="str">
        <f t="shared" si="15"/>
        <v/>
      </c>
    </row>
    <row r="103" spans="1:21" ht="15.95" hidden="1" customHeight="1">
      <c r="A103" s="230" t="s">
        <v>1257</v>
      </c>
      <c r="B103" s="105"/>
      <c r="C103" s="109"/>
      <c r="D103" s="109"/>
      <c r="E103" s="109"/>
      <c r="F103" s="109"/>
      <c r="G103" s="194">
        <f>VLOOKUP(E103,別表３!$B$9:$I$14,7,FALSE)</f>
        <v>0</v>
      </c>
      <c r="H103" s="194">
        <f>VLOOKUP($F103,別表３!$B$9:$I$14,7,FALSE)</f>
        <v>0</v>
      </c>
      <c r="I103" s="194">
        <f>VLOOKUP($F103,別表３!$B$9:$I$14,7,FALSE)</f>
        <v>0</v>
      </c>
      <c r="J103" s="194">
        <f>IF(F103=5,別表２!$E$4,0)</f>
        <v>0</v>
      </c>
      <c r="K103" s="194">
        <f>VLOOKUP($F103,別表３!$B$9:$I$14,5,FALSE)</f>
        <v>0</v>
      </c>
      <c r="L103" s="231" t="str">
        <f>IF(F103="","",VLOOKUP(F103,別表３!$B$9:$D$14,3,FALSE))</f>
        <v/>
      </c>
      <c r="M103" s="98"/>
      <c r="N103" s="98"/>
      <c r="O103" s="97"/>
      <c r="P103" s="232">
        <f t="shared" si="6"/>
        <v>0</v>
      </c>
      <c r="Q103" s="7">
        <f t="shared" si="16"/>
        <v>0</v>
      </c>
      <c r="R103" s="7">
        <f t="shared" si="12"/>
        <v>0</v>
      </c>
      <c r="S103" s="7">
        <f t="shared" si="13"/>
        <v>0</v>
      </c>
      <c r="T103" s="7" t="str">
        <f t="shared" si="14"/>
        <v/>
      </c>
      <c r="U103" s="7" t="str">
        <f t="shared" si="15"/>
        <v/>
      </c>
    </row>
    <row r="104" spans="1:21" ht="15.95" hidden="1" customHeight="1">
      <c r="A104" s="230" t="s">
        <v>1258</v>
      </c>
      <c r="B104" s="105"/>
      <c r="C104" s="108"/>
      <c r="D104" s="108"/>
      <c r="E104" s="109"/>
      <c r="F104" s="109"/>
      <c r="G104" s="194">
        <f>VLOOKUP(E104,別表３!$B$9:$I$14,7,FALSE)</f>
        <v>0</v>
      </c>
      <c r="H104" s="194">
        <f>VLOOKUP($F104,別表３!$B$9:$I$14,7,FALSE)</f>
        <v>0</v>
      </c>
      <c r="I104" s="194">
        <f>VLOOKUP($F104,別表３!$B$9:$I$14,7,FALSE)</f>
        <v>0</v>
      </c>
      <c r="J104" s="194">
        <f>IF(F104=5,別表２!$E$4,0)</f>
        <v>0</v>
      </c>
      <c r="K104" s="194">
        <f>VLOOKUP($F104,別表３!$B$9:$I$14,5,FALSE)</f>
        <v>0</v>
      </c>
      <c r="L104" s="231" t="str">
        <f>IF(F104="","",VLOOKUP(F104,別表３!$B$9:$D$14,3,FALSE))</f>
        <v/>
      </c>
      <c r="M104" s="98"/>
      <c r="N104" s="98"/>
      <c r="O104" s="97"/>
      <c r="P104" s="232">
        <f t="shared" si="6"/>
        <v>0</v>
      </c>
      <c r="Q104" s="7">
        <f t="shared" si="16"/>
        <v>0</v>
      </c>
      <c r="R104" s="7">
        <f t="shared" ref="R104:R125" si="17">IF(F104=5,P104-G104,0)</f>
        <v>0</v>
      </c>
      <c r="S104" s="7">
        <f t="shared" ref="S104:S125" si="18">SUM(Q104:R104)</f>
        <v>0</v>
      </c>
      <c r="T104" s="7" t="str">
        <f t="shared" ref="T104:T125" si="19">IF(E104="","",VLOOKUP(E104,$V$53:$W$58,2,FALSE))</f>
        <v/>
      </c>
      <c r="U104" s="7" t="str">
        <f t="shared" ref="U104:U125" si="20">IF(F104="","",VLOOKUP(F104,$V$53:$W$58,2,FALSE))</f>
        <v/>
      </c>
    </row>
    <row r="105" spans="1:21" ht="15.95" hidden="1" customHeight="1">
      <c r="A105" s="230" t="s">
        <v>1259</v>
      </c>
      <c r="B105" s="105"/>
      <c r="C105" s="108"/>
      <c r="D105" s="108"/>
      <c r="E105" s="109"/>
      <c r="F105" s="109"/>
      <c r="G105" s="194">
        <f>VLOOKUP(E105,別表３!$B$9:$I$14,7,FALSE)</f>
        <v>0</v>
      </c>
      <c r="H105" s="194">
        <f>VLOOKUP($F105,別表３!$B$9:$I$14,7,FALSE)</f>
        <v>0</v>
      </c>
      <c r="I105" s="194">
        <f>VLOOKUP($F105,別表３!$B$9:$I$14,7,FALSE)</f>
        <v>0</v>
      </c>
      <c r="J105" s="194">
        <f>IF(F105=5,別表２!$E$4,0)</f>
        <v>0</v>
      </c>
      <c r="K105" s="194">
        <f>VLOOKUP($F105,別表３!$B$9:$I$14,5,FALSE)</f>
        <v>0</v>
      </c>
      <c r="L105" s="231" t="str">
        <f>IF(F105="","",VLOOKUP(F105,別表３!$B$9:$D$14,3,FALSE))</f>
        <v/>
      </c>
      <c r="M105" s="98"/>
      <c r="N105" s="98"/>
      <c r="O105" s="97"/>
      <c r="P105" s="232">
        <f t="shared" si="6"/>
        <v>0</v>
      </c>
      <c r="Q105" s="7">
        <f t="shared" si="16"/>
        <v>0</v>
      </c>
      <c r="R105" s="7">
        <f t="shared" si="17"/>
        <v>0</v>
      </c>
      <c r="S105" s="7">
        <f t="shared" si="18"/>
        <v>0</v>
      </c>
      <c r="T105" s="7" t="str">
        <f t="shared" si="19"/>
        <v/>
      </c>
      <c r="U105" s="7" t="str">
        <f t="shared" si="20"/>
        <v/>
      </c>
    </row>
    <row r="106" spans="1:21" ht="15.95" hidden="1" customHeight="1">
      <c r="A106" s="230" t="s">
        <v>1260</v>
      </c>
      <c r="B106" s="105"/>
      <c r="C106" s="108"/>
      <c r="D106" s="108"/>
      <c r="E106" s="109"/>
      <c r="F106" s="109"/>
      <c r="G106" s="194">
        <f>VLOOKUP(E106,別表３!$B$9:$I$14,7,FALSE)</f>
        <v>0</v>
      </c>
      <c r="H106" s="194">
        <f>VLOOKUP($F106,別表３!$B$9:$I$14,7,FALSE)</f>
        <v>0</v>
      </c>
      <c r="I106" s="194">
        <f>VLOOKUP($F106,別表３!$B$9:$I$14,7,FALSE)</f>
        <v>0</v>
      </c>
      <c r="J106" s="194">
        <f>IF(F106=5,別表２!$E$4,0)</f>
        <v>0</v>
      </c>
      <c r="K106" s="194">
        <f>VLOOKUP($F106,別表３!$B$9:$I$14,5,FALSE)</f>
        <v>0</v>
      </c>
      <c r="L106" s="231" t="str">
        <f>IF(F106="","",VLOOKUP(F106,別表３!$B$9:$D$14,3,FALSE))</f>
        <v/>
      </c>
      <c r="M106" s="98"/>
      <c r="N106" s="98"/>
      <c r="O106" s="97"/>
      <c r="P106" s="232">
        <f t="shared" si="6"/>
        <v>0</v>
      </c>
      <c r="Q106" s="7">
        <f t="shared" si="16"/>
        <v>0</v>
      </c>
      <c r="R106" s="7">
        <f t="shared" si="17"/>
        <v>0</v>
      </c>
      <c r="S106" s="7">
        <f t="shared" si="18"/>
        <v>0</v>
      </c>
      <c r="T106" s="7" t="str">
        <f t="shared" si="19"/>
        <v/>
      </c>
      <c r="U106" s="7" t="str">
        <f t="shared" si="20"/>
        <v/>
      </c>
    </row>
    <row r="107" spans="1:21" ht="15.95" hidden="1" customHeight="1">
      <c r="A107" s="230" t="s">
        <v>1261</v>
      </c>
      <c r="B107" s="105"/>
      <c r="C107" s="108"/>
      <c r="D107" s="108"/>
      <c r="E107" s="109"/>
      <c r="F107" s="109"/>
      <c r="G107" s="194">
        <f>VLOOKUP(E107,別表３!$B$9:$I$14,7,FALSE)</f>
        <v>0</v>
      </c>
      <c r="H107" s="194">
        <f>VLOOKUP($F107,別表３!$B$9:$I$14,7,FALSE)</f>
        <v>0</v>
      </c>
      <c r="I107" s="194">
        <f>VLOOKUP($F107,別表３!$B$9:$I$14,7,FALSE)</f>
        <v>0</v>
      </c>
      <c r="J107" s="194">
        <f>IF(F107=5,別表２!$E$4,0)</f>
        <v>0</v>
      </c>
      <c r="K107" s="194">
        <f>VLOOKUP($F107,別表３!$B$9:$I$14,5,FALSE)</f>
        <v>0</v>
      </c>
      <c r="L107" s="231" t="str">
        <f>IF(F107="","",VLOOKUP(F107,別表３!$B$9:$D$14,3,FALSE))</f>
        <v/>
      </c>
      <c r="M107" s="98"/>
      <c r="N107" s="98"/>
      <c r="O107" s="97"/>
      <c r="P107" s="232">
        <f t="shared" si="6"/>
        <v>0</v>
      </c>
      <c r="Q107" s="7">
        <f t="shared" si="16"/>
        <v>0</v>
      </c>
      <c r="R107" s="7">
        <f t="shared" si="17"/>
        <v>0</v>
      </c>
      <c r="S107" s="7">
        <f t="shared" si="18"/>
        <v>0</v>
      </c>
      <c r="T107" s="7" t="str">
        <f t="shared" si="19"/>
        <v/>
      </c>
      <c r="U107" s="7" t="str">
        <f t="shared" si="20"/>
        <v/>
      </c>
    </row>
    <row r="108" spans="1:21" ht="15.95" hidden="1" customHeight="1">
      <c r="A108" s="230" t="s">
        <v>1262</v>
      </c>
      <c r="B108" s="105"/>
      <c r="C108" s="108"/>
      <c r="D108" s="108"/>
      <c r="E108" s="109"/>
      <c r="F108" s="109"/>
      <c r="G108" s="194">
        <f>VLOOKUP(E108,別表３!$B$9:$I$14,7,FALSE)</f>
        <v>0</v>
      </c>
      <c r="H108" s="194">
        <f>VLOOKUP($F108,別表３!$B$9:$I$14,7,FALSE)</f>
        <v>0</v>
      </c>
      <c r="I108" s="194">
        <f>VLOOKUP($F108,別表３!$B$9:$I$14,7,FALSE)</f>
        <v>0</v>
      </c>
      <c r="J108" s="194">
        <f>IF(F108=5,別表２!$E$4,0)</f>
        <v>0</v>
      </c>
      <c r="K108" s="194">
        <f>VLOOKUP($F108,別表３!$B$9:$I$14,5,FALSE)</f>
        <v>0</v>
      </c>
      <c r="L108" s="231" t="str">
        <f>IF(F108="","",VLOOKUP(F108,別表３!$B$9:$D$14,3,FALSE))</f>
        <v/>
      </c>
      <c r="M108" s="98"/>
      <c r="N108" s="98"/>
      <c r="O108" s="97"/>
      <c r="P108" s="232">
        <f t="shared" si="6"/>
        <v>0</v>
      </c>
      <c r="Q108" s="7">
        <f t="shared" si="16"/>
        <v>0</v>
      </c>
      <c r="R108" s="7">
        <f t="shared" si="17"/>
        <v>0</v>
      </c>
      <c r="S108" s="7">
        <f t="shared" si="18"/>
        <v>0</v>
      </c>
      <c r="T108" s="7" t="str">
        <f t="shared" si="19"/>
        <v/>
      </c>
      <c r="U108" s="7" t="str">
        <f t="shared" si="20"/>
        <v/>
      </c>
    </row>
    <row r="109" spans="1:21" ht="15.95" hidden="1" customHeight="1">
      <c r="A109" s="230" t="s">
        <v>1263</v>
      </c>
      <c r="B109" s="105"/>
      <c r="C109" s="108"/>
      <c r="D109" s="108"/>
      <c r="E109" s="109"/>
      <c r="F109" s="109"/>
      <c r="G109" s="194">
        <f>VLOOKUP(E109,別表３!$B$9:$I$14,7,FALSE)</f>
        <v>0</v>
      </c>
      <c r="H109" s="194">
        <f>VLOOKUP($F109,別表３!$B$9:$I$14,7,FALSE)</f>
        <v>0</v>
      </c>
      <c r="I109" s="194">
        <f>VLOOKUP($F109,別表３!$B$9:$I$14,7,FALSE)</f>
        <v>0</v>
      </c>
      <c r="J109" s="194">
        <f>IF(F109=5,別表２!$E$4,0)</f>
        <v>0</v>
      </c>
      <c r="K109" s="194">
        <f>VLOOKUP($F109,別表３!$B$9:$I$14,5,FALSE)</f>
        <v>0</v>
      </c>
      <c r="L109" s="231" t="str">
        <f>IF(F109="","",VLOOKUP(F109,別表３!$B$9:$D$14,3,FALSE))</f>
        <v/>
      </c>
      <c r="M109" s="98"/>
      <c r="N109" s="98"/>
      <c r="O109" s="97"/>
      <c r="P109" s="232">
        <f t="shared" si="6"/>
        <v>0</v>
      </c>
      <c r="Q109" s="7">
        <f t="shared" si="16"/>
        <v>0</v>
      </c>
      <c r="R109" s="7">
        <f t="shared" si="17"/>
        <v>0</v>
      </c>
      <c r="S109" s="7">
        <f t="shared" si="18"/>
        <v>0</v>
      </c>
      <c r="T109" s="7" t="str">
        <f t="shared" si="19"/>
        <v/>
      </c>
      <c r="U109" s="7" t="str">
        <f t="shared" si="20"/>
        <v/>
      </c>
    </row>
    <row r="110" spans="1:21" ht="15.95" hidden="1" customHeight="1">
      <c r="A110" s="230" t="s">
        <v>1264</v>
      </c>
      <c r="B110" s="105"/>
      <c r="C110" s="108"/>
      <c r="D110" s="108"/>
      <c r="E110" s="109"/>
      <c r="F110" s="109"/>
      <c r="G110" s="194">
        <f>VLOOKUP(E110,別表３!$B$9:$I$14,7,FALSE)</f>
        <v>0</v>
      </c>
      <c r="H110" s="194">
        <f>VLOOKUP($F110,別表３!$B$9:$I$14,7,FALSE)</f>
        <v>0</v>
      </c>
      <c r="I110" s="194">
        <f>VLOOKUP($F110,別表３!$B$9:$I$14,7,FALSE)</f>
        <v>0</v>
      </c>
      <c r="J110" s="194">
        <f>IF(F110=5,別表２!$E$4,0)</f>
        <v>0</v>
      </c>
      <c r="K110" s="194">
        <f>VLOOKUP($F110,別表３!$B$9:$I$14,5,FALSE)</f>
        <v>0</v>
      </c>
      <c r="L110" s="231" t="str">
        <f>IF(F110="","",VLOOKUP(F110,別表３!$B$9:$D$14,3,FALSE))</f>
        <v/>
      </c>
      <c r="M110" s="98"/>
      <c r="N110" s="98"/>
      <c r="O110" s="97"/>
      <c r="P110" s="232">
        <f t="shared" si="6"/>
        <v>0</v>
      </c>
      <c r="Q110" s="7">
        <f>IF(E110=5,G110,0)</f>
        <v>0</v>
      </c>
      <c r="R110" s="7">
        <f t="shared" si="17"/>
        <v>0</v>
      </c>
      <c r="S110" s="7">
        <f t="shared" si="18"/>
        <v>0</v>
      </c>
      <c r="T110" s="7" t="str">
        <f t="shared" si="19"/>
        <v/>
      </c>
      <c r="U110" s="7" t="str">
        <f t="shared" si="20"/>
        <v/>
      </c>
    </row>
    <row r="111" spans="1:21" s="217" customFormat="1" ht="15.95" hidden="1" customHeight="1">
      <c r="A111" s="230" t="s">
        <v>1265</v>
      </c>
      <c r="B111" s="105"/>
      <c r="C111" s="108"/>
      <c r="D111" s="108"/>
      <c r="E111" s="108"/>
      <c r="F111" s="108"/>
      <c r="G111" s="234">
        <f>VLOOKUP(E111,別表３!$B$9:$I$14,7,FALSE)</f>
        <v>0</v>
      </c>
      <c r="H111" s="234">
        <f>VLOOKUP($F111,別表３!$B$9:$I$14,7,FALSE)</f>
        <v>0</v>
      </c>
      <c r="I111" s="234">
        <f>VLOOKUP($F111,別表３!$B$9:$I$14,7,FALSE)</f>
        <v>0</v>
      </c>
      <c r="J111" s="234">
        <f>IF(F111=5,別表２!$E$4,0)</f>
        <v>0</v>
      </c>
      <c r="K111" s="234">
        <f>VLOOKUP($F111,別表３!$B$9:$I$14,5,FALSE)</f>
        <v>0</v>
      </c>
      <c r="L111" s="235" t="str">
        <f>IF(F111="","",VLOOKUP(F111,別表３!$B$9:$D$14,3,FALSE))</f>
        <v/>
      </c>
      <c r="M111" s="103"/>
      <c r="N111" s="103"/>
      <c r="O111" s="568"/>
      <c r="P111" s="236">
        <f t="shared" si="6"/>
        <v>0</v>
      </c>
      <c r="Q111" s="7">
        <f t="shared" ref="Q111:Q131" si="21">IF(E111=5,G111,0)</f>
        <v>0</v>
      </c>
      <c r="R111" s="7">
        <f t="shared" si="17"/>
        <v>0</v>
      </c>
      <c r="S111" s="7">
        <f t="shared" si="18"/>
        <v>0</v>
      </c>
      <c r="T111" s="7" t="str">
        <f t="shared" si="19"/>
        <v/>
      </c>
      <c r="U111" s="7" t="str">
        <f t="shared" si="20"/>
        <v/>
      </c>
    </row>
    <row r="112" spans="1:21" s="217" customFormat="1" ht="15.95" hidden="1" customHeight="1">
      <c r="A112" s="230" t="s">
        <v>1266</v>
      </c>
      <c r="B112" s="105"/>
      <c r="C112" s="108"/>
      <c r="D112" s="108"/>
      <c r="E112" s="108"/>
      <c r="F112" s="108"/>
      <c r="G112" s="234">
        <f>VLOOKUP(E112,別表３!$B$9:$I$14,7,FALSE)</f>
        <v>0</v>
      </c>
      <c r="H112" s="234">
        <f>VLOOKUP($F112,別表３!$B$9:$I$14,7,FALSE)</f>
        <v>0</v>
      </c>
      <c r="I112" s="234">
        <f>VLOOKUP($F112,別表３!$B$9:$I$14,7,FALSE)</f>
        <v>0</v>
      </c>
      <c r="J112" s="234">
        <f>IF(F112=5,別表２!$E$4,0)</f>
        <v>0</v>
      </c>
      <c r="K112" s="234">
        <f>VLOOKUP($F112,別表３!$B$9:$I$14,5,FALSE)</f>
        <v>0</v>
      </c>
      <c r="L112" s="235" t="str">
        <f>IF(F112="","",VLOOKUP(F112,別表３!$B$9:$D$14,3,FALSE))</f>
        <v/>
      </c>
      <c r="M112" s="103"/>
      <c r="N112" s="103"/>
      <c r="O112" s="568"/>
      <c r="P112" s="236">
        <f t="shared" si="6"/>
        <v>0</v>
      </c>
      <c r="Q112" s="7">
        <f t="shared" si="21"/>
        <v>0</v>
      </c>
      <c r="R112" s="7">
        <f t="shared" si="17"/>
        <v>0</v>
      </c>
      <c r="S112" s="7">
        <f t="shared" si="18"/>
        <v>0</v>
      </c>
      <c r="T112" s="7" t="str">
        <f t="shared" si="19"/>
        <v/>
      </c>
      <c r="U112" s="7" t="str">
        <f t="shared" si="20"/>
        <v/>
      </c>
    </row>
    <row r="113" spans="1:21" s="217" customFormat="1" ht="15.95" hidden="1" customHeight="1">
      <c r="A113" s="230" t="s">
        <v>1267</v>
      </c>
      <c r="B113" s="105"/>
      <c r="C113" s="110"/>
      <c r="D113" s="110"/>
      <c r="E113" s="108"/>
      <c r="F113" s="108"/>
      <c r="G113" s="234">
        <f>VLOOKUP(E113,別表３!$B$9:$I$14,7,FALSE)</f>
        <v>0</v>
      </c>
      <c r="H113" s="234">
        <f>VLOOKUP($F113,別表３!$B$9:$I$14,7,FALSE)</f>
        <v>0</v>
      </c>
      <c r="I113" s="234">
        <f>VLOOKUP($F113,別表３!$B$9:$I$14,7,FALSE)</f>
        <v>0</v>
      </c>
      <c r="J113" s="234">
        <f>IF(F113=5,別表２!$E$4,0)</f>
        <v>0</v>
      </c>
      <c r="K113" s="234">
        <f>VLOOKUP($F113,別表３!$B$9:$I$14,5,FALSE)</f>
        <v>0</v>
      </c>
      <c r="L113" s="235" t="str">
        <f>IF(F113="","",VLOOKUP(F113,別表３!$B$9:$D$14,3,FALSE))</f>
        <v/>
      </c>
      <c r="M113" s="103"/>
      <c r="N113" s="103"/>
      <c r="O113" s="568"/>
      <c r="P113" s="236">
        <f t="shared" si="6"/>
        <v>0</v>
      </c>
      <c r="Q113" s="7">
        <f t="shared" si="21"/>
        <v>0</v>
      </c>
      <c r="R113" s="7">
        <f t="shared" si="17"/>
        <v>0</v>
      </c>
      <c r="S113" s="7">
        <f t="shared" si="18"/>
        <v>0</v>
      </c>
      <c r="T113" s="7" t="str">
        <f t="shared" si="19"/>
        <v/>
      </c>
      <c r="U113" s="7" t="str">
        <f t="shared" si="20"/>
        <v/>
      </c>
    </row>
    <row r="114" spans="1:21" s="217" customFormat="1" ht="15.95" hidden="1" customHeight="1">
      <c r="A114" s="230" t="s">
        <v>1268</v>
      </c>
      <c r="B114" s="105"/>
      <c r="C114" s="108"/>
      <c r="D114" s="108"/>
      <c r="E114" s="108"/>
      <c r="F114" s="108"/>
      <c r="G114" s="234">
        <f>VLOOKUP(E114,別表３!$B$9:$I$14,7,FALSE)</f>
        <v>0</v>
      </c>
      <c r="H114" s="234">
        <f>VLOOKUP($F114,別表３!$B$9:$I$14,7,FALSE)</f>
        <v>0</v>
      </c>
      <c r="I114" s="234">
        <f>VLOOKUP($F114,別表３!$B$9:$I$14,7,FALSE)</f>
        <v>0</v>
      </c>
      <c r="J114" s="234">
        <f>IF(F114=5,別表２!$E$4,0)</f>
        <v>0</v>
      </c>
      <c r="K114" s="234">
        <f>VLOOKUP($F114,別表３!$B$9:$I$14,5,FALSE)</f>
        <v>0</v>
      </c>
      <c r="L114" s="235" t="str">
        <f>IF(F114="","",VLOOKUP(F114,別表３!$B$9:$D$14,3,FALSE))</f>
        <v/>
      </c>
      <c r="M114" s="103"/>
      <c r="N114" s="103"/>
      <c r="O114" s="568"/>
      <c r="P114" s="236">
        <f t="shared" si="6"/>
        <v>0</v>
      </c>
      <c r="Q114" s="7">
        <f t="shared" si="21"/>
        <v>0</v>
      </c>
      <c r="R114" s="7">
        <f t="shared" si="17"/>
        <v>0</v>
      </c>
      <c r="S114" s="7">
        <f t="shared" si="18"/>
        <v>0</v>
      </c>
      <c r="T114" s="7" t="str">
        <f t="shared" si="19"/>
        <v/>
      </c>
      <c r="U114" s="7" t="str">
        <f t="shared" si="20"/>
        <v/>
      </c>
    </row>
    <row r="115" spans="1:21" ht="15.95" hidden="1" customHeight="1">
      <c r="A115" s="230" t="s">
        <v>1269</v>
      </c>
      <c r="B115" s="105"/>
      <c r="C115" s="108"/>
      <c r="D115" s="108"/>
      <c r="E115" s="109"/>
      <c r="F115" s="109"/>
      <c r="G115" s="194">
        <f>VLOOKUP(E115,別表３!$B$9:$I$14,7,FALSE)</f>
        <v>0</v>
      </c>
      <c r="H115" s="194">
        <f>VLOOKUP($F115,別表３!$B$9:$I$14,7,FALSE)</f>
        <v>0</v>
      </c>
      <c r="I115" s="194">
        <f>VLOOKUP($F115,別表３!$B$9:$I$14,7,FALSE)</f>
        <v>0</v>
      </c>
      <c r="J115" s="194">
        <f>IF(F115=5,別表２!$E$4,0)</f>
        <v>0</v>
      </c>
      <c r="K115" s="194">
        <f>VLOOKUP($F115,別表３!$B$9:$I$14,5,FALSE)</f>
        <v>0</v>
      </c>
      <c r="L115" s="231" t="str">
        <f>IF(F115="","",VLOOKUP(F115,別表３!$B$9:$D$14,3,FALSE))</f>
        <v/>
      </c>
      <c r="M115" s="98"/>
      <c r="N115" s="98"/>
      <c r="O115" s="97"/>
      <c r="P115" s="232">
        <f t="shared" si="6"/>
        <v>0</v>
      </c>
      <c r="Q115" s="7">
        <f t="shared" si="21"/>
        <v>0</v>
      </c>
      <c r="R115" s="7">
        <f t="shared" si="17"/>
        <v>0</v>
      </c>
      <c r="S115" s="7">
        <f t="shared" si="18"/>
        <v>0</v>
      </c>
      <c r="T115" s="7" t="str">
        <f t="shared" si="19"/>
        <v/>
      </c>
      <c r="U115" s="7" t="str">
        <f t="shared" si="20"/>
        <v/>
      </c>
    </row>
    <row r="116" spans="1:21" ht="15.95" hidden="1" customHeight="1">
      <c r="A116" s="230" t="s">
        <v>1270</v>
      </c>
      <c r="B116" s="105"/>
      <c r="C116" s="108"/>
      <c r="D116" s="108"/>
      <c r="E116" s="109"/>
      <c r="F116" s="109"/>
      <c r="G116" s="194">
        <f>VLOOKUP(E116,別表３!$B$9:$I$14,7,FALSE)</f>
        <v>0</v>
      </c>
      <c r="H116" s="194">
        <f>VLOOKUP($F116,別表３!$B$9:$I$14,7,FALSE)</f>
        <v>0</v>
      </c>
      <c r="I116" s="194">
        <f>VLOOKUP($F116,別表３!$B$9:$I$14,7,FALSE)</f>
        <v>0</v>
      </c>
      <c r="J116" s="194">
        <f>IF(F116=5,別表２!$E$4,0)</f>
        <v>0</v>
      </c>
      <c r="K116" s="194">
        <f>VLOOKUP($F116,別表３!$B$9:$I$14,5,FALSE)</f>
        <v>0</v>
      </c>
      <c r="L116" s="231" t="str">
        <f>IF(F116="","",VLOOKUP(F116,別表３!$B$9:$D$14,3,FALSE))</f>
        <v/>
      </c>
      <c r="M116" s="98"/>
      <c r="N116" s="98"/>
      <c r="O116" s="97"/>
      <c r="P116" s="232">
        <f t="shared" si="6"/>
        <v>0</v>
      </c>
      <c r="Q116" s="7">
        <f t="shared" si="21"/>
        <v>0</v>
      </c>
      <c r="R116" s="7">
        <f t="shared" si="17"/>
        <v>0</v>
      </c>
      <c r="S116" s="7">
        <f t="shared" si="18"/>
        <v>0</v>
      </c>
      <c r="T116" s="7" t="str">
        <f t="shared" si="19"/>
        <v/>
      </c>
      <c r="U116" s="7" t="str">
        <f t="shared" si="20"/>
        <v/>
      </c>
    </row>
    <row r="117" spans="1:21" ht="15.95" hidden="1" customHeight="1">
      <c r="A117" s="230" t="s">
        <v>1271</v>
      </c>
      <c r="B117" s="105"/>
      <c r="C117" s="108"/>
      <c r="D117" s="108"/>
      <c r="E117" s="109"/>
      <c r="F117" s="109"/>
      <c r="G117" s="194">
        <f>VLOOKUP(E117,別表３!$B$9:$I$14,7,FALSE)</f>
        <v>0</v>
      </c>
      <c r="H117" s="194">
        <f>VLOOKUP($F117,別表３!$B$9:$I$14,7,FALSE)</f>
        <v>0</v>
      </c>
      <c r="I117" s="194">
        <f>VLOOKUP($F117,別表３!$B$9:$I$14,7,FALSE)</f>
        <v>0</v>
      </c>
      <c r="J117" s="194">
        <f>IF(F117=5,別表２!$E$4,0)</f>
        <v>0</v>
      </c>
      <c r="K117" s="194">
        <f>VLOOKUP($F117,別表３!$B$9:$I$14,5,FALSE)</f>
        <v>0</v>
      </c>
      <c r="L117" s="231" t="str">
        <f>IF(F117="","",VLOOKUP(F117,別表３!$B$9:$D$14,3,FALSE))</f>
        <v/>
      </c>
      <c r="M117" s="98"/>
      <c r="N117" s="98"/>
      <c r="O117" s="97"/>
      <c r="P117" s="232">
        <f t="shared" si="6"/>
        <v>0</v>
      </c>
      <c r="Q117" s="7">
        <f t="shared" si="21"/>
        <v>0</v>
      </c>
      <c r="R117" s="7">
        <f t="shared" si="17"/>
        <v>0</v>
      </c>
      <c r="S117" s="7">
        <f t="shared" si="18"/>
        <v>0</v>
      </c>
      <c r="T117" s="7" t="str">
        <f t="shared" si="19"/>
        <v/>
      </c>
      <c r="U117" s="7" t="str">
        <f t="shared" si="20"/>
        <v/>
      </c>
    </row>
    <row r="118" spans="1:21" ht="15.95" hidden="1" customHeight="1">
      <c r="A118" s="230" t="s">
        <v>1272</v>
      </c>
      <c r="B118" s="105"/>
      <c r="C118" s="108"/>
      <c r="D118" s="108"/>
      <c r="E118" s="109"/>
      <c r="F118" s="109"/>
      <c r="G118" s="194">
        <f>VLOOKUP(E118,別表３!$B$9:$I$14,7,FALSE)</f>
        <v>0</v>
      </c>
      <c r="H118" s="194">
        <f>VLOOKUP($F118,別表３!$B$9:$I$14,7,FALSE)</f>
        <v>0</v>
      </c>
      <c r="I118" s="194">
        <f>VLOOKUP($F118,別表３!$B$9:$I$14,7,FALSE)</f>
        <v>0</v>
      </c>
      <c r="J118" s="194">
        <f>IF(F118=5,別表２!$E$4,0)</f>
        <v>0</v>
      </c>
      <c r="K118" s="194">
        <f>VLOOKUP($F118,別表３!$B$9:$I$14,5,FALSE)</f>
        <v>0</v>
      </c>
      <c r="L118" s="231" t="str">
        <f>IF(F118="","",VLOOKUP(F118,別表３!$B$9:$D$14,3,FALSE))</f>
        <v/>
      </c>
      <c r="M118" s="98"/>
      <c r="N118" s="98"/>
      <c r="O118" s="97"/>
      <c r="P118" s="232">
        <f t="shared" si="6"/>
        <v>0</v>
      </c>
      <c r="Q118" s="7">
        <f t="shared" si="21"/>
        <v>0</v>
      </c>
      <c r="R118" s="7">
        <f t="shared" si="17"/>
        <v>0</v>
      </c>
      <c r="S118" s="7">
        <f t="shared" si="18"/>
        <v>0</v>
      </c>
      <c r="T118" s="7" t="str">
        <f t="shared" si="19"/>
        <v/>
      </c>
      <c r="U118" s="7" t="str">
        <f t="shared" si="20"/>
        <v/>
      </c>
    </row>
    <row r="119" spans="1:21" ht="15.95" hidden="1" customHeight="1">
      <c r="A119" s="230" t="s">
        <v>1273</v>
      </c>
      <c r="B119" s="105"/>
      <c r="C119" s="108"/>
      <c r="D119" s="108"/>
      <c r="E119" s="109"/>
      <c r="F119" s="109"/>
      <c r="G119" s="194">
        <f>VLOOKUP(E119,別表３!$B$9:$I$14,7,FALSE)</f>
        <v>0</v>
      </c>
      <c r="H119" s="194">
        <f>VLOOKUP($F119,別表３!$B$9:$I$14,7,FALSE)</f>
        <v>0</v>
      </c>
      <c r="I119" s="194">
        <f>VLOOKUP($F119,別表３!$B$9:$I$14,7,FALSE)</f>
        <v>0</v>
      </c>
      <c r="J119" s="194">
        <f>IF(F119=5,別表２!$E$4,0)</f>
        <v>0</v>
      </c>
      <c r="K119" s="194">
        <f>VLOOKUP($F119,別表３!$B$9:$I$14,5,FALSE)</f>
        <v>0</v>
      </c>
      <c r="L119" s="231" t="str">
        <f>IF(F119="","",VLOOKUP(F119,別表３!$B$9:$D$14,3,FALSE))</f>
        <v/>
      </c>
      <c r="M119" s="98"/>
      <c r="N119" s="98"/>
      <c r="O119" s="97"/>
      <c r="P119" s="232">
        <f t="shared" ref="P119:P182" si="22">IF(J119=0,0,IF(M119="",J119,M119))+IF(N119="",K119,IF(L119&lt;=N119+O119,L119,N119+O119))+SUM(G119:I119)</f>
        <v>0</v>
      </c>
      <c r="Q119" s="7">
        <f t="shared" si="21"/>
        <v>0</v>
      </c>
      <c r="R119" s="7">
        <f t="shared" si="17"/>
        <v>0</v>
      </c>
      <c r="S119" s="7">
        <f t="shared" si="18"/>
        <v>0</v>
      </c>
      <c r="T119" s="7" t="str">
        <f t="shared" si="19"/>
        <v/>
      </c>
      <c r="U119" s="7" t="str">
        <f t="shared" si="20"/>
        <v/>
      </c>
    </row>
    <row r="120" spans="1:21" ht="15.95" hidden="1" customHeight="1">
      <c r="A120" s="230" t="s">
        <v>1274</v>
      </c>
      <c r="B120" s="105"/>
      <c r="C120" s="108"/>
      <c r="D120" s="108"/>
      <c r="E120" s="109"/>
      <c r="F120" s="109"/>
      <c r="G120" s="194">
        <f>VLOOKUP(E120,別表３!$B$9:$I$14,7,FALSE)</f>
        <v>0</v>
      </c>
      <c r="H120" s="194">
        <f>VLOOKUP($F120,別表３!$B$9:$I$14,7,FALSE)</f>
        <v>0</v>
      </c>
      <c r="I120" s="194">
        <f>VLOOKUP($F120,別表３!$B$9:$I$14,7,FALSE)</f>
        <v>0</v>
      </c>
      <c r="J120" s="194">
        <f>IF(F120=5,別表２!$E$4,0)</f>
        <v>0</v>
      </c>
      <c r="K120" s="194">
        <f>VLOOKUP($F120,別表３!$B$9:$I$14,5,FALSE)</f>
        <v>0</v>
      </c>
      <c r="L120" s="231" t="str">
        <f>IF(F120="","",VLOOKUP(F120,別表３!$B$9:$D$14,3,FALSE))</f>
        <v/>
      </c>
      <c r="M120" s="98"/>
      <c r="N120" s="98"/>
      <c r="O120" s="97"/>
      <c r="P120" s="232">
        <f t="shared" si="22"/>
        <v>0</v>
      </c>
      <c r="Q120" s="7">
        <f t="shared" si="21"/>
        <v>0</v>
      </c>
      <c r="R120" s="7">
        <f t="shared" si="17"/>
        <v>0</v>
      </c>
      <c r="S120" s="7">
        <f t="shared" si="18"/>
        <v>0</v>
      </c>
      <c r="T120" s="7" t="str">
        <f t="shared" si="19"/>
        <v/>
      </c>
      <c r="U120" s="7" t="str">
        <f t="shared" si="20"/>
        <v/>
      </c>
    </row>
    <row r="121" spans="1:21" ht="15.95" hidden="1" customHeight="1">
      <c r="A121" s="230" t="s">
        <v>1275</v>
      </c>
      <c r="B121" s="105"/>
      <c r="C121" s="109"/>
      <c r="D121" s="109"/>
      <c r="E121" s="109"/>
      <c r="F121" s="109"/>
      <c r="G121" s="194">
        <f>VLOOKUP(E121,別表３!$B$9:$I$14,7,FALSE)</f>
        <v>0</v>
      </c>
      <c r="H121" s="194">
        <f>VLOOKUP($F121,別表３!$B$9:$I$14,7,FALSE)</f>
        <v>0</v>
      </c>
      <c r="I121" s="194">
        <f>VLOOKUP($F121,別表３!$B$9:$I$14,7,FALSE)</f>
        <v>0</v>
      </c>
      <c r="J121" s="194">
        <f>IF(F121=5,別表２!$E$4,0)</f>
        <v>0</v>
      </c>
      <c r="K121" s="194">
        <f>VLOOKUP($F121,別表３!$B$9:$I$14,5,FALSE)</f>
        <v>0</v>
      </c>
      <c r="L121" s="231" t="str">
        <f>IF(F121="","",VLOOKUP(F121,別表３!$B$9:$D$14,3,FALSE))</f>
        <v/>
      </c>
      <c r="M121" s="98"/>
      <c r="N121" s="98"/>
      <c r="O121" s="97"/>
      <c r="P121" s="232">
        <f t="shared" si="22"/>
        <v>0</v>
      </c>
      <c r="Q121" s="7">
        <f t="shared" si="21"/>
        <v>0</v>
      </c>
      <c r="R121" s="7">
        <f t="shared" si="17"/>
        <v>0</v>
      </c>
      <c r="S121" s="7">
        <f t="shared" si="18"/>
        <v>0</v>
      </c>
      <c r="T121" s="7" t="str">
        <f t="shared" si="19"/>
        <v/>
      </c>
      <c r="U121" s="7" t="str">
        <f t="shared" si="20"/>
        <v/>
      </c>
    </row>
    <row r="122" spans="1:21" ht="15.95" hidden="1" customHeight="1">
      <c r="A122" s="230" t="s">
        <v>1276</v>
      </c>
      <c r="B122" s="105"/>
      <c r="C122" s="109"/>
      <c r="D122" s="109"/>
      <c r="E122" s="109"/>
      <c r="F122" s="109"/>
      <c r="G122" s="194">
        <f>VLOOKUP(E122,別表３!$B$9:$I$14,7,FALSE)</f>
        <v>0</v>
      </c>
      <c r="H122" s="194">
        <f>VLOOKUP($F122,別表３!$B$9:$I$14,7,FALSE)</f>
        <v>0</v>
      </c>
      <c r="I122" s="194">
        <f>VLOOKUP($F122,別表３!$B$9:$I$14,7,FALSE)</f>
        <v>0</v>
      </c>
      <c r="J122" s="194">
        <f>IF(F122=5,別表２!$E$4,0)</f>
        <v>0</v>
      </c>
      <c r="K122" s="194">
        <f>VLOOKUP($F122,別表３!$B$9:$I$14,5,FALSE)</f>
        <v>0</v>
      </c>
      <c r="L122" s="231" t="str">
        <f>IF(F122="","",VLOOKUP(F122,別表３!$B$9:$D$14,3,FALSE))</f>
        <v/>
      </c>
      <c r="M122" s="98"/>
      <c r="N122" s="98"/>
      <c r="O122" s="97"/>
      <c r="P122" s="232">
        <f t="shared" si="22"/>
        <v>0</v>
      </c>
      <c r="Q122" s="7">
        <f t="shared" si="21"/>
        <v>0</v>
      </c>
      <c r="R122" s="7">
        <f t="shared" si="17"/>
        <v>0</v>
      </c>
      <c r="S122" s="7">
        <f t="shared" si="18"/>
        <v>0</v>
      </c>
      <c r="T122" s="7" t="str">
        <f t="shared" si="19"/>
        <v/>
      </c>
      <c r="U122" s="7" t="str">
        <f t="shared" si="20"/>
        <v/>
      </c>
    </row>
    <row r="123" spans="1:21" ht="15.95" hidden="1" customHeight="1">
      <c r="A123" s="230" t="s">
        <v>1277</v>
      </c>
      <c r="B123" s="105"/>
      <c r="C123" s="109"/>
      <c r="D123" s="109"/>
      <c r="E123" s="109"/>
      <c r="F123" s="109"/>
      <c r="G123" s="194">
        <f>VLOOKUP(E123,別表３!$B$9:$I$14,7,FALSE)</f>
        <v>0</v>
      </c>
      <c r="H123" s="194">
        <f>VLOOKUP($F123,別表３!$B$9:$I$14,7,FALSE)</f>
        <v>0</v>
      </c>
      <c r="I123" s="194">
        <f>VLOOKUP($F123,別表３!$B$9:$I$14,7,FALSE)</f>
        <v>0</v>
      </c>
      <c r="J123" s="194">
        <f>IF(F123=5,別表２!$E$4,0)</f>
        <v>0</v>
      </c>
      <c r="K123" s="194">
        <f>VLOOKUP($F123,別表３!$B$9:$I$14,5,FALSE)</f>
        <v>0</v>
      </c>
      <c r="L123" s="231" t="str">
        <f>IF(F123="","",VLOOKUP(F123,別表３!$B$9:$D$14,3,FALSE))</f>
        <v/>
      </c>
      <c r="M123" s="98"/>
      <c r="N123" s="98"/>
      <c r="O123" s="97"/>
      <c r="P123" s="232">
        <f t="shared" si="22"/>
        <v>0</v>
      </c>
      <c r="Q123" s="7">
        <f t="shared" si="21"/>
        <v>0</v>
      </c>
      <c r="R123" s="7">
        <f t="shared" si="17"/>
        <v>0</v>
      </c>
      <c r="S123" s="7">
        <f t="shared" si="18"/>
        <v>0</v>
      </c>
      <c r="T123" s="7" t="str">
        <f t="shared" si="19"/>
        <v/>
      </c>
      <c r="U123" s="7" t="str">
        <f t="shared" si="20"/>
        <v/>
      </c>
    </row>
    <row r="124" spans="1:21" ht="15.95" hidden="1" customHeight="1">
      <c r="A124" s="230" t="s">
        <v>1278</v>
      </c>
      <c r="B124" s="105"/>
      <c r="C124" s="109"/>
      <c r="D124" s="109"/>
      <c r="E124" s="109"/>
      <c r="F124" s="109"/>
      <c r="G124" s="194">
        <f>VLOOKUP(E124,別表３!$B$9:$I$14,7,FALSE)</f>
        <v>0</v>
      </c>
      <c r="H124" s="194">
        <f>VLOOKUP($F124,別表３!$B$9:$I$14,7,FALSE)</f>
        <v>0</v>
      </c>
      <c r="I124" s="194">
        <f>VLOOKUP($F124,別表３!$B$9:$I$14,7,FALSE)</f>
        <v>0</v>
      </c>
      <c r="J124" s="194">
        <f>IF(F124=5,別表２!$E$4,0)</f>
        <v>0</v>
      </c>
      <c r="K124" s="194">
        <f>VLOOKUP($F124,別表３!$B$9:$I$14,5,FALSE)</f>
        <v>0</v>
      </c>
      <c r="L124" s="231" t="str">
        <f>IF(F124="","",VLOOKUP(F124,別表３!$B$9:$D$14,3,FALSE))</f>
        <v/>
      </c>
      <c r="M124" s="98"/>
      <c r="N124" s="98"/>
      <c r="O124" s="97"/>
      <c r="P124" s="232">
        <f t="shared" si="22"/>
        <v>0</v>
      </c>
      <c r="Q124" s="7">
        <f t="shared" si="21"/>
        <v>0</v>
      </c>
      <c r="R124" s="7">
        <f t="shared" si="17"/>
        <v>0</v>
      </c>
      <c r="S124" s="7">
        <f t="shared" si="18"/>
        <v>0</v>
      </c>
      <c r="T124" s="7" t="str">
        <f t="shared" si="19"/>
        <v/>
      </c>
      <c r="U124" s="7" t="str">
        <f t="shared" si="20"/>
        <v/>
      </c>
    </row>
    <row r="125" spans="1:21" ht="15.95" hidden="1" customHeight="1">
      <c r="A125" s="230" t="s">
        <v>1279</v>
      </c>
      <c r="B125" s="105"/>
      <c r="C125" s="109"/>
      <c r="D125" s="109"/>
      <c r="E125" s="109"/>
      <c r="F125" s="109"/>
      <c r="G125" s="194">
        <f>VLOOKUP(E125,別表３!$B$9:$I$14,7,FALSE)</f>
        <v>0</v>
      </c>
      <c r="H125" s="194">
        <f>VLOOKUP($F125,別表３!$B$9:$I$14,7,FALSE)</f>
        <v>0</v>
      </c>
      <c r="I125" s="194">
        <f>VLOOKUP($F125,別表３!$B$9:$I$14,7,FALSE)</f>
        <v>0</v>
      </c>
      <c r="J125" s="194">
        <f>IF(F125=5,別表２!$E$4,0)</f>
        <v>0</v>
      </c>
      <c r="K125" s="194">
        <f>VLOOKUP($F125,別表３!$B$9:$I$14,5,FALSE)</f>
        <v>0</v>
      </c>
      <c r="L125" s="231" t="str">
        <f>IF(F125="","",VLOOKUP(F125,別表３!$B$9:$D$14,3,FALSE))</f>
        <v/>
      </c>
      <c r="M125" s="98"/>
      <c r="N125" s="98"/>
      <c r="O125" s="97"/>
      <c r="P125" s="232">
        <f t="shared" si="22"/>
        <v>0</v>
      </c>
      <c r="Q125" s="7">
        <f t="shared" si="21"/>
        <v>0</v>
      </c>
      <c r="R125" s="7">
        <f t="shared" si="17"/>
        <v>0</v>
      </c>
      <c r="S125" s="7">
        <f t="shared" si="18"/>
        <v>0</v>
      </c>
      <c r="T125" s="7" t="str">
        <f t="shared" si="19"/>
        <v/>
      </c>
      <c r="U125" s="7" t="str">
        <f t="shared" si="20"/>
        <v/>
      </c>
    </row>
    <row r="126" spans="1:21" ht="15.95" hidden="1" customHeight="1">
      <c r="A126" s="230" t="s">
        <v>1280</v>
      </c>
      <c r="B126" s="105"/>
      <c r="C126" s="108"/>
      <c r="D126" s="108"/>
      <c r="E126" s="109"/>
      <c r="F126" s="109"/>
      <c r="G126" s="194">
        <f>VLOOKUP(E126,別表３!$B$9:$I$14,7,FALSE)</f>
        <v>0</v>
      </c>
      <c r="H126" s="194">
        <f>VLOOKUP($F126,別表３!$B$9:$I$14,7,FALSE)</f>
        <v>0</v>
      </c>
      <c r="I126" s="194">
        <f>VLOOKUP($F126,別表３!$B$9:$I$14,7,FALSE)</f>
        <v>0</v>
      </c>
      <c r="J126" s="194">
        <f>IF(F126=5,別表２!$E$4,0)</f>
        <v>0</v>
      </c>
      <c r="K126" s="194">
        <f>VLOOKUP($F126,別表３!$B$9:$I$14,5,FALSE)</f>
        <v>0</v>
      </c>
      <c r="L126" s="231" t="str">
        <f>IF(F126="","",VLOOKUP(F126,別表３!$B$9:$D$14,3,FALSE))</f>
        <v/>
      </c>
      <c r="M126" s="98"/>
      <c r="N126" s="98"/>
      <c r="O126" s="97"/>
      <c r="P126" s="232">
        <f t="shared" si="22"/>
        <v>0</v>
      </c>
      <c r="Q126" s="7">
        <f t="shared" si="21"/>
        <v>0</v>
      </c>
      <c r="R126" s="7">
        <f t="shared" ref="R126:R497" si="23">IF(F126=5,P126-G126,0)</f>
        <v>0</v>
      </c>
      <c r="S126" s="7">
        <f t="shared" ref="S126:S497" si="24">SUM(Q126:R126)</f>
        <v>0</v>
      </c>
      <c r="T126" s="7" t="str">
        <f t="shared" ref="T126:T497" si="25">IF(E126="","",VLOOKUP(E126,$V$53:$W$58,2,FALSE))</f>
        <v/>
      </c>
      <c r="U126" s="7" t="str">
        <f t="shared" ref="U126:U497" si="26">IF(F126="","",VLOOKUP(F126,$V$53:$W$58,2,FALSE))</f>
        <v/>
      </c>
    </row>
    <row r="127" spans="1:21" ht="15.95" hidden="1" customHeight="1">
      <c r="A127" s="230" t="s">
        <v>1281</v>
      </c>
      <c r="B127" s="105"/>
      <c r="C127" s="108"/>
      <c r="D127" s="108"/>
      <c r="E127" s="109"/>
      <c r="F127" s="109"/>
      <c r="G127" s="194">
        <f>VLOOKUP(E127,別表３!$B$9:$I$14,7,FALSE)</f>
        <v>0</v>
      </c>
      <c r="H127" s="194">
        <f>VLOOKUP($F127,別表３!$B$9:$I$14,7,FALSE)</f>
        <v>0</v>
      </c>
      <c r="I127" s="194">
        <f>VLOOKUP($F127,別表３!$B$9:$I$14,7,FALSE)</f>
        <v>0</v>
      </c>
      <c r="J127" s="194">
        <f>IF(F127=5,別表２!$E$4,0)</f>
        <v>0</v>
      </c>
      <c r="K127" s="194">
        <f>VLOOKUP($F127,別表３!$B$9:$I$14,5,FALSE)</f>
        <v>0</v>
      </c>
      <c r="L127" s="231" t="str">
        <f>IF(F127="","",VLOOKUP(F127,別表３!$B$9:$D$14,3,FALSE))</f>
        <v/>
      </c>
      <c r="M127" s="98"/>
      <c r="N127" s="98"/>
      <c r="O127" s="97"/>
      <c r="P127" s="232">
        <f t="shared" si="22"/>
        <v>0</v>
      </c>
      <c r="Q127" s="7">
        <f t="shared" si="21"/>
        <v>0</v>
      </c>
      <c r="R127" s="7">
        <f t="shared" si="23"/>
        <v>0</v>
      </c>
      <c r="S127" s="7">
        <f t="shared" si="24"/>
        <v>0</v>
      </c>
      <c r="T127" s="7" t="str">
        <f t="shared" si="25"/>
        <v/>
      </c>
      <c r="U127" s="7" t="str">
        <f t="shared" si="26"/>
        <v/>
      </c>
    </row>
    <row r="128" spans="1:21" ht="15.95" hidden="1" customHeight="1">
      <c r="A128" s="230" t="s">
        <v>1282</v>
      </c>
      <c r="B128" s="105"/>
      <c r="C128" s="108"/>
      <c r="D128" s="108"/>
      <c r="E128" s="109"/>
      <c r="F128" s="109"/>
      <c r="G128" s="194">
        <f>VLOOKUP(E128,別表３!$B$9:$I$14,7,FALSE)</f>
        <v>0</v>
      </c>
      <c r="H128" s="194">
        <f>VLOOKUP($F128,別表３!$B$9:$I$14,7,FALSE)</f>
        <v>0</v>
      </c>
      <c r="I128" s="194">
        <f>VLOOKUP($F128,別表３!$B$9:$I$14,7,FALSE)</f>
        <v>0</v>
      </c>
      <c r="J128" s="194">
        <f>IF(F128=5,別表２!$E$4,0)</f>
        <v>0</v>
      </c>
      <c r="K128" s="194">
        <f>VLOOKUP($F128,別表３!$B$9:$I$14,5,FALSE)</f>
        <v>0</v>
      </c>
      <c r="L128" s="231" t="str">
        <f>IF(F128="","",VLOOKUP(F128,別表３!$B$9:$D$14,3,FALSE))</f>
        <v/>
      </c>
      <c r="M128" s="98"/>
      <c r="N128" s="98"/>
      <c r="O128" s="97"/>
      <c r="P128" s="232">
        <f t="shared" si="22"/>
        <v>0</v>
      </c>
      <c r="Q128" s="7">
        <f t="shared" si="21"/>
        <v>0</v>
      </c>
      <c r="R128" s="7">
        <f t="shared" si="23"/>
        <v>0</v>
      </c>
      <c r="S128" s="7">
        <f t="shared" si="24"/>
        <v>0</v>
      </c>
      <c r="T128" s="7" t="str">
        <f t="shared" si="25"/>
        <v/>
      </c>
      <c r="U128" s="7" t="str">
        <f t="shared" si="26"/>
        <v/>
      </c>
    </row>
    <row r="129" spans="1:21" ht="15.95" hidden="1" customHeight="1">
      <c r="A129" s="230" t="s">
        <v>1283</v>
      </c>
      <c r="B129" s="105"/>
      <c r="C129" s="108"/>
      <c r="D129" s="108"/>
      <c r="E129" s="109"/>
      <c r="F129" s="109"/>
      <c r="G129" s="194">
        <f>VLOOKUP(E129,別表３!$B$9:$I$14,7,FALSE)</f>
        <v>0</v>
      </c>
      <c r="H129" s="194">
        <f>VLOOKUP($F129,別表３!$B$9:$I$14,7,FALSE)</f>
        <v>0</v>
      </c>
      <c r="I129" s="194">
        <f>VLOOKUP($F129,別表３!$B$9:$I$14,7,FALSE)</f>
        <v>0</v>
      </c>
      <c r="J129" s="194">
        <f>IF(F129=5,別表２!$E$4,0)</f>
        <v>0</v>
      </c>
      <c r="K129" s="194">
        <f>VLOOKUP($F129,別表３!$B$9:$I$14,5,FALSE)</f>
        <v>0</v>
      </c>
      <c r="L129" s="231" t="str">
        <f>IF(F129="","",VLOOKUP(F129,別表３!$B$9:$D$14,3,FALSE))</f>
        <v/>
      </c>
      <c r="M129" s="98"/>
      <c r="N129" s="98"/>
      <c r="O129" s="97"/>
      <c r="P129" s="232">
        <f t="shared" si="22"/>
        <v>0</v>
      </c>
      <c r="Q129" s="7">
        <f t="shared" si="21"/>
        <v>0</v>
      </c>
      <c r="R129" s="7">
        <f t="shared" si="23"/>
        <v>0</v>
      </c>
      <c r="S129" s="7">
        <f t="shared" si="24"/>
        <v>0</v>
      </c>
      <c r="T129" s="7" t="str">
        <f t="shared" si="25"/>
        <v/>
      </c>
      <c r="U129" s="7" t="str">
        <f t="shared" si="26"/>
        <v/>
      </c>
    </row>
    <row r="130" spans="1:21" ht="15.95" hidden="1" customHeight="1">
      <c r="A130" s="230" t="s">
        <v>1284</v>
      </c>
      <c r="B130" s="105"/>
      <c r="C130" s="108"/>
      <c r="D130" s="108"/>
      <c r="E130" s="109"/>
      <c r="F130" s="109"/>
      <c r="G130" s="194">
        <f>VLOOKUP(E130,別表３!$B$9:$I$14,7,FALSE)</f>
        <v>0</v>
      </c>
      <c r="H130" s="194">
        <f>VLOOKUP($F130,別表３!$B$9:$I$14,7,FALSE)</f>
        <v>0</v>
      </c>
      <c r="I130" s="194">
        <f>VLOOKUP($F130,別表３!$B$9:$I$14,7,FALSE)</f>
        <v>0</v>
      </c>
      <c r="J130" s="194">
        <f>IF(F130=5,別表２!$E$4,0)</f>
        <v>0</v>
      </c>
      <c r="K130" s="194">
        <f>VLOOKUP($F130,別表３!$B$9:$I$14,5,FALSE)</f>
        <v>0</v>
      </c>
      <c r="L130" s="231" t="str">
        <f>IF(F130="","",VLOOKUP(F130,別表３!$B$9:$D$14,3,FALSE))</f>
        <v/>
      </c>
      <c r="M130" s="98"/>
      <c r="N130" s="98"/>
      <c r="O130" s="97"/>
      <c r="P130" s="232">
        <f t="shared" si="22"/>
        <v>0</v>
      </c>
      <c r="Q130" s="7">
        <f t="shared" si="21"/>
        <v>0</v>
      </c>
      <c r="R130" s="7">
        <f t="shared" si="23"/>
        <v>0</v>
      </c>
      <c r="S130" s="7">
        <f t="shared" si="24"/>
        <v>0</v>
      </c>
      <c r="T130" s="7" t="str">
        <f t="shared" si="25"/>
        <v/>
      </c>
      <c r="U130" s="7" t="str">
        <f t="shared" si="26"/>
        <v/>
      </c>
    </row>
    <row r="131" spans="1:21" ht="15.95" hidden="1" customHeight="1">
      <c r="A131" s="230" t="s">
        <v>1285</v>
      </c>
      <c r="B131" s="105"/>
      <c r="C131" s="108"/>
      <c r="D131" s="108"/>
      <c r="E131" s="109"/>
      <c r="F131" s="109"/>
      <c r="G131" s="194">
        <f>VLOOKUP(E131,別表３!$B$9:$I$14,7,FALSE)</f>
        <v>0</v>
      </c>
      <c r="H131" s="194">
        <f>VLOOKUP($F131,別表３!$B$9:$I$14,7,FALSE)</f>
        <v>0</v>
      </c>
      <c r="I131" s="194">
        <f>VLOOKUP($F131,別表３!$B$9:$I$14,7,FALSE)</f>
        <v>0</v>
      </c>
      <c r="J131" s="194">
        <f>IF(F131=5,別表２!$E$4,0)</f>
        <v>0</v>
      </c>
      <c r="K131" s="194">
        <f>VLOOKUP($F131,別表３!$B$9:$I$14,5,FALSE)</f>
        <v>0</v>
      </c>
      <c r="L131" s="231" t="str">
        <f>IF(F131="","",VLOOKUP(F131,別表３!$B$9:$D$14,3,FALSE))</f>
        <v/>
      </c>
      <c r="M131" s="98"/>
      <c r="N131" s="98"/>
      <c r="O131" s="97"/>
      <c r="P131" s="232">
        <f t="shared" si="22"/>
        <v>0</v>
      </c>
      <c r="Q131" s="7">
        <f t="shared" si="21"/>
        <v>0</v>
      </c>
      <c r="R131" s="7">
        <f t="shared" si="23"/>
        <v>0</v>
      </c>
      <c r="S131" s="7">
        <f t="shared" si="24"/>
        <v>0</v>
      </c>
      <c r="T131" s="7" t="str">
        <f t="shared" si="25"/>
        <v/>
      </c>
      <c r="U131" s="7" t="str">
        <f t="shared" si="26"/>
        <v/>
      </c>
    </row>
    <row r="132" spans="1:21" ht="15.95" hidden="1" customHeight="1">
      <c r="A132" s="230" t="s">
        <v>1286</v>
      </c>
      <c r="B132" s="105"/>
      <c r="C132" s="108"/>
      <c r="D132" s="108"/>
      <c r="E132" s="109"/>
      <c r="F132" s="109"/>
      <c r="G132" s="194">
        <f>VLOOKUP(E132,別表３!$B$9:$I$14,7,FALSE)</f>
        <v>0</v>
      </c>
      <c r="H132" s="194">
        <f>VLOOKUP($F132,別表３!$B$9:$I$14,7,FALSE)</f>
        <v>0</v>
      </c>
      <c r="I132" s="194">
        <f>VLOOKUP($F132,別表３!$B$9:$I$14,7,FALSE)</f>
        <v>0</v>
      </c>
      <c r="J132" s="194">
        <f>IF(F132=5,別表２!$E$4,0)</f>
        <v>0</v>
      </c>
      <c r="K132" s="194">
        <f>VLOOKUP($F132,別表３!$B$9:$I$14,5,FALSE)</f>
        <v>0</v>
      </c>
      <c r="L132" s="231" t="str">
        <f>IF(F132="","",VLOOKUP(F132,別表３!$B$9:$D$14,3,FALSE))</f>
        <v/>
      </c>
      <c r="M132" s="98"/>
      <c r="N132" s="98"/>
      <c r="O132" s="97"/>
      <c r="P132" s="232">
        <f t="shared" si="22"/>
        <v>0</v>
      </c>
      <c r="Q132" s="7">
        <f>IF(E132=5,G132,0)</f>
        <v>0</v>
      </c>
      <c r="R132" s="7">
        <f t="shared" si="23"/>
        <v>0</v>
      </c>
      <c r="S132" s="7">
        <f t="shared" si="24"/>
        <v>0</v>
      </c>
      <c r="T132" s="7" t="str">
        <f t="shared" si="25"/>
        <v/>
      </c>
      <c r="U132" s="7" t="str">
        <f t="shared" si="26"/>
        <v/>
      </c>
    </row>
    <row r="133" spans="1:21" s="217" customFormat="1" ht="15.95" hidden="1" customHeight="1">
      <c r="A133" s="230" t="s">
        <v>1287</v>
      </c>
      <c r="B133" s="105"/>
      <c r="C133" s="108"/>
      <c r="D133" s="108"/>
      <c r="E133" s="108"/>
      <c r="F133" s="108"/>
      <c r="G133" s="234">
        <f>VLOOKUP(E133,別表３!$B$9:$I$14,7,FALSE)</f>
        <v>0</v>
      </c>
      <c r="H133" s="234">
        <f>VLOOKUP($F133,別表３!$B$9:$I$14,7,FALSE)</f>
        <v>0</v>
      </c>
      <c r="I133" s="234">
        <f>VLOOKUP($F133,別表３!$B$9:$I$14,7,FALSE)</f>
        <v>0</v>
      </c>
      <c r="J133" s="234">
        <f>IF(F133=5,別表２!$E$4,0)</f>
        <v>0</v>
      </c>
      <c r="K133" s="234">
        <f>VLOOKUP($F133,別表３!$B$9:$I$14,5,FALSE)</f>
        <v>0</v>
      </c>
      <c r="L133" s="235" t="str">
        <f>IF(F133="","",VLOOKUP(F133,別表３!$B$9:$D$14,3,FALSE))</f>
        <v/>
      </c>
      <c r="M133" s="103"/>
      <c r="N133" s="103"/>
      <c r="O133" s="568"/>
      <c r="P133" s="236">
        <f t="shared" si="22"/>
        <v>0</v>
      </c>
      <c r="Q133" s="7">
        <f t="shared" ref="Q133:Q503" si="27">IF(E133=5,G133,0)</f>
        <v>0</v>
      </c>
      <c r="R133" s="7">
        <f t="shared" si="23"/>
        <v>0</v>
      </c>
      <c r="S133" s="7">
        <f t="shared" si="24"/>
        <v>0</v>
      </c>
      <c r="T133" s="7" t="str">
        <f t="shared" si="25"/>
        <v/>
      </c>
      <c r="U133" s="7" t="str">
        <f t="shared" si="26"/>
        <v/>
      </c>
    </row>
    <row r="134" spans="1:21" s="217" customFormat="1" ht="15.95" hidden="1" customHeight="1">
      <c r="A134" s="230" t="s">
        <v>1288</v>
      </c>
      <c r="B134" s="105"/>
      <c r="C134" s="108"/>
      <c r="D134" s="108"/>
      <c r="E134" s="108"/>
      <c r="F134" s="108"/>
      <c r="G134" s="234">
        <f>VLOOKUP(E134,別表３!$B$9:$I$14,7,FALSE)</f>
        <v>0</v>
      </c>
      <c r="H134" s="234">
        <f>VLOOKUP($F134,別表３!$B$9:$I$14,7,FALSE)</f>
        <v>0</v>
      </c>
      <c r="I134" s="234">
        <f>VLOOKUP($F134,別表３!$B$9:$I$14,7,FALSE)</f>
        <v>0</v>
      </c>
      <c r="J134" s="234">
        <f>IF(F134=5,別表２!$E$4,0)</f>
        <v>0</v>
      </c>
      <c r="K134" s="234">
        <f>VLOOKUP($F134,別表３!$B$9:$I$14,5,FALSE)</f>
        <v>0</v>
      </c>
      <c r="L134" s="235" t="str">
        <f>IF(F134="","",VLOOKUP(F134,別表３!$B$9:$D$14,3,FALSE))</f>
        <v/>
      </c>
      <c r="M134" s="103"/>
      <c r="N134" s="103"/>
      <c r="O134" s="568"/>
      <c r="P134" s="236">
        <f t="shared" si="22"/>
        <v>0</v>
      </c>
      <c r="Q134" s="7">
        <f t="shared" si="27"/>
        <v>0</v>
      </c>
      <c r="R134" s="7">
        <f t="shared" si="23"/>
        <v>0</v>
      </c>
      <c r="S134" s="7">
        <f t="shared" si="24"/>
        <v>0</v>
      </c>
      <c r="T134" s="7" t="str">
        <f t="shared" si="25"/>
        <v/>
      </c>
      <c r="U134" s="7" t="str">
        <f t="shared" si="26"/>
        <v/>
      </c>
    </row>
    <row r="135" spans="1:21" s="217" customFormat="1" ht="15.95" hidden="1" customHeight="1">
      <c r="A135" s="230" t="s">
        <v>1289</v>
      </c>
      <c r="B135" s="105"/>
      <c r="C135" s="110"/>
      <c r="D135" s="110"/>
      <c r="E135" s="108"/>
      <c r="F135" s="108"/>
      <c r="G135" s="234">
        <f>VLOOKUP(E135,別表３!$B$9:$I$14,7,FALSE)</f>
        <v>0</v>
      </c>
      <c r="H135" s="234">
        <f>VLOOKUP($F135,別表３!$B$9:$I$14,7,FALSE)</f>
        <v>0</v>
      </c>
      <c r="I135" s="234">
        <f>VLOOKUP($F135,別表３!$B$9:$I$14,7,FALSE)</f>
        <v>0</v>
      </c>
      <c r="J135" s="234">
        <f>IF(F135=5,別表２!$E$4,0)</f>
        <v>0</v>
      </c>
      <c r="K135" s="234">
        <f>VLOOKUP($F135,別表３!$B$9:$I$14,5,FALSE)</f>
        <v>0</v>
      </c>
      <c r="L135" s="235" t="str">
        <f>IF(F135="","",VLOOKUP(F135,別表３!$B$9:$D$14,3,FALSE))</f>
        <v/>
      </c>
      <c r="M135" s="103"/>
      <c r="N135" s="103"/>
      <c r="O135" s="568"/>
      <c r="P135" s="236">
        <f t="shared" si="22"/>
        <v>0</v>
      </c>
      <c r="Q135" s="7">
        <f t="shared" si="27"/>
        <v>0</v>
      </c>
      <c r="R135" s="7">
        <f t="shared" si="23"/>
        <v>0</v>
      </c>
      <c r="S135" s="7">
        <f t="shared" si="24"/>
        <v>0</v>
      </c>
      <c r="T135" s="7" t="str">
        <f t="shared" si="25"/>
        <v/>
      </c>
      <c r="U135" s="7" t="str">
        <f t="shared" si="26"/>
        <v/>
      </c>
    </row>
    <row r="136" spans="1:21" s="217" customFormat="1" ht="15.95" hidden="1" customHeight="1">
      <c r="A136" s="230" t="s">
        <v>1290</v>
      </c>
      <c r="B136" s="105"/>
      <c r="C136" s="108"/>
      <c r="D136" s="108"/>
      <c r="E136" s="108"/>
      <c r="F136" s="108"/>
      <c r="G136" s="234">
        <f>VLOOKUP(E136,別表３!$B$9:$I$14,7,FALSE)</f>
        <v>0</v>
      </c>
      <c r="H136" s="234">
        <f>VLOOKUP($F136,別表３!$B$9:$I$14,7,FALSE)</f>
        <v>0</v>
      </c>
      <c r="I136" s="234">
        <f>VLOOKUP($F136,別表３!$B$9:$I$14,7,FALSE)</f>
        <v>0</v>
      </c>
      <c r="J136" s="234">
        <f>IF(F136=5,別表２!$E$4,0)</f>
        <v>0</v>
      </c>
      <c r="K136" s="234">
        <f>VLOOKUP($F136,別表３!$B$9:$I$14,5,FALSE)</f>
        <v>0</v>
      </c>
      <c r="L136" s="235" t="str">
        <f>IF(F136="","",VLOOKUP(F136,別表３!$B$9:$D$14,3,FALSE))</f>
        <v/>
      </c>
      <c r="M136" s="103"/>
      <c r="N136" s="103"/>
      <c r="O136" s="568"/>
      <c r="P136" s="236">
        <f t="shared" si="22"/>
        <v>0</v>
      </c>
      <c r="Q136" s="7">
        <f t="shared" si="27"/>
        <v>0</v>
      </c>
      <c r="R136" s="7">
        <f t="shared" si="23"/>
        <v>0</v>
      </c>
      <c r="S136" s="7">
        <f t="shared" si="24"/>
        <v>0</v>
      </c>
      <c r="T136" s="7" t="str">
        <f t="shared" si="25"/>
        <v/>
      </c>
      <c r="U136" s="7" t="str">
        <f t="shared" si="26"/>
        <v/>
      </c>
    </row>
    <row r="137" spans="1:21" ht="15.95" hidden="1" customHeight="1">
      <c r="A137" s="230" t="s">
        <v>1291</v>
      </c>
      <c r="B137" s="105"/>
      <c r="C137" s="108"/>
      <c r="D137" s="108"/>
      <c r="E137" s="109"/>
      <c r="F137" s="109"/>
      <c r="G137" s="194">
        <f>VLOOKUP(E137,別表３!$B$9:$I$14,7,FALSE)</f>
        <v>0</v>
      </c>
      <c r="H137" s="194">
        <f>VLOOKUP($F137,別表３!$B$9:$I$14,7,FALSE)</f>
        <v>0</v>
      </c>
      <c r="I137" s="194">
        <f>VLOOKUP($F137,別表３!$B$9:$I$14,7,FALSE)</f>
        <v>0</v>
      </c>
      <c r="J137" s="194">
        <f>IF(F137=5,別表２!$E$4,0)</f>
        <v>0</v>
      </c>
      <c r="K137" s="194">
        <f>VLOOKUP($F137,別表３!$B$9:$I$14,5,FALSE)</f>
        <v>0</v>
      </c>
      <c r="L137" s="231" t="str">
        <f>IF(F137="","",VLOOKUP(F137,別表３!$B$9:$D$14,3,FALSE))</f>
        <v/>
      </c>
      <c r="M137" s="98"/>
      <c r="N137" s="98"/>
      <c r="O137" s="97"/>
      <c r="P137" s="232">
        <f t="shared" si="22"/>
        <v>0</v>
      </c>
      <c r="Q137" s="7">
        <f t="shared" si="27"/>
        <v>0</v>
      </c>
      <c r="R137" s="7">
        <f t="shared" si="23"/>
        <v>0</v>
      </c>
      <c r="S137" s="7">
        <f t="shared" si="24"/>
        <v>0</v>
      </c>
      <c r="T137" s="7" t="str">
        <f t="shared" si="25"/>
        <v/>
      </c>
      <c r="U137" s="7" t="str">
        <f t="shared" si="26"/>
        <v/>
      </c>
    </row>
    <row r="138" spans="1:21" ht="15.95" hidden="1" customHeight="1">
      <c r="A138" s="230" t="s">
        <v>1292</v>
      </c>
      <c r="B138" s="105"/>
      <c r="C138" s="108"/>
      <c r="D138" s="108"/>
      <c r="E138" s="109"/>
      <c r="F138" s="109"/>
      <c r="G138" s="194">
        <f>VLOOKUP(E138,別表３!$B$9:$I$14,7,FALSE)</f>
        <v>0</v>
      </c>
      <c r="H138" s="194">
        <f>VLOOKUP($F138,別表３!$B$9:$I$14,7,FALSE)</f>
        <v>0</v>
      </c>
      <c r="I138" s="194">
        <f>VLOOKUP($F138,別表３!$B$9:$I$14,7,FALSE)</f>
        <v>0</v>
      </c>
      <c r="J138" s="194">
        <f>IF(F138=5,別表２!$E$4,0)</f>
        <v>0</v>
      </c>
      <c r="K138" s="194">
        <f>VLOOKUP($F138,別表３!$B$9:$I$14,5,FALSE)</f>
        <v>0</v>
      </c>
      <c r="L138" s="231" t="str">
        <f>IF(F138="","",VLOOKUP(F138,別表３!$B$9:$D$14,3,FALSE))</f>
        <v/>
      </c>
      <c r="M138" s="98"/>
      <c r="N138" s="98"/>
      <c r="O138" s="97"/>
      <c r="P138" s="232">
        <f t="shared" si="22"/>
        <v>0</v>
      </c>
      <c r="Q138" s="7">
        <f t="shared" si="27"/>
        <v>0</v>
      </c>
      <c r="R138" s="7">
        <f t="shared" si="23"/>
        <v>0</v>
      </c>
      <c r="S138" s="7">
        <f t="shared" si="24"/>
        <v>0</v>
      </c>
      <c r="T138" s="7" t="str">
        <f t="shared" si="25"/>
        <v/>
      </c>
      <c r="U138" s="7" t="str">
        <f t="shared" si="26"/>
        <v/>
      </c>
    </row>
    <row r="139" spans="1:21" ht="15.95" hidden="1" customHeight="1">
      <c r="A139" s="230" t="s">
        <v>1293</v>
      </c>
      <c r="B139" s="105"/>
      <c r="C139" s="108"/>
      <c r="D139" s="108"/>
      <c r="E139" s="109"/>
      <c r="F139" s="109"/>
      <c r="G139" s="194">
        <f>VLOOKUP(E139,別表３!$B$9:$I$14,7,FALSE)</f>
        <v>0</v>
      </c>
      <c r="H139" s="194">
        <f>VLOOKUP($F139,別表３!$B$9:$I$14,7,FALSE)</f>
        <v>0</v>
      </c>
      <c r="I139" s="194">
        <f>VLOOKUP($F139,別表３!$B$9:$I$14,7,FALSE)</f>
        <v>0</v>
      </c>
      <c r="J139" s="194">
        <f>IF(F139=5,別表２!$E$4,0)</f>
        <v>0</v>
      </c>
      <c r="K139" s="194">
        <f>VLOOKUP($F139,別表３!$B$9:$I$14,5,FALSE)</f>
        <v>0</v>
      </c>
      <c r="L139" s="231" t="str">
        <f>IF(F139="","",VLOOKUP(F139,別表３!$B$9:$D$14,3,FALSE))</f>
        <v/>
      </c>
      <c r="M139" s="98"/>
      <c r="N139" s="98"/>
      <c r="O139" s="97"/>
      <c r="P139" s="232">
        <f t="shared" si="22"/>
        <v>0</v>
      </c>
      <c r="Q139" s="7">
        <f t="shared" si="27"/>
        <v>0</v>
      </c>
      <c r="R139" s="7">
        <f t="shared" si="23"/>
        <v>0</v>
      </c>
      <c r="S139" s="7">
        <f t="shared" si="24"/>
        <v>0</v>
      </c>
      <c r="T139" s="7" t="str">
        <f t="shared" si="25"/>
        <v/>
      </c>
      <c r="U139" s="7" t="str">
        <f t="shared" si="26"/>
        <v/>
      </c>
    </row>
    <row r="140" spans="1:21" ht="15.95" hidden="1" customHeight="1">
      <c r="A140" s="230" t="s">
        <v>1294</v>
      </c>
      <c r="B140" s="105"/>
      <c r="C140" s="108"/>
      <c r="D140" s="108"/>
      <c r="E140" s="109"/>
      <c r="F140" s="109"/>
      <c r="G140" s="194">
        <f>VLOOKUP(E140,別表３!$B$9:$I$14,7,FALSE)</f>
        <v>0</v>
      </c>
      <c r="H140" s="194">
        <f>VLOOKUP($F140,別表３!$B$9:$I$14,7,FALSE)</f>
        <v>0</v>
      </c>
      <c r="I140" s="194">
        <f>VLOOKUP($F140,別表３!$B$9:$I$14,7,FALSE)</f>
        <v>0</v>
      </c>
      <c r="J140" s="194">
        <f>IF(F140=5,別表２!$E$4,0)</f>
        <v>0</v>
      </c>
      <c r="K140" s="194">
        <f>VLOOKUP($F140,別表３!$B$9:$I$14,5,FALSE)</f>
        <v>0</v>
      </c>
      <c r="L140" s="231" t="str">
        <f>IF(F140="","",VLOOKUP(F140,別表３!$B$9:$D$14,3,FALSE))</f>
        <v/>
      </c>
      <c r="M140" s="98"/>
      <c r="N140" s="98"/>
      <c r="O140" s="97"/>
      <c r="P140" s="232">
        <f t="shared" si="22"/>
        <v>0</v>
      </c>
      <c r="Q140" s="7">
        <f t="shared" si="27"/>
        <v>0</v>
      </c>
      <c r="R140" s="7">
        <f t="shared" si="23"/>
        <v>0</v>
      </c>
      <c r="S140" s="7">
        <f t="shared" si="24"/>
        <v>0</v>
      </c>
      <c r="T140" s="7" t="str">
        <f t="shared" si="25"/>
        <v/>
      </c>
      <c r="U140" s="7" t="str">
        <f t="shared" si="26"/>
        <v/>
      </c>
    </row>
    <row r="141" spans="1:21" ht="15.95" hidden="1" customHeight="1">
      <c r="A141" s="230" t="s">
        <v>1295</v>
      </c>
      <c r="B141" s="105"/>
      <c r="C141" s="108"/>
      <c r="D141" s="108"/>
      <c r="E141" s="109"/>
      <c r="F141" s="109"/>
      <c r="G141" s="194">
        <f>VLOOKUP(E141,別表３!$B$9:$I$14,7,FALSE)</f>
        <v>0</v>
      </c>
      <c r="H141" s="194">
        <f>VLOOKUP($F141,別表３!$B$9:$I$14,7,FALSE)</f>
        <v>0</v>
      </c>
      <c r="I141" s="194">
        <f>VLOOKUP($F141,別表３!$B$9:$I$14,7,FALSE)</f>
        <v>0</v>
      </c>
      <c r="J141" s="194">
        <f>IF(F141=5,別表２!$E$4,0)</f>
        <v>0</v>
      </c>
      <c r="K141" s="194">
        <f>VLOOKUP($F141,別表３!$B$9:$I$14,5,FALSE)</f>
        <v>0</v>
      </c>
      <c r="L141" s="231" t="str">
        <f>IF(F141="","",VLOOKUP(F141,別表３!$B$9:$D$14,3,FALSE))</f>
        <v/>
      </c>
      <c r="M141" s="98"/>
      <c r="N141" s="98"/>
      <c r="O141" s="97"/>
      <c r="P141" s="232">
        <f t="shared" si="22"/>
        <v>0</v>
      </c>
      <c r="Q141" s="7">
        <f t="shared" si="27"/>
        <v>0</v>
      </c>
      <c r="R141" s="7">
        <f t="shared" si="23"/>
        <v>0</v>
      </c>
      <c r="S141" s="7">
        <f t="shared" si="24"/>
        <v>0</v>
      </c>
      <c r="T141" s="7" t="str">
        <f t="shared" si="25"/>
        <v/>
      </c>
      <c r="U141" s="7" t="str">
        <f t="shared" si="26"/>
        <v/>
      </c>
    </row>
    <row r="142" spans="1:21" ht="15.95" hidden="1" customHeight="1">
      <c r="A142" s="230" t="s">
        <v>1296</v>
      </c>
      <c r="B142" s="105"/>
      <c r="C142" s="108"/>
      <c r="D142" s="108"/>
      <c r="E142" s="109"/>
      <c r="F142" s="109"/>
      <c r="G142" s="194">
        <f>VLOOKUP(E142,別表３!$B$9:$I$14,7,FALSE)</f>
        <v>0</v>
      </c>
      <c r="H142" s="194">
        <f>VLOOKUP($F142,別表３!$B$9:$I$14,7,FALSE)</f>
        <v>0</v>
      </c>
      <c r="I142" s="194">
        <f>VLOOKUP($F142,別表３!$B$9:$I$14,7,FALSE)</f>
        <v>0</v>
      </c>
      <c r="J142" s="194">
        <f>IF(F142=5,別表２!$E$4,0)</f>
        <v>0</v>
      </c>
      <c r="K142" s="194">
        <f>VLOOKUP($F142,別表３!$B$9:$I$14,5,FALSE)</f>
        <v>0</v>
      </c>
      <c r="L142" s="231" t="str">
        <f>IF(F142="","",VLOOKUP(F142,別表３!$B$9:$D$14,3,FALSE))</f>
        <v/>
      </c>
      <c r="M142" s="98"/>
      <c r="N142" s="98"/>
      <c r="O142" s="97"/>
      <c r="P142" s="232">
        <f t="shared" si="22"/>
        <v>0</v>
      </c>
      <c r="Q142" s="7">
        <f t="shared" ref="Q142:Q153" si="28">IF(E142=5,G142,0)</f>
        <v>0</v>
      </c>
      <c r="R142" s="7">
        <f t="shared" ref="R142:R396" si="29">IF(F142=5,P142-G142,0)</f>
        <v>0</v>
      </c>
      <c r="S142" s="7">
        <f t="shared" ref="S142:S396" si="30">SUM(Q142:R142)</f>
        <v>0</v>
      </c>
      <c r="T142" s="7" t="str">
        <f t="shared" ref="T142:T396" si="31">IF(E142="","",VLOOKUP(E142,$V$53:$W$58,2,FALSE))</f>
        <v/>
      </c>
      <c r="U142" s="7" t="str">
        <f t="shared" ref="U142:U396" si="32">IF(F142="","",VLOOKUP(F142,$V$53:$W$58,2,FALSE))</f>
        <v/>
      </c>
    </row>
    <row r="143" spans="1:21" ht="15.95" hidden="1" customHeight="1">
      <c r="A143" s="230" t="s">
        <v>1297</v>
      </c>
      <c r="B143" s="105"/>
      <c r="C143" s="109"/>
      <c r="D143" s="109"/>
      <c r="E143" s="109"/>
      <c r="F143" s="109"/>
      <c r="G143" s="194">
        <f>VLOOKUP(E143,別表３!$B$9:$I$14,7,FALSE)</f>
        <v>0</v>
      </c>
      <c r="H143" s="194">
        <f>VLOOKUP($F143,別表３!$B$9:$I$14,7,FALSE)</f>
        <v>0</v>
      </c>
      <c r="I143" s="194">
        <f>VLOOKUP($F143,別表３!$B$9:$I$14,7,FALSE)</f>
        <v>0</v>
      </c>
      <c r="J143" s="194">
        <f>IF(F143=5,別表２!$E$4,0)</f>
        <v>0</v>
      </c>
      <c r="K143" s="194">
        <f>VLOOKUP($F143,別表３!$B$9:$I$14,5,FALSE)</f>
        <v>0</v>
      </c>
      <c r="L143" s="231" t="str">
        <f>IF(F143="","",VLOOKUP(F143,別表３!$B$9:$D$14,3,FALSE))</f>
        <v/>
      </c>
      <c r="M143" s="98"/>
      <c r="N143" s="98"/>
      <c r="O143" s="97"/>
      <c r="P143" s="232">
        <f t="shared" si="22"/>
        <v>0</v>
      </c>
      <c r="Q143" s="7">
        <f t="shared" si="28"/>
        <v>0</v>
      </c>
      <c r="R143" s="7">
        <f t="shared" si="29"/>
        <v>0</v>
      </c>
      <c r="S143" s="7">
        <f t="shared" si="30"/>
        <v>0</v>
      </c>
      <c r="T143" s="7" t="str">
        <f t="shared" si="31"/>
        <v/>
      </c>
      <c r="U143" s="7" t="str">
        <f t="shared" si="32"/>
        <v/>
      </c>
    </row>
    <row r="144" spans="1:21" ht="15.95" hidden="1" customHeight="1">
      <c r="A144" s="230" t="s">
        <v>1298</v>
      </c>
      <c r="B144" s="105"/>
      <c r="C144" s="109"/>
      <c r="D144" s="109"/>
      <c r="E144" s="109"/>
      <c r="F144" s="109"/>
      <c r="G144" s="194">
        <f>VLOOKUP(E144,別表３!$B$9:$I$14,7,FALSE)</f>
        <v>0</v>
      </c>
      <c r="H144" s="194">
        <f>VLOOKUP($F144,別表３!$B$9:$I$14,7,FALSE)</f>
        <v>0</v>
      </c>
      <c r="I144" s="194">
        <f>VLOOKUP($F144,別表３!$B$9:$I$14,7,FALSE)</f>
        <v>0</v>
      </c>
      <c r="J144" s="194">
        <f>IF(F144=5,別表２!$E$4,0)</f>
        <v>0</v>
      </c>
      <c r="K144" s="194">
        <f>VLOOKUP($F144,別表３!$B$9:$I$14,5,FALSE)</f>
        <v>0</v>
      </c>
      <c r="L144" s="231" t="str">
        <f>IF(F144="","",VLOOKUP(F144,別表３!$B$9:$D$14,3,FALSE))</f>
        <v/>
      </c>
      <c r="M144" s="98"/>
      <c r="N144" s="98"/>
      <c r="O144" s="97"/>
      <c r="P144" s="232">
        <f t="shared" si="22"/>
        <v>0</v>
      </c>
      <c r="Q144" s="7">
        <f t="shared" si="28"/>
        <v>0</v>
      </c>
      <c r="R144" s="7">
        <f t="shared" si="29"/>
        <v>0</v>
      </c>
      <c r="S144" s="7">
        <f t="shared" si="30"/>
        <v>0</v>
      </c>
      <c r="T144" s="7" t="str">
        <f t="shared" si="31"/>
        <v/>
      </c>
      <c r="U144" s="7" t="str">
        <f t="shared" si="32"/>
        <v/>
      </c>
    </row>
    <row r="145" spans="1:21" ht="15.95" hidden="1" customHeight="1">
      <c r="A145" s="230" t="s">
        <v>1299</v>
      </c>
      <c r="B145" s="105"/>
      <c r="C145" s="109"/>
      <c r="D145" s="109"/>
      <c r="E145" s="109"/>
      <c r="F145" s="109"/>
      <c r="G145" s="194">
        <f>VLOOKUP(E145,別表３!$B$9:$I$14,7,FALSE)</f>
        <v>0</v>
      </c>
      <c r="H145" s="194">
        <f>VLOOKUP($F145,別表３!$B$9:$I$14,7,FALSE)</f>
        <v>0</v>
      </c>
      <c r="I145" s="194">
        <f>VLOOKUP($F145,別表３!$B$9:$I$14,7,FALSE)</f>
        <v>0</v>
      </c>
      <c r="J145" s="194">
        <f>IF(F145=5,別表２!$E$4,0)</f>
        <v>0</v>
      </c>
      <c r="K145" s="194">
        <f>VLOOKUP($F145,別表３!$B$9:$I$14,5,FALSE)</f>
        <v>0</v>
      </c>
      <c r="L145" s="231" t="str">
        <f>IF(F145="","",VLOOKUP(F145,別表３!$B$9:$D$14,3,FALSE))</f>
        <v/>
      </c>
      <c r="M145" s="98"/>
      <c r="N145" s="98"/>
      <c r="O145" s="97"/>
      <c r="P145" s="232">
        <f t="shared" si="22"/>
        <v>0</v>
      </c>
      <c r="Q145" s="7">
        <f t="shared" si="28"/>
        <v>0</v>
      </c>
      <c r="R145" s="7">
        <f t="shared" si="29"/>
        <v>0</v>
      </c>
      <c r="S145" s="7">
        <f t="shared" si="30"/>
        <v>0</v>
      </c>
      <c r="T145" s="7" t="str">
        <f t="shared" si="31"/>
        <v/>
      </c>
      <c r="U145" s="7" t="str">
        <f t="shared" si="32"/>
        <v/>
      </c>
    </row>
    <row r="146" spans="1:21" ht="15.95" hidden="1" customHeight="1">
      <c r="A146" s="230" t="s">
        <v>1300</v>
      </c>
      <c r="B146" s="105"/>
      <c r="C146" s="109"/>
      <c r="D146" s="109"/>
      <c r="E146" s="109"/>
      <c r="F146" s="109"/>
      <c r="G146" s="194">
        <f>VLOOKUP(E146,別表３!$B$9:$I$14,7,FALSE)</f>
        <v>0</v>
      </c>
      <c r="H146" s="194">
        <f>VLOOKUP($F146,別表３!$B$9:$I$14,7,FALSE)</f>
        <v>0</v>
      </c>
      <c r="I146" s="194">
        <f>VLOOKUP($F146,別表３!$B$9:$I$14,7,FALSE)</f>
        <v>0</v>
      </c>
      <c r="J146" s="194">
        <f>IF(F146=5,別表２!$E$4,0)</f>
        <v>0</v>
      </c>
      <c r="K146" s="194">
        <f>VLOOKUP($F146,別表３!$B$9:$I$14,5,FALSE)</f>
        <v>0</v>
      </c>
      <c r="L146" s="231" t="str">
        <f>IF(F146="","",VLOOKUP(F146,別表３!$B$9:$D$14,3,FALSE))</f>
        <v/>
      </c>
      <c r="M146" s="98"/>
      <c r="N146" s="98"/>
      <c r="O146" s="97"/>
      <c r="P146" s="232">
        <f t="shared" si="22"/>
        <v>0</v>
      </c>
      <c r="Q146" s="7">
        <f t="shared" si="28"/>
        <v>0</v>
      </c>
      <c r="R146" s="7">
        <f t="shared" si="29"/>
        <v>0</v>
      </c>
      <c r="S146" s="7">
        <f t="shared" si="30"/>
        <v>0</v>
      </c>
      <c r="T146" s="7" t="str">
        <f t="shared" si="31"/>
        <v/>
      </c>
      <c r="U146" s="7" t="str">
        <f t="shared" si="32"/>
        <v/>
      </c>
    </row>
    <row r="147" spans="1:21" ht="15.95" hidden="1" customHeight="1">
      <c r="A147" s="230" t="s">
        <v>1301</v>
      </c>
      <c r="B147" s="105"/>
      <c r="C147" s="109"/>
      <c r="D147" s="109"/>
      <c r="E147" s="109"/>
      <c r="F147" s="109"/>
      <c r="G147" s="194">
        <f>VLOOKUP(E147,別表３!$B$9:$I$14,7,FALSE)</f>
        <v>0</v>
      </c>
      <c r="H147" s="194">
        <f>VLOOKUP($F147,別表３!$B$9:$I$14,7,FALSE)</f>
        <v>0</v>
      </c>
      <c r="I147" s="194">
        <f>VLOOKUP($F147,別表３!$B$9:$I$14,7,FALSE)</f>
        <v>0</v>
      </c>
      <c r="J147" s="194">
        <f>IF(F147=5,別表２!$E$4,0)</f>
        <v>0</v>
      </c>
      <c r="K147" s="194">
        <f>VLOOKUP($F147,別表３!$B$9:$I$14,5,FALSE)</f>
        <v>0</v>
      </c>
      <c r="L147" s="231" t="str">
        <f>IF(F147="","",VLOOKUP(F147,別表３!$B$9:$D$14,3,FALSE))</f>
        <v/>
      </c>
      <c r="M147" s="98"/>
      <c r="N147" s="98"/>
      <c r="O147" s="97"/>
      <c r="P147" s="232">
        <f t="shared" si="22"/>
        <v>0</v>
      </c>
      <c r="Q147" s="7">
        <f t="shared" si="28"/>
        <v>0</v>
      </c>
      <c r="R147" s="7">
        <f t="shared" si="29"/>
        <v>0</v>
      </c>
      <c r="S147" s="7">
        <f t="shared" si="30"/>
        <v>0</v>
      </c>
      <c r="T147" s="7" t="str">
        <f t="shared" si="31"/>
        <v/>
      </c>
      <c r="U147" s="7" t="str">
        <f t="shared" si="32"/>
        <v/>
      </c>
    </row>
    <row r="148" spans="1:21" ht="15.95" hidden="1" customHeight="1">
      <c r="A148" s="230" t="s">
        <v>1302</v>
      </c>
      <c r="B148" s="105"/>
      <c r="C148" s="108"/>
      <c r="D148" s="108"/>
      <c r="E148" s="109"/>
      <c r="F148" s="109"/>
      <c r="G148" s="194">
        <f>VLOOKUP(E148,別表３!$B$9:$I$14,7,FALSE)</f>
        <v>0</v>
      </c>
      <c r="H148" s="194">
        <f>VLOOKUP($F148,別表３!$B$9:$I$14,7,FALSE)</f>
        <v>0</v>
      </c>
      <c r="I148" s="194">
        <f>VLOOKUP($F148,別表３!$B$9:$I$14,7,FALSE)</f>
        <v>0</v>
      </c>
      <c r="J148" s="194">
        <f>IF(F148=5,別表２!$E$4,0)</f>
        <v>0</v>
      </c>
      <c r="K148" s="194">
        <f>VLOOKUP($F148,別表３!$B$9:$I$14,5,FALSE)</f>
        <v>0</v>
      </c>
      <c r="L148" s="231" t="str">
        <f>IF(F148="","",VLOOKUP(F148,別表３!$B$9:$D$14,3,FALSE))</f>
        <v/>
      </c>
      <c r="M148" s="98"/>
      <c r="N148" s="98"/>
      <c r="O148" s="97"/>
      <c r="P148" s="232">
        <f t="shared" si="22"/>
        <v>0</v>
      </c>
      <c r="Q148" s="7">
        <f t="shared" si="28"/>
        <v>0</v>
      </c>
      <c r="R148" s="7">
        <f t="shared" si="29"/>
        <v>0</v>
      </c>
      <c r="S148" s="7">
        <f t="shared" si="30"/>
        <v>0</v>
      </c>
      <c r="T148" s="7" t="str">
        <f t="shared" si="31"/>
        <v/>
      </c>
      <c r="U148" s="7" t="str">
        <f t="shared" si="32"/>
        <v/>
      </c>
    </row>
    <row r="149" spans="1:21" ht="15.95" hidden="1" customHeight="1">
      <c r="A149" s="230" t="s">
        <v>1303</v>
      </c>
      <c r="B149" s="105"/>
      <c r="C149" s="108"/>
      <c r="D149" s="108"/>
      <c r="E149" s="109"/>
      <c r="F149" s="109"/>
      <c r="G149" s="194">
        <f>VLOOKUP(E149,別表３!$B$9:$I$14,7,FALSE)</f>
        <v>0</v>
      </c>
      <c r="H149" s="194">
        <f>VLOOKUP($F149,別表３!$B$9:$I$14,7,FALSE)</f>
        <v>0</v>
      </c>
      <c r="I149" s="194">
        <f>VLOOKUP($F149,別表３!$B$9:$I$14,7,FALSE)</f>
        <v>0</v>
      </c>
      <c r="J149" s="194">
        <f>IF(F149=5,別表２!$E$4,0)</f>
        <v>0</v>
      </c>
      <c r="K149" s="194">
        <f>VLOOKUP($F149,別表３!$B$9:$I$14,5,FALSE)</f>
        <v>0</v>
      </c>
      <c r="L149" s="231" t="str">
        <f>IF(F149="","",VLOOKUP(F149,別表３!$B$9:$D$14,3,FALSE))</f>
        <v/>
      </c>
      <c r="M149" s="98"/>
      <c r="N149" s="98"/>
      <c r="O149" s="97"/>
      <c r="P149" s="232">
        <f t="shared" si="22"/>
        <v>0</v>
      </c>
      <c r="Q149" s="7">
        <f t="shared" si="28"/>
        <v>0</v>
      </c>
      <c r="R149" s="7">
        <f t="shared" si="29"/>
        <v>0</v>
      </c>
      <c r="S149" s="7">
        <f t="shared" si="30"/>
        <v>0</v>
      </c>
      <c r="T149" s="7" t="str">
        <f t="shared" si="31"/>
        <v/>
      </c>
      <c r="U149" s="7" t="str">
        <f t="shared" si="32"/>
        <v/>
      </c>
    </row>
    <row r="150" spans="1:21" ht="15.95" hidden="1" customHeight="1">
      <c r="A150" s="230" t="s">
        <v>1304</v>
      </c>
      <c r="B150" s="105"/>
      <c r="C150" s="108"/>
      <c r="D150" s="108"/>
      <c r="E150" s="109"/>
      <c r="F150" s="109"/>
      <c r="G150" s="194">
        <f>VLOOKUP(E150,別表３!$B$9:$I$14,7,FALSE)</f>
        <v>0</v>
      </c>
      <c r="H150" s="194">
        <f>VLOOKUP($F150,別表３!$B$9:$I$14,7,FALSE)</f>
        <v>0</v>
      </c>
      <c r="I150" s="194">
        <f>VLOOKUP($F150,別表３!$B$9:$I$14,7,FALSE)</f>
        <v>0</v>
      </c>
      <c r="J150" s="194">
        <f>IF(F150=5,別表２!$E$4,0)</f>
        <v>0</v>
      </c>
      <c r="K150" s="194">
        <f>VLOOKUP($F150,別表３!$B$9:$I$14,5,FALSE)</f>
        <v>0</v>
      </c>
      <c r="L150" s="231" t="str">
        <f>IF(F150="","",VLOOKUP(F150,別表３!$B$9:$D$14,3,FALSE))</f>
        <v/>
      </c>
      <c r="M150" s="98"/>
      <c r="N150" s="98"/>
      <c r="O150" s="97"/>
      <c r="P150" s="232">
        <f t="shared" si="22"/>
        <v>0</v>
      </c>
      <c r="Q150" s="7">
        <f t="shared" si="28"/>
        <v>0</v>
      </c>
      <c r="R150" s="7">
        <f t="shared" si="29"/>
        <v>0</v>
      </c>
      <c r="S150" s="7">
        <f t="shared" si="30"/>
        <v>0</v>
      </c>
      <c r="T150" s="7" t="str">
        <f t="shared" si="31"/>
        <v/>
      </c>
      <c r="U150" s="7" t="str">
        <f t="shared" si="32"/>
        <v/>
      </c>
    </row>
    <row r="151" spans="1:21" ht="15.95" hidden="1" customHeight="1">
      <c r="A151" s="230" t="s">
        <v>1305</v>
      </c>
      <c r="B151" s="105"/>
      <c r="C151" s="108"/>
      <c r="D151" s="108"/>
      <c r="E151" s="109"/>
      <c r="F151" s="109"/>
      <c r="G151" s="194">
        <f>VLOOKUP(E151,別表３!$B$9:$I$14,7,FALSE)</f>
        <v>0</v>
      </c>
      <c r="H151" s="194">
        <f>VLOOKUP($F151,別表３!$B$9:$I$14,7,FALSE)</f>
        <v>0</v>
      </c>
      <c r="I151" s="194">
        <f>VLOOKUP($F151,別表３!$B$9:$I$14,7,FALSE)</f>
        <v>0</v>
      </c>
      <c r="J151" s="194">
        <f>IF(F151=5,別表２!$E$4,0)</f>
        <v>0</v>
      </c>
      <c r="K151" s="194">
        <f>VLOOKUP($F151,別表３!$B$9:$I$14,5,FALSE)</f>
        <v>0</v>
      </c>
      <c r="L151" s="231" t="str">
        <f>IF(F151="","",VLOOKUP(F151,別表３!$B$9:$D$14,3,FALSE))</f>
        <v/>
      </c>
      <c r="M151" s="98"/>
      <c r="N151" s="98"/>
      <c r="O151" s="97"/>
      <c r="P151" s="232">
        <f t="shared" si="22"/>
        <v>0</v>
      </c>
      <c r="Q151" s="7">
        <f t="shared" si="28"/>
        <v>0</v>
      </c>
      <c r="R151" s="7">
        <f t="shared" si="29"/>
        <v>0</v>
      </c>
      <c r="S151" s="7">
        <f t="shared" si="30"/>
        <v>0</v>
      </c>
      <c r="T151" s="7" t="str">
        <f t="shared" si="31"/>
        <v/>
      </c>
      <c r="U151" s="7" t="str">
        <f t="shared" si="32"/>
        <v/>
      </c>
    </row>
    <row r="152" spans="1:21" ht="15.95" hidden="1" customHeight="1">
      <c r="A152" s="230" t="s">
        <v>1306</v>
      </c>
      <c r="B152" s="105"/>
      <c r="C152" s="108"/>
      <c r="D152" s="108"/>
      <c r="E152" s="109"/>
      <c r="F152" s="109"/>
      <c r="G152" s="194">
        <f>VLOOKUP(E152,別表３!$B$9:$I$14,7,FALSE)</f>
        <v>0</v>
      </c>
      <c r="H152" s="194">
        <f>VLOOKUP($F152,別表３!$B$9:$I$14,7,FALSE)</f>
        <v>0</v>
      </c>
      <c r="I152" s="194">
        <f>VLOOKUP($F152,別表３!$B$9:$I$14,7,FALSE)</f>
        <v>0</v>
      </c>
      <c r="J152" s="194">
        <f>IF(F152=5,別表２!$E$4,0)</f>
        <v>0</v>
      </c>
      <c r="K152" s="194">
        <f>VLOOKUP($F152,別表３!$B$9:$I$14,5,FALSE)</f>
        <v>0</v>
      </c>
      <c r="L152" s="231" t="str">
        <f>IF(F152="","",VLOOKUP(F152,別表３!$B$9:$D$14,3,FALSE))</f>
        <v/>
      </c>
      <c r="M152" s="98"/>
      <c r="N152" s="98"/>
      <c r="O152" s="97"/>
      <c r="P152" s="232">
        <f t="shared" si="22"/>
        <v>0</v>
      </c>
      <c r="Q152" s="7">
        <f t="shared" si="28"/>
        <v>0</v>
      </c>
      <c r="R152" s="7">
        <f t="shared" si="29"/>
        <v>0</v>
      </c>
      <c r="S152" s="7">
        <f t="shared" si="30"/>
        <v>0</v>
      </c>
      <c r="T152" s="7" t="str">
        <f t="shared" si="31"/>
        <v/>
      </c>
      <c r="U152" s="7" t="str">
        <f t="shared" si="32"/>
        <v/>
      </c>
    </row>
    <row r="153" spans="1:21" ht="15.95" hidden="1" customHeight="1">
      <c r="A153" s="230" t="s">
        <v>1307</v>
      </c>
      <c r="B153" s="105"/>
      <c r="C153" s="108"/>
      <c r="D153" s="108"/>
      <c r="E153" s="109"/>
      <c r="F153" s="109"/>
      <c r="G153" s="194">
        <f>VLOOKUP(E153,別表３!$B$9:$I$14,7,FALSE)</f>
        <v>0</v>
      </c>
      <c r="H153" s="194">
        <f>VLOOKUP($F153,別表３!$B$9:$I$14,7,FALSE)</f>
        <v>0</v>
      </c>
      <c r="I153" s="194">
        <f>VLOOKUP($F153,別表３!$B$9:$I$14,7,FALSE)</f>
        <v>0</v>
      </c>
      <c r="J153" s="194">
        <f>IF(F153=5,別表２!$E$4,0)</f>
        <v>0</v>
      </c>
      <c r="K153" s="194">
        <f>VLOOKUP($F153,別表３!$B$9:$I$14,5,FALSE)</f>
        <v>0</v>
      </c>
      <c r="L153" s="231" t="str">
        <f>IF(F153="","",VLOOKUP(F153,別表３!$B$9:$D$14,3,FALSE))</f>
        <v/>
      </c>
      <c r="M153" s="98"/>
      <c r="N153" s="98"/>
      <c r="O153" s="97"/>
      <c r="P153" s="232">
        <f t="shared" si="22"/>
        <v>0</v>
      </c>
      <c r="Q153" s="7">
        <f t="shared" si="28"/>
        <v>0</v>
      </c>
      <c r="R153" s="7">
        <f t="shared" si="29"/>
        <v>0</v>
      </c>
      <c r="S153" s="7">
        <f t="shared" si="30"/>
        <v>0</v>
      </c>
      <c r="T153" s="7" t="str">
        <f t="shared" si="31"/>
        <v/>
      </c>
      <c r="U153" s="7" t="str">
        <f t="shared" si="32"/>
        <v/>
      </c>
    </row>
    <row r="154" spans="1:21" ht="15.95" hidden="1" customHeight="1">
      <c r="A154" s="230" t="s">
        <v>1308</v>
      </c>
      <c r="B154" s="105"/>
      <c r="C154" s="108"/>
      <c r="D154" s="108"/>
      <c r="E154" s="109"/>
      <c r="F154" s="109"/>
      <c r="G154" s="194">
        <f>VLOOKUP(E154,別表３!$B$9:$I$14,7,FALSE)</f>
        <v>0</v>
      </c>
      <c r="H154" s="194">
        <f>VLOOKUP($F154,別表３!$B$9:$I$14,7,FALSE)</f>
        <v>0</v>
      </c>
      <c r="I154" s="194">
        <f>VLOOKUP($F154,別表３!$B$9:$I$14,7,FALSE)</f>
        <v>0</v>
      </c>
      <c r="J154" s="194">
        <f>IF(F154=5,別表２!$E$4,0)</f>
        <v>0</v>
      </c>
      <c r="K154" s="194">
        <f>VLOOKUP($F154,別表３!$B$9:$I$14,5,FALSE)</f>
        <v>0</v>
      </c>
      <c r="L154" s="231" t="str">
        <f>IF(F154="","",VLOOKUP(F154,別表３!$B$9:$D$14,3,FALSE))</f>
        <v/>
      </c>
      <c r="M154" s="98"/>
      <c r="N154" s="98"/>
      <c r="O154" s="97"/>
      <c r="P154" s="232">
        <f t="shared" si="22"/>
        <v>0</v>
      </c>
      <c r="Q154" s="7">
        <f>IF(E154=5,G154,0)</f>
        <v>0</v>
      </c>
      <c r="R154" s="7">
        <f t="shared" si="29"/>
        <v>0</v>
      </c>
      <c r="S154" s="7">
        <f t="shared" si="30"/>
        <v>0</v>
      </c>
      <c r="T154" s="7" t="str">
        <f t="shared" si="31"/>
        <v/>
      </c>
      <c r="U154" s="7" t="str">
        <f t="shared" si="32"/>
        <v/>
      </c>
    </row>
    <row r="155" spans="1:21" s="217" customFormat="1" ht="15.95" hidden="1" customHeight="1">
      <c r="A155" s="230" t="s">
        <v>1309</v>
      </c>
      <c r="B155" s="105"/>
      <c r="C155" s="108"/>
      <c r="D155" s="108"/>
      <c r="E155" s="108"/>
      <c r="F155" s="108"/>
      <c r="G155" s="234">
        <f>VLOOKUP(E155,別表３!$B$9:$I$14,7,FALSE)</f>
        <v>0</v>
      </c>
      <c r="H155" s="234">
        <f>VLOOKUP($F155,別表３!$B$9:$I$14,7,FALSE)</f>
        <v>0</v>
      </c>
      <c r="I155" s="234">
        <f>VLOOKUP($F155,別表３!$B$9:$I$14,7,FALSE)</f>
        <v>0</v>
      </c>
      <c r="J155" s="234">
        <f>IF(F155=5,別表２!$E$4,0)</f>
        <v>0</v>
      </c>
      <c r="K155" s="234">
        <f>VLOOKUP($F155,別表３!$B$9:$I$14,5,FALSE)</f>
        <v>0</v>
      </c>
      <c r="L155" s="235" t="str">
        <f>IF(F155="","",VLOOKUP(F155,別表３!$B$9:$D$14,3,FALSE))</f>
        <v/>
      </c>
      <c r="M155" s="103"/>
      <c r="N155" s="103"/>
      <c r="O155" s="568"/>
      <c r="P155" s="236">
        <f t="shared" si="22"/>
        <v>0</v>
      </c>
      <c r="Q155" s="7">
        <f t="shared" ref="Q155:Q172" si="33">IF(E155=5,G155,0)</f>
        <v>0</v>
      </c>
      <c r="R155" s="7">
        <f t="shared" si="29"/>
        <v>0</v>
      </c>
      <c r="S155" s="7">
        <f t="shared" si="30"/>
        <v>0</v>
      </c>
      <c r="T155" s="7" t="str">
        <f t="shared" si="31"/>
        <v/>
      </c>
      <c r="U155" s="7" t="str">
        <f t="shared" si="32"/>
        <v/>
      </c>
    </row>
    <row r="156" spans="1:21" s="217" customFormat="1" ht="15.95" hidden="1" customHeight="1">
      <c r="A156" s="230" t="s">
        <v>1310</v>
      </c>
      <c r="B156" s="105"/>
      <c r="C156" s="108"/>
      <c r="D156" s="108"/>
      <c r="E156" s="108"/>
      <c r="F156" s="108"/>
      <c r="G156" s="234">
        <f>VLOOKUP(E156,別表３!$B$9:$I$14,7,FALSE)</f>
        <v>0</v>
      </c>
      <c r="H156" s="234">
        <f>VLOOKUP($F156,別表３!$B$9:$I$14,7,FALSE)</f>
        <v>0</v>
      </c>
      <c r="I156" s="234">
        <f>VLOOKUP($F156,別表３!$B$9:$I$14,7,FALSE)</f>
        <v>0</v>
      </c>
      <c r="J156" s="234">
        <f>IF(F156=5,別表２!$E$4,0)</f>
        <v>0</v>
      </c>
      <c r="K156" s="234">
        <f>VLOOKUP($F156,別表３!$B$9:$I$14,5,FALSE)</f>
        <v>0</v>
      </c>
      <c r="L156" s="235" t="str">
        <f>IF(F156="","",VLOOKUP(F156,別表３!$B$9:$D$14,3,FALSE))</f>
        <v/>
      </c>
      <c r="M156" s="103"/>
      <c r="N156" s="103"/>
      <c r="O156" s="568"/>
      <c r="P156" s="236">
        <f t="shared" si="22"/>
        <v>0</v>
      </c>
      <c r="Q156" s="7">
        <f t="shared" si="33"/>
        <v>0</v>
      </c>
      <c r="R156" s="7">
        <f t="shared" si="29"/>
        <v>0</v>
      </c>
      <c r="S156" s="7">
        <f t="shared" si="30"/>
        <v>0</v>
      </c>
      <c r="T156" s="7" t="str">
        <f t="shared" si="31"/>
        <v/>
      </c>
      <c r="U156" s="7" t="str">
        <f t="shared" si="32"/>
        <v/>
      </c>
    </row>
    <row r="157" spans="1:21" s="217" customFormat="1" ht="15.95" hidden="1" customHeight="1">
      <c r="A157" s="230" t="s">
        <v>1311</v>
      </c>
      <c r="B157" s="105"/>
      <c r="C157" s="110"/>
      <c r="D157" s="110"/>
      <c r="E157" s="108"/>
      <c r="F157" s="108"/>
      <c r="G157" s="234">
        <f>VLOOKUP(E157,別表３!$B$9:$I$14,7,FALSE)</f>
        <v>0</v>
      </c>
      <c r="H157" s="234">
        <f>VLOOKUP($F157,別表３!$B$9:$I$14,7,FALSE)</f>
        <v>0</v>
      </c>
      <c r="I157" s="234">
        <f>VLOOKUP($F157,別表３!$B$9:$I$14,7,FALSE)</f>
        <v>0</v>
      </c>
      <c r="J157" s="234">
        <f>IF(F157=5,別表２!$E$4,0)</f>
        <v>0</v>
      </c>
      <c r="K157" s="234">
        <f>VLOOKUP($F157,別表３!$B$9:$I$14,5,FALSE)</f>
        <v>0</v>
      </c>
      <c r="L157" s="235" t="str">
        <f>IF(F157="","",VLOOKUP(F157,別表３!$B$9:$D$14,3,FALSE))</f>
        <v/>
      </c>
      <c r="M157" s="103"/>
      <c r="N157" s="103"/>
      <c r="O157" s="568"/>
      <c r="P157" s="236">
        <f t="shared" si="22"/>
        <v>0</v>
      </c>
      <c r="Q157" s="7">
        <f t="shared" si="33"/>
        <v>0</v>
      </c>
      <c r="R157" s="7">
        <f t="shared" si="29"/>
        <v>0</v>
      </c>
      <c r="S157" s="7">
        <f t="shared" si="30"/>
        <v>0</v>
      </c>
      <c r="T157" s="7" t="str">
        <f t="shared" si="31"/>
        <v/>
      </c>
      <c r="U157" s="7" t="str">
        <f t="shared" si="32"/>
        <v/>
      </c>
    </row>
    <row r="158" spans="1:21" s="217" customFormat="1" ht="15.95" hidden="1" customHeight="1">
      <c r="A158" s="230" t="s">
        <v>1312</v>
      </c>
      <c r="B158" s="105"/>
      <c r="C158" s="108"/>
      <c r="D158" s="108"/>
      <c r="E158" s="108"/>
      <c r="F158" s="108"/>
      <c r="G158" s="234">
        <f>VLOOKUP(E158,別表３!$B$9:$I$14,7,FALSE)</f>
        <v>0</v>
      </c>
      <c r="H158" s="234">
        <f>VLOOKUP($F158,別表３!$B$9:$I$14,7,FALSE)</f>
        <v>0</v>
      </c>
      <c r="I158" s="234">
        <f>VLOOKUP($F158,別表３!$B$9:$I$14,7,FALSE)</f>
        <v>0</v>
      </c>
      <c r="J158" s="234">
        <f>IF(F158=5,別表２!$E$4,0)</f>
        <v>0</v>
      </c>
      <c r="K158" s="234">
        <f>VLOOKUP($F158,別表３!$B$9:$I$14,5,FALSE)</f>
        <v>0</v>
      </c>
      <c r="L158" s="235" t="str">
        <f>IF(F158="","",VLOOKUP(F158,別表３!$B$9:$D$14,3,FALSE))</f>
        <v/>
      </c>
      <c r="M158" s="103"/>
      <c r="N158" s="103"/>
      <c r="O158" s="568"/>
      <c r="P158" s="236">
        <f t="shared" si="22"/>
        <v>0</v>
      </c>
      <c r="Q158" s="7">
        <f t="shared" si="33"/>
        <v>0</v>
      </c>
      <c r="R158" s="7">
        <f t="shared" si="29"/>
        <v>0</v>
      </c>
      <c r="S158" s="7">
        <f t="shared" si="30"/>
        <v>0</v>
      </c>
      <c r="T158" s="7" t="str">
        <f t="shared" si="31"/>
        <v/>
      </c>
      <c r="U158" s="7" t="str">
        <f t="shared" si="32"/>
        <v/>
      </c>
    </row>
    <row r="159" spans="1:21" ht="15.95" hidden="1" customHeight="1">
      <c r="A159" s="230" t="s">
        <v>1313</v>
      </c>
      <c r="B159" s="105"/>
      <c r="C159" s="108"/>
      <c r="D159" s="108"/>
      <c r="E159" s="109"/>
      <c r="F159" s="109"/>
      <c r="G159" s="194">
        <f>VLOOKUP(E159,別表３!$B$9:$I$14,7,FALSE)</f>
        <v>0</v>
      </c>
      <c r="H159" s="194">
        <f>VLOOKUP($F159,別表３!$B$9:$I$14,7,FALSE)</f>
        <v>0</v>
      </c>
      <c r="I159" s="194">
        <f>VLOOKUP($F159,別表３!$B$9:$I$14,7,FALSE)</f>
        <v>0</v>
      </c>
      <c r="J159" s="194">
        <f>IF(F159=5,別表２!$E$4,0)</f>
        <v>0</v>
      </c>
      <c r="K159" s="194">
        <f>VLOOKUP($F159,別表３!$B$9:$I$14,5,FALSE)</f>
        <v>0</v>
      </c>
      <c r="L159" s="231" t="str">
        <f>IF(F159="","",VLOOKUP(F159,別表３!$B$9:$D$14,3,FALSE))</f>
        <v/>
      </c>
      <c r="M159" s="98"/>
      <c r="N159" s="98"/>
      <c r="O159" s="97"/>
      <c r="P159" s="232">
        <f t="shared" si="22"/>
        <v>0</v>
      </c>
      <c r="Q159" s="7">
        <f t="shared" si="33"/>
        <v>0</v>
      </c>
      <c r="R159" s="7">
        <f t="shared" si="29"/>
        <v>0</v>
      </c>
      <c r="S159" s="7">
        <f t="shared" si="30"/>
        <v>0</v>
      </c>
      <c r="T159" s="7" t="str">
        <f t="shared" si="31"/>
        <v/>
      </c>
      <c r="U159" s="7" t="str">
        <f t="shared" si="32"/>
        <v/>
      </c>
    </row>
    <row r="160" spans="1:21" ht="15.95" hidden="1" customHeight="1">
      <c r="A160" s="230" t="s">
        <v>1314</v>
      </c>
      <c r="B160" s="105"/>
      <c r="C160" s="108"/>
      <c r="D160" s="108"/>
      <c r="E160" s="109"/>
      <c r="F160" s="109"/>
      <c r="G160" s="194">
        <f>VLOOKUP(E160,別表３!$B$9:$I$14,7,FALSE)</f>
        <v>0</v>
      </c>
      <c r="H160" s="194">
        <f>VLOOKUP($F160,別表３!$B$9:$I$14,7,FALSE)</f>
        <v>0</v>
      </c>
      <c r="I160" s="194">
        <f>VLOOKUP($F160,別表３!$B$9:$I$14,7,FALSE)</f>
        <v>0</v>
      </c>
      <c r="J160" s="194">
        <f>IF(F160=5,別表２!$E$4,0)</f>
        <v>0</v>
      </c>
      <c r="K160" s="194">
        <f>VLOOKUP($F160,別表３!$B$9:$I$14,5,FALSE)</f>
        <v>0</v>
      </c>
      <c r="L160" s="231" t="str">
        <f>IF(F160="","",VLOOKUP(F160,別表３!$B$9:$D$14,3,FALSE))</f>
        <v/>
      </c>
      <c r="M160" s="98"/>
      <c r="N160" s="98"/>
      <c r="O160" s="97"/>
      <c r="P160" s="232">
        <f t="shared" si="22"/>
        <v>0</v>
      </c>
      <c r="Q160" s="7">
        <f t="shared" si="33"/>
        <v>0</v>
      </c>
      <c r="R160" s="7">
        <f t="shared" si="29"/>
        <v>0</v>
      </c>
      <c r="S160" s="7">
        <f t="shared" si="30"/>
        <v>0</v>
      </c>
      <c r="T160" s="7" t="str">
        <f t="shared" si="31"/>
        <v/>
      </c>
      <c r="U160" s="7" t="str">
        <f t="shared" si="32"/>
        <v/>
      </c>
    </row>
    <row r="161" spans="1:21" ht="15.95" hidden="1" customHeight="1">
      <c r="A161" s="230" t="s">
        <v>1315</v>
      </c>
      <c r="B161" s="105"/>
      <c r="C161" s="108"/>
      <c r="D161" s="108"/>
      <c r="E161" s="109"/>
      <c r="F161" s="109"/>
      <c r="G161" s="194">
        <f>VLOOKUP(E161,別表３!$B$9:$I$14,7,FALSE)</f>
        <v>0</v>
      </c>
      <c r="H161" s="194">
        <f>VLOOKUP($F161,別表３!$B$9:$I$14,7,FALSE)</f>
        <v>0</v>
      </c>
      <c r="I161" s="194">
        <f>VLOOKUP($F161,別表３!$B$9:$I$14,7,FALSE)</f>
        <v>0</v>
      </c>
      <c r="J161" s="194">
        <f>IF(F161=5,別表２!$E$4,0)</f>
        <v>0</v>
      </c>
      <c r="K161" s="194">
        <f>VLOOKUP($F161,別表３!$B$9:$I$14,5,FALSE)</f>
        <v>0</v>
      </c>
      <c r="L161" s="231" t="str">
        <f>IF(F161="","",VLOOKUP(F161,別表３!$B$9:$D$14,3,FALSE))</f>
        <v/>
      </c>
      <c r="M161" s="98"/>
      <c r="N161" s="98"/>
      <c r="O161" s="97"/>
      <c r="P161" s="232">
        <f t="shared" si="22"/>
        <v>0</v>
      </c>
      <c r="Q161" s="7">
        <f t="shared" si="33"/>
        <v>0</v>
      </c>
      <c r="R161" s="7">
        <f t="shared" si="29"/>
        <v>0</v>
      </c>
      <c r="S161" s="7">
        <f t="shared" si="30"/>
        <v>0</v>
      </c>
      <c r="T161" s="7" t="str">
        <f t="shared" si="31"/>
        <v/>
      </c>
      <c r="U161" s="7" t="str">
        <f t="shared" si="32"/>
        <v/>
      </c>
    </row>
    <row r="162" spans="1:21" ht="15.95" hidden="1" customHeight="1">
      <c r="A162" s="230" t="s">
        <v>1316</v>
      </c>
      <c r="B162" s="105"/>
      <c r="C162" s="108"/>
      <c r="D162" s="108"/>
      <c r="E162" s="109"/>
      <c r="F162" s="109"/>
      <c r="G162" s="194">
        <f>VLOOKUP(E162,別表３!$B$9:$I$14,7,FALSE)</f>
        <v>0</v>
      </c>
      <c r="H162" s="194">
        <f>VLOOKUP($F162,別表３!$B$9:$I$14,7,FALSE)</f>
        <v>0</v>
      </c>
      <c r="I162" s="194">
        <f>VLOOKUP($F162,別表３!$B$9:$I$14,7,FALSE)</f>
        <v>0</v>
      </c>
      <c r="J162" s="194">
        <f>IF(F162=5,別表２!$E$4,0)</f>
        <v>0</v>
      </c>
      <c r="K162" s="194">
        <f>VLOOKUP($F162,別表３!$B$9:$I$14,5,FALSE)</f>
        <v>0</v>
      </c>
      <c r="L162" s="231" t="str">
        <f>IF(F162="","",VLOOKUP(F162,別表３!$B$9:$D$14,3,FALSE))</f>
        <v/>
      </c>
      <c r="M162" s="98"/>
      <c r="N162" s="98"/>
      <c r="O162" s="97"/>
      <c r="P162" s="232">
        <f t="shared" si="22"/>
        <v>0</v>
      </c>
      <c r="Q162" s="7">
        <f t="shared" si="33"/>
        <v>0</v>
      </c>
      <c r="R162" s="7">
        <f t="shared" si="29"/>
        <v>0</v>
      </c>
      <c r="S162" s="7">
        <f t="shared" si="30"/>
        <v>0</v>
      </c>
      <c r="T162" s="7" t="str">
        <f t="shared" si="31"/>
        <v/>
      </c>
      <c r="U162" s="7" t="str">
        <f t="shared" si="32"/>
        <v/>
      </c>
    </row>
    <row r="163" spans="1:21" ht="15.95" hidden="1" customHeight="1">
      <c r="A163" s="230" t="s">
        <v>1317</v>
      </c>
      <c r="B163" s="105"/>
      <c r="C163" s="108"/>
      <c r="D163" s="108"/>
      <c r="E163" s="109"/>
      <c r="F163" s="109"/>
      <c r="G163" s="194">
        <f>VLOOKUP(E163,別表３!$B$9:$I$14,7,FALSE)</f>
        <v>0</v>
      </c>
      <c r="H163" s="194">
        <f>VLOOKUP($F163,別表３!$B$9:$I$14,7,FALSE)</f>
        <v>0</v>
      </c>
      <c r="I163" s="194">
        <f>VLOOKUP($F163,別表３!$B$9:$I$14,7,FALSE)</f>
        <v>0</v>
      </c>
      <c r="J163" s="194">
        <f>IF(F163=5,別表２!$E$4,0)</f>
        <v>0</v>
      </c>
      <c r="K163" s="194">
        <f>VLOOKUP($F163,別表３!$B$9:$I$14,5,FALSE)</f>
        <v>0</v>
      </c>
      <c r="L163" s="231" t="str">
        <f>IF(F163="","",VLOOKUP(F163,別表３!$B$9:$D$14,3,FALSE))</f>
        <v/>
      </c>
      <c r="M163" s="98"/>
      <c r="N163" s="98"/>
      <c r="O163" s="97"/>
      <c r="P163" s="232">
        <f t="shared" si="22"/>
        <v>0</v>
      </c>
      <c r="Q163" s="7">
        <f t="shared" si="33"/>
        <v>0</v>
      </c>
      <c r="R163" s="7">
        <f t="shared" si="29"/>
        <v>0</v>
      </c>
      <c r="S163" s="7">
        <f t="shared" si="30"/>
        <v>0</v>
      </c>
      <c r="T163" s="7" t="str">
        <f t="shared" si="31"/>
        <v/>
      </c>
      <c r="U163" s="7" t="str">
        <f t="shared" si="32"/>
        <v/>
      </c>
    </row>
    <row r="164" spans="1:21" ht="15.95" hidden="1" customHeight="1">
      <c r="A164" s="230" t="s">
        <v>1318</v>
      </c>
      <c r="B164" s="105"/>
      <c r="C164" s="108"/>
      <c r="D164" s="108"/>
      <c r="E164" s="109"/>
      <c r="F164" s="109"/>
      <c r="G164" s="194">
        <f>VLOOKUP(E164,別表３!$B$9:$I$14,7,FALSE)</f>
        <v>0</v>
      </c>
      <c r="H164" s="194">
        <f>VLOOKUP($F164,別表３!$B$9:$I$14,7,FALSE)</f>
        <v>0</v>
      </c>
      <c r="I164" s="194">
        <f>VLOOKUP($F164,別表３!$B$9:$I$14,7,FALSE)</f>
        <v>0</v>
      </c>
      <c r="J164" s="194">
        <f>IF(F164=5,別表２!$E$4,0)</f>
        <v>0</v>
      </c>
      <c r="K164" s="194">
        <f>VLOOKUP($F164,別表３!$B$9:$I$14,5,FALSE)</f>
        <v>0</v>
      </c>
      <c r="L164" s="231" t="str">
        <f>IF(F164="","",VLOOKUP(F164,別表３!$B$9:$D$14,3,FALSE))</f>
        <v/>
      </c>
      <c r="M164" s="98"/>
      <c r="N164" s="98"/>
      <c r="O164" s="97"/>
      <c r="P164" s="232">
        <f t="shared" si="22"/>
        <v>0</v>
      </c>
      <c r="Q164" s="7">
        <f t="shared" si="33"/>
        <v>0</v>
      </c>
      <c r="R164" s="7">
        <f t="shared" si="29"/>
        <v>0</v>
      </c>
      <c r="S164" s="7">
        <f t="shared" si="30"/>
        <v>0</v>
      </c>
      <c r="T164" s="7" t="str">
        <f t="shared" si="31"/>
        <v/>
      </c>
      <c r="U164" s="7" t="str">
        <f t="shared" si="32"/>
        <v/>
      </c>
    </row>
    <row r="165" spans="1:21" ht="15.95" hidden="1" customHeight="1">
      <c r="A165" s="230" t="s">
        <v>1319</v>
      </c>
      <c r="B165" s="105"/>
      <c r="C165" s="109"/>
      <c r="D165" s="109"/>
      <c r="E165" s="109"/>
      <c r="F165" s="109"/>
      <c r="G165" s="194">
        <f>VLOOKUP(E165,別表３!$B$9:$I$14,7,FALSE)</f>
        <v>0</v>
      </c>
      <c r="H165" s="194">
        <f>VLOOKUP($F165,別表３!$B$9:$I$14,7,FALSE)</f>
        <v>0</v>
      </c>
      <c r="I165" s="194">
        <f>VLOOKUP($F165,別表３!$B$9:$I$14,7,FALSE)</f>
        <v>0</v>
      </c>
      <c r="J165" s="194">
        <f>IF(F165=5,別表２!$E$4,0)</f>
        <v>0</v>
      </c>
      <c r="K165" s="194">
        <f>VLOOKUP($F165,別表３!$B$9:$I$14,5,FALSE)</f>
        <v>0</v>
      </c>
      <c r="L165" s="231" t="str">
        <f>IF(F165="","",VLOOKUP(F165,別表３!$B$9:$D$14,3,FALSE))</f>
        <v/>
      </c>
      <c r="M165" s="98"/>
      <c r="N165" s="98"/>
      <c r="O165" s="97"/>
      <c r="P165" s="232">
        <f t="shared" si="22"/>
        <v>0</v>
      </c>
      <c r="Q165" s="7">
        <f t="shared" si="33"/>
        <v>0</v>
      </c>
      <c r="R165" s="7">
        <f t="shared" si="29"/>
        <v>0</v>
      </c>
      <c r="S165" s="7">
        <f t="shared" si="30"/>
        <v>0</v>
      </c>
      <c r="T165" s="7" t="str">
        <f t="shared" si="31"/>
        <v/>
      </c>
      <c r="U165" s="7" t="str">
        <f t="shared" si="32"/>
        <v/>
      </c>
    </row>
    <row r="166" spans="1:21" ht="15.95" hidden="1" customHeight="1">
      <c r="A166" s="230" t="s">
        <v>1320</v>
      </c>
      <c r="B166" s="105"/>
      <c r="C166" s="109"/>
      <c r="D166" s="109"/>
      <c r="E166" s="109"/>
      <c r="F166" s="109"/>
      <c r="G166" s="194">
        <f>VLOOKUP(E166,別表３!$B$9:$I$14,7,FALSE)</f>
        <v>0</v>
      </c>
      <c r="H166" s="194">
        <f>VLOOKUP($F166,別表３!$B$9:$I$14,7,FALSE)</f>
        <v>0</v>
      </c>
      <c r="I166" s="194">
        <f>VLOOKUP($F166,別表３!$B$9:$I$14,7,FALSE)</f>
        <v>0</v>
      </c>
      <c r="J166" s="194">
        <f>IF(F166=5,別表２!$E$4,0)</f>
        <v>0</v>
      </c>
      <c r="K166" s="194">
        <f>VLOOKUP($F166,別表３!$B$9:$I$14,5,FALSE)</f>
        <v>0</v>
      </c>
      <c r="L166" s="231" t="str">
        <f>IF(F166="","",VLOOKUP(F166,別表３!$B$9:$D$14,3,FALSE))</f>
        <v/>
      </c>
      <c r="M166" s="98"/>
      <c r="N166" s="98"/>
      <c r="O166" s="97"/>
      <c r="P166" s="232">
        <f t="shared" si="22"/>
        <v>0</v>
      </c>
      <c r="Q166" s="7">
        <f t="shared" si="33"/>
        <v>0</v>
      </c>
      <c r="R166" s="7">
        <f t="shared" si="29"/>
        <v>0</v>
      </c>
      <c r="S166" s="7">
        <f t="shared" si="30"/>
        <v>0</v>
      </c>
      <c r="T166" s="7" t="str">
        <f t="shared" si="31"/>
        <v/>
      </c>
      <c r="U166" s="7" t="str">
        <f t="shared" si="32"/>
        <v/>
      </c>
    </row>
    <row r="167" spans="1:21" ht="15.95" hidden="1" customHeight="1">
      <c r="A167" s="230" t="s">
        <v>1321</v>
      </c>
      <c r="B167" s="105"/>
      <c r="C167" s="109"/>
      <c r="D167" s="109"/>
      <c r="E167" s="109"/>
      <c r="F167" s="109"/>
      <c r="G167" s="194">
        <f>VLOOKUP(E167,別表３!$B$9:$I$14,7,FALSE)</f>
        <v>0</v>
      </c>
      <c r="H167" s="194">
        <f>VLOOKUP($F167,別表３!$B$9:$I$14,7,FALSE)</f>
        <v>0</v>
      </c>
      <c r="I167" s="194">
        <f>VLOOKUP($F167,別表３!$B$9:$I$14,7,FALSE)</f>
        <v>0</v>
      </c>
      <c r="J167" s="194">
        <f>IF(F167=5,別表２!$E$4,0)</f>
        <v>0</v>
      </c>
      <c r="K167" s="194">
        <f>VLOOKUP($F167,別表３!$B$9:$I$14,5,FALSE)</f>
        <v>0</v>
      </c>
      <c r="L167" s="231" t="str">
        <f>IF(F167="","",VLOOKUP(F167,別表３!$B$9:$D$14,3,FALSE))</f>
        <v/>
      </c>
      <c r="M167" s="98"/>
      <c r="N167" s="98"/>
      <c r="O167" s="97"/>
      <c r="P167" s="232">
        <f t="shared" si="22"/>
        <v>0</v>
      </c>
      <c r="Q167" s="7">
        <f t="shared" si="33"/>
        <v>0</v>
      </c>
      <c r="R167" s="7">
        <f t="shared" si="29"/>
        <v>0</v>
      </c>
      <c r="S167" s="7">
        <f t="shared" si="30"/>
        <v>0</v>
      </c>
      <c r="T167" s="7" t="str">
        <f t="shared" si="31"/>
        <v/>
      </c>
      <c r="U167" s="7" t="str">
        <f t="shared" si="32"/>
        <v/>
      </c>
    </row>
    <row r="168" spans="1:21" ht="15.95" hidden="1" customHeight="1">
      <c r="A168" s="230" t="s">
        <v>1322</v>
      </c>
      <c r="B168" s="105"/>
      <c r="C168" s="109"/>
      <c r="D168" s="109"/>
      <c r="E168" s="109"/>
      <c r="F168" s="109"/>
      <c r="G168" s="194">
        <f>VLOOKUP(E168,別表３!$B$9:$I$14,7,FALSE)</f>
        <v>0</v>
      </c>
      <c r="H168" s="194">
        <f>VLOOKUP($F168,別表３!$B$9:$I$14,7,FALSE)</f>
        <v>0</v>
      </c>
      <c r="I168" s="194">
        <f>VLOOKUP($F168,別表３!$B$9:$I$14,7,FALSE)</f>
        <v>0</v>
      </c>
      <c r="J168" s="194">
        <f>IF(F168=5,別表２!$E$4,0)</f>
        <v>0</v>
      </c>
      <c r="K168" s="194">
        <f>VLOOKUP($F168,別表３!$B$9:$I$14,5,FALSE)</f>
        <v>0</v>
      </c>
      <c r="L168" s="231" t="str">
        <f>IF(F168="","",VLOOKUP(F168,別表３!$B$9:$D$14,3,FALSE))</f>
        <v/>
      </c>
      <c r="M168" s="98"/>
      <c r="N168" s="98"/>
      <c r="O168" s="97"/>
      <c r="P168" s="232">
        <f t="shared" si="22"/>
        <v>0</v>
      </c>
      <c r="Q168" s="7">
        <f t="shared" si="33"/>
        <v>0</v>
      </c>
      <c r="R168" s="7">
        <f t="shared" si="29"/>
        <v>0</v>
      </c>
      <c r="S168" s="7">
        <f t="shared" si="30"/>
        <v>0</v>
      </c>
      <c r="T168" s="7" t="str">
        <f t="shared" si="31"/>
        <v/>
      </c>
      <c r="U168" s="7" t="str">
        <f t="shared" si="32"/>
        <v/>
      </c>
    </row>
    <row r="169" spans="1:21" ht="15.95" hidden="1" customHeight="1">
      <c r="A169" s="230" t="s">
        <v>1323</v>
      </c>
      <c r="B169" s="105"/>
      <c r="C169" s="109"/>
      <c r="D169" s="109"/>
      <c r="E169" s="109"/>
      <c r="F169" s="109"/>
      <c r="G169" s="194">
        <f>VLOOKUP(E169,別表３!$B$9:$I$14,7,FALSE)</f>
        <v>0</v>
      </c>
      <c r="H169" s="194">
        <f>VLOOKUP($F169,別表３!$B$9:$I$14,7,FALSE)</f>
        <v>0</v>
      </c>
      <c r="I169" s="194">
        <f>VLOOKUP($F169,別表３!$B$9:$I$14,7,FALSE)</f>
        <v>0</v>
      </c>
      <c r="J169" s="194">
        <f>IF(F169=5,別表２!$E$4,0)</f>
        <v>0</v>
      </c>
      <c r="K169" s="194">
        <f>VLOOKUP($F169,別表３!$B$9:$I$14,5,FALSE)</f>
        <v>0</v>
      </c>
      <c r="L169" s="231" t="str">
        <f>IF(F169="","",VLOOKUP(F169,別表３!$B$9:$D$14,3,FALSE))</f>
        <v/>
      </c>
      <c r="M169" s="98"/>
      <c r="N169" s="98"/>
      <c r="O169" s="97"/>
      <c r="P169" s="232">
        <f t="shared" si="22"/>
        <v>0</v>
      </c>
      <c r="Q169" s="7">
        <f t="shared" si="33"/>
        <v>0</v>
      </c>
      <c r="R169" s="7">
        <f t="shared" si="29"/>
        <v>0</v>
      </c>
      <c r="S169" s="7">
        <f t="shared" si="30"/>
        <v>0</v>
      </c>
      <c r="T169" s="7" t="str">
        <f t="shared" si="31"/>
        <v/>
      </c>
      <c r="U169" s="7" t="str">
        <f t="shared" si="32"/>
        <v/>
      </c>
    </row>
    <row r="170" spans="1:21" ht="15.95" hidden="1" customHeight="1">
      <c r="A170" s="230" t="s">
        <v>1324</v>
      </c>
      <c r="B170" s="105"/>
      <c r="C170" s="109"/>
      <c r="D170" s="109"/>
      <c r="E170" s="109"/>
      <c r="F170" s="109"/>
      <c r="G170" s="194">
        <f>VLOOKUP(E170,別表３!$B$9:$I$14,7,FALSE)</f>
        <v>0</v>
      </c>
      <c r="H170" s="194">
        <f>VLOOKUP($F170,別表３!$B$9:$I$14,7,FALSE)</f>
        <v>0</v>
      </c>
      <c r="I170" s="194">
        <f>VLOOKUP($F170,別表３!$B$9:$I$14,7,FALSE)</f>
        <v>0</v>
      </c>
      <c r="J170" s="194">
        <f>IF(F170=5,別表２!$E$4,0)</f>
        <v>0</v>
      </c>
      <c r="K170" s="194">
        <f>VLOOKUP($F170,別表３!$B$9:$I$14,5,FALSE)</f>
        <v>0</v>
      </c>
      <c r="L170" s="231" t="str">
        <f>IF(F170="","",VLOOKUP(F170,別表３!$B$9:$D$14,3,FALSE))</f>
        <v/>
      </c>
      <c r="M170" s="98"/>
      <c r="N170" s="98"/>
      <c r="O170" s="97"/>
      <c r="P170" s="232">
        <f t="shared" si="22"/>
        <v>0</v>
      </c>
      <c r="Q170" s="7">
        <f t="shared" si="33"/>
        <v>0</v>
      </c>
      <c r="R170" s="7">
        <f t="shared" si="29"/>
        <v>0</v>
      </c>
      <c r="S170" s="7">
        <f t="shared" si="30"/>
        <v>0</v>
      </c>
      <c r="T170" s="7" t="str">
        <f t="shared" si="31"/>
        <v/>
      </c>
      <c r="U170" s="7" t="str">
        <f t="shared" si="32"/>
        <v/>
      </c>
    </row>
    <row r="171" spans="1:21" ht="15.95" hidden="1" customHeight="1">
      <c r="A171" s="230" t="s">
        <v>1325</v>
      </c>
      <c r="B171" s="105"/>
      <c r="C171" s="108"/>
      <c r="D171" s="108"/>
      <c r="E171" s="109"/>
      <c r="F171" s="109"/>
      <c r="G171" s="194">
        <f>VLOOKUP(E171,別表３!$B$9:$I$14,7,FALSE)</f>
        <v>0</v>
      </c>
      <c r="H171" s="194">
        <f>VLOOKUP($F171,別表３!$B$9:$I$14,7,FALSE)</f>
        <v>0</v>
      </c>
      <c r="I171" s="194">
        <f>VLOOKUP($F171,別表３!$B$9:$I$14,7,FALSE)</f>
        <v>0</v>
      </c>
      <c r="J171" s="194">
        <f>IF(F171=5,別表２!$E$4,0)</f>
        <v>0</v>
      </c>
      <c r="K171" s="194">
        <f>VLOOKUP($F171,別表３!$B$9:$I$14,5,FALSE)</f>
        <v>0</v>
      </c>
      <c r="L171" s="231" t="str">
        <f>IF(F171="","",VLOOKUP(F171,別表３!$B$9:$D$14,3,FALSE))</f>
        <v/>
      </c>
      <c r="M171" s="98"/>
      <c r="N171" s="98"/>
      <c r="O171" s="97"/>
      <c r="P171" s="232">
        <f t="shared" si="22"/>
        <v>0</v>
      </c>
      <c r="Q171" s="7">
        <f t="shared" si="33"/>
        <v>0</v>
      </c>
      <c r="R171" s="7">
        <f t="shared" si="29"/>
        <v>0</v>
      </c>
      <c r="S171" s="7">
        <f t="shared" si="30"/>
        <v>0</v>
      </c>
      <c r="T171" s="7" t="str">
        <f t="shared" si="31"/>
        <v/>
      </c>
      <c r="U171" s="7" t="str">
        <f t="shared" si="32"/>
        <v/>
      </c>
    </row>
    <row r="172" spans="1:21" ht="15.95" hidden="1" customHeight="1">
      <c r="A172" s="230" t="s">
        <v>1326</v>
      </c>
      <c r="B172" s="105"/>
      <c r="C172" s="108"/>
      <c r="D172" s="108"/>
      <c r="E172" s="109"/>
      <c r="F172" s="109"/>
      <c r="G172" s="194">
        <f>VLOOKUP(E172,別表３!$B$9:$I$14,7,FALSE)</f>
        <v>0</v>
      </c>
      <c r="H172" s="194">
        <f>VLOOKUP($F172,別表３!$B$9:$I$14,7,FALSE)</f>
        <v>0</v>
      </c>
      <c r="I172" s="194">
        <f>VLOOKUP($F172,別表３!$B$9:$I$14,7,FALSE)</f>
        <v>0</v>
      </c>
      <c r="J172" s="194">
        <f>IF(F172=5,別表２!$E$4,0)</f>
        <v>0</v>
      </c>
      <c r="K172" s="194">
        <f>VLOOKUP($F172,別表３!$B$9:$I$14,5,FALSE)</f>
        <v>0</v>
      </c>
      <c r="L172" s="231" t="str">
        <f>IF(F172="","",VLOOKUP(F172,別表３!$B$9:$D$14,3,FALSE))</f>
        <v/>
      </c>
      <c r="M172" s="98"/>
      <c r="N172" s="98"/>
      <c r="O172" s="97"/>
      <c r="P172" s="232">
        <f t="shared" si="22"/>
        <v>0</v>
      </c>
      <c r="Q172" s="7">
        <f t="shared" si="33"/>
        <v>0</v>
      </c>
      <c r="R172" s="7">
        <f t="shared" si="29"/>
        <v>0</v>
      </c>
      <c r="S172" s="7">
        <f t="shared" si="30"/>
        <v>0</v>
      </c>
      <c r="T172" s="7" t="str">
        <f t="shared" si="31"/>
        <v/>
      </c>
      <c r="U172" s="7" t="str">
        <f t="shared" si="32"/>
        <v/>
      </c>
    </row>
    <row r="173" spans="1:21" ht="15.95" hidden="1" customHeight="1">
      <c r="A173" s="230" t="s">
        <v>1327</v>
      </c>
      <c r="B173" s="105"/>
      <c r="C173" s="108"/>
      <c r="D173" s="108"/>
      <c r="E173" s="109"/>
      <c r="F173" s="109"/>
      <c r="G173" s="194">
        <f>VLOOKUP(E173,別表３!$B$9:$I$14,7,FALSE)</f>
        <v>0</v>
      </c>
      <c r="H173" s="194">
        <f>VLOOKUP($F173,別表３!$B$9:$I$14,7,FALSE)</f>
        <v>0</v>
      </c>
      <c r="I173" s="194">
        <f>VLOOKUP($F173,別表３!$B$9:$I$14,7,FALSE)</f>
        <v>0</v>
      </c>
      <c r="J173" s="194">
        <f>IF(F173=5,別表２!$E$4,0)</f>
        <v>0</v>
      </c>
      <c r="K173" s="194">
        <f>VLOOKUP($F173,別表３!$B$9:$I$14,5,FALSE)</f>
        <v>0</v>
      </c>
      <c r="L173" s="231" t="str">
        <f>IF(F173="","",VLOOKUP(F173,別表３!$B$9:$D$14,3,FALSE))</f>
        <v/>
      </c>
      <c r="M173" s="98"/>
      <c r="N173" s="98"/>
      <c r="O173" s="97"/>
      <c r="P173" s="232">
        <f t="shared" si="22"/>
        <v>0</v>
      </c>
      <c r="Q173" s="7">
        <f>IF(E173=5,G173,0)</f>
        <v>0</v>
      </c>
      <c r="R173" s="7">
        <f t="shared" si="29"/>
        <v>0</v>
      </c>
      <c r="S173" s="7">
        <f t="shared" si="30"/>
        <v>0</v>
      </c>
      <c r="T173" s="7" t="str">
        <f t="shared" si="31"/>
        <v/>
      </c>
      <c r="U173" s="7" t="str">
        <f t="shared" si="32"/>
        <v/>
      </c>
    </row>
    <row r="174" spans="1:21" s="217" customFormat="1" ht="15.95" hidden="1" customHeight="1">
      <c r="A174" s="230" t="s">
        <v>1328</v>
      </c>
      <c r="B174" s="105"/>
      <c r="C174" s="108"/>
      <c r="D174" s="108"/>
      <c r="E174" s="108"/>
      <c r="F174" s="108"/>
      <c r="G174" s="234">
        <f>VLOOKUP(E174,別表３!$B$9:$I$14,7,FALSE)</f>
        <v>0</v>
      </c>
      <c r="H174" s="234">
        <f>VLOOKUP($F174,別表３!$B$9:$I$14,7,FALSE)</f>
        <v>0</v>
      </c>
      <c r="I174" s="234">
        <f>VLOOKUP($F174,別表３!$B$9:$I$14,7,FALSE)</f>
        <v>0</v>
      </c>
      <c r="J174" s="234">
        <f>IF(F174=5,別表２!$E$4,0)</f>
        <v>0</v>
      </c>
      <c r="K174" s="234">
        <f>VLOOKUP($F174,別表３!$B$9:$I$14,5,FALSE)</f>
        <v>0</v>
      </c>
      <c r="L174" s="235" t="str">
        <f>IF(F174="","",VLOOKUP(F174,別表３!$B$9:$D$14,3,FALSE))</f>
        <v/>
      </c>
      <c r="M174" s="103"/>
      <c r="N174" s="103"/>
      <c r="O174" s="568"/>
      <c r="P174" s="236">
        <f t="shared" si="22"/>
        <v>0</v>
      </c>
      <c r="Q174" s="7">
        <f t="shared" ref="Q174:Q194" si="34">IF(E174=5,G174,0)</f>
        <v>0</v>
      </c>
      <c r="R174" s="7">
        <f t="shared" si="29"/>
        <v>0</v>
      </c>
      <c r="S174" s="7">
        <f t="shared" si="30"/>
        <v>0</v>
      </c>
      <c r="T174" s="7" t="str">
        <f t="shared" si="31"/>
        <v/>
      </c>
      <c r="U174" s="7" t="str">
        <f t="shared" si="32"/>
        <v/>
      </c>
    </row>
    <row r="175" spans="1:21" s="217" customFormat="1" ht="15.95" hidden="1" customHeight="1">
      <c r="A175" s="230" t="s">
        <v>1329</v>
      </c>
      <c r="B175" s="105"/>
      <c r="C175" s="108"/>
      <c r="D175" s="108"/>
      <c r="E175" s="108"/>
      <c r="F175" s="108"/>
      <c r="G175" s="234">
        <f>VLOOKUP(E175,別表３!$B$9:$I$14,7,FALSE)</f>
        <v>0</v>
      </c>
      <c r="H175" s="234">
        <f>VLOOKUP($F175,別表３!$B$9:$I$14,7,FALSE)</f>
        <v>0</v>
      </c>
      <c r="I175" s="234">
        <f>VLOOKUP($F175,別表３!$B$9:$I$14,7,FALSE)</f>
        <v>0</v>
      </c>
      <c r="J175" s="234">
        <f>IF(F175=5,別表２!$E$4,0)</f>
        <v>0</v>
      </c>
      <c r="K175" s="234">
        <f>VLOOKUP($F175,別表３!$B$9:$I$14,5,FALSE)</f>
        <v>0</v>
      </c>
      <c r="L175" s="235" t="str">
        <f>IF(F175="","",VLOOKUP(F175,別表３!$B$9:$D$14,3,FALSE))</f>
        <v/>
      </c>
      <c r="M175" s="103"/>
      <c r="N175" s="103"/>
      <c r="O175" s="568"/>
      <c r="P175" s="236">
        <f t="shared" si="22"/>
        <v>0</v>
      </c>
      <c r="Q175" s="7">
        <f t="shared" si="34"/>
        <v>0</v>
      </c>
      <c r="R175" s="7">
        <f t="shared" si="29"/>
        <v>0</v>
      </c>
      <c r="S175" s="7">
        <f t="shared" si="30"/>
        <v>0</v>
      </c>
      <c r="T175" s="7" t="str">
        <f t="shared" si="31"/>
        <v/>
      </c>
      <c r="U175" s="7" t="str">
        <f t="shared" si="32"/>
        <v/>
      </c>
    </row>
    <row r="176" spans="1:21" s="217" customFormat="1" ht="15.95" hidden="1" customHeight="1">
      <c r="A176" s="230" t="s">
        <v>1330</v>
      </c>
      <c r="B176" s="105"/>
      <c r="C176" s="110"/>
      <c r="D176" s="110"/>
      <c r="E176" s="108"/>
      <c r="F176" s="108"/>
      <c r="G176" s="234">
        <f>VLOOKUP(E176,別表３!$B$9:$I$14,7,FALSE)</f>
        <v>0</v>
      </c>
      <c r="H176" s="234">
        <f>VLOOKUP($F176,別表３!$B$9:$I$14,7,FALSE)</f>
        <v>0</v>
      </c>
      <c r="I176" s="234">
        <f>VLOOKUP($F176,別表３!$B$9:$I$14,7,FALSE)</f>
        <v>0</v>
      </c>
      <c r="J176" s="234">
        <f>IF(F176=5,別表２!$E$4,0)</f>
        <v>0</v>
      </c>
      <c r="K176" s="234">
        <f>VLOOKUP($F176,別表３!$B$9:$I$14,5,FALSE)</f>
        <v>0</v>
      </c>
      <c r="L176" s="235" t="str">
        <f>IF(F176="","",VLOOKUP(F176,別表３!$B$9:$D$14,3,FALSE))</f>
        <v/>
      </c>
      <c r="M176" s="103"/>
      <c r="N176" s="103"/>
      <c r="O176" s="568"/>
      <c r="P176" s="236">
        <f t="shared" si="22"/>
        <v>0</v>
      </c>
      <c r="Q176" s="7">
        <f t="shared" si="34"/>
        <v>0</v>
      </c>
      <c r="R176" s="7">
        <f t="shared" si="29"/>
        <v>0</v>
      </c>
      <c r="S176" s="7">
        <f t="shared" si="30"/>
        <v>0</v>
      </c>
      <c r="T176" s="7" t="str">
        <f t="shared" si="31"/>
        <v/>
      </c>
      <c r="U176" s="7" t="str">
        <f t="shared" si="32"/>
        <v/>
      </c>
    </row>
    <row r="177" spans="1:21" s="217" customFormat="1" ht="15.95" hidden="1" customHeight="1">
      <c r="A177" s="230" t="s">
        <v>1331</v>
      </c>
      <c r="B177" s="105"/>
      <c r="C177" s="108"/>
      <c r="D177" s="108"/>
      <c r="E177" s="108"/>
      <c r="F177" s="108"/>
      <c r="G177" s="234">
        <f>VLOOKUP(E177,別表３!$B$9:$I$14,7,FALSE)</f>
        <v>0</v>
      </c>
      <c r="H177" s="234">
        <f>VLOOKUP($F177,別表３!$B$9:$I$14,7,FALSE)</f>
        <v>0</v>
      </c>
      <c r="I177" s="234">
        <f>VLOOKUP($F177,別表３!$B$9:$I$14,7,FALSE)</f>
        <v>0</v>
      </c>
      <c r="J177" s="234">
        <f>IF(F177=5,別表２!$E$4,0)</f>
        <v>0</v>
      </c>
      <c r="K177" s="234">
        <f>VLOOKUP($F177,別表３!$B$9:$I$14,5,FALSE)</f>
        <v>0</v>
      </c>
      <c r="L177" s="235" t="str">
        <f>IF(F177="","",VLOOKUP(F177,別表３!$B$9:$D$14,3,FALSE))</f>
        <v/>
      </c>
      <c r="M177" s="103"/>
      <c r="N177" s="103"/>
      <c r="O177" s="568"/>
      <c r="P177" s="236">
        <f t="shared" si="22"/>
        <v>0</v>
      </c>
      <c r="Q177" s="7">
        <f t="shared" si="34"/>
        <v>0</v>
      </c>
      <c r="R177" s="7">
        <f t="shared" si="29"/>
        <v>0</v>
      </c>
      <c r="S177" s="7">
        <f t="shared" si="30"/>
        <v>0</v>
      </c>
      <c r="T177" s="7" t="str">
        <f t="shared" si="31"/>
        <v/>
      </c>
      <c r="U177" s="7" t="str">
        <f t="shared" si="32"/>
        <v/>
      </c>
    </row>
    <row r="178" spans="1:21" ht="15.95" hidden="1" customHeight="1">
      <c r="A178" s="230" t="s">
        <v>1332</v>
      </c>
      <c r="B178" s="105"/>
      <c r="C178" s="108"/>
      <c r="D178" s="108"/>
      <c r="E178" s="109"/>
      <c r="F178" s="109"/>
      <c r="G178" s="194">
        <f>VLOOKUP(E178,別表３!$B$9:$I$14,7,FALSE)</f>
        <v>0</v>
      </c>
      <c r="H178" s="194">
        <f>VLOOKUP($F178,別表３!$B$9:$I$14,7,FALSE)</f>
        <v>0</v>
      </c>
      <c r="I178" s="194">
        <f>VLOOKUP($F178,別表３!$B$9:$I$14,7,FALSE)</f>
        <v>0</v>
      </c>
      <c r="J178" s="194">
        <f>IF(F178=5,別表２!$E$4,0)</f>
        <v>0</v>
      </c>
      <c r="K178" s="194">
        <f>VLOOKUP($F178,別表３!$B$9:$I$14,5,FALSE)</f>
        <v>0</v>
      </c>
      <c r="L178" s="231" t="str">
        <f>IF(F178="","",VLOOKUP(F178,別表３!$B$9:$D$14,3,FALSE))</f>
        <v/>
      </c>
      <c r="M178" s="98"/>
      <c r="N178" s="98"/>
      <c r="O178" s="97"/>
      <c r="P178" s="232">
        <f t="shared" si="22"/>
        <v>0</v>
      </c>
      <c r="Q178" s="7">
        <f t="shared" si="34"/>
        <v>0</v>
      </c>
      <c r="R178" s="7">
        <f t="shared" si="29"/>
        <v>0</v>
      </c>
      <c r="S178" s="7">
        <f t="shared" si="30"/>
        <v>0</v>
      </c>
      <c r="T178" s="7" t="str">
        <f t="shared" si="31"/>
        <v/>
      </c>
      <c r="U178" s="7" t="str">
        <f t="shared" si="32"/>
        <v/>
      </c>
    </row>
    <row r="179" spans="1:21" ht="15.95" hidden="1" customHeight="1">
      <c r="A179" s="230" t="s">
        <v>1333</v>
      </c>
      <c r="B179" s="105"/>
      <c r="C179" s="108"/>
      <c r="D179" s="108"/>
      <c r="E179" s="109"/>
      <c r="F179" s="109"/>
      <c r="G179" s="194">
        <f>VLOOKUP(E179,別表３!$B$9:$I$14,7,FALSE)</f>
        <v>0</v>
      </c>
      <c r="H179" s="194">
        <f>VLOOKUP($F179,別表３!$B$9:$I$14,7,FALSE)</f>
        <v>0</v>
      </c>
      <c r="I179" s="194">
        <f>VLOOKUP($F179,別表３!$B$9:$I$14,7,FALSE)</f>
        <v>0</v>
      </c>
      <c r="J179" s="194">
        <f>IF(F179=5,別表２!$E$4,0)</f>
        <v>0</v>
      </c>
      <c r="K179" s="194">
        <f>VLOOKUP($F179,別表３!$B$9:$I$14,5,FALSE)</f>
        <v>0</v>
      </c>
      <c r="L179" s="231" t="str">
        <f>IF(F179="","",VLOOKUP(F179,別表３!$B$9:$D$14,3,FALSE))</f>
        <v/>
      </c>
      <c r="M179" s="98"/>
      <c r="N179" s="98"/>
      <c r="O179" s="97"/>
      <c r="P179" s="232">
        <f t="shared" si="22"/>
        <v>0</v>
      </c>
      <c r="Q179" s="7">
        <f t="shared" si="34"/>
        <v>0</v>
      </c>
      <c r="R179" s="7">
        <f t="shared" si="29"/>
        <v>0</v>
      </c>
      <c r="S179" s="7">
        <f t="shared" si="30"/>
        <v>0</v>
      </c>
      <c r="T179" s="7" t="str">
        <f t="shared" si="31"/>
        <v/>
      </c>
      <c r="U179" s="7" t="str">
        <f t="shared" si="32"/>
        <v/>
      </c>
    </row>
    <row r="180" spans="1:21" ht="15.95" hidden="1" customHeight="1">
      <c r="A180" s="230" t="s">
        <v>1334</v>
      </c>
      <c r="B180" s="105"/>
      <c r="C180" s="108"/>
      <c r="D180" s="108"/>
      <c r="E180" s="109"/>
      <c r="F180" s="109"/>
      <c r="G180" s="194">
        <f>VLOOKUP(E180,別表３!$B$9:$I$14,7,FALSE)</f>
        <v>0</v>
      </c>
      <c r="H180" s="194">
        <f>VLOOKUP($F180,別表３!$B$9:$I$14,7,FALSE)</f>
        <v>0</v>
      </c>
      <c r="I180" s="194">
        <f>VLOOKUP($F180,別表３!$B$9:$I$14,7,FALSE)</f>
        <v>0</v>
      </c>
      <c r="J180" s="194">
        <f>IF(F180=5,別表２!$E$4,0)</f>
        <v>0</v>
      </c>
      <c r="K180" s="194">
        <f>VLOOKUP($F180,別表３!$B$9:$I$14,5,FALSE)</f>
        <v>0</v>
      </c>
      <c r="L180" s="231" t="str">
        <f>IF(F180="","",VLOOKUP(F180,別表３!$B$9:$D$14,3,FALSE))</f>
        <v/>
      </c>
      <c r="M180" s="98"/>
      <c r="N180" s="98"/>
      <c r="O180" s="97"/>
      <c r="P180" s="232">
        <f t="shared" si="22"/>
        <v>0</v>
      </c>
      <c r="Q180" s="7">
        <f t="shared" si="34"/>
        <v>0</v>
      </c>
      <c r="R180" s="7">
        <f t="shared" si="29"/>
        <v>0</v>
      </c>
      <c r="S180" s="7">
        <f t="shared" si="30"/>
        <v>0</v>
      </c>
      <c r="T180" s="7" t="str">
        <f t="shared" si="31"/>
        <v/>
      </c>
      <c r="U180" s="7" t="str">
        <f t="shared" si="32"/>
        <v/>
      </c>
    </row>
    <row r="181" spans="1:21" ht="15.95" hidden="1" customHeight="1">
      <c r="A181" s="230" t="s">
        <v>1335</v>
      </c>
      <c r="B181" s="105"/>
      <c r="C181" s="108"/>
      <c r="D181" s="108"/>
      <c r="E181" s="109"/>
      <c r="F181" s="109"/>
      <c r="G181" s="194">
        <f>VLOOKUP(E181,別表３!$B$9:$I$14,7,FALSE)</f>
        <v>0</v>
      </c>
      <c r="H181" s="194">
        <f>VLOOKUP($F181,別表３!$B$9:$I$14,7,FALSE)</f>
        <v>0</v>
      </c>
      <c r="I181" s="194">
        <f>VLOOKUP($F181,別表３!$B$9:$I$14,7,FALSE)</f>
        <v>0</v>
      </c>
      <c r="J181" s="194">
        <f>IF(F181=5,別表２!$E$4,0)</f>
        <v>0</v>
      </c>
      <c r="K181" s="194">
        <f>VLOOKUP($F181,別表３!$B$9:$I$14,5,FALSE)</f>
        <v>0</v>
      </c>
      <c r="L181" s="231" t="str">
        <f>IF(F181="","",VLOOKUP(F181,別表３!$B$9:$D$14,3,FALSE))</f>
        <v/>
      </c>
      <c r="M181" s="98"/>
      <c r="N181" s="98"/>
      <c r="O181" s="97"/>
      <c r="P181" s="232">
        <f t="shared" si="22"/>
        <v>0</v>
      </c>
      <c r="Q181" s="7">
        <f t="shared" si="34"/>
        <v>0</v>
      </c>
      <c r="R181" s="7">
        <f t="shared" si="29"/>
        <v>0</v>
      </c>
      <c r="S181" s="7">
        <f t="shared" si="30"/>
        <v>0</v>
      </c>
      <c r="T181" s="7" t="str">
        <f t="shared" si="31"/>
        <v/>
      </c>
      <c r="U181" s="7" t="str">
        <f t="shared" si="32"/>
        <v/>
      </c>
    </row>
    <row r="182" spans="1:21" ht="15.95" hidden="1" customHeight="1">
      <c r="A182" s="230" t="s">
        <v>1336</v>
      </c>
      <c r="B182" s="105"/>
      <c r="C182" s="108"/>
      <c r="D182" s="108"/>
      <c r="E182" s="109"/>
      <c r="F182" s="109"/>
      <c r="G182" s="194">
        <f>VLOOKUP(E182,別表３!$B$9:$I$14,7,FALSE)</f>
        <v>0</v>
      </c>
      <c r="H182" s="194">
        <f>VLOOKUP($F182,別表３!$B$9:$I$14,7,FALSE)</f>
        <v>0</v>
      </c>
      <c r="I182" s="194">
        <f>VLOOKUP($F182,別表３!$B$9:$I$14,7,FALSE)</f>
        <v>0</v>
      </c>
      <c r="J182" s="194">
        <f>IF(F182=5,別表２!$E$4,0)</f>
        <v>0</v>
      </c>
      <c r="K182" s="194">
        <f>VLOOKUP($F182,別表３!$B$9:$I$14,5,FALSE)</f>
        <v>0</v>
      </c>
      <c r="L182" s="231" t="str">
        <f>IF(F182="","",VLOOKUP(F182,別表３!$B$9:$D$14,3,FALSE))</f>
        <v/>
      </c>
      <c r="M182" s="98"/>
      <c r="N182" s="98"/>
      <c r="O182" s="97"/>
      <c r="P182" s="232">
        <f t="shared" si="22"/>
        <v>0</v>
      </c>
      <c r="Q182" s="7">
        <f t="shared" si="34"/>
        <v>0</v>
      </c>
      <c r="R182" s="7">
        <f t="shared" si="29"/>
        <v>0</v>
      </c>
      <c r="S182" s="7">
        <f t="shared" si="30"/>
        <v>0</v>
      </c>
      <c r="T182" s="7" t="str">
        <f t="shared" si="31"/>
        <v/>
      </c>
      <c r="U182" s="7" t="str">
        <f t="shared" si="32"/>
        <v/>
      </c>
    </row>
    <row r="183" spans="1:21" ht="15.95" hidden="1" customHeight="1">
      <c r="A183" s="230" t="s">
        <v>1337</v>
      </c>
      <c r="B183" s="105"/>
      <c r="C183" s="108"/>
      <c r="D183" s="108"/>
      <c r="E183" s="109"/>
      <c r="F183" s="109"/>
      <c r="G183" s="194">
        <f>VLOOKUP(E183,別表３!$B$9:$I$14,7,FALSE)</f>
        <v>0</v>
      </c>
      <c r="H183" s="194">
        <f>VLOOKUP($F183,別表３!$B$9:$I$14,7,FALSE)</f>
        <v>0</v>
      </c>
      <c r="I183" s="194">
        <f>VLOOKUP($F183,別表３!$B$9:$I$14,7,FALSE)</f>
        <v>0</v>
      </c>
      <c r="J183" s="194">
        <f>IF(F183=5,別表２!$E$4,0)</f>
        <v>0</v>
      </c>
      <c r="K183" s="194">
        <f>VLOOKUP($F183,別表３!$B$9:$I$14,5,FALSE)</f>
        <v>0</v>
      </c>
      <c r="L183" s="231" t="str">
        <f>IF(F183="","",VLOOKUP(F183,別表３!$B$9:$D$14,3,FALSE))</f>
        <v/>
      </c>
      <c r="M183" s="98"/>
      <c r="N183" s="98"/>
      <c r="O183" s="97"/>
      <c r="P183" s="232">
        <f t="shared" ref="P183:P246" si="35">IF(J183=0,0,IF(M183="",J183,M183))+IF(N183="",K183,IF(L183&lt;=N183+O183,L183,N183+O183))+SUM(G183:I183)</f>
        <v>0</v>
      </c>
      <c r="Q183" s="7">
        <f t="shared" si="34"/>
        <v>0</v>
      </c>
      <c r="R183" s="7">
        <f t="shared" si="29"/>
        <v>0</v>
      </c>
      <c r="S183" s="7">
        <f t="shared" si="30"/>
        <v>0</v>
      </c>
      <c r="T183" s="7" t="str">
        <f t="shared" si="31"/>
        <v/>
      </c>
      <c r="U183" s="7" t="str">
        <f t="shared" si="32"/>
        <v/>
      </c>
    </row>
    <row r="184" spans="1:21" ht="15.95" hidden="1" customHeight="1">
      <c r="A184" s="230" t="s">
        <v>1338</v>
      </c>
      <c r="B184" s="105"/>
      <c r="C184" s="109"/>
      <c r="D184" s="109"/>
      <c r="E184" s="109"/>
      <c r="F184" s="109"/>
      <c r="G184" s="194">
        <f>VLOOKUP(E184,別表３!$B$9:$I$14,7,FALSE)</f>
        <v>0</v>
      </c>
      <c r="H184" s="194">
        <f>VLOOKUP($F184,別表３!$B$9:$I$14,7,FALSE)</f>
        <v>0</v>
      </c>
      <c r="I184" s="194">
        <f>VLOOKUP($F184,別表３!$B$9:$I$14,7,FALSE)</f>
        <v>0</v>
      </c>
      <c r="J184" s="194">
        <f>IF(F184=5,別表２!$E$4,0)</f>
        <v>0</v>
      </c>
      <c r="K184" s="194">
        <f>VLOOKUP($F184,別表３!$B$9:$I$14,5,FALSE)</f>
        <v>0</v>
      </c>
      <c r="L184" s="231" t="str">
        <f>IF(F184="","",VLOOKUP(F184,別表３!$B$9:$D$14,3,FALSE))</f>
        <v/>
      </c>
      <c r="M184" s="98"/>
      <c r="N184" s="98"/>
      <c r="O184" s="97"/>
      <c r="P184" s="232">
        <f t="shared" si="35"/>
        <v>0</v>
      </c>
      <c r="Q184" s="7">
        <f t="shared" si="34"/>
        <v>0</v>
      </c>
      <c r="R184" s="7">
        <f t="shared" si="29"/>
        <v>0</v>
      </c>
      <c r="S184" s="7">
        <f t="shared" si="30"/>
        <v>0</v>
      </c>
      <c r="T184" s="7" t="str">
        <f t="shared" si="31"/>
        <v/>
      </c>
      <c r="U184" s="7" t="str">
        <f t="shared" si="32"/>
        <v/>
      </c>
    </row>
    <row r="185" spans="1:21" ht="15.95" hidden="1" customHeight="1">
      <c r="A185" s="230" t="s">
        <v>1339</v>
      </c>
      <c r="B185" s="105"/>
      <c r="C185" s="109"/>
      <c r="D185" s="109"/>
      <c r="E185" s="109"/>
      <c r="F185" s="109"/>
      <c r="G185" s="194">
        <f>VLOOKUP(E185,別表３!$B$9:$I$14,7,FALSE)</f>
        <v>0</v>
      </c>
      <c r="H185" s="194">
        <f>VLOOKUP($F185,別表３!$B$9:$I$14,7,FALSE)</f>
        <v>0</v>
      </c>
      <c r="I185" s="194">
        <f>VLOOKUP($F185,別表３!$B$9:$I$14,7,FALSE)</f>
        <v>0</v>
      </c>
      <c r="J185" s="194">
        <f>IF(F185=5,別表２!$E$4,0)</f>
        <v>0</v>
      </c>
      <c r="K185" s="194">
        <f>VLOOKUP($F185,別表３!$B$9:$I$14,5,FALSE)</f>
        <v>0</v>
      </c>
      <c r="L185" s="231" t="str">
        <f>IF(F185="","",VLOOKUP(F185,別表３!$B$9:$D$14,3,FALSE))</f>
        <v/>
      </c>
      <c r="M185" s="98"/>
      <c r="N185" s="98"/>
      <c r="O185" s="97"/>
      <c r="P185" s="232">
        <f t="shared" si="35"/>
        <v>0</v>
      </c>
      <c r="Q185" s="7">
        <f t="shared" si="34"/>
        <v>0</v>
      </c>
      <c r="R185" s="7">
        <f t="shared" si="29"/>
        <v>0</v>
      </c>
      <c r="S185" s="7">
        <f t="shared" si="30"/>
        <v>0</v>
      </c>
      <c r="T185" s="7" t="str">
        <f t="shared" si="31"/>
        <v/>
      </c>
      <c r="U185" s="7" t="str">
        <f t="shared" si="32"/>
        <v/>
      </c>
    </row>
    <row r="186" spans="1:21" ht="15.95" hidden="1" customHeight="1">
      <c r="A186" s="230" t="s">
        <v>1340</v>
      </c>
      <c r="B186" s="105"/>
      <c r="C186" s="109"/>
      <c r="D186" s="109"/>
      <c r="E186" s="109"/>
      <c r="F186" s="109"/>
      <c r="G186" s="194">
        <f>VLOOKUP(E186,別表３!$B$9:$I$14,7,FALSE)</f>
        <v>0</v>
      </c>
      <c r="H186" s="194">
        <f>VLOOKUP($F186,別表３!$B$9:$I$14,7,FALSE)</f>
        <v>0</v>
      </c>
      <c r="I186" s="194">
        <f>VLOOKUP($F186,別表３!$B$9:$I$14,7,FALSE)</f>
        <v>0</v>
      </c>
      <c r="J186" s="194">
        <f>IF(F186=5,別表２!$E$4,0)</f>
        <v>0</v>
      </c>
      <c r="K186" s="194">
        <f>VLOOKUP($F186,別表３!$B$9:$I$14,5,FALSE)</f>
        <v>0</v>
      </c>
      <c r="L186" s="231" t="str">
        <f>IF(F186="","",VLOOKUP(F186,別表３!$B$9:$D$14,3,FALSE))</f>
        <v/>
      </c>
      <c r="M186" s="98"/>
      <c r="N186" s="98"/>
      <c r="O186" s="97"/>
      <c r="P186" s="232">
        <f t="shared" si="35"/>
        <v>0</v>
      </c>
      <c r="Q186" s="7">
        <f t="shared" si="34"/>
        <v>0</v>
      </c>
      <c r="R186" s="7">
        <f t="shared" si="29"/>
        <v>0</v>
      </c>
      <c r="S186" s="7">
        <f t="shared" si="30"/>
        <v>0</v>
      </c>
      <c r="T186" s="7" t="str">
        <f t="shared" si="31"/>
        <v/>
      </c>
      <c r="U186" s="7" t="str">
        <f t="shared" si="32"/>
        <v/>
      </c>
    </row>
    <row r="187" spans="1:21" ht="15.95" hidden="1" customHeight="1">
      <c r="A187" s="230" t="s">
        <v>1341</v>
      </c>
      <c r="B187" s="105"/>
      <c r="C187" s="109"/>
      <c r="D187" s="109"/>
      <c r="E187" s="109"/>
      <c r="F187" s="109"/>
      <c r="G187" s="194">
        <f>VLOOKUP(E187,別表３!$B$9:$I$14,7,FALSE)</f>
        <v>0</v>
      </c>
      <c r="H187" s="194">
        <f>VLOOKUP($F187,別表３!$B$9:$I$14,7,FALSE)</f>
        <v>0</v>
      </c>
      <c r="I187" s="194">
        <f>VLOOKUP($F187,別表３!$B$9:$I$14,7,FALSE)</f>
        <v>0</v>
      </c>
      <c r="J187" s="194">
        <f>IF(F187=5,別表２!$E$4,0)</f>
        <v>0</v>
      </c>
      <c r="K187" s="194">
        <f>VLOOKUP($F187,別表３!$B$9:$I$14,5,FALSE)</f>
        <v>0</v>
      </c>
      <c r="L187" s="231" t="str">
        <f>IF(F187="","",VLOOKUP(F187,別表３!$B$9:$D$14,3,FALSE))</f>
        <v/>
      </c>
      <c r="M187" s="98"/>
      <c r="N187" s="98"/>
      <c r="O187" s="97"/>
      <c r="P187" s="232">
        <f t="shared" si="35"/>
        <v>0</v>
      </c>
      <c r="Q187" s="7">
        <f t="shared" si="34"/>
        <v>0</v>
      </c>
      <c r="R187" s="7">
        <f t="shared" si="29"/>
        <v>0</v>
      </c>
      <c r="S187" s="7">
        <f t="shared" si="30"/>
        <v>0</v>
      </c>
      <c r="T187" s="7" t="str">
        <f t="shared" si="31"/>
        <v/>
      </c>
      <c r="U187" s="7" t="str">
        <f t="shared" si="32"/>
        <v/>
      </c>
    </row>
    <row r="188" spans="1:21" ht="15.95" hidden="1" customHeight="1">
      <c r="A188" s="230" t="s">
        <v>1342</v>
      </c>
      <c r="B188" s="105"/>
      <c r="C188" s="109"/>
      <c r="D188" s="109"/>
      <c r="E188" s="109"/>
      <c r="F188" s="109"/>
      <c r="G188" s="194">
        <f>VLOOKUP(E188,別表３!$B$9:$I$14,7,FALSE)</f>
        <v>0</v>
      </c>
      <c r="H188" s="194">
        <f>VLOOKUP($F188,別表３!$B$9:$I$14,7,FALSE)</f>
        <v>0</v>
      </c>
      <c r="I188" s="194">
        <f>VLOOKUP($F188,別表３!$B$9:$I$14,7,FALSE)</f>
        <v>0</v>
      </c>
      <c r="J188" s="194">
        <f>IF(F188=5,別表２!$E$4,0)</f>
        <v>0</v>
      </c>
      <c r="K188" s="194">
        <f>VLOOKUP($F188,別表３!$B$9:$I$14,5,FALSE)</f>
        <v>0</v>
      </c>
      <c r="L188" s="231" t="str">
        <f>IF(F188="","",VLOOKUP(F188,別表３!$B$9:$D$14,3,FALSE))</f>
        <v/>
      </c>
      <c r="M188" s="98"/>
      <c r="N188" s="98"/>
      <c r="O188" s="97"/>
      <c r="P188" s="232">
        <f t="shared" si="35"/>
        <v>0</v>
      </c>
      <c r="Q188" s="7">
        <f t="shared" si="34"/>
        <v>0</v>
      </c>
      <c r="R188" s="7">
        <f t="shared" si="29"/>
        <v>0</v>
      </c>
      <c r="S188" s="7">
        <f t="shared" si="30"/>
        <v>0</v>
      </c>
      <c r="T188" s="7" t="str">
        <f t="shared" si="31"/>
        <v/>
      </c>
      <c r="U188" s="7" t="str">
        <f t="shared" si="32"/>
        <v/>
      </c>
    </row>
    <row r="189" spans="1:21" ht="15.95" hidden="1" customHeight="1">
      <c r="A189" s="230" t="s">
        <v>1343</v>
      </c>
      <c r="B189" s="105"/>
      <c r="C189" s="108"/>
      <c r="D189" s="108"/>
      <c r="E189" s="109"/>
      <c r="F189" s="109"/>
      <c r="G189" s="194">
        <f>VLOOKUP(E189,別表３!$B$9:$I$14,7,FALSE)</f>
        <v>0</v>
      </c>
      <c r="H189" s="194">
        <f>VLOOKUP($F189,別表３!$B$9:$I$14,7,FALSE)</f>
        <v>0</v>
      </c>
      <c r="I189" s="194">
        <f>VLOOKUP($F189,別表３!$B$9:$I$14,7,FALSE)</f>
        <v>0</v>
      </c>
      <c r="J189" s="194">
        <f>IF(F189=5,別表２!$E$4,0)</f>
        <v>0</v>
      </c>
      <c r="K189" s="194">
        <f>VLOOKUP($F189,別表３!$B$9:$I$14,5,FALSE)</f>
        <v>0</v>
      </c>
      <c r="L189" s="231" t="str">
        <f>IF(F189="","",VLOOKUP(F189,別表３!$B$9:$D$14,3,FALSE))</f>
        <v/>
      </c>
      <c r="M189" s="98"/>
      <c r="N189" s="98"/>
      <c r="O189" s="97"/>
      <c r="P189" s="232">
        <f t="shared" si="35"/>
        <v>0</v>
      </c>
      <c r="Q189" s="7">
        <f t="shared" si="34"/>
        <v>0</v>
      </c>
      <c r="R189" s="7">
        <f t="shared" si="29"/>
        <v>0</v>
      </c>
      <c r="S189" s="7">
        <f t="shared" si="30"/>
        <v>0</v>
      </c>
      <c r="T189" s="7" t="str">
        <f t="shared" si="31"/>
        <v/>
      </c>
      <c r="U189" s="7" t="str">
        <f t="shared" si="32"/>
        <v/>
      </c>
    </row>
    <row r="190" spans="1:21" ht="15.95" hidden="1" customHeight="1">
      <c r="A190" s="230" t="s">
        <v>1344</v>
      </c>
      <c r="B190" s="105"/>
      <c r="C190" s="108"/>
      <c r="D190" s="108"/>
      <c r="E190" s="109"/>
      <c r="F190" s="109"/>
      <c r="G190" s="194">
        <f>VLOOKUP(E190,別表３!$B$9:$I$14,7,FALSE)</f>
        <v>0</v>
      </c>
      <c r="H190" s="194">
        <f>VLOOKUP($F190,別表３!$B$9:$I$14,7,FALSE)</f>
        <v>0</v>
      </c>
      <c r="I190" s="194">
        <f>VLOOKUP($F190,別表３!$B$9:$I$14,7,FALSE)</f>
        <v>0</v>
      </c>
      <c r="J190" s="194">
        <f>IF(F190=5,別表２!$E$4,0)</f>
        <v>0</v>
      </c>
      <c r="K190" s="194">
        <f>VLOOKUP($F190,別表３!$B$9:$I$14,5,FALSE)</f>
        <v>0</v>
      </c>
      <c r="L190" s="231" t="str">
        <f>IF(F190="","",VLOOKUP(F190,別表３!$B$9:$D$14,3,FALSE))</f>
        <v/>
      </c>
      <c r="M190" s="98"/>
      <c r="N190" s="98"/>
      <c r="O190" s="97"/>
      <c r="P190" s="232">
        <f t="shared" si="35"/>
        <v>0</v>
      </c>
      <c r="Q190" s="7">
        <f t="shared" si="34"/>
        <v>0</v>
      </c>
      <c r="R190" s="7">
        <f t="shared" si="29"/>
        <v>0</v>
      </c>
      <c r="S190" s="7">
        <f t="shared" si="30"/>
        <v>0</v>
      </c>
      <c r="T190" s="7" t="str">
        <f t="shared" si="31"/>
        <v/>
      </c>
      <c r="U190" s="7" t="str">
        <f t="shared" si="32"/>
        <v/>
      </c>
    </row>
    <row r="191" spans="1:21" ht="15.95" hidden="1" customHeight="1">
      <c r="A191" s="230" t="s">
        <v>1345</v>
      </c>
      <c r="B191" s="105"/>
      <c r="C191" s="108"/>
      <c r="D191" s="108"/>
      <c r="E191" s="109"/>
      <c r="F191" s="109"/>
      <c r="G191" s="194">
        <f>VLOOKUP(E191,別表３!$B$9:$I$14,7,FALSE)</f>
        <v>0</v>
      </c>
      <c r="H191" s="194">
        <f>VLOOKUP($F191,別表３!$B$9:$I$14,7,FALSE)</f>
        <v>0</v>
      </c>
      <c r="I191" s="194">
        <f>VLOOKUP($F191,別表３!$B$9:$I$14,7,FALSE)</f>
        <v>0</v>
      </c>
      <c r="J191" s="194">
        <f>IF(F191=5,別表２!$E$4,0)</f>
        <v>0</v>
      </c>
      <c r="K191" s="194">
        <f>VLOOKUP($F191,別表３!$B$9:$I$14,5,FALSE)</f>
        <v>0</v>
      </c>
      <c r="L191" s="231" t="str">
        <f>IF(F191="","",VLOOKUP(F191,別表３!$B$9:$D$14,3,FALSE))</f>
        <v/>
      </c>
      <c r="M191" s="98"/>
      <c r="N191" s="98"/>
      <c r="O191" s="97"/>
      <c r="P191" s="232">
        <f t="shared" si="35"/>
        <v>0</v>
      </c>
      <c r="Q191" s="7">
        <f t="shared" si="34"/>
        <v>0</v>
      </c>
      <c r="R191" s="7">
        <f t="shared" si="29"/>
        <v>0</v>
      </c>
      <c r="S191" s="7">
        <f t="shared" si="30"/>
        <v>0</v>
      </c>
      <c r="T191" s="7" t="str">
        <f t="shared" si="31"/>
        <v/>
      </c>
      <c r="U191" s="7" t="str">
        <f t="shared" si="32"/>
        <v/>
      </c>
    </row>
    <row r="192" spans="1:21" ht="15.95" hidden="1" customHeight="1">
      <c r="A192" s="230" t="s">
        <v>1346</v>
      </c>
      <c r="B192" s="105"/>
      <c r="C192" s="108"/>
      <c r="D192" s="108"/>
      <c r="E192" s="109"/>
      <c r="F192" s="109"/>
      <c r="G192" s="194">
        <f>VLOOKUP(E192,別表３!$B$9:$I$14,7,FALSE)</f>
        <v>0</v>
      </c>
      <c r="H192" s="194">
        <f>VLOOKUP($F192,別表３!$B$9:$I$14,7,FALSE)</f>
        <v>0</v>
      </c>
      <c r="I192" s="194">
        <f>VLOOKUP($F192,別表３!$B$9:$I$14,7,FALSE)</f>
        <v>0</v>
      </c>
      <c r="J192" s="194">
        <f>IF(F192=5,別表２!$E$4,0)</f>
        <v>0</v>
      </c>
      <c r="K192" s="194">
        <f>VLOOKUP($F192,別表３!$B$9:$I$14,5,FALSE)</f>
        <v>0</v>
      </c>
      <c r="L192" s="231" t="str">
        <f>IF(F192="","",VLOOKUP(F192,別表３!$B$9:$D$14,3,FALSE))</f>
        <v/>
      </c>
      <c r="M192" s="98"/>
      <c r="N192" s="98"/>
      <c r="O192" s="97"/>
      <c r="P192" s="232">
        <f t="shared" si="35"/>
        <v>0</v>
      </c>
      <c r="Q192" s="7">
        <f t="shared" si="34"/>
        <v>0</v>
      </c>
      <c r="R192" s="7">
        <f t="shared" si="29"/>
        <v>0</v>
      </c>
      <c r="S192" s="7">
        <f t="shared" si="30"/>
        <v>0</v>
      </c>
      <c r="T192" s="7" t="str">
        <f t="shared" si="31"/>
        <v/>
      </c>
      <c r="U192" s="7" t="str">
        <f t="shared" si="32"/>
        <v/>
      </c>
    </row>
    <row r="193" spans="1:21" ht="15.95" hidden="1" customHeight="1">
      <c r="A193" s="230" t="s">
        <v>1347</v>
      </c>
      <c r="B193" s="105"/>
      <c r="C193" s="108"/>
      <c r="D193" s="108"/>
      <c r="E193" s="109"/>
      <c r="F193" s="109"/>
      <c r="G193" s="194">
        <f>VLOOKUP(E193,別表３!$B$9:$I$14,7,FALSE)</f>
        <v>0</v>
      </c>
      <c r="H193" s="194">
        <f>VLOOKUP($F193,別表３!$B$9:$I$14,7,FALSE)</f>
        <v>0</v>
      </c>
      <c r="I193" s="194">
        <f>VLOOKUP($F193,別表３!$B$9:$I$14,7,FALSE)</f>
        <v>0</v>
      </c>
      <c r="J193" s="194">
        <f>IF(F193=5,別表２!$E$4,0)</f>
        <v>0</v>
      </c>
      <c r="K193" s="194">
        <f>VLOOKUP($F193,別表３!$B$9:$I$14,5,FALSE)</f>
        <v>0</v>
      </c>
      <c r="L193" s="231" t="str">
        <f>IF(F193="","",VLOOKUP(F193,別表３!$B$9:$D$14,3,FALSE))</f>
        <v/>
      </c>
      <c r="M193" s="98"/>
      <c r="N193" s="98"/>
      <c r="O193" s="97"/>
      <c r="P193" s="232">
        <f t="shared" si="35"/>
        <v>0</v>
      </c>
      <c r="Q193" s="7">
        <f t="shared" si="34"/>
        <v>0</v>
      </c>
      <c r="R193" s="7">
        <f t="shared" si="29"/>
        <v>0</v>
      </c>
      <c r="S193" s="7">
        <f t="shared" si="30"/>
        <v>0</v>
      </c>
      <c r="T193" s="7" t="str">
        <f t="shared" si="31"/>
        <v/>
      </c>
      <c r="U193" s="7" t="str">
        <f t="shared" si="32"/>
        <v/>
      </c>
    </row>
    <row r="194" spans="1:21" ht="15.95" hidden="1" customHeight="1">
      <c r="A194" s="230" t="s">
        <v>1348</v>
      </c>
      <c r="B194" s="105"/>
      <c r="C194" s="108"/>
      <c r="D194" s="108"/>
      <c r="E194" s="109"/>
      <c r="F194" s="109"/>
      <c r="G194" s="194">
        <f>VLOOKUP(E194,別表３!$B$9:$I$14,7,FALSE)</f>
        <v>0</v>
      </c>
      <c r="H194" s="194">
        <f>VLOOKUP($F194,別表３!$B$9:$I$14,7,FALSE)</f>
        <v>0</v>
      </c>
      <c r="I194" s="194">
        <f>VLOOKUP($F194,別表３!$B$9:$I$14,7,FALSE)</f>
        <v>0</v>
      </c>
      <c r="J194" s="194">
        <f>IF(F194=5,別表２!$E$4,0)</f>
        <v>0</v>
      </c>
      <c r="K194" s="194">
        <f>VLOOKUP($F194,別表３!$B$9:$I$14,5,FALSE)</f>
        <v>0</v>
      </c>
      <c r="L194" s="231" t="str">
        <f>IF(F194="","",VLOOKUP(F194,別表３!$B$9:$D$14,3,FALSE))</f>
        <v/>
      </c>
      <c r="M194" s="98"/>
      <c r="N194" s="98"/>
      <c r="O194" s="97"/>
      <c r="P194" s="232">
        <f t="shared" si="35"/>
        <v>0</v>
      </c>
      <c r="Q194" s="7">
        <f t="shared" si="34"/>
        <v>0</v>
      </c>
      <c r="R194" s="7">
        <f t="shared" si="29"/>
        <v>0</v>
      </c>
      <c r="S194" s="7">
        <f t="shared" si="30"/>
        <v>0</v>
      </c>
      <c r="T194" s="7" t="str">
        <f t="shared" si="31"/>
        <v/>
      </c>
      <c r="U194" s="7" t="str">
        <f t="shared" si="32"/>
        <v/>
      </c>
    </row>
    <row r="195" spans="1:21" ht="15.95" hidden="1" customHeight="1">
      <c r="A195" s="230" t="s">
        <v>1349</v>
      </c>
      <c r="B195" s="105"/>
      <c r="C195" s="108"/>
      <c r="D195" s="108"/>
      <c r="E195" s="109"/>
      <c r="F195" s="109"/>
      <c r="G195" s="194">
        <f>VLOOKUP(E195,別表３!$B$9:$I$14,7,FALSE)</f>
        <v>0</v>
      </c>
      <c r="H195" s="194">
        <f>VLOOKUP($F195,別表３!$B$9:$I$14,7,FALSE)</f>
        <v>0</v>
      </c>
      <c r="I195" s="194">
        <f>VLOOKUP($F195,別表３!$B$9:$I$14,7,FALSE)</f>
        <v>0</v>
      </c>
      <c r="J195" s="194">
        <f>IF(F195=5,別表２!$E$4,0)</f>
        <v>0</v>
      </c>
      <c r="K195" s="194">
        <f>VLOOKUP($F195,別表３!$B$9:$I$14,5,FALSE)</f>
        <v>0</v>
      </c>
      <c r="L195" s="231" t="str">
        <f>IF(F195="","",VLOOKUP(F195,別表３!$B$9:$D$14,3,FALSE))</f>
        <v/>
      </c>
      <c r="M195" s="98"/>
      <c r="N195" s="98"/>
      <c r="O195" s="97"/>
      <c r="P195" s="232">
        <f t="shared" si="35"/>
        <v>0</v>
      </c>
      <c r="Q195" s="7">
        <f>IF(E195=5,G195,0)</f>
        <v>0</v>
      </c>
      <c r="R195" s="7">
        <f t="shared" si="29"/>
        <v>0</v>
      </c>
      <c r="S195" s="7">
        <f t="shared" si="30"/>
        <v>0</v>
      </c>
      <c r="T195" s="7" t="str">
        <f t="shared" si="31"/>
        <v/>
      </c>
      <c r="U195" s="7" t="str">
        <f t="shared" si="32"/>
        <v/>
      </c>
    </row>
    <row r="196" spans="1:21" s="217" customFormat="1" ht="15.95" hidden="1" customHeight="1">
      <c r="A196" s="230" t="s">
        <v>1350</v>
      </c>
      <c r="B196" s="105"/>
      <c r="C196" s="108"/>
      <c r="D196" s="108"/>
      <c r="E196" s="109"/>
      <c r="F196" s="109"/>
      <c r="G196" s="234">
        <f>VLOOKUP(E196,別表３!$B$9:$I$14,7,FALSE)</f>
        <v>0</v>
      </c>
      <c r="H196" s="234">
        <f>VLOOKUP($F196,別表３!$B$9:$I$14,7,FALSE)</f>
        <v>0</v>
      </c>
      <c r="I196" s="234">
        <f>VLOOKUP($F196,別表３!$B$9:$I$14,7,FALSE)</f>
        <v>0</v>
      </c>
      <c r="J196" s="234">
        <f>IF(F196=5,別表２!$E$4,0)</f>
        <v>0</v>
      </c>
      <c r="K196" s="234">
        <f>VLOOKUP($F196,別表３!$B$9:$I$14,5,FALSE)</f>
        <v>0</v>
      </c>
      <c r="L196" s="235" t="str">
        <f>IF(F196="","",VLOOKUP(F196,別表３!$B$9:$D$14,3,FALSE))</f>
        <v/>
      </c>
      <c r="M196" s="98"/>
      <c r="N196" s="98"/>
      <c r="O196" s="97"/>
      <c r="P196" s="236">
        <f t="shared" si="35"/>
        <v>0</v>
      </c>
      <c r="Q196" s="7">
        <f t="shared" ref="Q196:Q216" si="36">IF(E196=5,G196,0)</f>
        <v>0</v>
      </c>
      <c r="R196" s="7">
        <f t="shared" si="29"/>
        <v>0</v>
      </c>
      <c r="S196" s="7">
        <f t="shared" si="30"/>
        <v>0</v>
      </c>
      <c r="T196" s="7" t="str">
        <f t="shared" si="31"/>
        <v/>
      </c>
      <c r="U196" s="7" t="str">
        <f t="shared" si="32"/>
        <v/>
      </c>
    </row>
    <row r="197" spans="1:21" s="217" customFormat="1" ht="15.95" hidden="1" customHeight="1">
      <c r="A197" s="230" t="s">
        <v>1351</v>
      </c>
      <c r="B197" s="105"/>
      <c r="C197" s="108"/>
      <c r="D197" s="108"/>
      <c r="E197" s="109"/>
      <c r="F197" s="109"/>
      <c r="G197" s="234">
        <f>VLOOKUP(E197,別表３!$B$9:$I$14,7,FALSE)</f>
        <v>0</v>
      </c>
      <c r="H197" s="234">
        <f>VLOOKUP($F197,別表３!$B$9:$I$14,7,FALSE)</f>
        <v>0</v>
      </c>
      <c r="I197" s="234">
        <f>VLOOKUP($F197,別表３!$B$9:$I$14,7,FALSE)</f>
        <v>0</v>
      </c>
      <c r="J197" s="234">
        <f>IF(F197=5,別表２!$E$4,0)</f>
        <v>0</v>
      </c>
      <c r="K197" s="234">
        <f>VLOOKUP($F197,別表３!$B$9:$I$14,5,FALSE)</f>
        <v>0</v>
      </c>
      <c r="L197" s="235" t="str">
        <f>IF(F197="","",VLOOKUP(F197,別表３!$B$9:$D$14,3,FALSE))</f>
        <v/>
      </c>
      <c r="M197" s="103"/>
      <c r="N197" s="103"/>
      <c r="O197" s="568"/>
      <c r="P197" s="236">
        <f t="shared" si="35"/>
        <v>0</v>
      </c>
      <c r="Q197" s="7">
        <f t="shared" si="36"/>
        <v>0</v>
      </c>
      <c r="R197" s="7">
        <f t="shared" si="29"/>
        <v>0</v>
      </c>
      <c r="S197" s="7">
        <f t="shared" si="30"/>
        <v>0</v>
      </c>
      <c r="T197" s="7" t="str">
        <f t="shared" si="31"/>
        <v/>
      </c>
      <c r="U197" s="7" t="str">
        <f t="shared" si="32"/>
        <v/>
      </c>
    </row>
    <row r="198" spans="1:21" s="217" customFormat="1" ht="15.95" hidden="1" customHeight="1">
      <c r="A198" s="230" t="s">
        <v>1352</v>
      </c>
      <c r="B198" s="105"/>
      <c r="C198" s="110"/>
      <c r="D198" s="110"/>
      <c r="E198" s="108"/>
      <c r="F198" s="108"/>
      <c r="G198" s="234">
        <f>VLOOKUP(E198,別表３!$B$9:$I$14,7,FALSE)</f>
        <v>0</v>
      </c>
      <c r="H198" s="234">
        <f>VLOOKUP($F198,別表３!$B$9:$I$14,7,FALSE)</f>
        <v>0</v>
      </c>
      <c r="I198" s="234">
        <f>VLOOKUP($F198,別表３!$B$9:$I$14,7,FALSE)</f>
        <v>0</v>
      </c>
      <c r="J198" s="234">
        <f>IF(F198=5,別表２!$E$4,0)</f>
        <v>0</v>
      </c>
      <c r="K198" s="234">
        <f>VLOOKUP($F198,別表３!$B$9:$I$14,5,FALSE)</f>
        <v>0</v>
      </c>
      <c r="L198" s="235" t="str">
        <f>IF(F198="","",VLOOKUP(F198,別表３!$B$9:$D$14,3,FALSE))</f>
        <v/>
      </c>
      <c r="M198" s="103"/>
      <c r="N198" s="103"/>
      <c r="O198" s="568"/>
      <c r="P198" s="236">
        <f t="shared" si="35"/>
        <v>0</v>
      </c>
      <c r="Q198" s="7">
        <f t="shared" si="36"/>
        <v>0</v>
      </c>
      <c r="R198" s="7">
        <f t="shared" si="29"/>
        <v>0</v>
      </c>
      <c r="S198" s="7">
        <f t="shared" si="30"/>
        <v>0</v>
      </c>
      <c r="T198" s="7" t="str">
        <f t="shared" si="31"/>
        <v/>
      </c>
      <c r="U198" s="7" t="str">
        <f t="shared" si="32"/>
        <v/>
      </c>
    </row>
    <row r="199" spans="1:21" s="217" customFormat="1" ht="15.95" hidden="1" customHeight="1">
      <c r="A199" s="230" t="s">
        <v>1353</v>
      </c>
      <c r="B199" s="105"/>
      <c r="C199" s="108"/>
      <c r="D199" s="108"/>
      <c r="E199" s="108"/>
      <c r="F199" s="108"/>
      <c r="G199" s="234">
        <f>VLOOKUP(E199,別表３!$B$9:$I$14,7,FALSE)</f>
        <v>0</v>
      </c>
      <c r="H199" s="234">
        <f>VLOOKUP($F199,別表３!$B$9:$I$14,7,FALSE)</f>
        <v>0</v>
      </c>
      <c r="I199" s="234">
        <f>VLOOKUP($F199,別表３!$B$9:$I$14,7,FALSE)</f>
        <v>0</v>
      </c>
      <c r="J199" s="234">
        <f>IF(F199=5,別表２!$E$4,0)</f>
        <v>0</v>
      </c>
      <c r="K199" s="234">
        <f>VLOOKUP($F199,別表３!$B$9:$I$14,5,FALSE)</f>
        <v>0</v>
      </c>
      <c r="L199" s="235" t="str">
        <f>IF(F199="","",VLOOKUP(F199,別表３!$B$9:$D$14,3,FALSE))</f>
        <v/>
      </c>
      <c r="M199" s="103"/>
      <c r="N199" s="103"/>
      <c r="O199" s="568"/>
      <c r="P199" s="236">
        <f t="shared" si="35"/>
        <v>0</v>
      </c>
      <c r="Q199" s="7">
        <f t="shared" si="36"/>
        <v>0</v>
      </c>
      <c r="R199" s="7">
        <f t="shared" si="29"/>
        <v>0</v>
      </c>
      <c r="S199" s="7">
        <f t="shared" si="30"/>
        <v>0</v>
      </c>
      <c r="T199" s="7" t="str">
        <f t="shared" si="31"/>
        <v/>
      </c>
      <c r="U199" s="7" t="str">
        <f t="shared" si="32"/>
        <v/>
      </c>
    </row>
    <row r="200" spans="1:21" ht="15.95" hidden="1" customHeight="1">
      <c r="A200" s="230" t="s">
        <v>1354</v>
      </c>
      <c r="B200" s="105"/>
      <c r="C200" s="108"/>
      <c r="D200" s="108"/>
      <c r="E200" s="109"/>
      <c r="F200" s="109"/>
      <c r="G200" s="194">
        <f>VLOOKUP(E200,別表３!$B$9:$I$14,7,FALSE)</f>
        <v>0</v>
      </c>
      <c r="H200" s="194">
        <f>VLOOKUP($F200,別表３!$B$9:$I$14,7,FALSE)</f>
        <v>0</v>
      </c>
      <c r="I200" s="194">
        <f>VLOOKUP($F200,別表３!$B$9:$I$14,7,FALSE)</f>
        <v>0</v>
      </c>
      <c r="J200" s="194">
        <f>IF(F200=5,別表２!$E$4,0)</f>
        <v>0</v>
      </c>
      <c r="K200" s="194">
        <f>VLOOKUP($F200,別表３!$B$9:$I$14,5,FALSE)</f>
        <v>0</v>
      </c>
      <c r="L200" s="231" t="str">
        <f>IF(F200="","",VLOOKUP(F200,別表３!$B$9:$D$14,3,FALSE))</f>
        <v/>
      </c>
      <c r="M200" s="98"/>
      <c r="N200" s="98"/>
      <c r="O200" s="97"/>
      <c r="P200" s="232">
        <f t="shared" si="35"/>
        <v>0</v>
      </c>
      <c r="Q200" s="7">
        <f t="shared" si="36"/>
        <v>0</v>
      </c>
      <c r="R200" s="7">
        <f t="shared" si="29"/>
        <v>0</v>
      </c>
      <c r="S200" s="7">
        <f t="shared" si="30"/>
        <v>0</v>
      </c>
      <c r="T200" s="7" t="str">
        <f t="shared" si="31"/>
        <v/>
      </c>
      <c r="U200" s="7" t="str">
        <f t="shared" si="32"/>
        <v/>
      </c>
    </row>
    <row r="201" spans="1:21" ht="15.95" hidden="1" customHeight="1">
      <c r="A201" s="230" t="s">
        <v>1355</v>
      </c>
      <c r="B201" s="105"/>
      <c r="C201" s="108"/>
      <c r="D201" s="108"/>
      <c r="E201" s="109"/>
      <c r="F201" s="109"/>
      <c r="G201" s="194">
        <f>VLOOKUP(E201,別表３!$B$9:$I$14,7,FALSE)</f>
        <v>0</v>
      </c>
      <c r="H201" s="194">
        <f>VLOOKUP($F201,別表３!$B$9:$I$14,7,FALSE)</f>
        <v>0</v>
      </c>
      <c r="I201" s="194">
        <f>VLOOKUP($F201,別表３!$B$9:$I$14,7,FALSE)</f>
        <v>0</v>
      </c>
      <c r="J201" s="194">
        <f>IF(F201=5,別表２!$E$4,0)</f>
        <v>0</v>
      </c>
      <c r="K201" s="194">
        <f>VLOOKUP($F201,別表３!$B$9:$I$14,5,FALSE)</f>
        <v>0</v>
      </c>
      <c r="L201" s="231" t="str">
        <f>IF(F201="","",VLOOKUP(F201,別表３!$B$9:$D$14,3,FALSE))</f>
        <v/>
      </c>
      <c r="M201" s="98"/>
      <c r="N201" s="98"/>
      <c r="O201" s="97"/>
      <c r="P201" s="232">
        <f t="shared" si="35"/>
        <v>0</v>
      </c>
      <c r="Q201" s="7">
        <f t="shared" si="36"/>
        <v>0</v>
      </c>
      <c r="R201" s="7">
        <f t="shared" si="29"/>
        <v>0</v>
      </c>
      <c r="S201" s="7">
        <f t="shared" si="30"/>
        <v>0</v>
      </c>
      <c r="T201" s="7" t="str">
        <f t="shared" si="31"/>
        <v/>
      </c>
      <c r="U201" s="7" t="str">
        <f t="shared" si="32"/>
        <v/>
      </c>
    </row>
    <row r="202" spans="1:21" ht="15.95" hidden="1" customHeight="1">
      <c r="A202" s="230" t="s">
        <v>1356</v>
      </c>
      <c r="B202" s="105"/>
      <c r="C202" s="108"/>
      <c r="D202" s="108"/>
      <c r="E202" s="109"/>
      <c r="F202" s="109"/>
      <c r="G202" s="194">
        <f>VLOOKUP(E202,別表３!$B$9:$I$14,7,FALSE)</f>
        <v>0</v>
      </c>
      <c r="H202" s="194">
        <f>VLOOKUP($F202,別表３!$B$9:$I$14,7,FALSE)</f>
        <v>0</v>
      </c>
      <c r="I202" s="194">
        <f>VLOOKUP($F202,別表３!$B$9:$I$14,7,FALSE)</f>
        <v>0</v>
      </c>
      <c r="J202" s="194">
        <f>IF(F202=5,別表２!$E$4,0)</f>
        <v>0</v>
      </c>
      <c r="K202" s="194">
        <f>VLOOKUP($F202,別表３!$B$9:$I$14,5,FALSE)</f>
        <v>0</v>
      </c>
      <c r="L202" s="231" t="str">
        <f>IF(F202="","",VLOOKUP(F202,別表３!$B$9:$D$14,3,FALSE))</f>
        <v/>
      </c>
      <c r="M202" s="98"/>
      <c r="N202" s="98"/>
      <c r="O202" s="97"/>
      <c r="P202" s="232">
        <f t="shared" si="35"/>
        <v>0</v>
      </c>
      <c r="Q202" s="7">
        <f t="shared" si="36"/>
        <v>0</v>
      </c>
      <c r="R202" s="7">
        <f t="shared" si="29"/>
        <v>0</v>
      </c>
      <c r="S202" s="7">
        <f t="shared" si="30"/>
        <v>0</v>
      </c>
      <c r="T202" s="7" t="str">
        <f t="shared" si="31"/>
        <v/>
      </c>
      <c r="U202" s="7" t="str">
        <f t="shared" si="32"/>
        <v/>
      </c>
    </row>
    <row r="203" spans="1:21" ht="15.95" hidden="1" customHeight="1">
      <c r="A203" s="230" t="s">
        <v>1357</v>
      </c>
      <c r="B203" s="105"/>
      <c r="C203" s="108"/>
      <c r="D203" s="108"/>
      <c r="E203" s="109"/>
      <c r="F203" s="109"/>
      <c r="G203" s="194">
        <f>VLOOKUP(E203,別表３!$B$9:$I$14,7,FALSE)</f>
        <v>0</v>
      </c>
      <c r="H203" s="194">
        <f>VLOOKUP($F203,別表３!$B$9:$I$14,7,FALSE)</f>
        <v>0</v>
      </c>
      <c r="I203" s="194">
        <f>VLOOKUP($F203,別表３!$B$9:$I$14,7,FALSE)</f>
        <v>0</v>
      </c>
      <c r="J203" s="194">
        <f>IF(F203=5,別表２!$E$4,0)</f>
        <v>0</v>
      </c>
      <c r="K203" s="194">
        <f>VLOOKUP($F203,別表３!$B$9:$I$14,5,FALSE)</f>
        <v>0</v>
      </c>
      <c r="L203" s="231" t="str">
        <f>IF(F203="","",VLOOKUP(F203,別表３!$B$9:$D$14,3,FALSE))</f>
        <v/>
      </c>
      <c r="M203" s="98"/>
      <c r="N203" s="98"/>
      <c r="O203" s="97"/>
      <c r="P203" s="232">
        <f t="shared" si="35"/>
        <v>0</v>
      </c>
      <c r="Q203" s="7">
        <f t="shared" si="36"/>
        <v>0</v>
      </c>
      <c r="R203" s="7">
        <f t="shared" si="29"/>
        <v>0</v>
      </c>
      <c r="S203" s="7">
        <f t="shared" si="30"/>
        <v>0</v>
      </c>
      <c r="T203" s="7" t="str">
        <f t="shared" si="31"/>
        <v/>
      </c>
      <c r="U203" s="7" t="str">
        <f t="shared" si="32"/>
        <v/>
      </c>
    </row>
    <row r="204" spans="1:21" ht="15.95" hidden="1" customHeight="1">
      <c r="A204" s="230" t="s">
        <v>1358</v>
      </c>
      <c r="B204" s="105"/>
      <c r="C204" s="108"/>
      <c r="D204" s="108"/>
      <c r="E204" s="109"/>
      <c r="F204" s="109"/>
      <c r="G204" s="194">
        <f>VLOOKUP(E204,別表３!$B$9:$I$14,7,FALSE)</f>
        <v>0</v>
      </c>
      <c r="H204" s="194">
        <f>VLOOKUP($F204,別表３!$B$9:$I$14,7,FALSE)</f>
        <v>0</v>
      </c>
      <c r="I204" s="194">
        <f>VLOOKUP($F204,別表３!$B$9:$I$14,7,FALSE)</f>
        <v>0</v>
      </c>
      <c r="J204" s="194">
        <f>IF(F204=5,別表２!$E$4,0)</f>
        <v>0</v>
      </c>
      <c r="K204" s="194">
        <f>VLOOKUP($F204,別表３!$B$9:$I$14,5,FALSE)</f>
        <v>0</v>
      </c>
      <c r="L204" s="231" t="str">
        <f>IF(F204="","",VLOOKUP(F204,別表３!$B$9:$D$14,3,FALSE))</f>
        <v/>
      </c>
      <c r="M204" s="98"/>
      <c r="N204" s="98"/>
      <c r="O204" s="97"/>
      <c r="P204" s="232">
        <f t="shared" si="35"/>
        <v>0</v>
      </c>
      <c r="Q204" s="7">
        <f t="shared" si="36"/>
        <v>0</v>
      </c>
      <c r="R204" s="7">
        <f t="shared" si="29"/>
        <v>0</v>
      </c>
      <c r="S204" s="7">
        <f t="shared" si="30"/>
        <v>0</v>
      </c>
      <c r="T204" s="7" t="str">
        <f t="shared" si="31"/>
        <v/>
      </c>
      <c r="U204" s="7" t="str">
        <f t="shared" si="32"/>
        <v/>
      </c>
    </row>
    <row r="205" spans="1:21" ht="15.95" hidden="1" customHeight="1">
      <c r="A205" s="230" t="s">
        <v>1359</v>
      </c>
      <c r="B205" s="105"/>
      <c r="C205" s="108"/>
      <c r="D205" s="108"/>
      <c r="E205" s="109"/>
      <c r="F205" s="109"/>
      <c r="G205" s="194">
        <f>VLOOKUP(E205,別表３!$B$9:$I$14,7,FALSE)</f>
        <v>0</v>
      </c>
      <c r="H205" s="194">
        <f>VLOOKUP($F205,別表３!$B$9:$I$14,7,FALSE)</f>
        <v>0</v>
      </c>
      <c r="I205" s="194">
        <f>VLOOKUP($F205,別表３!$B$9:$I$14,7,FALSE)</f>
        <v>0</v>
      </c>
      <c r="J205" s="194">
        <f>IF(F205=5,別表２!$E$4,0)</f>
        <v>0</v>
      </c>
      <c r="K205" s="194">
        <f>VLOOKUP($F205,別表３!$B$9:$I$14,5,FALSE)</f>
        <v>0</v>
      </c>
      <c r="L205" s="231" t="str">
        <f>IF(F205="","",VLOOKUP(F205,別表３!$B$9:$D$14,3,FALSE))</f>
        <v/>
      </c>
      <c r="M205" s="98"/>
      <c r="N205" s="98"/>
      <c r="O205" s="97"/>
      <c r="P205" s="232">
        <f t="shared" si="35"/>
        <v>0</v>
      </c>
      <c r="Q205" s="7">
        <f t="shared" si="36"/>
        <v>0</v>
      </c>
      <c r="R205" s="7">
        <f t="shared" si="29"/>
        <v>0</v>
      </c>
      <c r="S205" s="7">
        <f t="shared" si="30"/>
        <v>0</v>
      </c>
      <c r="T205" s="7" t="str">
        <f t="shared" si="31"/>
        <v/>
      </c>
      <c r="U205" s="7" t="str">
        <f t="shared" si="32"/>
        <v/>
      </c>
    </row>
    <row r="206" spans="1:21" ht="15.95" hidden="1" customHeight="1">
      <c r="A206" s="230" t="s">
        <v>1360</v>
      </c>
      <c r="B206" s="105"/>
      <c r="C206" s="109"/>
      <c r="D206" s="109"/>
      <c r="E206" s="109"/>
      <c r="F206" s="109"/>
      <c r="G206" s="194">
        <f>VLOOKUP(E206,別表３!$B$9:$I$14,7,FALSE)</f>
        <v>0</v>
      </c>
      <c r="H206" s="194">
        <f>VLOOKUP($F206,別表３!$B$9:$I$14,7,FALSE)</f>
        <v>0</v>
      </c>
      <c r="I206" s="194">
        <f>VLOOKUP($F206,別表３!$B$9:$I$14,7,FALSE)</f>
        <v>0</v>
      </c>
      <c r="J206" s="194">
        <f>IF(F206=5,別表２!$E$4,0)</f>
        <v>0</v>
      </c>
      <c r="K206" s="194">
        <f>VLOOKUP($F206,別表３!$B$9:$I$14,5,FALSE)</f>
        <v>0</v>
      </c>
      <c r="L206" s="231" t="str">
        <f>IF(F206="","",VLOOKUP(F206,別表３!$B$9:$D$14,3,FALSE))</f>
        <v/>
      </c>
      <c r="M206" s="98"/>
      <c r="N206" s="98"/>
      <c r="O206" s="97"/>
      <c r="P206" s="232">
        <f t="shared" si="35"/>
        <v>0</v>
      </c>
      <c r="Q206" s="7">
        <f t="shared" si="36"/>
        <v>0</v>
      </c>
      <c r="R206" s="7">
        <f t="shared" si="29"/>
        <v>0</v>
      </c>
      <c r="S206" s="7">
        <f t="shared" si="30"/>
        <v>0</v>
      </c>
      <c r="T206" s="7" t="str">
        <f t="shared" si="31"/>
        <v/>
      </c>
      <c r="U206" s="7" t="str">
        <f t="shared" si="32"/>
        <v/>
      </c>
    </row>
    <row r="207" spans="1:21" ht="15.95" hidden="1" customHeight="1">
      <c r="A207" s="230" t="s">
        <v>1361</v>
      </c>
      <c r="B207" s="105"/>
      <c r="C207" s="109"/>
      <c r="D207" s="109"/>
      <c r="E207" s="109"/>
      <c r="F207" s="109"/>
      <c r="G207" s="194">
        <f>VLOOKUP(E207,別表３!$B$9:$I$14,7,FALSE)</f>
        <v>0</v>
      </c>
      <c r="H207" s="194">
        <f>VLOOKUP($F207,別表３!$B$9:$I$14,7,FALSE)</f>
        <v>0</v>
      </c>
      <c r="I207" s="194">
        <f>VLOOKUP($F207,別表３!$B$9:$I$14,7,FALSE)</f>
        <v>0</v>
      </c>
      <c r="J207" s="194">
        <f>IF(F207=5,別表２!$E$4,0)</f>
        <v>0</v>
      </c>
      <c r="K207" s="194">
        <f>VLOOKUP($F207,別表３!$B$9:$I$14,5,FALSE)</f>
        <v>0</v>
      </c>
      <c r="L207" s="231" t="str">
        <f>IF(F207="","",VLOOKUP(F207,別表３!$B$9:$D$14,3,FALSE))</f>
        <v/>
      </c>
      <c r="M207" s="98"/>
      <c r="N207" s="98"/>
      <c r="O207" s="97"/>
      <c r="P207" s="232">
        <f t="shared" si="35"/>
        <v>0</v>
      </c>
      <c r="Q207" s="7">
        <f t="shared" si="36"/>
        <v>0</v>
      </c>
      <c r="R207" s="7">
        <f t="shared" si="29"/>
        <v>0</v>
      </c>
      <c r="S207" s="7">
        <f t="shared" si="30"/>
        <v>0</v>
      </c>
      <c r="T207" s="7" t="str">
        <f t="shared" si="31"/>
        <v/>
      </c>
      <c r="U207" s="7" t="str">
        <f t="shared" si="32"/>
        <v/>
      </c>
    </row>
    <row r="208" spans="1:21" ht="15.95" hidden="1" customHeight="1">
      <c r="A208" s="230" t="s">
        <v>1362</v>
      </c>
      <c r="B208" s="105"/>
      <c r="C208" s="109"/>
      <c r="D208" s="109"/>
      <c r="E208" s="109"/>
      <c r="F208" s="109"/>
      <c r="G208" s="194">
        <f>VLOOKUP(E208,別表３!$B$9:$I$14,7,FALSE)</f>
        <v>0</v>
      </c>
      <c r="H208" s="194">
        <f>VLOOKUP($F208,別表３!$B$9:$I$14,7,FALSE)</f>
        <v>0</v>
      </c>
      <c r="I208" s="194">
        <f>VLOOKUP($F208,別表３!$B$9:$I$14,7,FALSE)</f>
        <v>0</v>
      </c>
      <c r="J208" s="194">
        <f>IF(F208=5,別表２!$E$4,0)</f>
        <v>0</v>
      </c>
      <c r="K208" s="194">
        <f>VLOOKUP($F208,別表３!$B$9:$I$14,5,FALSE)</f>
        <v>0</v>
      </c>
      <c r="L208" s="231" t="str">
        <f>IF(F208="","",VLOOKUP(F208,別表３!$B$9:$D$14,3,FALSE))</f>
        <v/>
      </c>
      <c r="M208" s="98"/>
      <c r="N208" s="98"/>
      <c r="O208" s="97"/>
      <c r="P208" s="232">
        <f t="shared" si="35"/>
        <v>0</v>
      </c>
      <c r="Q208" s="7">
        <f t="shared" si="36"/>
        <v>0</v>
      </c>
      <c r="R208" s="7">
        <f t="shared" si="29"/>
        <v>0</v>
      </c>
      <c r="S208" s="7">
        <f t="shared" si="30"/>
        <v>0</v>
      </c>
      <c r="T208" s="7" t="str">
        <f t="shared" si="31"/>
        <v/>
      </c>
      <c r="U208" s="7" t="str">
        <f t="shared" si="32"/>
        <v/>
      </c>
    </row>
    <row r="209" spans="1:21" ht="15.95" hidden="1" customHeight="1">
      <c r="A209" s="230" t="s">
        <v>1363</v>
      </c>
      <c r="B209" s="105"/>
      <c r="C209" s="109"/>
      <c r="D209" s="109"/>
      <c r="E209" s="109"/>
      <c r="F209" s="109"/>
      <c r="G209" s="194">
        <f>VLOOKUP(E209,別表３!$B$9:$I$14,7,FALSE)</f>
        <v>0</v>
      </c>
      <c r="H209" s="194">
        <f>VLOOKUP($F209,別表３!$B$9:$I$14,7,FALSE)</f>
        <v>0</v>
      </c>
      <c r="I209" s="194">
        <f>VLOOKUP($F209,別表３!$B$9:$I$14,7,FALSE)</f>
        <v>0</v>
      </c>
      <c r="J209" s="194">
        <f>IF(F209=5,別表２!$E$4,0)</f>
        <v>0</v>
      </c>
      <c r="K209" s="194">
        <f>VLOOKUP($F209,別表３!$B$9:$I$14,5,FALSE)</f>
        <v>0</v>
      </c>
      <c r="L209" s="231" t="str">
        <f>IF(F209="","",VLOOKUP(F209,別表３!$B$9:$D$14,3,FALSE))</f>
        <v/>
      </c>
      <c r="M209" s="98"/>
      <c r="N209" s="98"/>
      <c r="O209" s="97"/>
      <c r="P209" s="232">
        <f t="shared" si="35"/>
        <v>0</v>
      </c>
      <c r="Q209" s="7">
        <f t="shared" si="36"/>
        <v>0</v>
      </c>
      <c r="R209" s="7">
        <f t="shared" si="29"/>
        <v>0</v>
      </c>
      <c r="S209" s="7">
        <f t="shared" si="30"/>
        <v>0</v>
      </c>
      <c r="T209" s="7" t="str">
        <f t="shared" si="31"/>
        <v/>
      </c>
      <c r="U209" s="7" t="str">
        <f t="shared" si="32"/>
        <v/>
      </c>
    </row>
    <row r="210" spans="1:21" ht="15.95" hidden="1" customHeight="1">
      <c r="A210" s="230" t="s">
        <v>1364</v>
      </c>
      <c r="B210" s="105"/>
      <c r="C210" s="109"/>
      <c r="D210" s="109"/>
      <c r="E210" s="109"/>
      <c r="F210" s="109"/>
      <c r="G210" s="194">
        <f>VLOOKUP(E210,別表３!$B$9:$I$14,7,FALSE)</f>
        <v>0</v>
      </c>
      <c r="H210" s="194">
        <f>VLOOKUP($F210,別表３!$B$9:$I$14,7,FALSE)</f>
        <v>0</v>
      </c>
      <c r="I210" s="194">
        <f>VLOOKUP($F210,別表３!$B$9:$I$14,7,FALSE)</f>
        <v>0</v>
      </c>
      <c r="J210" s="194">
        <f>IF(F210=5,別表２!$E$4,0)</f>
        <v>0</v>
      </c>
      <c r="K210" s="194">
        <f>VLOOKUP($F210,別表３!$B$9:$I$14,5,FALSE)</f>
        <v>0</v>
      </c>
      <c r="L210" s="231" t="str">
        <f>IF(F210="","",VLOOKUP(F210,別表３!$B$9:$D$14,3,FALSE))</f>
        <v/>
      </c>
      <c r="M210" s="98"/>
      <c r="N210" s="98"/>
      <c r="O210" s="97"/>
      <c r="P210" s="232">
        <f t="shared" si="35"/>
        <v>0</v>
      </c>
      <c r="Q210" s="7">
        <f t="shared" si="36"/>
        <v>0</v>
      </c>
      <c r="R210" s="7">
        <f t="shared" si="29"/>
        <v>0</v>
      </c>
      <c r="S210" s="7">
        <f t="shared" si="30"/>
        <v>0</v>
      </c>
      <c r="T210" s="7" t="str">
        <f t="shared" si="31"/>
        <v/>
      </c>
      <c r="U210" s="7" t="str">
        <f t="shared" si="32"/>
        <v/>
      </c>
    </row>
    <row r="211" spans="1:21" ht="15.95" hidden="1" customHeight="1">
      <c r="A211" s="230" t="s">
        <v>1365</v>
      </c>
      <c r="B211" s="105"/>
      <c r="C211" s="108"/>
      <c r="D211" s="108"/>
      <c r="E211" s="109"/>
      <c r="F211" s="109"/>
      <c r="G211" s="194">
        <f>VLOOKUP(E211,別表３!$B$9:$I$14,7,FALSE)</f>
        <v>0</v>
      </c>
      <c r="H211" s="194">
        <f>VLOOKUP($F211,別表３!$B$9:$I$14,7,FALSE)</f>
        <v>0</v>
      </c>
      <c r="I211" s="194">
        <f>VLOOKUP($F211,別表３!$B$9:$I$14,7,FALSE)</f>
        <v>0</v>
      </c>
      <c r="J211" s="194">
        <f>IF(F211=5,別表２!$E$4,0)</f>
        <v>0</v>
      </c>
      <c r="K211" s="194">
        <f>VLOOKUP($F211,別表３!$B$9:$I$14,5,FALSE)</f>
        <v>0</v>
      </c>
      <c r="L211" s="231" t="str">
        <f>IF(F211="","",VLOOKUP(F211,別表３!$B$9:$D$14,3,FALSE))</f>
        <v/>
      </c>
      <c r="M211" s="98"/>
      <c r="N211" s="98"/>
      <c r="O211" s="97"/>
      <c r="P211" s="232">
        <f t="shared" si="35"/>
        <v>0</v>
      </c>
      <c r="Q211" s="7">
        <f t="shared" si="36"/>
        <v>0</v>
      </c>
      <c r="R211" s="7">
        <f t="shared" si="29"/>
        <v>0</v>
      </c>
      <c r="S211" s="7">
        <f t="shared" si="30"/>
        <v>0</v>
      </c>
      <c r="T211" s="7" t="str">
        <f t="shared" si="31"/>
        <v/>
      </c>
      <c r="U211" s="7" t="str">
        <f t="shared" si="32"/>
        <v/>
      </c>
    </row>
    <row r="212" spans="1:21" ht="15.95" hidden="1" customHeight="1">
      <c r="A212" s="230" t="s">
        <v>1366</v>
      </c>
      <c r="B212" s="105"/>
      <c r="C212" s="108"/>
      <c r="D212" s="108"/>
      <c r="E212" s="109"/>
      <c r="F212" s="109"/>
      <c r="G212" s="194">
        <f>VLOOKUP(E212,別表３!$B$9:$I$14,7,FALSE)</f>
        <v>0</v>
      </c>
      <c r="H212" s="194">
        <f>VLOOKUP($F212,別表３!$B$9:$I$14,7,FALSE)</f>
        <v>0</v>
      </c>
      <c r="I212" s="194">
        <f>VLOOKUP($F212,別表３!$B$9:$I$14,7,FALSE)</f>
        <v>0</v>
      </c>
      <c r="J212" s="194">
        <f>IF(F212=5,別表２!$E$4,0)</f>
        <v>0</v>
      </c>
      <c r="K212" s="194">
        <f>VLOOKUP($F212,別表３!$B$9:$I$14,5,FALSE)</f>
        <v>0</v>
      </c>
      <c r="L212" s="231" t="str">
        <f>IF(F212="","",VLOOKUP(F212,別表３!$B$9:$D$14,3,FALSE))</f>
        <v/>
      </c>
      <c r="M212" s="98"/>
      <c r="N212" s="98"/>
      <c r="O212" s="97"/>
      <c r="P212" s="232">
        <f t="shared" si="35"/>
        <v>0</v>
      </c>
      <c r="Q212" s="7">
        <f t="shared" si="36"/>
        <v>0</v>
      </c>
      <c r="R212" s="7">
        <f t="shared" si="29"/>
        <v>0</v>
      </c>
      <c r="S212" s="7">
        <f t="shared" si="30"/>
        <v>0</v>
      </c>
      <c r="T212" s="7" t="str">
        <f t="shared" si="31"/>
        <v/>
      </c>
      <c r="U212" s="7" t="str">
        <f t="shared" si="32"/>
        <v/>
      </c>
    </row>
    <row r="213" spans="1:21" ht="15.95" hidden="1" customHeight="1">
      <c r="A213" s="230" t="s">
        <v>1367</v>
      </c>
      <c r="B213" s="105"/>
      <c r="C213" s="108"/>
      <c r="D213" s="108"/>
      <c r="E213" s="109"/>
      <c r="F213" s="109"/>
      <c r="G213" s="194">
        <f>VLOOKUP(E213,別表３!$B$9:$I$14,7,FALSE)</f>
        <v>0</v>
      </c>
      <c r="H213" s="194">
        <f>VLOOKUP($F213,別表３!$B$9:$I$14,7,FALSE)</f>
        <v>0</v>
      </c>
      <c r="I213" s="194">
        <f>VLOOKUP($F213,別表３!$B$9:$I$14,7,FALSE)</f>
        <v>0</v>
      </c>
      <c r="J213" s="194">
        <f>IF(F213=5,別表２!$E$4,0)</f>
        <v>0</v>
      </c>
      <c r="K213" s="194">
        <f>VLOOKUP($F213,別表３!$B$9:$I$14,5,FALSE)</f>
        <v>0</v>
      </c>
      <c r="L213" s="231" t="str">
        <f>IF(F213="","",VLOOKUP(F213,別表３!$B$9:$D$14,3,FALSE))</f>
        <v/>
      </c>
      <c r="M213" s="98"/>
      <c r="N213" s="98"/>
      <c r="O213" s="97"/>
      <c r="P213" s="232">
        <f t="shared" si="35"/>
        <v>0</v>
      </c>
      <c r="Q213" s="7">
        <f t="shared" si="36"/>
        <v>0</v>
      </c>
      <c r="R213" s="7">
        <f t="shared" si="29"/>
        <v>0</v>
      </c>
      <c r="S213" s="7">
        <f t="shared" si="30"/>
        <v>0</v>
      </c>
      <c r="T213" s="7" t="str">
        <f t="shared" si="31"/>
        <v/>
      </c>
      <c r="U213" s="7" t="str">
        <f t="shared" si="32"/>
        <v/>
      </c>
    </row>
    <row r="214" spans="1:21" ht="15.95" hidden="1" customHeight="1">
      <c r="A214" s="230" t="s">
        <v>1368</v>
      </c>
      <c r="B214" s="105"/>
      <c r="C214" s="108"/>
      <c r="D214" s="108"/>
      <c r="E214" s="109"/>
      <c r="F214" s="109"/>
      <c r="G214" s="194">
        <f>VLOOKUP(E214,別表３!$B$9:$I$14,7,FALSE)</f>
        <v>0</v>
      </c>
      <c r="H214" s="194">
        <f>VLOOKUP($F214,別表３!$B$9:$I$14,7,FALSE)</f>
        <v>0</v>
      </c>
      <c r="I214" s="194">
        <f>VLOOKUP($F214,別表３!$B$9:$I$14,7,FALSE)</f>
        <v>0</v>
      </c>
      <c r="J214" s="194">
        <f>IF(F214=5,別表２!$E$4,0)</f>
        <v>0</v>
      </c>
      <c r="K214" s="194">
        <f>VLOOKUP($F214,別表３!$B$9:$I$14,5,FALSE)</f>
        <v>0</v>
      </c>
      <c r="L214" s="231" t="str">
        <f>IF(F214="","",VLOOKUP(F214,別表３!$B$9:$D$14,3,FALSE))</f>
        <v/>
      </c>
      <c r="M214" s="98"/>
      <c r="N214" s="98"/>
      <c r="O214" s="97"/>
      <c r="P214" s="232">
        <f t="shared" si="35"/>
        <v>0</v>
      </c>
      <c r="Q214" s="7">
        <f t="shared" si="36"/>
        <v>0</v>
      </c>
      <c r="R214" s="7">
        <f t="shared" si="29"/>
        <v>0</v>
      </c>
      <c r="S214" s="7">
        <f t="shared" si="30"/>
        <v>0</v>
      </c>
      <c r="T214" s="7" t="str">
        <f t="shared" si="31"/>
        <v/>
      </c>
      <c r="U214" s="7" t="str">
        <f t="shared" si="32"/>
        <v/>
      </c>
    </row>
    <row r="215" spans="1:21" ht="15.95" hidden="1" customHeight="1">
      <c r="A215" s="230" t="s">
        <v>1369</v>
      </c>
      <c r="B215" s="105"/>
      <c r="C215" s="108"/>
      <c r="D215" s="108"/>
      <c r="E215" s="109"/>
      <c r="F215" s="109"/>
      <c r="G215" s="194">
        <f>VLOOKUP(E215,別表３!$B$9:$I$14,7,FALSE)</f>
        <v>0</v>
      </c>
      <c r="H215" s="194">
        <f>VLOOKUP($F215,別表３!$B$9:$I$14,7,FALSE)</f>
        <v>0</v>
      </c>
      <c r="I215" s="194">
        <f>VLOOKUP($F215,別表３!$B$9:$I$14,7,FALSE)</f>
        <v>0</v>
      </c>
      <c r="J215" s="194">
        <f>IF(F215=5,別表２!$E$4,0)</f>
        <v>0</v>
      </c>
      <c r="K215" s="194">
        <f>VLOOKUP($F215,別表３!$B$9:$I$14,5,FALSE)</f>
        <v>0</v>
      </c>
      <c r="L215" s="231" t="str">
        <f>IF(F215="","",VLOOKUP(F215,別表３!$B$9:$D$14,3,FALSE))</f>
        <v/>
      </c>
      <c r="M215" s="98"/>
      <c r="N215" s="98"/>
      <c r="O215" s="97"/>
      <c r="P215" s="232">
        <f t="shared" si="35"/>
        <v>0</v>
      </c>
      <c r="Q215" s="7">
        <f t="shared" si="36"/>
        <v>0</v>
      </c>
      <c r="R215" s="7">
        <f t="shared" si="29"/>
        <v>0</v>
      </c>
      <c r="S215" s="7">
        <f t="shared" si="30"/>
        <v>0</v>
      </c>
      <c r="T215" s="7" t="str">
        <f t="shared" si="31"/>
        <v/>
      </c>
      <c r="U215" s="7" t="str">
        <f t="shared" si="32"/>
        <v/>
      </c>
    </row>
    <row r="216" spans="1:21" ht="15.95" hidden="1" customHeight="1">
      <c r="A216" s="230" t="s">
        <v>1370</v>
      </c>
      <c r="B216" s="105"/>
      <c r="C216" s="108"/>
      <c r="D216" s="108"/>
      <c r="E216" s="109"/>
      <c r="F216" s="109"/>
      <c r="G216" s="194">
        <f>VLOOKUP(E216,別表３!$B$9:$I$14,7,FALSE)</f>
        <v>0</v>
      </c>
      <c r="H216" s="194">
        <f>VLOOKUP($F216,別表３!$B$9:$I$14,7,FALSE)</f>
        <v>0</v>
      </c>
      <c r="I216" s="194">
        <f>VLOOKUP($F216,別表３!$B$9:$I$14,7,FALSE)</f>
        <v>0</v>
      </c>
      <c r="J216" s="194">
        <f>IF(F216=5,別表２!$E$4,0)</f>
        <v>0</v>
      </c>
      <c r="K216" s="194">
        <f>VLOOKUP($F216,別表３!$B$9:$I$14,5,FALSE)</f>
        <v>0</v>
      </c>
      <c r="L216" s="231" t="str">
        <f>IF(F216="","",VLOOKUP(F216,別表３!$B$9:$D$14,3,FALSE))</f>
        <v/>
      </c>
      <c r="M216" s="98"/>
      <c r="N216" s="98"/>
      <c r="O216" s="97"/>
      <c r="P216" s="232">
        <f t="shared" si="35"/>
        <v>0</v>
      </c>
      <c r="Q216" s="7">
        <f t="shared" si="36"/>
        <v>0</v>
      </c>
      <c r="R216" s="7">
        <f t="shared" si="29"/>
        <v>0</v>
      </c>
      <c r="S216" s="7">
        <f t="shared" si="30"/>
        <v>0</v>
      </c>
      <c r="T216" s="7" t="str">
        <f t="shared" si="31"/>
        <v/>
      </c>
      <c r="U216" s="7" t="str">
        <f t="shared" si="32"/>
        <v/>
      </c>
    </row>
    <row r="217" spans="1:21" ht="15.95" hidden="1" customHeight="1">
      <c r="A217" s="230" t="s">
        <v>1371</v>
      </c>
      <c r="B217" s="105"/>
      <c r="C217" s="108"/>
      <c r="D217" s="108"/>
      <c r="E217" s="109"/>
      <c r="F217" s="109"/>
      <c r="G217" s="194">
        <f>VLOOKUP(E217,別表３!$B$9:$I$14,7,FALSE)</f>
        <v>0</v>
      </c>
      <c r="H217" s="194">
        <f>VLOOKUP($F217,別表３!$B$9:$I$14,7,FALSE)</f>
        <v>0</v>
      </c>
      <c r="I217" s="194">
        <f>VLOOKUP($F217,別表３!$B$9:$I$14,7,FALSE)</f>
        <v>0</v>
      </c>
      <c r="J217" s="194">
        <f>IF(F217=5,別表２!$E$4,0)</f>
        <v>0</v>
      </c>
      <c r="K217" s="194">
        <f>VLOOKUP($F217,別表３!$B$9:$I$14,5,FALSE)</f>
        <v>0</v>
      </c>
      <c r="L217" s="231" t="str">
        <f>IF(F217="","",VLOOKUP(F217,別表３!$B$9:$D$14,3,FALSE))</f>
        <v/>
      </c>
      <c r="M217" s="98"/>
      <c r="N217" s="98"/>
      <c r="O217" s="97"/>
      <c r="P217" s="232">
        <f t="shared" si="35"/>
        <v>0</v>
      </c>
      <c r="Q217" s="7">
        <f>IF(E217=5,G217,0)</f>
        <v>0</v>
      </c>
      <c r="R217" s="7">
        <f t="shared" si="29"/>
        <v>0</v>
      </c>
      <c r="S217" s="7">
        <f t="shared" si="30"/>
        <v>0</v>
      </c>
      <c r="T217" s="7" t="str">
        <f t="shared" si="31"/>
        <v/>
      </c>
      <c r="U217" s="7" t="str">
        <f t="shared" si="32"/>
        <v/>
      </c>
    </row>
    <row r="218" spans="1:21" s="217" customFormat="1" ht="15.95" hidden="1" customHeight="1">
      <c r="A218" s="230" t="s">
        <v>1372</v>
      </c>
      <c r="B218" s="105"/>
      <c r="C218" s="108"/>
      <c r="D218" s="108"/>
      <c r="E218" s="108"/>
      <c r="F218" s="108"/>
      <c r="G218" s="234">
        <f>VLOOKUP(E218,別表３!$B$9:$I$14,7,FALSE)</f>
        <v>0</v>
      </c>
      <c r="H218" s="234">
        <f>VLOOKUP($F218,別表３!$B$9:$I$14,7,FALSE)</f>
        <v>0</v>
      </c>
      <c r="I218" s="234">
        <f>VLOOKUP($F218,別表３!$B$9:$I$14,7,FALSE)</f>
        <v>0</v>
      </c>
      <c r="J218" s="234">
        <f>IF(F218=5,別表２!$E$4,0)</f>
        <v>0</v>
      </c>
      <c r="K218" s="234">
        <f>VLOOKUP($F218,別表３!$B$9:$I$14,5,FALSE)</f>
        <v>0</v>
      </c>
      <c r="L218" s="235" t="str">
        <f>IF(F218="","",VLOOKUP(F218,別表３!$B$9:$D$14,3,FALSE))</f>
        <v/>
      </c>
      <c r="M218" s="103"/>
      <c r="N218" s="103"/>
      <c r="O218" s="568"/>
      <c r="P218" s="236">
        <f t="shared" si="35"/>
        <v>0</v>
      </c>
      <c r="Q218" s="7">
        <f t="shared" ref="Q218:Q238" si="37">IF(E218=5,G218,0)</f>
        <v>0</v>
      </c>
      <c r="R218" s="7">
        <f t="shared" si="29"/>
        <v>0</v>
      </c>
      <c r="S218" s="7">
        <f t="shared" si="30"/>
        <v>0</v>
      </c>
      <c r="T218" s="7" t="str">
        <f t="shared" si="31"/>
        <v/>
      </c>
      <c r="U218" s="7" t="str">
        <f t="shared" si="32"/>
        <v/>
      </c>
    </row>
    <row r="219" spans="1:21" s="217" customFormat="1" ht="15.95" hidden="1" customHeight="1">
      <c r="A219" s="230" t="s">
        <v>1373</v>
      </c>
      <c r="B219" s="105"/>
      <c r="C219" s="108"/>
      <c r="D219" s="108"/>
      <c r="E219" s="108"/>
      <c r="F219" s="108"/>
      <c r="G219" s="234">
        <f>VLOOKUP(E219,別表３!$B$9:$I$14,7,FALSE)</f>
        <v>0</v>
      </c>
      <c r="H219" s="234">
        <f>VLOOKUP($F219,別表３!$B$9:$I$14,7,FALSE)</f>
        <v>0</v>
      </c>
      <c r="I219" s="234">
        <f>VLOOKUP($F219,別表３!$B$9:$I$14,7,FALSE)</f>
        <v>0</v>
      </c>
      <c r="J219" s="234">
        <f>IF(F219=5,別表２!$E$4,0)</f>
        <v>0</v>
      </c>
      <c r="K219" s="234">
        <f>VLOOKUP($F219,別表３!$B$9:$I$14,5,FALSE)</f>
        <v>0</v>
      </c>
      <c r="L219" s="235" t="str">
        <f>IF(F219="","",VLOOKUP(F219,別表３!$B$9:$D$14,3,FALSE))</f>
        <v/>
      </c>
      <c r="M219" s="103"/>
      <c r="N219" s="103"/>
      <c r="O219" s="568"/>
      <c r="P219" s="236">
        <f t="shared" si="35"/>
        <v>0</v>
      </c>
      <c r="Q219" s="7">
        <f t="shared" si="37"/>
        <v>0</v>
      </c>
      <c r="R219" s="7">
        <f t="shared" si="29"/>
        <v>0</v>
      </c>
      <c r="S219" s="7">
        <f t="shared" si="30"/>
        <v>0</v>
      </c>
      <c r="T219" s="7" t="str">
        <f t="shared" si="31"/>
        <v/>
      </c>
      <c r="U219" s="7" t="str">
        <f t="shared" si="32"/>
        <v/>
      </c>
    </row>
    <row r="220" spans="1:21" s="217" customFormat="1" ht="15.95" hidden="1" customHeight="1">
      <c r="A220" s="230" t="s">
        <v>1374</v>
      </c>
      <c r="B220" s="105"/>
      <c r="C220" s="110"/>
      <c r="D220" s="110"/>
      <c r="E220" s="108"/>
      <c r="F220" s="108"/>
      <c r="G220" s="234">
        <f>VLOOKUP(E220,別表３!$B$9:$I$14,7,FALSE)</f>
        <v>0</v>
      </c>
      <c r="H220" s="234">
        <f>VLOOKUP($F220,別表３!$B$9:$I$14,7,FALSE)</f>
        <v>0</v>
      </c>
      <c r="I220" s="234">
        <f>VLOOKUP($F220,別表３!$B$9:$I$14,7,FALSE)</f>
        <v>0</v>
      </c>
      <c r="J220" s="234">
        <f>IF(F220=5,別表２!$E$4,0)</f>
        <v>0</v>
      </c>
      <c r="K220" s="234">
        <f>VLOOKUP($F220,別表３!$B$9:$I$14,5,FALSE)</f>
        <v>0</v>
      </c>
      <c r="L220" s="235" t="str">
        <f>IF(F220="","",VLOOKUP(F220,別表３!$B$9:$D$14,3,FALSE))</f>
        <v/>
      </c>
      <c r="M220" s="103"/>
      <c r="N220" s="103"/>
      <c r="O220" s="568"/>
      <c r="P220" s="236">
        <f t="shared" si="35"/>
        <v>0</v>
      </c>
      <c r="Q220" s="7">
        <f t="shared" si="37"/>
        <v>0</v>
      </c>
      <c r="R220" s="7">
        <f t="shared" si="29"/>
        <v>0</v>
      </c>
      <c r="S220" s="7">
        <f t="shared" si="30"/>
        <v>0</v>
      </c>
      <c r="T220" s="7" t="str">
        <f t="shared" si="31"/>
        <v/>
      </c>
      <c r="U220" s="7" t="str">
        <f t="shared" si="32"/>
        <v/>
      </c>
    </row>
    <row r="221" spans="1:21" s="217" customFormat="1" ht="15.95" hidden="1" customHeight="1">
      <c r="A221" s="230" t="s">
        <v>1375</v>
      </c>
      <c r="B221" s="105"/>
      <c r="C221" s="108"/>
      <c r="D221" s="108"/>
      <c r="E221" s="108"/>
      <c r="F221" s="108"/>
      <c r="G221" s="234">
        <f>VLOOKUP(E221,別表３!$B$9:$I$14,7,FALSE)</f>
        <v>0</v>
      </c>
      <c r="H221" s="234">
        <f>VLOOKUP($F221,別表３!$B$9:$I$14,7,FALSE)</f>
        <v>0</v>
      </c>
      <c r="I221" s="234">
        <f>VLOOKUP($F221,別表３!$B$9:$I$14,7,FALSE)</f>
        <v>0</v>
      </c>
      <c r="J221" s="234">
        <f>IF(F221=5,別表２!$E$4,0)</f>
        <v>0</v>
      </c>
      <c r="K221" s="234">
        <f>VLOOKUP($F221,別表３!$B$9:$I$14,5,FALSE)</f>
        <v>0</v>
      </c>
      <c r="L221" s="235" t="str">
        <f>IF(F221="","",VLOOKUP(F221,別表３!$B$9:$D$14,3,FALSE))</f>
        <v/>
      </c>
      <c r="M221" s="103"/>
      <c r="N221" s="103"/>
      <c r="O221" s="568"/>
      <c r="P221" s="236">
        <f t="shared" si="35"/>
        <v>0</v>
      </c>
      <c r="Q221" s="7">
        <f t="shared" si="37"/>
        <v>0</v>
      </c>
      <c r="R221" s="7">
        <f t="shared" si="29"/>
        <v>0</v>
      </c>
      <c r="S221" s="7">
        <f t="shared" si="30"/>
        <v>0</v>
      </c>
      <c r="T221" s="7" t="str">
        <f t="shared" si="31"/>
        <v/>
      </c>
      <c r="U221" s="7" t="str">
        <f t="shared" si="32"/>
        <v/>
      </c>
    </row>
    <row r="222" spans="1:21" ht="15.95" hidden="1" customHeight="1">
      <c r="A222" s="230" t="s">
        <v>1376</v>
      </c>
      <c r="B222" s="105"/>
      <c r="C222" s="108"/>
      <c r="D222" s="108"/>
      <c r="E222" s="109"/>
      <c r="F222" s="109"/>
      <c r="G222" s="194">
        <f>VLOOKUP(E222,別表３!$B$9:$I$14,7,FALSE)</f>
        <v>0</v>
      </c>
      <c r="H222" s="194">
        <f>VLOOKUP($F222,別表３!$B$9:$I$14,7,FALSE)</f>
        <v>0</v>
      </c>
      <c r="I222" s="194">
        <f>VLOOKUP($F222,別表３!$B$9:$I$14,7,FALSE)</f>
        <v>0</v>
      </c>
      <c r="J222" s="194">
        <f>IF(F222=5,別表２!$E$4,0)</f>
        <v>0</v>
      </c>
      <c r="K222" s="194">
        <f>VLOOKUP($F222,別表３!$B$9:$I$14,5,FALSE)</f>
        <v>0</v>
      </c>
      <c r="L222" s="231" t="str">
        <f>IF(F222="","",VLOOKUP(F222,別表３!$B$9:$D$14,3,FALSE))</f>
        <v/>
      </c>
      <c r="M222" s="98"/>
      <c r="N222" s="98"/>
      <c r="O222" s="97"/>
      <c r="P222" s="232">
        <f t="shared" si="35"/>
        <v>0</v>
      </c>
      <c r="Q222" s="7">
        <f t="shared" si="37"/>
        <v>0</v>
      </c>
      <c r="R222" s="7">
        <f t="shared" si="29"/>
        <v>0</v>
      </c>
      <c r="S222" s="7">
        <f t="shared" si="30"/>
        <v>0</v>
      </c>
      <c r="T222" s="7" t="str">
        <f t="shared" si="31"/>
        <v/>
      </c>
      <c r="U222" s="7" t="str">
        <f t="shared" si="32"/>
        <v/>
      </c>
    </row>
    <row r="223" spans="1:21" ht="15.95" hidden="1" customHeight="1">
      <c r="A223" s="230" t="s">
        <v>1377</v>
      </c>
      <c r="B223" s="105"/>
      <c r="C223" s="108"/>
      <c r="D223" s="108"/>
      <c r="E223" s="109"/>
      <c r="F223" s="109"/>
      <c r="G223" s="194">
        <f>VLOOKUP(E223,別表３!$B$9:$I$14,7,FALSE)</f>
        <v>0</v>
      </c>
      <c r="H223" s="194">
        <f>VLOOKUP($F223,別表３!$B$9:$I$14,7,FALSE)</f>
        <v>0</v>
      </c>
      <c r="I223" s="194">
        <f>VLOOKUP($F223,別表３!$B$9:$I$14,7,FALSE)</f>
        <v>0</v>
      </c>
      <c r="J223" s="194">
        <f>IF(F223=5,別表２!$E$4,0)</f>
        <v>0</v>
      </c>
      <c r="K223" s="194">
        <f>VLOOKUP($F223,別表３!$B$9:$I$14,5,FALSE)</f>
        <v>0</v>
      </c>
      <c r="L223" s="231" t="str">
        <f>IF(F223="","",VLOOKUP(F223,別表３!$B$9:$D$14,3,FALSE))</f>
        <v/>
      </c>
      <c r="M223" s="98"/>
      <c r="N223" s="98"/>
      <c r="O223" s="97"/>
      <c r="P223" s="232">
        <f t="shared" si="35"/>
        <v>0</v>
      </c>
      <c r="Q223" s="7">
        <f t="shared" si="37"/>
        <v>0</v>
      </c>
      <c r="R223" s="7">
        <f t="shared" si="29"/>
        <v>0</v>
      </c>
      <c r="S223" s="7">
        <f t="shared" si="30"/>
        <v>0</v>
      </c>
      <c r="T223" s="7" t="str">
        <f t="shared" si="31"/>
        <v/>
      </c>
      <c r="U223" s="7" t="str">
        <f t="shared" si="32"/>
        <v/>
      </c>
    </row>
    <row r="224" spans="1:21" ht="15.95" hidden="1" customHeight="1">
      <c r="A224" s="230" t="s">
        <v>1378</v>
      </c>
      <c r="B224" s="105"/>
      <c r="C224" s="108"/>
      <c r="D224" s="108"/>
      <c r="E224" s="109"/>
      <c r="F224" s="109"/>
      <c r="G224" s="194">
        <f>VLOOKUP(E224,別表３!$B$9:$I$14,7,FALSE)</f>
        <v>0</v>
      </c>
      <c r="H224" s="194">
        <f>VLOOKUP($F224,別表３!$B$9:$I$14,7,FALSE)</f>
        <v>0</v>
      </c>
      <c r="I224" s="194">
        <f>VLOOKUP($F224,別表３!$B$9:$I$14,7,FALSE)</f>
        <v>0</v>
      </c>
      <c r="J224" s="194">
        <f>IF(F224=5,別表２!$E$4,0)</f>
        <v>0</v>
      </c>
      <c r="K224" s="194">
        <f>VLOOKUP($F224,別表３!$B$9:$I$14,5,FALSE)</f>
        <v>0</v>
      </c>
      <c r="L224" s="231" t="str">
        <f>IF(F224="","",VLOOKUP(F224,別表３!$B$9:$D$14,3,FALSE))</f>
        <v/>
      </c>
      <c r="M224" s="98"/>
      <c r="N224" s="98"/>
      <c r="O224" s="97"/>
      <c r="P224" s="232">
        <f t="shared" si="35"/>
        <v>0</v>
      </c>
      <c r="Q224" s="7">
        <f t="shared" si="37"/>
        <v>0</v>
      </c>
      <c r="R224" s="7">
        <f t="shared" si="29"/>
        <v>0</v>
      </c>
      <c r="S224" s="7">
        <f t="shared" si="30"/>
        <v>0</v>
      </c>
      <c r="T224" s="7" t="str">
        <f t="shared" si="31"/>
        <v/>
      </c>
      <c r="U224" s="7" t="str">
        <f t="shared" si="32"/>
        <v/>
      </c>
    </row>
    <row r="225" spans="1:21" ht="15.95" hidden="1" customHeight="1">
      <c r="A225" s="230" t="s">
        <v>1379</v>
      </c>
      <c r="B225" s="105"/>
      <c r="C225" s="108"/>
      <c r="D225" s="108"/>
      <c r="E225" s="109"/>
      <c r="F225" s="109"/>
      <c r="G225" s="194">
        <f>VLOOKUP(E225,別表３!$B$9:$I$14,7,FALSE)</f>
        <v>0</v>
      </c>
      <c r="H225" s="194">
        <f>VLOOKUP($F225,別表３!$B$9:$I$14,7,FALSE)</f>
        <v>0</v>
      </c>
      <c r="I225" s="194">
        <f>VLOOKUP($F225,別表３!$B$9:$I$14,7,FALSE)</f>
        <v>0</v>
      </c>
      <c r="J225" s="194">
        <f>IF(F225=5,別表２!$E$4,0)</f>
        <v>0</v>
      </c>
      <c r="K225" s="194">
        <f>VLOOKUP($F225,別表３!$B$9:$I$14,5,FALSE)</f>
        <v>0</v>
      </c>
      <c r="L225" s="231" t="str">
        <f>IF(F225="","",VLOOKUP(F225,別表３!$B$9:$D$14,3,FALSE))</f>
        <v/>
      </c>
      <c r="M225" s="98"/>
      <c r="N225" s="98"/>
      <c r="O225" s="97"/>
      <c r="P225" s="232">
        <f t="shared" si="35"/>
        <v>0</v>
      </c>
      <c r="Q225" s="7">
        <f t="shared" si="37"/>
        <v>0</v>
      </c>
      <c r="R225" s="7">
        <f t="shared" si="29"/>
        <v>0</v>
      </c>
      <c r="S225" s="7">
        <f t="shared" si="30"/>
        <v>0</v>
      </c>
      <c r="T225" s="7" t="str">
        <f t="shared" si="31"/>
        <v/>
      </c>
      <c r="U225" s="7" t="str">
        <f t="shared" si="32"/>
        <v/>
      </c>
    </row>
    <row r="226" spans="1:21" ht="15.95" hidden="1" customHeight="1">
      <c r="A226" s="230" t="s">
        <v>1380</v>
      </c>
      <c r="B226" s="105"/>
      <c r="C226" s="108"/>
      <c r="D226" s="108"/>
      <c r="E226" s="109"/>
      <c r="F226" s="109"/>
      <c r="G226" s="194">
        <f>VLOOKUP(E226,別表３!$B$9:$I$14,7,FALSE)</f>
        <v>0</v>
      </c>
      <c r="H226" s="194">
        <f>VLOOKUP($F226,別表３!$B$9:$I$14,7,FALSE)</f>
        <v>0</v>
      </c>
      <c r="I226" s="194">
        <f>VLOOKUP($F226,別表３!$B$9:$I$14,7,FALSE)</f>
        <v>0</v>
      </c>
      <c r="J226" s="194">
        <f>IF(F226=5,別表２!$E$4,0)</f>
        <v>0</v>
      </c>
      <c r="K226" s="194">
        <f>VLOOKUP($F226,別表３!$B$9:$I$14,5,FALSE)</f>
        <v>0</v>
      </c>
      <c r="L226" s="231" t="str">
        <f>IF(F226="","",VLOOKUP(F226,別表３!$B$9:$D$14,3,FALSE))</f>
        <v/>
      </c>
      <c r="M226" s="98"/>
      <c r="N226" s="98"/>
      <c r="O226" s="97"/>
      <c r="P226" s="232">
        <f t="shared" si="35"/>
        <v>0</v>
      </c>
      <c r="Q226" s="7">
        <f t="shared" si="37"/>
        <v>0</v>
      </c>
      <c r="R226" s="7">
        <f t="shared" si="29"/>
        <v>0</v>
      </c>
      <c r="S226" s="7">
        <f t="shared" si="30"/>
        <v>0</v>
      </c>
      <c r="T226" s="7" t="str">
        <f t="shared" si="31"/>
        <v/>
      </c>
      <c r="U226" s="7" t="str">
        <f t="shared" si="32"/>
        <v/>
      </c>
    </row>
    <row r="227" spans="1:21" ht="15.95" hidden="1" customHeight="1">
      <c r="A227" s="230" t="s">
        <v>1381</v>
      </c>
      <c r="B227" s="105"/>
      <c r="C227" s="108"/>
      <c r="D227" s="108"/>
      <c r="E227" s="109"/>
      <c r="F227" s="109"/>
      <c r="G227" s="194">
        <f>VLOOKUP(E227,別表３!$B$9:$I$14,7,FALSE)</f>
        <v>0</v>
      </c>
      <c r="H227" s="194">
        <f>VLOOKUP($F227,別表３!$B$9:$I$14,7,FALSE)</f>
        <v>0</v>
      </c>
      <c r="I227" s="194">
        <f>VLOOKUP($F227,別表３!$B$9:$I$14,7,FALSE)</f>
        <v>0</v>
      </c>
      <c r="J227" s="194">
        <f>IF(F227=5,別表２!$E$4,0)</f>
        <v>0</v>
      </c>
      <c r="K227" s="194">
        <f>VLOOKUP($F227,別表３!$B$9:$I$14,5,FALSE)</f>
        <v>0</v>
      </c>
      <c r="L227" s="231" t="str">
        <f>IF(F227="","",VLOOKUP(F227,別表３!$B$9:$D$14,3,FALSE))</f>
        <v/>
      </c>
      <c r="M227" s="98"/>
      <c r="N227" s="98"/>
      <c r="O227" s="97"/>
      <c r="P227" s="232">
        <f t="shared" si="35"/>
        <v>0</v>
      </c>
      <c r="Q227" s="7">
        <f t="shared" si="37"/>
        <v>0</v>
      </c>
      <c r="R227" s="7">
        <f t="shared" si="29"/>
        <v>0</v>
      </c>
      <c r="S227" s="7">
        <f t="shared" si="30"/>
        <v>0</v>
      </c>
      <c r="T227" s="7" t="str">
        <f t="shared" si="31"/>
        <v/>
      </c>
      <c r="U227" s="7" t="str">
        <f t="shared" si="32"/>
        <v/>
      </c>
    </row>
    <row r="228" spans="1:21" ht="15.95" hidden="1" customHeight="1">
      <c r="A228" s="230" t="s">
        <v>1382</v>
      </c>
      <c r="B228" s="105"/>
      <c r="C228" s="109"/>
      <c r="D228" s="109"/>
      <c r="E228" s="109"/>
      <c r="F228" s="109"/>
      <c r="G228" s="194">
        <f>VLOOKUP(E228,別表３!$B$9:$I$14,7,FALSE)</f>
        <v>0</v>
      </c>
      <c r="H228" s="194">
        <f>VLOOKUP($F228,別表３!$B$9:$I$14,7,FALSE)</f>
        <v>0</v>
      </c>
      <c r="I228" s="194">
        <f>VLOOKUP($F228,別表３!$B$9:$I$14,7,FALSE)</f>
        <v>0</v>
      </c>
      <c r="J228" s="194">
        <f>IF(F228=5,別表２!$E$4,0)</f>
        <v>0</v>
      </c>
      <c r="K228" s="194">
        <f>VLOOKUP($F228,別表３!$B$9:$I$14,5,FALSE)</f>
        <v>0</v>
      </c>
      <c r="L228" s="231" t="str">
        <f>IF(F228="","",VLOOKUP(F228,別表３!$B$9:$D$14,3,FALSE))</f>
        <v/>
      </c>
      <c r="M228" s="98"/>
      <c r="N228" s="98"/>
      <c r="O228" s="97"/>
      <c r="P228" s="232">
        <f t="shared" si="35"/>
        <v>0</v>
      </c>
      <c r="Q228" s="7">
        <f t="shared" si="37"/>
        <v>0</v>
      </c>
      <c r="R228" s="7">
        <f t="shared" si="29"/>
        <v>0</v>
      </c>
      <c r="S228" s="7">
        <f t="shared" si="30"/>
        <v>0</v>
      </c>
      <c r="T228" s="7" t="str">
        <f t="shared" si="31"/>
        <v/>
      </c>
      <c r="U228" s="7" t="str">
        <f t="shared" si="32"/>
        <v/>
      </c>
    </row>
    <row r="229" spans="1:21" ht="15.95" hidden="1" customHeight="1">
      <c r="A229" s="230" t="s">
        <v>1383</v>
      </c>
      <c r="B229" s="105"/>
      <c r="C229" s="109"/>
      <c r="D229" s="109"/>
      <c r="E229" s="109"/>
      <c r="F229" s="109"/>
      <c r="G229" s="194">
        <f>VLOOKUP(E229,別表３!$B$9:$I$14,7,FALSE)</f>
        <v>0</v>
      </c>
      <c r="H229" s="194">
        <f>VLOOKUP($F229,別表３!$B$9:$I$14,7,FALSE)</f>
        <v>0</v>
      </c>
      <c r="I229" s="194">
        <f>VLOOKUP($F229,別表３!$B$9:$I$14,7,FALSE)</f>
        <v>0</v>
      </c>
      <c r="J229" s="194">
        <f>IF(F229=5,別表２!$E$4,0)</f>
        <v>0</v>
      </c>
      <c r="K229" s="194">
        <f>VLOOKUP($F229,別表３!$B$9:$I$14,5,FALSE)</f>
        <v>0</v>
      </c>
      <c r="L229" s="231" t="str">
        <f>IF(F229="","",VLOOKUP(F229,別表３!$B$9:$D$14,3,FALSE))</f>
        <v/>
      </c>
      <c r="M229" s="98"/>
      <c r="N229" s="98"/>
      <c r="O229" s="97"/>
      <c r="P229" s="232">
        <f t="shared" si="35"/>
        <v>0</v>
      </c>
      <c r="Q229" s="7">
        <f t="shared" si="37"/>
        <v>0</v>
      </c>
      <c r="R229" s="7">
        <f t="shared" si="29"/>
        <v>0</v>
      </c>
      <c r="S229" s="7">
        <f t="shared" si="30"/>
        <v>0</v>
      </c>
      <c r="T229" s="7" t="str">
        <f t="shared" si="31"/>
        <v/>
      </c>
      <c r="U229" s="7" t="str">
        <f t="shared" si="32"/>
        <v/>
      </c>
    </row>
    <row r="230" spans="1:21" ht="15.95" hidden="1" customHeight="1">
      <c r="A230" s="230" t="s">
        <v>1384</v>
      </c>
      <c r="B230" s="105"/>
      <c r="C230" s="109"/>
      <c r="D230" s="109"/>
      <c r="E230" s="109"/>
      <c r="F230" s="109"/>
      <c r="G230" s="194">
        <f>VLOOKUP(E230,別表３!$B$9:$I$14,7,FALSE)</f>
        <v>0</v>
      </c>
      <c r="H230" s="194">
        <f>VLOOKUP($F230,別表３!$B$9:$I$14,7,FALSE)</f>
        <v>0</v>
      </c>
      <c r="I230" s="194">
        <f>VLOOKUP($F230,別表３!$B$9:$I$14,7,FALSE)</f>
        <v>0</v>
      </c>
      <c r="J230" s="194">
        <f>IF(F230=5,別表２!$E$4,0)</f>
        <v>0</v>
      </c>
      <c r="K230" s="194">
        <f>VLOOKUP($F230,別表３!$B$9:$I$14,5,FALSE)</f>
        <v>0</v>
      </c>
      <c r="L230" s="231" t="str">
        <f>IF(F230="","",VLOOKUP(F230,別表３!$B$9:$D$14,3,FALSE))</f>
        <v/>
      </c>
      <c r="M230" s="98"/>
      <c r="N230" s="98"/>
      <c r="O230" s="97"/>
      <c r="P230" s="232">
        <f t="shared" si="35"/>
        <v>0</v>
      </c>
      <c r="Q230" s="7">
        <f t="shared" si="37"/>
        <v>0</v>
      </c>
      <c r="R230" s="7">
        <f t="shared" si="29"/>
        <v>0</v>
      </c>
      <c r="S230" s="7">
        <f t="shared" si="30"/>
        <v>0</v>
      </c>
      <c r="T230" s="7" t="str">
        <f t="shared" si="31"/>
        <v/>
      </c>
      <c r="U230" s="7" t="str">
        <f t="shared" si="32"/>
        <v/>
      </c>
    </row>
    <row r="231" spans="1:21" ht="15.95" hidden="1" customHeight="1">
      <c r="A231" s="230" t="s">
        <v>1385</v>
      </c>
      <c r="B231" s="105"/>
      <c r="C231" s="109"/>
      <c r="D231" s="109"/>
      <c r="E231" s="109"/>
      <c r="F231" s="109"/>
      <c r="G231" s="194">
        <f>VLOOKUP(E231,別表３!$B$9:$I$14,7,FALSE)</f>
        <v>0</v>
      </c>
      <c r="H231" s="194">
        <f>VLOOKUP($F231,別表３!$B$9:$I$14,7,FALSE)</f>
        <v>0</v>
      </c>
      <c r="I231" s="194">
        <f>VLOOKUP($F231,別表３!$B$9:$I$14,7,FALSE)</f>
        <v>0</v>
      </c>
      <c r="J231" s="194">
        <f>IF(F231=5,別表２!$E$4,0)</f>
        <v>0</v>
      </c>
      <c r="K231" s="194">
        <f>VLOOKUP($F231,別表３!$B$9:$I$14,5,FALSE)</f>
        <v>0</v>
      </c>
      <c r="L231" s="231" t="str">
        <f>IF(F231="","",VLOOKUP(F231,別表３!$B$9:$D$14,3,FALSE))</f>
        <v/>
      </c>
      <c r="M231" s="98"/>
      <c r="N231" s="98"/>
      <c r="O231" s="97"/>
      <c r="P231" s="232">
        <f t="shared" si="35"/>
        <v>0</v>
      </c>
      <c r="Q231" s="7">
        <f t="shared" si="37"/>
        <v>0</v>
      </c>
      <c r="R231" s="7">
        <f t="shared" si="29"/>
        <v>0</v>
      </c>
      <c r="S231" s="7">
        <f t="shared" si="30"/>
        <v>0</v>
      </c>
      <c r="T231" s="7" t="str">
        <f t="shared" si="31"/>
        <v/>
      </c>
      <c r="U231" s="7" t="str">
        <f t="shared" si="32"/>
        <v/>
      </c>
    </row>
    <row r="232" spans="1:21" ht="15.95" hidden="1" customHeight="1">
      <c r="A232" s="230" t="s">
        <v>1386</v>
      </c>
      <c r="B232" s="105"/>
      <c r="C232" s="109"/>
      <c r="D232" s="109"/>
      <c r="E232" s="109"/>
      <c r="F232" s="109"/>
      <c r="G232" s="194">
        <f>VLOOKUP(E232,別表３!$B$9:$I$14,7,FALSE)</f>
        <v>0</v>
      </c>
      <c r="H232" s="194">
        <f>VLOOKUP($F232,別表３!$B$9:$I$14,7,FALSE)</f>
        <v>0</v>
      </c>
      <c r="I232" s="194">
        <f>VLOOKUP($F232,別表３!$B$9:$I$14,7,FALSE)</f>
        <v>0</v>
      </c>
      <c r="J232" s="194">
        <f>IF(F232=5,別表２!$E$4,0)</f>
        <v>0</v>
      </c>
      <c r="K232" s="194">
        <f>VLOOKUP($F232,別表３!$B$9:$I$14,5,FALSE)</f>
        <v>0</v>
      </c>
      <c r="L232" s="231" t="str">
        <f>IF(F232="","",VLOOKUP(F232,別表３!$B$9:$D$14,3,FALSE))</f>
        <v/>
      </c>
      <c r="M232" s="98"/>
      <c r="N232" s="98"/>
      <c r="O232" s="97"/>
      <c r="P232" s="232">
        <f t="shared" si="35"/>
        <v>0</v>
      </c>
      <c r="Q232" s="7">
        <f t="shared" si="37"/>
        <v>0</v>
      </c>
      <c r="R232" s="7">
        <f t="shared" si="29"/>
        <v>0</v>
      </c>
      <c r="S232" s="7">
        <f t="shared" si="30"/>
        <v>0</v>
      </c>
      <c r="T232" s="7" t="str">
        <f t="shared" si="31"/>
        <v/>
      </c>
      <c r="U232" s="7" t="str">
        <f t="shared" si="32"/>
        <v/>
      </c>
    </row>
    <row r="233" spans="1:21" ht="15.95" hidden="1" customHeight="1">
      <c r="A233" s="230" t="s">
        <v>1387</v>
      </c>
      <c r="B233" s="105"/>
      <c r="C233" s="108"/>
      <c r="D233" s="108"/>
      <c r="E233" s="109"/>
      <c r="F233" s="109"/>
      <c r="G233" s="194">
        <f>VLOOKUP(E233,別表３!$B$9:$I$14,7,FALSE)</f>
        <v>0</v>
      </c>
      <c r="H233" s="194">
        <f>VLOOKUP($F233,別表３!$B$9:$I$14,7,FALSE)</f>
        <v>0</v>
      </c>
      <c r="I233" s="194">
        <f>VLOOKUP($F233,別表３!$B$9:$I$14,7,FALSE)</f>
        <v>0</v>
      </c>
      <c r="J233" s="194">
        <f>IF(F233=5,別表２!$E$4,0)</f>
        <v>0</v>
      </c>
      <c r="K233" s="194">
        <f>VLOOKUP($F233,別表３!$B$9:$I$14,5,FALSE)</f>
        <v>0</v>
      </c>
      <c r="L233" s="231" t="str">
        <f>IF(F233="","",VLOOKUP(F233,別表３!$B$9:$D$14,3,FALSE))</f>
        <v/>
      </c>
      <c r="M233" s="98"/>
      <c r="N233" s="98"/>
      <c r="O233" s="97"/>
      <c r="P233" s="232">
        <f t="shared" si="35"/>
        <v>0</v>
      </c>
      <c r="Q233" s="7">
        <f t="shared" si="37"/>
        <v>0</v>
      </c>
      <c r="R233" s="7">
        <f t="shared" si="29"/>
        <v>0</v>
      </c>
      <c r="S233" s="7">
        <f t="shared" si="30"/>
        <v>0</v>
      </c>
      <c r="T233" s="7" t="str">
        <f t="shared" si="31"/>
        <v/>
      </c>
      <c r="U233" s="7" t="str">
        <f t="shared" si="32"/>
        <v/>
      </c>
    </row>
    <row r="234" spans="1:21" ht="15.95" hidden="1" customHeight="1">
      <c r="A234" s="230" t="s">
        <v>1388</v>
      </c>
      <c r="B234" s="105"/>
      <c r="C234" s="108"/>
      <c r="D234" s="108"/>
      <c r="E234" s="109"/>
      <c r="F234" s="109"/>
      <c r="G234" s="194">
        <f>VLOOKUP(E234,別表３!$B$9:$I$14,7,FALSE)</f>
        <v>0</v>
      </c>
      <c r="H234" s="194">
        <f>VLOOKUP($F234,別表３!$B$9:$I$14,7,FALSE)</f>
        <v>0</v>
      </c>
      <c r="I234" s="194">
        <f>VLOOKUP($F234,別表３!$B$9:$I$14,7,FALSE)</f>
        <v>0</v>
      </c>
      <c r="J234" s="194">
        <f>IF(F234=5,別表２!$E$4,0)</f>
        <v>0</v>
      </c>
      <c r="K234" s="194">
        <f>VLOOKUP($F234,別表３!$B$9:$I$14,5,FALSE)</f>
        <v>0</v>
      </c>
      <c r="L234" s="231" t="str">
        <f>IF(F234="","",VLOOKUP(F234,別表３!$B$9:$D$14,3,FALSE))</f>
        <v/>
      </c>
      <c r="M234" s="98"/>
      <c r="N234" s="98"/>
      <c r="O234" s="97"/>
      <c r="P234" s="232">
        <f t="shared" si="35"/>
        <v>0</v>
      </c>
      <c r="Q234" s="7">
        <f t="shared" si="37"/>
        <v>0</v>
      </c>
      <c r="R234" s="7">
        <f t="shared" si="29"/>
        <v>0</v>
      </c>
      <c r="S234" s="7">
        <f t="shared" si="30"/>
        <v>0</v>
      </c>
      <c r="T234" s="7" t="str">
        <f t="shared" si="31"/>
        <v/>
      </c>
      <c r="U234" s="7" t="str">
        <f t="shared" si="32"/>
        <v/>
      </c>
    </row>
    <row r="235" spans="1:21" ht="15.95" hidden="1" customHeight="1">
      <c r="A235" s="230" t="s">
        <v>1389</v>
      </c>
      <c r="B235" s="105"/>
      <c r="C235" s="108"/>
      <c r="D235" s="108"/>
      <c r="E235" s="109"/>
      <c r="F235" s="109"/>
      <c r="G235" s="194">
        <f>VLOOKUP(E235,別表３!$B$9:$I$14,7,FALSE)</f>
        <v>0</v>
      </c>
      <c r="H235" s="194">
        <f>VLOOKUP($F235,別表３!$B$9:$I$14,7,FALSE)</f>
        <v>0</v>
      </c>
      <c r="I235" s="194">
        <f>VLOOKUP($F235,別表３!$B$9:$I$14,7,FALSE)</f>
        <v>0</v>
      </c>
      <c r="J235" s="194">
        <f>IF(F235=5,別表２!$E$4,0)</f>
        <v>0</v>
      </c>
      <c r="K235" s="194">
        <f>VLOOKUP($F235,別表３!$B$9:$I$14,5,FALSE)</f>
        <v>0</v>
      </c>
      <c r="L235" s="231" t="str">
        <f>IF(F235="","",VLOOKUP(F235,別表３!$B$9:$D$14,3,FALSE))</f>
        <v/>
      </c>
      <c r="M235" s="98"/>
      <c r="N235" s="98"/>
      <c r="O235" s="97"/>
      <c r="P235" s="232">
        <f t="shared" si="35"/>
        <v>0</v>
      </c>
      <c r="Q235" s="7">
        <f t="shared" si="37"/>
        <v>0</v>
      </c>
      <c r="R235" s="7">
        <f t="shared" si="29"/>
        <v>0</v>
      </c>
      <c r="S235" s="7">
        <f t="shared" si="30"/>
        <v>0</v>
      </c>
      <c r="T235" s="7" t="str">
        <f t="shared" si="31"/>
        <v/>
      </c>
      <c r="U235" s="7" t="str">
        <f t="shared" si="32"/>
        <v/>
      </c>
    </row>
    <row r="236" spans="1:21" ht="15.95" hidden="1" customHeight="1">
      <c r="A236" s="230" t="s">
        <v>1390</v>
      </c>
      <c r="B236" s="105"/>
      <c r="C236" s="108"/>
      <c r="D236" s="108"/>
      <c r="E236" s="109"/>
      <c r="F236" s="109"/>
      <c r="G236" s="194">
        <f>VLOOKUP(E236,別表３!$B$9:$I$14,7,FALSE)</f>
        <v>0</v>
      </c>
      <c r="H236" s="194">
        <f>VLOOKUP($F236,別表３!$B$9:$I$14,7,FALSE)</f>
        <v>0</v>
      </c>
      <c r="I236" s="194">
        <f>VLOOKUP($F236,別表３!$B$9:$I$14,7,FALSE)</f>
        <v>0</v>
      </c>
      <c r="J236" s="194">
        <f>IF(F236=5,別表２!$E$4,0)</f>
        <v>0</v>
      </c>
      <c r="K236" s="194">
        <f>VLOOKUP($F236,別表３!$B$9:$I$14,5,FALSE)</f>
        <v>0</v>
      </c>
      <c r="L236" s="231" t="str">
        <f>IF(F236="","",VLOOKUP(F236,別表３!$B$9:$D$14,3,FALSE))</f>
        <v/>
      </c>
      <c r="M236" s="98"/>
      <c r="N236" s="98"/>
      <c r="O236" s="97"/>
      <c r="P236" s="232">
        <f t="shared" si="35"/>
        <v>0</v>
      </c>
      <c r="Q236" s="7">
        <f t="shared" si="37"/>
        <v>0</v>
      </c>
      <c r="R236" s="7">
        <f t="shared" si="29"/>
        <v>0</v>
      </c>
      <c r="S236" s="7">
        <f t="shared" si="30"/>
        <v>0</v>
      </c>
      <c r="T236" s="7" t="str">
        <f t="shared" si="31"/>
        <v/>
      </c>
      <c r="U236" s="7" t="str">
        <f t="shared" si="32"/>
        <v/>
      </c>
    </row>
    <row r="237" spans="1:21" ht="15.95" hidden="1" customHeight="1">
      <c r="A237" s="230" t="s">
        <v>1391</v>
      </c>
      <c r="B237" s="105"/>
      <c r="C237" s="108"/>
      <c r="D237" s="108"/>
      <c r="E237" s="109"/>
      <c r="F237" s="109"/>
      <c r="G237" s="194">
        <f>VLOOKUP(E237,別表３!$B$9:$I$14,7,FALSE)</f>
        <v>0</v>
      </c>
      <c r="H237" s="194">
        <f>VLOOKUP($F237,別表３!$B$9:$I$14,7,FALSE)</f>
        <v>0</v>
      </c>
      <c r="I237" s="194">
        <f>VLOOKUP($F237,別表３!$B$9:$I$14,7,FALSE)</f>
        <v>0</v>
      </c>
      <c r="J237" s="194">
        <f>IF(F237=5,別表２!$E$4,0)</f>
        <v>0</v>
      </c>
      <c r="K237" s="194">
        <f>VLOOKUP($F237,別表３!$B$9:$I$14,5,FALSE)</f>
        <v>0</v>
      </c>
      <c r="L237" s="231" t="str">
        <f>IF(F237="","",VLOOKUP(F237,別表３!$B$9:$D$14,3,FALSE))</f>
        <v/>
      </c>
      <c r="M237" s="98"/>
      <c r="N237" s="98"/>
      <c r="O237" s="97"/>
      <c r="P237" s="232">
        <f t="shared" si="35"/>
        <v>0</v>
      </c>
      <c r="Q237" s="7">
        <f t="shared" si="37"/>
        <v>0</v>
      </c>
      <c r="R237" s="7">
        <f t="shared" si="29"/>
        <v>0</v>
      </c>
      <c r="S237" s="7">
        <f t="shared" si="30"/>
        <v>0</v>
      </c>
      <c r="T237" s="7" t="str">
        <f t="shared" si="31"/>
        <v/>
      </c>
      <c r="U237" s="7" t="str">
        <f t="shared" si="32"/>
        <v/>
      </c>
    </row>
    <row r="238" spans="1:21" ht="15.95" hidden="1" customHeight="1">
      <c r="A238" s="230" t="s">
        <v>1392</v>
      </c>
      <c r="B238" s="105"/>
      <c r="C238" s="108"/>
      <c r="D238" s="108"/>
      <c r="E238" s="109"/>
      <c r="F238" s="109"/>
      <c r="G238" s="194">
        <f>VLOOKUP(E238,別表３!$B$9:$I$14,7,FALSE)</f>
        <v>0</v>
      </c>
      <c r="H238" s="194">
        <f>VLOOKUP($F238,別表３!$B$9:$I$14,7,FALSE)</f>
        <v>0</v>
      </c>
      <c r="I238" s="194">
        <f>VLOOKUP($F238,別表３!$B$9:$I$14,7,FALSE)</f>
        <v>0</v>
      </c>
      <c r="J238" s="194">
        <f>IF(F238=5,別表２!$E$4,0)</f>
        <v>0</v>
      </c>
      <c r="K238" s="194">
        <f>VLOOKUP($F238,別表３!$B$9:$I$14,5,FALSE)</f>
        <v>0</v>
      </c>
      <c r="L238" s="231" t="str">
        <f>IF(F238="","",VLOOKUP(F238,別表３!$B$9:$D$14,3,FALSE))</f>
        <v/>
      </c>
      <c r="M238" s="98"/>
      <c r="N238" s="98"/>
      <c r="O238" s="97"/>
      <c r="P238" s="232">
        <f t="shared" si="35"/>
        <v>0</v>
      </c>
      <c r="Q238" s="7">
        <f t="shared" si="37"/>
        <v>0</v>
      </c>
      <c r="R238" s="7">
        <f t="shared" si="29"/>
        <v>0</v>
      </c>
      <c r="S238" s="7">
        <f t="shared" si="30"/>
        <v>0</v>
      </c>
      <c r="T238" s="7" t="str">
        <f t="shared" si="31"/>
        <v/>
      </c>
      <c r="U238" s="7" t="str">
        <f t="shared" si="32"/>
        <v/>
      </c>
    </row>
    <row r="239" spans="1:21" ht="15.95" hidden="1" customHeight="1">
      <c r="A239" s="230" t="s">
        <v>1393</v>
      </c>
      <c r="B239" s="105"/>
      <c r="C239" s="108"/>
      <c r="D239" s="108"/>
      <c r="E239" s="109"/>
      <c r="F239" s="109"/>
      <c r="G239" s="194">
        <f>VLOOKUP(E239,別表３!$B$9:$I$14,7,FALSE)</f>
        <v>0</v>
      </c>
      <c r="H239" s="194">
        <f>VLOOKUP($F239,別表３!$B$9:$I$14,7,FALSE)</f>
        <v>0</v>
      </c>
      <c r="I239" s="194">
        <f>VLOOKUP($F239,別表３!$B$9:$I$14,7,FALSE)</f>
        <v>0</v>
      </c>
      <c r="J239" s="194">
        <f>IF(F239=5,別表２!$E$4,0)</f>
        <v>0</v>
      </c>
      <c r="K239" s="194">
        <f>VLOOKUP($F239,別表３!$B$9:$I$14,5,FALSE)</f>
        <v>0</v>
      </c>
      <c r="L239" s="231" t="str">
        <f>IF(F239="","",VLOOKUP(F239,別表３!$B$9:$D$14,3,FALSE))</f>
        <v/>
      </c>
      <c r="M239" s="98"/>
      <c r="N239" s="98"/>
      <c r="O239" s="97"/>
      <c r="P239" s="232">
        <f t="shared" si="35"/>
        <v>0</v>
      </c>
      <c r="Q239" s="7">
        <f>IF(E239=5,G239,0)</f>
        <v>0</v>
      </c>
      <c r="R239" s="7">
        <f t="shared" si="29"/>
        <v>0</v>
      </c>
      <c r="S239" s="7">
        <f t="shared" si="30"/>
        <v>0</v>
      </c>
      <c r="T239" s="7" t="str">
        <f t="shared" si="31"/>
        <v/>
      </c>
      <c r="U239" s="7" t="str">
        <f t="shared" si="32"/>
        <v/>
      </c>
    </row>
    <row r="240" spans="1:21" s="217" customFormat="1" ht="15.95" hidden="1" customHeight="1">
      <c r="A240" s="230" t="s">
        <v>1394</v>
      </c>
      <c r="B240" s="105"/>
      <c r="C240" s="108"/>
      <c r="D240" s="108"/>
      <c r="E240" s="108"/>
      <c r="F240" s="108"/>
      <c r="G240" s="234">
        <f>VLOOKUP(E240,別表３!$B$9:$I$14,7,FALSE)</f>
        <v>0</v>
      </c>
      <c r="H240" s="234">
        <f>VLOOKUP($F240,別表３!$B$9:$I$14,7,FALSE)</f>
        <v>0</v>
      </c>
      <c r="I240" s="234">
        <f>VLOOKUP($F240,別表３!$B$9:$I$14,7,FALSE)</f>
        <v>0</v>
      </c>
      <c r="J240" s="234">
        <f>IF(F240=5,別表２!$E$4,0)</f>
        <v>0</v>
      </c>
      <c r="K240" s="234">
        <f>VLOOKUP($F240,別表３!$B$9:$I$14,5,FALSE)</f>
        <v>0</v>
      </c>
      <c r="L240" s="235" t="str">
        <f>IF(F240="","",VLOOKUP(F240,別表３!$B$9:$D$14,3,FALSE))</f>
        <v/>
      </c>
      <c r="M240" s="103"/>
      <c r="N240" s="103"/>
      <c r="O240" s="568"/>
      <c r="P240" s="236">
        <f t="shared" si="35"/>
        <v>0</v>
      </c>
      <c r="Q240" s="7">
        <f t="shared" ref="Q240:Q260" si="38">IF(E240=5,G240,0)</f>
        <v>0</v>
      </c>
      <c r="R240" s="7">
        <f t="shared" si="29"/>
        <v>0</v>
      </c>
      <c r="S240" s="7">
        <f t="shared" si="30"/>
        <v>0</v>
      </c>
      <c r="T240" s="7" t="str">
        <f t="shared" si="31"/>
        <v/>
      </c>
      <c r="U240" s="7" t="str">
        <f t="shared" si="32"/>
        <v/>
      </c>
    </row>
    <row r="241" spans="1:21" s="217" customFormat="1" ht="15.95" hidden="1" customHeight="1">
      <c r="A241" s="230" t="s">
        <v>1395</v>
      </c>
      <c r="B241" s="105"/>
      <c r="C241" s="108"/>
      <c r="D241" s="108"/>
      <c r="E241" s="108"/>
      <c r="F241" s="108"/>
      <c r="G241" s="234">
        <f>VLOOKUP(E241,別表３!$B$9:$I$14,7,FALSE)</f>
        <v>0</v>
      </c>
      <c r="H241" s="234">
        <f>VLOOKUP($F241,別表３!$B$9:$I$14,7,FALSE)</f>
        <v>0</v>
      </c>
      <c r="I241" s="234">
        <f>VLOOKUP($F241,別表３!$B$9:$I$14,7,FALSE)</f>
        <v>0</v>
      </c>
      <c r="J241" s="234">
        <f>IF(F241=5,別表２!$E$4,0)</f>
        <v>0</v>
      </c>
      <c r="K241" s="234">
        <f>VLOOKUP($F241,別表３!$B$9:$I$14,5,FALSE)</f>
        <v>0</v>
      </c>
      <c r="L241" s="235" t="str">
        <f>IF(F241="","",VLOOKUP(F241,別表３!$B$9:$D$14,3,FALSE))</f>
        <v/>
      </c>
      <c r="M241" s="103"/>
      <c r="N241" s="103"/>
      <c r="O241" s="568"/>
      <c r="P241" s="236">
        <f t="shared" si="35"/>
        <v>0</v>
      </c>
      <c r="Q241" s="7">
        <f t="shared" si="38"/>
        <v>0</v>
      </c>
      <c r="R241" s="7">
        <f t="shared" si="29"/>
        <v>0</v>
      </c>
      <c r="S241" s="7">
        <f t="shared" si="30"/>
        <v>0</v>
      </c>
      <c r="T241" s="7" t="str">
        <f t="shared" si="31"/>
        <v/>
      </c>
      <c r="U241" s="7" t="str">
        <f t="shared" si="32"/>
        <v/>
      </c>
    </row>
    <row r="242" spans="1:21" s="217" customFormat="1" ht="15.95" hidden="1" customHeight="1">
      <c r="A242" s="230" t="s">
        <v>1396</v>
      </c>
      <c r="B242" s="105"/>
      <c r="C242" s="110"/>
      <c r="D242" s="110"/>
      <c r="E242" s="108"/>
      <c r="F242" s="108"/>
      <c r="G242" s="234">
        <f>VLOOKUP(E242,別表３!$B$9:$I$14,7,FALSE)</f>
        <v>0</v>
      </c>
      <c r="H242" s="234">
        <f>VLOOKUP($F242,別表３!$B$9:$I$14,7,FALSE)</f>
        <v>0</v>
      </c>
      <c r="I242" s="234">
        <f>VLOOKUP($F242,別表３!$B$9:$I$14,7,FALSE)</f>
        <v>0</v>
      </c>
      <c r="J242" s="234">
        <f>IF(F242=5,別表２!$E$4,0)</f>
        <v>0</v>
      </c>
      <c r="K242" s="234">
        <f>VLOOKUP($F242,別表３!$B$9:$I$14,5,FALSE)</f>
        <v>0</v>
      </c>
      <c r="L242" s="235" t="str">
        <f>IF(F242="","",VLOOKUP(F242,別表３!$B$9:$D$14,3,FALSE))</f>
        <v/>
      </c>
      <c r="M242" s="103"/>
      <c r="N242" s="103"/>
      <c r="O242" s="568"/>
      <c r="P242" s="236">
        <f t="shared" si="35"/>
        <v>0</v>
      </c>
      <c r="Q242" s="7">
        <f t="shared" si="38"/>
        <v>0</v>
      </c>
      <c r="R242" s="7">
        <f t="shared" si="29"/>
        <v>0</v>
      </c>
      <c r="S242" s="7">
        <f t="shared" si="30"/>
        <v>0</v>
      </c>
      <c r="T242" s="7" t="str">
        <f t="shared" si="31"/>
        <v/>
      </c>
      <c r="U242" s="7" t="str">
        <f t="shared" si="32"/>
        <v/>
      </c>
    </row>
    <row r="243" spans="1:21" s="217" customFormat="1" ht="15.95" hidden="1" customHeight="1">
      <c r="A243" s="230" t="s">
        <v>1397</v>
      </c>
      <c r="B243" s="105"/>
      <c r="C243" s="108"/>
      <c r="D243" s="108"/>
      <c r="E243" s="108"/>
      <c r="F243" s="108"/>
      <c r="G243" s="234">
        <f>VLOOKUP(E243,別表３!$B$9:$I$14,7,FALSE)</f>
        <v>0</v>
      </c>
      <c r="H243" s="234">
        <f>VLOOKUP($F243,別表３!$B$9:$I$14,7,FALSE)</f>
        <v>0</v>
      </c>
      <c r="I243" s="234">
        <f>VLOOKUP($F243,別表３!$B$9:$I$14,7,FALSE)</f>
        <v>0</v>
      </c>
      <c r="J243" s="234">
        <f>IF(F243=5,別表２!$E$4,0)</f>
        <v>0</v>
      </c>
      <c r="K243" s="234">
        <f>VLOOKUP($F243,別表３!$B$9:$I$14,5,FALSE)</f>
        <v>0</v>
      </c>
      <c r="L243" s="235" t="str">
        <f>IF(F243="","",VLOOKUP(F243,別表３!$B$9:$D$14,3,FALSE))</f>
        <v/>
      </c>
      <c r="M243" s="103"/>
      <c r="N243" s="103"/>
      <c r="O243" s="568"/>
      <c r="P243" s="236">
        <f t="shared" si="35"/>
        <v>0</v>
      </c>
      <c r="Q243" s="7">
        <f t="shared" si="38"/>
        <v>0</v>
      </c>
      <c r="R243" s="7">
        <f t="shared" si="29"/>
        <v>0</v>
      </c>
      <c r="S243" s="7">
        <f t="shared" si="30"/>
        <v>0</v>
      </c>
      <c r="T243" s="7" t="str">
        <f t="shared" si="31"/>
        <v/>
      </c>
      <c r="U243" s="7" t="str">
        <f t="shared" si="32"/>
        <v/>
      </c>
    </row>
    <row r="244" spans="1:21" ht="15.95" hidden="1" customHeight="1">
      <c r="A244" s="230" t="s">
        <v>1398</v>
      </c>
      <c r="B244" s="105"/>
      <c r="C244" s="108"/>
      <c r="D244" s="108"/>
      <c r="E244" s="109"/>
      <c r="F244" s="109"/>
      <c r="G244" s="194">
        <f>VLOOKUP(E244,別表３!$B$9:$I$14,7,FALSE)</f>
        <v>0</v>
      </c>
      <c r="H244" s="194">
        <f>VLOOKUP($F244,別表３!$B$9:$I$14,7,FALSE)</f>
        <v>0</v>
      </c>
      <c r="I244" s="194">
        <f>VLOOKUP($F244,別表３!$B$9:$I$14,7,FALSE)</f>
        <v>0</v>
      </c>
      <c r="J244" s="194">
        <f>IF(F244=5,別表２!$E$4,0)</f>
        <v>0</v>
      </c>
      <c r="K244" s="194">
        <f>VLOOKUP($F244,別表３!$B$9:$I$14,5,FALSE)</f>
        <v>0</v>
      </c>
      <c r="L244" s="231" t="str">
        <f>IF(F244="","",VLOOKUP(F244,別表３!$B$9:$D$14,3,FALSE))</f>
        <v/>
      </c>
      <c r="M244" s="98"/>
      <c r="N244" s="98"/>
      <c r="O244" s="97"/>
      <c r="P244" s="232">
        <f t="shared" si="35"/>
        <v>0</v>
      </c>
      <c r="Q244" s="7">
        <f t="shared" si="38"/>
        <v>0</v>
      </c>
      <c r="R244" s="7">
        <f t="shared" si="29"/>
        <v>0</v>
      </c>
      <c r="S244" s="7">
        <f t="shared" si="30"/>
        <v>0</v>
      </c>
      <c r="T244" s="7" t="str">
        <f t="shared" si="31"/>
        <v/>
      </c>
      <c r="U244" s="7" t="str">
        <f t="shared" si="32"/>
        <v/>
      </c>
    </row>
    <row r="245" spans="1:21" ht="15.95" hidden="1" customHeight="1">
      <c r="A245" s="230" t="s">
        <v>1399</v>
      </c>
      <c r="B245" s="105"/>
      <c r="C245" s="108"/>
      <c r="D245" s="108"/>
      <c r="E245" s="109"/>
      <c r="F245" s="109"/>
      <c r="G245" s="194">
        <f>VLOOKUP(E245,別表３!$B$9:$I$14,7,FALSE)</f>
        <v>0</v>
      </c>
      <c r="H245" s="194">
        <f>VLOOKUP($F245,別表３!$B$9:$I$14,7,FALSE)</f>
        <v>0</v>
      </c>
      <c r="I245" s="194">
        <f>VLOOKUP($F245,別表３!$B$9:$I$14,7,FALSE)</f>
        <v>0</v>
      </c>
      <c r="J245" s="194">
        <f>IF(F245=5,別表２!$E$4,0)</f>
        <v>0</v>
      </c>
      <c r="K245" s="194">
        <f>VLOOKUP($F245,別表３!$B$9:$I$14,5,FALSE)</f>
        <v>0</v>
      </c>
      <c r="L245" s="231" t="str">
        <f>IF(F245="","",VLOOKUP(F245,別表３!$B$9:$D$14,3,FALSE))</f>
        <v/>
      </c>
      <c r="M245" s="98"/>
      <c r="N245" s="98"/>
      <c r="O245" s="97"/>
      <c r="P245" s="232">
        <f t="shared" si="35"/>
        <v>0</v>
      </c>
      <c r="Q245" s="7">
        <f t="shared" si="38"/>
        <v>0</v>
      </c>
      <c r="R245" s="7">
        <f t="shared" si="29"/>
        <v>0</v>
      </c>
      <c r="S245" s="7">
        <f t="shared" si="30"/>
        <v>0</v>
      </c>
      <c r="T245" s="7" t="str">
        <f t="shared" si="31"/>
        <v/>
      </c>
      <c r="U245" s="7" t="str">
        <f t="shared" si="32"/>
        <v/>
      </c>
    </row>
    <row r="246" spans="1:21" ht="15.95" hidden="1" customHeight="1">
      <c r="A246" s="230" t="s">
        <v>1400</v>
      </c>
      <c r="B246" s="105"/>
      <c r="C246" s="108"/>
      <c r="D246" s="108"/>
      <c r="E246" s="109"/>
      <c r="F246" s="109"/>
      <c r="G246" s="194">
        <f>VLOOKUP(E246,別表３!$B$9:$I$14,7,FALSE)</f>
        <v>0</v>
      </c>
      <c r="H246" s="194">
        <f>VLOOKUP($F246,別表３!$B$9:$I$14,7,FALSE)</f>
        <v>0</v>
      </c>
      <c r="I246" s="194">
        <f>VLOOKUP($F246,別表３!$B$9:$I$14,7,FALSE)</f>
        <v>0</v>
      </c>
      <c r="J246" s="194">
        <f>IF(F246=5,別表２!$E$4,0)</f>
        <v>0</v>
      </c>
      <c r="K246" s="194">
        <f>VLOOKUP($F246,別表３!$B$9:$I$14,5,FALSE)</f>
        <v>0</v>
      </c>
      <c r="L246" s="231" t="str">
        <f>IF(F246="","",VLOOKUP(F246,別表３!$B$9:$D$14,3,FALSE))</f>
        <v/>
      </c>
      <c r="M246" s="98"/>
      <c r="N246" s="98"/>
      <c r="O246" s="97"/>
      <c r="P246" s="232">
        <f t="shared" si="35"/>
        <v>0</v>
      </c>
      <c r="Q246" s="7">
        <f t="shared" si="38"/>
        <v>0</v>
      </c>
      <c r="R246" s="7">
        <f t="shared" si="29"/>
        <v>0</v>
      </c>
      <c r="S246" s="7">
        <f t="shared" si="30"/>
        <v>0</v>
      </c>
      <c r="T246" s="7" t="str">
        <f t="shared" si="31"/>
        <v/>
      </c>
      <c r="U246" s="7" t="str">
        <f t="shared" si="32"/>
        <v/>
      </c>
    </row>
    <row r="247" spans="1:21" ht="15.95" hidden="1" customHeight="1">
      <c r="A247" s="230" t="s">
        <v>1401</v>
      </c>
      <c r="B247" s="105"/>
      <c r="C247" s="108"/>
      <c r="D247" s="108"/>
      <c r="E247" s="109"/>
      <c r="F247" s="109"/>
      <c r="G247" s="194">
        <f>VLOOKUP(E247,別表３!$B$9:$I$14,7,FALSE)</f>
        <v>0</v>
      </c>
      <c r="H247" s="194">
        <f>VLOOKUP($F247,別表３!$B$9:$I$14,7,FALSE)</f>
        <v>0</v>
      </c>
      <c r="I247" s="194">
        <f>VLOOKUP($F247,別表３!$B$9:$I$14,7,FALSE)</f>
        <v>0</v>
      </c>
      <c r="J247" s="194">
        <f>IF(F247=5,別表２!$E$4,0)</f>
        <v>0</v>
      </c>
      <c r="K247" s="194">
        <f>VLOOKUP($F247,別表３!$B$9:$I$14,5,FALSE)</f>
        <v>0</v>
      </c>
      <c r="L247" s="231" t="str">
        <f>IF(F247="","",VLOOKUP(F247,別表３!$B$9:$D$14,3,FALSE))</f>
        <v/>
      </c>
      <c r="M247" s="98"/>
      <c r="N247" s="98"/>
      <c r="O247" s="97"/>
      <c r="P247" s="232">
        <f t="shared" ref="P247:P310" si="39">IF(J247=0,0,IF(M247="",J247,M247))+IF(N247="",K247,IF(L247&lt;=N247+O247,L247,N247+O247))+SUM(G247:I247)</f>
        <v>0</v>
      </c>
      <c r="Q247" s="7">
        <f t="shared" si="38"/>
        <v>0</v>
      </c>
      <c r="R247" s="7">
        <f t="shared" si="29"/>
        <v>0</v>
      </c>
      <c r="S247" s="7">
        <f t="shared" si="30"/>
        <v>0</v>
      </c>
      <c r="T247" s="7" t="str">
        <f t="shared" si="31"/>
        <v/>
      </c>
      <c r="U247" s="7" t="str">
        <f t="shared" si="32"/>
        <v/>
      </c>
    </row>
    <row r="248" spans="1:21" ht="15.95" hidden="1" customHeight="1">
      <c r="A248" s="230" t="s">
        <v>1402</v>
      </c>
      <c r="B248" s="105"/>
      <c r="C248" s="108"/>
      <c r="D248" s="108"/>
      <c r="E248" s="109"/>
      <c r="F248" s="109"/>
      <c r="G248" s="194">
        <f>VLOOKUP(E248,別表３!$B$9:$I$14,7,FALSE)</f>
        <v>0</v>
      </c>
      <c r="H248" s="194">
        <f>VLOOKUP($F248,別表３!$B$9:$I$14,7,FALSE)</f>
        <v>0</v>
      </c>
      <c r="I248" s="194">
        <f>VLOOKUP($F248,別表３!$B$9:$I$14,7,FALSE)</f>
        <v>0</v>
      </c>
      <c r="J248" s="194">
        <f>IF(F248=5,別表２!$E$4,0)</f>
        <v>0</v>
      </c>
      <c r="K248" s="194">
        <f>VLOOKUP($F248,別表３!$B$9:$I$14,5,FALSE)</f>
        <v>0</v>
      </c>
      <c r="L248" s="231" t="str">
        <f>IF(F248="","",VLOOKUP(F248,別表３!$B$9:$D$14,3,FALSE))</f>
        <v/>
      </c>
      <c r="M248" s="98"/>
      <c r="N248" s="98"/>
      <c r="O248" s="97"/>
      <c r="P248" s="232">
        <f t="shared" si="39"/>
        <v>0</v>
      </c>
      <c r="Q248" s="7">
        <f t="shared" si="38"/>
        <v>0</v>
      </c>
      <c r="R248" s="7">
        <f t="shared" si="29"/>
        <v>0</v>
      </c>
      <c r="S248" s="7">
        <f t="shared" si="30"/>
        <v>0</v>
      </c>
      <c r="T248" s="7" t="str">
        <f t="shared" si="31"/>
        <v/>
      </c>
      <c r="U248" s="7" t="str">
        <f t="shared" si="32"/>
        <v/>
      </c>
    </row>
    <row r="249" spans="1:21" ht="15.95" hidden="1" customHeight="1">
      <c r="A249" s="230" t="s">
        <v>1403</v>
      </c>
      <c r="B249" s="105"/>
      <c r="C249" s="108"/>
      <c r="D249" s="108"/>
      <c r="E249" s="109"/>
      <c r="F249" s="109"/>
      <c r="G249" s="194">
        <f>VLOOKUP(E249,別表３!$B$9:$I$14,7,FALSE)</f>
        <v>0</v>
      </c>
      <c r="H249" s="194">
        <f>VLOOKUP($F249,別表３!$B$9:$I$14,7,FALSE)</f>
        <v>0</v>
      </c>
      <c r="I249" s="194">
        <f>VLOOKUP($F249,別表３!$B$9:$I$14,7,FALSE)</f>
        <v>0</v>
      </c>
      <c r="J249" s="194">
        <f>IF(F249=5,別表２!$E$4,0)</f>
        <v>0</v>
      </c>
      <c r="K249" s="194">
        <f>VLOOKUP($F249,別表３!$B$9:$I$14,5,FALSE)</f>
        <v>0</v>
      </c>
      <c r="L249" s="231" t="str">
        <f>IF(F249="","",VLOOKUP(F249,別表３!$B$9:$D$14,3,FALSE))</f>
        <v/>
      </c>
      <c r="M249" s="98"/>
      <c r="N249" s="98"/>
      <c r="O249" s="97"/>
      <c r="P249" s="232">
        <f t="shared" si="39"/>
        <v>0</v>
      </c>
      <c r="Q249" s="7">
        <f t="shared" si="38"/>
        <v>0</v>
      </c>
      <c r="R249" s="7">
        <f t="shared" si="29"/>
        <v>0</v>
      </c>
      <c r="S249" s="7">
        <f t="shared" si="30"/>
        <v>0</v>
      </c>
      <c r="T249" s="7" t="str">
        <f t="shared" si="31"/>
        <v/>
      </c>
      <c r="U249" s="7" t="str">
        <f t="shared" si="32"/>
        <v/>
      </c>
    </row>
    <row r="250" spans="1:21" ht="15.95" hidden="1" customHeight="1">
      <c r="A250" s="230" t="s">
        <v>1404</v>
      </c>
      <c r="B250" s="105"/>
      <c r="C250" s="109"/>
      <c r="D250" s="109"/>
      <c r="E250" s="109"/>
      <c r="F250" s="109"/>
      <c r="G250" s="194">
        <f>VLOOKUP(E250,別表３!$B$9:$I$14,7,FALSE)</f>
        <v>0</v>
      </c>
      <c r="H250" s="194">
        <f>VLOOKUP($F250,別表３!$B$9:$I$14,7,FALSE)</f>
        <v>0</v>
      </c>
      <c r="I250" s="194">
        <f>VLOOKUP($F250,別表３!$B$9:$I$14,7,FALSE)</f>
        <v>0</v>
      </c>
      <c r="J250" s="194">
        <f>IF(F250=5,別表２!$E$4,0)</f>
        <v>0</v>
      </c>
      <c r="K250" s="194">
        <f>VLOOKUP($F250,別表３!$B$9:$I$14,5,FALSE)</f>
        <v>0</v>
      </c>
      <c r="L250" s="231" t="str">
        <f>IF(F250="","",VLOOKUP(F250,別表３!$B$9:$D$14,3,FALSE))</f>
        <v/>
      </c>
      <c r="M250" s="98"/>
      <c r="N250" s="98"/>
      <c r="O250" s="97"/>
      <c r="P250" s="232">
        <f t="shared" si="39"/>
        <v>0</v>
      </c>
      <c r="Q250" s="7">
        <f t="shared" si="38"/>
        <v>0</v>
      </c>
      <c r="R250" s="7">
        <f t="shared" si="29"/>
        <v>0</v>
      </c>
      <c r="S250" s="7">
        <f t="shared" si="30"/>
        <v>0</v>
      </c>
      <c r="T250" s="7" t="str">
        <f t="shared" si="31"/>
        <v/>
      </c>
      <c r="U250" s="7" t="str">
        <f t="shared" si="32"/>
        <v/>
      </c>
    </row>
    <row r="251" spans="1:21" ht="15.95" hidden="1" customHeight="1">
      <c r="A251" s="230" t="s">
        <v>1405</v>
      </c>
      <c r="B251" s="105"/>
      <c r="C251" s="109"/>
      <c r="D251" s="109"/>
      <c r="E251" s="109"/>
      <c r="F251" s="109"/>
      <c r="G251" s="194">
        <f>VLOOKUP(E251,別表３!$B$9:$I$14,7,FALSE)</f>
        <v>0</v>
      </c>
      <c r="H251" s="194">
        <f>VLOOKUP($F251,別表３!$B$9:$I$14,7,FALSE)</f>
        <v>0</v>
      </c>
      <c r="I251" s="194">
        <f>VLOOKUP($F251,別表３!$B$9:$I$14,7,FALSE)</f>
        <v>0</v>
      </c>
      <c r="J251" s="194">
        <f>IF(F251=5,別表２!$E$4,0)</f>
        <v>0</v>
      </c>
      <c r="K251" s="194">
        <f>VLOOKUP($F251,別表３!$B$9:$I$14,5,FALSE)</f>
        <v>0</v>
      </c>
      <c r="L251" s="231" t="str">
        <f>IF(F251="","",VLOOKUP(F251,別表３!$B$9:$D$14,3,FALSE))</f>
        <v/>
      </c>
      <c r="M251" s="98"/>
      <c r="N251" s="98"/>
      <c r="O251" s="97"/>
      <c r="P251" s="232">
        <f t="shared" si="39"/>
        <v>0</v>
      </c>
      <c r="Q251" s="7">
        <f t="shared" si="38"/>
        <v>0</v>
      </c>
      <c r="R251" s="7">
        <f t="shared" si="29"/>
        <v>0</v>
      </c>
      <c r="S251" s="7">
        <f t="shared" si="30"/>
        <v>0</v>
      </c>
      <c r="T251" s="7" t="str">
        <f t="shared" si="31"/>
        <v/>
      </c>
      <c r="U251" s="7" t="str">
        <f t="shared" si="32"/>
        <v/>
      </c>
    </row>
    <row r="252" spans="1:21" ht="15.95" hidden="1" customHeight="1">
      <c r="A252" s="230" t="s">
        <v>1406</v>
      </c>
      <c r="B252" s="105"/>
      <c r="C252" s="109"/>
      <c r="D252" s="109"/>
      <c r="E252" s="109"/>
      <c r="F252" s="109"/>
      <c r="G252" s="194">
        <f>VLOOKUP(E252,別表３!$B$9:$I$14,7,FALSE)</f>
        <v>0</v>
      </c>
      <c r="H252" s="194">
        <f>VLOOKUP($F252,別表３!$B$9:$I$14,7,FALSE)</f>
        <v>0</v>
      </c>
      <c r="I252" s="194">
        <f>VLOOKUP($F252,別表３!$B$9:$I$14,7,FALSE)</f>
        <v>0</v>
      </c>
      <c r="J252" s="194">
        <f>IF(F252=5,別表２!$E$4,0)</f>
        <v>0</v>
      </c>
      <c r="K252" s="194">
        <f>VLOOKUP($F252,別表３!$B$9:$I$14,5,FALSE)</f>
        <v>0</v>
      </c>
      <c r="L252" s="231" t="str">
        <f>IF(F252="","",VLOOKUP(F252,別表３!$B$9:$D$14,3,FALSE))</f>
        <v/>
      </c>
      <c r="M252" s="98"/>
      <c r="N252" s="98"/>
      <c r="O252" s="97"/>
      <c r="P252" s="232">
        <f t="shared" si="39"/>
        <v>0</v>
      </c>
      <c r="Q252" s="7">
        <f t="shared" si="38"/>
        <v>0</v>
      </c>
      <c r="R252" s="7">
        <f t="shared" si="29"/>
        <v>0</v>
      </c>
      <c r="S252" s="7">
        <f t="shared" si="30"/>
        <v>0</v>
      </c>
      <c r="T252" s="7" t="str">
        <f t="shared" si="31"/>
        <v/>
      </c>
      <c r="U252" s="7" t="str">
        <f t="shared" si="32"/>
        <v/>
      </c>
    </row>
    <row r="253" spans="1:21" ht="15.95" hidden="1" customHeight="1">
      <c r="A253" s="230" t="s">
        <v>1407</v>
      </c>
      <c r="B253" s="105"/>
      <c r="C253" s="109"/>
      <c r="D253" s="109"/>
      <c r="E253" s="109"/>
      <c r="F253" s="109"/>
      <c r="G253" s="194">
        <f>VLOOKUP(E253,別表３!$B$9:$I$14,7,FALSE)</f>
        <v>0</v>
      </c>
      <c r="H253" s="194">
        <f>VLOOKUP($F253,別表３!$B$9:$I$14,7,FALSE)</f>
        <v>0</v>
      </c>
      <c r="I253" s="194">
        <f>VLOOKUP($F253,別表３!$B$9:$I$14,7,FALSE)</f>
        <v>0</v>
      </c>
      <c r="J253" s="194">
        <f>IF(F253=5,別表２!$E$4,0)</f>
        <v>0</v>
      </c>
      <c r="K253" s="194">
        <f>VLOOKUP($F253,別表３!$B$9:$I$14,5,FALSE)</f>
        <v>0</v>
      </c>
      <c r="L253" s="231" t="str">
        <f>IF(F253="","",VLOOKUP(F253,別表３!$B$9:$D$14,3,FALSE))</f>
        <v/>
      </c>
      <c r="M253" s="98"/>
      <c r="N253" s="98"/>
      <c r="O253" s="97"/>
      <c r="P253" s="232">
        <f t="shared" si="39"/>
        <v>0</v>
      </c>
      <c r="Q253" s="7">
        <f t="shared" si="38"/>
        <v>0</v>
      </c>
      <c r="R253" s="7">
        <f t="shared" si="29"/>
        <v>0</v>
      </c>
      <c r="S253" s="7">
        <f t="shared" si="30"/>
        <v>0</v>
      </c>
      <c r="T253" s="7" t="str">
        <f t="shared" si="31"/>
        <v/>
      </c>
      <c r="U253" s="7" t="str">
        <f t="shared" si="32"/>
        <v/>
      </c>
    </row>
    <row r="254" spans="1:21" ht="15.95" hidden="1" customHeight="1">
      <c r="A254" s="230" t="s">
        <v>1408</v>
      </c>
      <c r="B254" s="105"/>
      <c r="C254" s="109"/>
      <c r="D254" s="109"/>
      <c r="E254" s="109"/>
      <c r="F254" s="109"/>
      <c r="G254" s="194">
        <f>VLOOKUP(E254,別表３!$B$9:$I$14,7,FALSE)</f>
        <v>0</v>
      </c>
      <c r="H254" s="194">
        <f>VLOOKUP($F254,別表３!$B$9:$I$14,7,FALSE)</f>
        <v>0</v>
      </c>
      <c r="I254" s="194">
        <f>VLOOKUP($F254,別表３!$B$9:$I$14,7,FALSE)</f>
        <v>0</v>
      </c>
      <c r="J254" s="194">
        <f>IF(F254=5,別表２!$E$4,0)</f>
        <v>0</v>
      </c>
      <c r="K254" s="194">
        <f>VLOOKUP($F254,別表３!$B$9:$I$14,5,FALSE)</f>
        <v>0</v>
      </c>
      <c r="L254" s="231" t="str">
        <f>IF(F254="","",VLOOKUP(F254,別表３!$B$9:$D$14,3,FALSE))</f>
        <v/>
      </c>
      <c r="M254" s="98"/>
      <c r="N254" s="98"/>
      <c r="O254" s="97"/>
      <c r="P254" s="232">
        <f t="shared" si="39"/>
        <v>0</v>
      </c>
      <c r="Q254" s="7">
        <f t="shared" si="38"/>
        <v>0</v>
      </c>
      <c r="R254" s="7">
        <f t="shared" si="29"/>
        <v>0</v>
      </c>
      <c r="S254" s="7">
        <f t="shared" si="30"/>
        <v>0</v>
      </c>
      <c r="T254" s="7" t="str">
        <f t="shared" si="31"/>
        <v/>
      </c>
      <c r="U254" s="7" t="str">
        <f t="shared" si="32"/>
        <v/>
      </c>
    </row>
    <row r="255" spans="1:21" ht="15.95" hidden="1" customHeight="1">
      <c r="A255" s="230" t="s">
        <v>1409</v>
      </c>
      <c r="B255" s="105"/>
      <c r="C255" s="108"/>
      <c r="D255" s="108"/>
      <c r="E255" s="109"/>
      <c r="F255" s="109"/>
      <c r="G255" s="194">
        <f>VLOOKUP(E255,別表３!$B$9:$I$14,7,FALSE)</f>
        <v>0</v>
      </c>
      <c r="H255" s="194">
        <f>VLOOKUP($F255,別表３!$B$9:$I$14,7,FALSE)</f>
        <v>0</v>
      </c>
      <c r="I255" s="194">
        <f>VLOOKUP($F255,別表３!$B$9:$I$14,7,FALSE)</f>
        <v>0</v>
      </c>
      <c r="J255" s="194">
        <f>IF(F255=5,別表２!$E$4,0)</f>
        <v>0</v>
      </c>
      <c r="K255" s="194">
        <f>VLOOKUP($F255,別表３!$B$9:$I$14,5,FALSE)</f>
        <v>0</v>
      </c>
      <c r="L255" s="231" t="str">
        <f>IF(F255="","",VLOOKUP(F255,別表３!$B$9:$D$14,3,FALSE))</f>
        <v/>
      </c>
      <c r="M255" s="98"/>
      <c r="N255" s="98"/>
      <c r="O255" s="97"/>
      <c r="P255" s="232">
        <f t="shared" si="39"/>
        <v>0</v>
      </c>
      <c r="Q255" s="7">
        <f t="shared" si="38"/>
        <v>0</v>
      </c>
      <c r="R255" s="7">
        <f t="shared" si="29"/>
        <v>0</v>
      </c>
      <c r="S255" s="7">
        <f t="shared" si="30"/>
        <v>0</v>
      </c>
      <c r="T255" s="7" t="str">
        <f t="shared" si="31"/>
        <v/>
      </c>
      <c r="U255" s="7" t="str">
        <f t="shared" si="32"/>
        <v/>
      </c>
    </row>
    <row r="256" spans="1:21" ht="15.95" hidden="1" customHeight="1">
      <c r="A256" s="230" t="s">
        <v>1410</v>
      </c>
      <c r="B256" s="105"/>
      <c r="C256" s="108"/>
      <c r="D256" s="108"/>
      <c r="E256" s="109"/>
      <c r="F256" s="109"/>
      <c r="G256" s="194">
        <f>VLOOKUP(E256,別表３!$B$9:$I$14,7,FALSE)</f>
        <v>0</v>
      </c>
      <c r="H256" s="194">
        <f>VLOOKUP($F256,別表３!$B$9:$I$14,7,FALSE)</f>
        <v>0</v>
      </c>
      <c r="I256" s="194">
        <f>VLOOKUP($F256,別表３!$B$9:$I$14,7,FALSE)</f>
        <v>0</v>
      </c>
      <c r="J256" s="194">
        <f>IF(F256=5,別表２!$E$4,0)</f>
        <v>0</v>
      </c>
      <c r="K256" s="194">
        <f>VLOOKUP($F256,別表３!$B$9:$I$14,5,FALSE)</f>
        <v>0</v>
      </c>
      <c r="L256" s="231" t="str">
        <f>IF(F256="","",VLOOKUP(F256,別表３!$B$9:$D$14,3,FALSE))</f>
        <v/>
      </c>
      <c r="M256" s="98"/>
      <c r="N256" s="98"/>
      <c r="O256" s="97"/>
      <c r="P256" s="232">
        <f t="shared" si="39"/>
        <v>0</v>
      </c>
      <c r="Q256" s="7">
        <f t="shared" si="38"/>
        <v>0</v>
      </c>
      <c r="R256" s="7">
        <f t="shared" si="29"/>
        <v>0</v>
      </c>
      <c r="S256" s="7">
        <f t="shared" si="30"/>
        <v>0</v>
      </c>
      <c r="T256" s="7" t="str">
        <f t="shared" si="31"/>
        <v/>
      </c>
      <c r="U256" s="7" t="str">
        <f t="shared" si="32"/>
        <v/>
      </c>
    </row>
    <row r="257" spans="1:21" ht="15.95" hidden="1" customHeight="1">
      <c r="A257" s="230" t="s">
        <v>1411</v>
      </c>
      <c r="B257" s="105"/>
      <c r="C257" s="108"/>
      <c r="D257" s="108"/>
      <c r="E257" s="109"/>
      <c r="F257" s="109"/>
      <c r="G257" s="194">
        <f>VLOOKUP(E257,別表３!$B$9:$I$14,7,FALSE)</f>
        <v>0</v>
      </c>
      <c r="H257" s="194">
        <f>VLOOKUP($F257,別表３!$B$9:$I$14,7,FALSE)</f>
        <v>0</v>
      </c>
      <c r="I257" s="194">
        <f>VLOOKUP($F257,別表３!$B$9:$I$14,7,FALSE)</f>
        <v>0</v>
      </c>
      <c r="J257" s="194">
        <f>IF(F257=5,別表２!$E$4,0)</f>
        <v>0</v>
      </c>
      <c r="K257" s="194">
        <f>VLOOKUP($F257,別表３!$B$9:$I$14,5,FALSE)</f>
        <v>0</v>
      </c>
      <c r="L257" s="231" t="str">
        <f>IF(F257="","",VLOOKUP(F257,別表３!$B$9:$D$14,3,FALSE))</f>
        <v/>
      </c>
      <c r="M257" s="98"/>
      <c r="N257" s="98"/>
      <c r="O257" s="97"/>
      <c r="P257" s="232">
        <f t="shared" si="39"/>
        <v>0</v>
      </c>
      <c r="Q257" s="7">
        <f t="shared" si="38"/>
        <v>0</v>
      </c>
      <c r="R257" s="7">
        <f t="shared" si="29"/>
        <v>0</v>
      </c>
      <c r="S257" s="7">
        <f t="shared" si="30"/>
        <v>0</v>
      </c>
      <c r="T257" s="7" t="str">
        <f t="shared" si="31"/>
        <v/>
      </c>
      <c r="U257" s="7" t="str">
        <f t="shared" si="32"/>
        <v/>
      </c>
    </row>
    <row r="258" spans="1:21" ht="15.95" hidden="1" customHeight="1">
      <c r="A258" s="230" t="s">
        <v>1412</v>
      </c>
      <c r="B258" s="105"/>
      <c r="C258" s="108"/>
      <c r="D258" s="108"/>
      <c r="E258" s="109"/>
      <c r="F258" s="109"/>
      <c r="G258" s="194">
        <f>VLOOKUP(E258,別表３!$B$9:$I$14,7,FALSE)</f>
        <v>0</v>
      </c>
      <c r="H258" s="194">
        <f>VLOOKUP($F258,別表３!$B$9:$I$14,7,FALSE)</f>
        <v>0</v>
      </c>
      <c r="I258" s="194">
        <f>VLOOKUP($F258,別表３!$B$9:$I$14,7,FALSE)</f>
        <v>0</v>
      </c>
      <c r="J258" s="194">
        <f>IF(F258=5,別表２!$E$4,0)</f>
        <v>0</v>
      </c>
      <c r="K258" s="194">
        <f>VLOOKUP($F258,別表３!$B$9:$I$14,5,FALSE)</f>
        <v>0</v>
      </c>
      <c r="L258" s="231" t="str">
        <f>IF(F258="","",VLOOKUP(F258,別表３!$B$9:$D$14,3,FALSE))</f>
        <v/>
      </c>
      <c r="M258" s="98"/>
      <c r="N258" s="98"/>
      <c r="O258" s="97"/>
      <c r="P258" s="232">
        <f t="shared" si="39"/>
        <v>0</v>
      </c>
      <c r="Q258" s="7">
        <f t="shared" si="38"/>
        <v>0</v>
      </c>
      <c r="R258" s="7">
        <f t="shared" si="29"/>
        <v>0</v>
      </c>
      <c r="S258" s="7">
        <f t="shared" si="30"/>
        <v>0</v>
      </c>
      <c r="T258" s="7" t="str">
        <f t="shared" si="31"/>
        <v/>
      </c>
      <c r="U258" s="7" t="str">
        <f t="shared" si="32"/>
        <v/>
      </c>
    </row>
    <row r="259" spans="1:21" ht="15.95" hidden="1" customHeight="1">
      <c r="A259" s="230" t="s">
        <v>1413</v>
      </c>
      <c r="B259" s="105"/>
      <c r="C259" s="108"/>
      <c r="D259" s="108"/>
      <c r="E259" s="109"/>
      <c r="F259" s="109"/>
      <c r="G259" s="194">
        <f>VLOOKUP(E259,別表３!$B$9:$I$14,7,FALSE)</f>
        <v>0</v>
      </c>
      <c r="H259" s="194">
        <f>VLOOKUP($F259,別表３!$B$9:$I$14,7,FALSE)</f>
        <v>0</v>
      </c>
      <c r="I259" s="194">
        <f>VLOOKUP($F259,別表３!$B$9:$I$14,7,FALSE)</f>
        <v>0</v>
      </c>
      <c r="J259" s="194">
        <f>IF(F259=5,別表２!$E$4,0)</f>
        <v>0</v>
      </c>
      <c r="K259" s="194">
        <f>VLOOKUP($F259,別表３!$B$9:$I$14,5,FALSE)</f>
        <v>0</v>
      </c>
      <c r="L259" s="231" t="str">
        <f>IF(F259="","",VLOOKUP(F259,別表３!$B$9:$D$14,3,FALSE))</f>
        <v/>
      </c>
      <c r="M259" s="98"/>
      <c r="N259" s="98"/>
      <c r="O259" s="97"/>
      <c r="P259" s="232">
        <f t="shared" si="39"/>
        <v>0</v>
      </c>
      <c r="Q259" s="7">
        <f t="shared" si="38"/>
        <v>0</v>
      </c>
      <c r="R259" s="7">
        <f t="shared" si="29"/>
        <v>0</v>
      </c>
      <c r="S259" s="7">
        <f t="shared" si="30"/>
        <v>0</v>
      </c>
      <c r="T259" s="7" t="str">
        <f t="shared" si="31"/>
        <v/>
      </c>
      <c r="U259" s="7" t="str">
        <f t="shared" si="32"/>
        <v/>
      </c>
    </row>
    <row r="260" spans="1:21" ht="15.95" hidden="1" customHeight="1">
      <c r="A260" s="230" t="s">
        <v>1414</v>
      </c>
      <c r="B260" s="105"/>
      <c r="C260" s="108"/>
      <c r="D260" s="108"/>
      <c r="E260" s="109"/>
      <c r="F260" s="109"/>
      <c r="G260" s="194">
        <f>VLOOKUP(E260,別表３!$B$9:$I$14,7,FALSE)</f>
        <v>0</v>
      </c>
      <c r="H260" s="194">
        <f>VLOOKUP($F260,別表３!$B$9:$I$14,7,FALSE)</f>
        <v>0</v>
      </c>
      <c r="I260" s="194">
        <f>VLOOKUP($F260,別表３!$B$9:$I$14,7,FALSE)</f>
        <v>0</v>
      </c>
      <c r="J260" s="194">
        <f>IF(F260=5,別表２!$E$4,0)</f>
        <v>0</v>
      </c>
      <c r="K260" s="194">
        <f>VLOOKUP($F260,別表３!$B$9:$I$14,5,FALSE)</f>
        <v>0</v>
      </c>
      <c r="L260" s="231" t="str">
        <f>IF(F260="","",VLOOKUP(F260,別表３!$B$9:$D$14,3,FALSE))</f>
        <v/>
      </c>
      <c r="M260" s="98"/>
      <c r="N260" s="98"/>
      <c r="O260" s="97"/>
      <c r="P260" s="232">
        <f t="shared" si="39"/>
        <v>0</v>
      </c>
      <c r="Q260" s="7">
        <f t="shared" si="38"/>
        <v>0</v>
      </c>
      <c r="R260" s="7">
        <f t="shared" si="29"/>
        <v>0</v>
      </c>
      <c r="S260" s="7">
        <f t="shared" si="30"/>
        <v>0</v>
      </c>
      <c r="T260" s="7" t="str">
        <f t="shared" si="31"/>
        <v/>
      </c>
      <c r="U260" s="7" t="str">
        <f t="shared" si="32"/>
        <v/>
      </c>
    </row>
    <row r="261" spans="1:21" ht="15.95" hidden="1" customHeight="1">
      <c r="A261" s="230" t="s">
        <v>1415</v>
      </c>
      <c r="B261" s="105"/>
      <c r="C261" s="108"/>
      <c r="D261" s="108"/>
      <c r="E261" s="109"/>
      <c r="F261" s="109"/>
      <c r="G261" s="194">
        <f>VLOOKUP(E261,別表３!$B$9:$I$14,7,FALSE)</f>
        <v>0</v>
      </c>
      <c r="H261" s="194">
        <f>VLOOKUP($F261,別表３!$B$9:$I$14,7,FALSE)</f>
        <v>0</v>
      </c>
      <c r="I261" s="194">
        <f>VLOOKUP($F261,別表３!$B$9:$I$14,7,FALSE)</f>
        <v>0</v>
      </c>
      <c r="J261" s="194">
        <f>IF(F261=5,別表２!$E$4,0)</f>
        <v>0</v>
      </c>
      <c r="K261" s="194">
        <f>VLOOKUP($F261,別表３!$B$9:$I$14,5,FALSE)</f>
        <v>0</v>
      </c>
      <c r="L261" s="231" t="str">
        <f>IF(F261="","",VLOOKUP(F261,別表３!$B$9:$D$14,3,FALSE))</f>
        <v/>
      </c>
      <c r="M261" s="98"/>
      <c r="N261" s="98"/>
      <c r="O261" s="97"/>
      <c r="P261" s="232">
        <f t="shared" si="39"/>
        <v>0</v>
      </c>
      <c r="Q261" s="7">
        <f>IF(E261=5,G261,0)</f>
        <v>0</v>
      </c>
      <c r="R261" s="7">
        <f t="shared" si="29"/>
        <v>0</v>
      </c>
      <c r="S261" s="7">
        <f t="shared" si="30"/>
        <v>0</v>
      </c>
      <c r="T261" s="7" t="str">
        <f t="shared" si="31"/>
        <v/>
      </c>
      <c r="U261" s="7" t="str">
        <f t="shared" si="32"/>
        <v/>
      </c>
    </row>
    <row r="262" spans="1:21" s="217" customFormat="1" ht="15.95" hidden="1" customHeight="1">
      <c r="A262" s="230" t="s">
        <v>1416</v>
      </c>
      <c r="B262" s="105"/>
      <c r="C262" s="108"/>
      <c r="D262" s="108"/>
      <c r="E262" s="109"/>
      <c r="F262" s="109"/>
      <c r="G262" s="234">
        <f>VLOOKUP(E262,別表３!$B$9:$I$14,7,FALSE)</f>
        <v>0</v>
      </c>
      <c r="H262" s="234">
        <f>VLOOKUP($F262,別表３!$B$9:$I$14,7,FALSE)</f>
        <v>0</v>
      </c>
      <c r="I262" s="234">
        <f>VLOOKUP($F262,別表３!$B$9:$I$14,7,FALSE)</f>
        <v>0</v>
      </c>
      <c r="J262" s="234">
        <f>IF(F262=5,別表２!$E$4,0)</f>
        <v>0</v>
      </c>
      <c r="K262" s="234">
        <f>VLOOKUP($F262,別表３!$B$9:$I$14,5,FALSE)</f>
        <v>0</v>
      </c>
      <c r="L262" s="235" t="str">
        <f>IF(F262="","",VLOOKUP(F262,別表３!$B$9:$D$14,3,FALSE))</f>
        <v/>
      </c>
      <c r="M262" s="103"/>
      <c r="N262" s="103"/>
      <c r="O262" s="568"/>
      <c r="P262" s="236">
        <f t="shared" si="39"/>
        <v>0</v>
      </c>
      <c r="Q262" s="7">
        <f t="shared" ref="Q262:Q279" si="40">IF(E262=5,G262,0)</f>
        <v>0</v>
      </c>
      <c r="R262" s="7">
        <f t="shared" si="29"/>
        <v>0</v>
      </c>
      <c r="S262" s="7">
        <f t="shared" si="30"/>
        <v>0</v>
      </c>
      <c r="T262" s="7" t="str">
        <f t="shared" si="31"/>
        <v/>
      </c>
      <c r="U262" s="7" t="str">
        <f t="shared" si="32"/>
        <v/>
      </c>
    </row>
    <row r="263" spans="1:21" s="217" customFormat="1" ht="15.95" hidden="1" customHeight="1">
      <c r="A263" s="230" t="s">
        <v>1417</v>
      </c>
      <c r="B263" s="105"/>
      <c r="C263" s="108"/>
      <c r="D263" s="108"/>
      <c r="E263" s="109"/>
      <c r="F263" s="109"/>
      <c r="G263" s="234">
        <f>VLOOKUP(E263,別表３!$B$9:$I$14,7,FALSE)</f>
        <v>0</v>
      </c>
      <c r="H263" s="234">
        <f>VLOOKUP($F263,別表３!$B$9:$I$14,7,FALSE)</f>
        <v>0</v>
      </c>
      <c r="I263" s="234">
        <f>VLOOKUP($F263,別表３!$B$9:$I$14,7,FALSE)</f>
        <v>0</v>
      </c>
      <c r="J263" s="234">
        <f>IF(F263=5,別表２!$E$4,0)</f>
        <v>0</v>
      </c>
      <c r="K263" s="234">
        <f>VLOOKUP($F263,別表３!$B$9:$I$14,5,FALSE)</f>
        <v>0</v>
      </c>
      <c r="L263" s="235" t="str">
        <f>IF(F263="","",VLOOKUP(F263,別表３!$B$9:$D$14,3,FALSE))</f>
        <v/>
      </c>
      <c r="M263" s="98"/>
      <c r="N263" s="98"/>
      <c r="O263" s="97"/>
      <c r="P263" s="236">
        <f t="shared" si="39"/>
        <v>0</v>
      </c>
      <c r="Q263" s="7">
        <f t="shared" si="40"/>
        <v>0</v>
      </c>
      <c r="R263" s="7">
        <f t="shared" si="29"/>
        <v>0</v>
      </c>
      <c r="S263" s="7">
        <f t="shared" si="30"/>
        <v>0</v>
      </c>
      <c r="T263" s="7" t="str">
        <f t="shared" si="31"/>
        <v/>
      </c>
      <c r="U263" s="7" t="str">
        <f t="shared" si="32"/>
        <v/>
      </c>
    </row>
    <row r="264" spans="1:21" s="217" customFormat="1" ht="15.95" hidden="1" customHeight="1">
      <c r="A264" s="230" t="s">
        <v>1418</v>
      </c>
      <c r="B264" s="105"/>
      <c r="C264" s="110"/>
      <c r="D264" s="110"/>
      <c r="E264" s="109"/>
      <c r="F264" s="109"/>
      <c r="G264" s="234">
        <f>VLOOKUP(E264,別表３!$B$9:$I$14,7,FALSE)</f>
        <v>0</v>
      </c>
      <c r="H264" s="234">
        <f>VLOOKUP($F264,別表３!$B$9:$I$14,7,FALSE)</f>
        <v>0</v>
      </c>
      <c r="I264" s="234">
        <f>VLOOKUP($F264,別表３!$B$9:$I$14,7,FALSE)</f>
        <v>0</v>
      </c>
      <c r="J264" s="234">
        <f>IF(F264=5,別表２!$E$4,0)</f>
        <v>0</v>
      </c>
      <c r="K264" s="234">
        <f>VLOOKUP($F264,別表３!$B$9:$I$14,5,FALSE)</f>
        <v>0</v>
      </c>
      <c r="L264" s="235" t="str">
        <f>IF(F264="","",VLOOKUP(F264,別表３!$B$9:$D$14,3,FALSE))</f>
        <v/>
      </c>
      <c r="M264" s="98"/>
      <c r="N264" s="98"/>
      <c r="O264" s="97"/>
      <c r="P264" s="236">
        <f t="shared" si="39"/>
        <v>0</v>
      </c>
      <c r="Q264" s="7">
        <f t="shared" si="40"/>
        <v>0</v>
      </c>
      <c r="R264" s="7">
        <f t="shared" si="29"/>
        <v>0</v>
      </c>
      <c r="S264" s="7">
        <f t="shared" si="30"/>
        <v>0</v>
      </c>
      <c r="T264" s="7" t="str">
        <f t="shared" si="31"/>
        <v/>
      </c>
      <c r="U264" s="7" t="str">
        <f t="shared" si="32"/>
        <v/>
      </c>
    </row>
    <row r="265" spans="1:21" s="217" customFormat="1" ht="15.95" hidden="1" customHeight="1">
      <c r="A265" s="230" t="s">
        <v>1419</v>
      </c>
      <c r="B265" s="105"/>
      <c r="C265" s="108"/>
      <c r="D265" s="108"/>
      <c r="E265" s="109"/>
      <c r="F265" s="109"/>
      <c r="G265" s="234">
        <f>VLOOKUP(E265,別表３!$B$9:$I$14,7,FALSE)</f>
        <v>0</v>
      </c>
      <c r="H265" s="234">
        <f>VLOOKUP($F265,別表３!$B$9:$I$14,7,FALSE)</f>
        <v>0</v>
      </c>
      <c r="I265" s="234">
        <f>VLOOKUP($F265,別表３!$B$9:$I$14,7,FALSE)</f>
        <v>0</v>
      </c>
      <c r="J265" s="234">
        <f>IF(F265=5,別表２!$E$4,0)</f>
        <v>0</v>
      </c>
      <c r="K265" s="234">
        <f>VLOOKUP($F265,別表３!$B$9:$I$14,5,FALSE)</f>
        <v>0</v>
      </c>
      <c r="L265" s="235" t="str">
        <f>IF(F265="","",VLOOKUP(F265,別表３!$B$9:$D$14,3,FALSE))</f>
        <v/>
      </c>
      <c r="M265" s="98"/>
      <c r="N265" s="98"/>
      <c r="O265" s="97"/>
      <c r="P265" s="236">
        <f t="shared" si="39"/>
        <v>0</v>
      </c>
      <c r="Q265" s="7">
        <f t="shared" si="40"/>
        <v>0</v>
      </c>
      <c r="R265" s="7">
        <f t="shared" si="29"/>
        <v>0</v>
      </c>
      <c r="S265" s="7">
        <f t="shared" si="30"/>
        <v>0</v>
      </c>
      <c r="T265" s="7" t="str">
        <f t="shared" si="31"/>
        <v/>
      </c>
      <c r="U265" s="7" t="str">
        <f t="shared" si="32"/>
        <v/>
      </c>
    </row>
    <row r="266" spans="1:21" ht="15.95" hidden="1" customHeight="1">
      <c r="A266" s="230" t="s">
        <v>1420</v>
      </c>
      <c r="B266" s="105"/>
      <c r="C266" s="108"/>
      <c r="D266" s="108"/>
      <c r="E266" s="109"/>
      <c r="F266" s="109"/>
      <c r="G266" s="194">
        <f>VLOOKUP(E266,別表３!$B$9:$I$14,7,FALSE)</f>
        <v>0</v>
      </c>
      <c r="H266" s="194">
        <f>VLOOKUP($F266,別表３!$B$9:$I$14,7,FALSE)</f>
        <v>0</v>
      </c>
      <c r="I266" s="194">
        <f>VLOOKUP($F266,別表３!$B$9:$I$14,7,FALSE)</f>
        <v>0</v>
      </c>
      <c r="J266" s="194">
        <f>IF(F266=5,別表２!$E$4,0)</f>
        <v>0</v>
      </c>
      <c r="K266" s="194">
        <f>VLOOKUP($F266,別表３!$B$9:$I$14,5,FALSE)</f>
        <v>0</v>
      </c>
      <c r="L266" s="231" t="str">
        <f>IF(F266="","",VLOOKUP(F266,別表３!$B$9:$D$14,3,FALSE))</f>
        <v/>
      </c>
      <c r="M266" s="98"/>
      <c r="N266" s="98"/>
      <c r="O266" s="97"/>
      <c r="P266" s="232">
        <f t="shared" si="39"/>
        <v>0</v>
      </c>
      <c r="Q266" s="7">
        <f t="shared" si="40"/>
        <v>0</v>
      </c>
      <c r="R266" s="7">
        <f t="shared" si="29"/>
        <v>0</v>
      </c>
      <c r="S266" s="7">
        <f t="shared" si="30"/>
        <v>0</v>
      </c>
      <c r="T266" s="7" t="str">
        <f t="shared" si="31"/>
        <v/>
      </c>
      <c r="U266" s="7" t="str">
        <f t="shared" si="32"/>
        <v/>
      </c>
    </row>
    <row r="267" spans="1:21" ht="15.95" hidden="1" customHeight="1">
      <c r="A267" s="230" t="s">
        <v>1421</v>
      </c>
      <c r="B267" s="105"/>
      <c r="C267" s="108"/>
      <c r="D267" s="108"/>
      <c r="E267" s="109"/>
      <c r="F267" s="109"/>
      <c r="G267" s="194">
        <f>VLOOKUP(E267,別表３!$B$9:$I$14,7,FALSE)</f>
        <v>0</v>
      </c>
      <c r="H267" s="194">
        <f>VLOOKUP($F267,別表３!$B$9:$I$14,7,FALSE)</f>
        <v>0</v>
      </c>
      <c r="I267" s="194">
        <f>VLOOKUP($F267,別表３!$B$9:$I$14,7,FALSE)</f>
        <v>0</v>
      </c>
      <c r="J267" s="194">
        <f>IF(F267=5,別表２!$E$4,0)</f>
        <v>0</v>
      </c>
      <c r="K267" s="194">
        <f>VLOOKUP($F267,別表３!$B$9:$I$14,5,FALSE)</f>
        <v>0</v>
      </c>
      <c r="L267" s="231" t="str">
        <f>IF(F267="","",VLOOKUP(F267,別表３!$B$9:$D$14,3,FALSE))</f>
        <v/>
      </c>
      <c r="M267" s="98"/>
      <c r="N267" s="98"/>
      <c r="O267" s="97"/>
      <c r="P267" s="232">
        <f t="shared" si="39"/>
        <v>0</v>
      </c>
      <c r="Q267" s="7">
        <f t="shared" si="40"/>
        <v>0</v>
      </c>
      <c r="R267" s="7">
        <f t="shared" si="29"/>
        <v>0</v>
      </c>
      <c r="S267" s="7">
        <f t="shared" si="30"/>
        <v>0</v>
      </c>
      <c r="T267" s="7" t="str">
        <f t="shared" si="31"/>
        <v/>
      </c>
      <c r="U267" s="7" t="str">
        <f t="shared" si="32"/>
        <v/>
      </c>
    </row>
    <row r="268" spans="1:21" ht="15.95" hidden="1" customHeight="1">
      <c r="A268" s="230" t="s">
        <v>1422</v>
      </c>
      <c r="B268" s="105"/>
      <c r="C268" s="108"/>
      <c r="D268" s="108"/>
      <c r="E268" s="109"/>
      <c r="F268" s="109"/>
      <c r="G268" s="194">
        <f>VLOOKUP(E268,別表３!$B$9:$I$14,7,FALSE)</f>
        <v>0</v>
      </c>
      <c r="H268" s="194">
        <f>VLOOKUP($F268,別表３!$B$9:$I$14,7,FALSE)</f>
        <v>0</v>
      </c>
      <c r="I268" s="194">
        <f>VLOOKUP($F268,別表３!$B$9:$I$14,7,FALSE)</f>
        <v>0</v>
      </c>
      <c r="J268" s="194">
        <f>IF(F268=5,別表２!$E$4,0)</f>
        <v>0</v>
      </c>
      <c r="K268" s="194">
        <f>VLOOKUP($F268,別表３!$B$9:$I$14,5,FALSE)</f>
        <v>0</v>
      </c>
      <c r="L268" s="231" t="str">
        <f>IF(F268="","",VLOOKUP(F268,別表３!$B$9:$D$14,3,FALSE))</f>
        <v/>
      </c>
      <c r="M268" s="98"/>
      <c r="N268" s="98"/>
      <c r="O268" s="97"/>
      <c r="P268" s="232">
        <f t="shared" si="39"/>
        <v>0</v>
      </c>
      <c r="Q268" s="7">
        <f t="shared" si="40"/>
        <v>0</v>
      </c>
      <c r="R268" s="7">
        <f t="shared" si="29"/>
        <v>0</v>
      </c>
      <c r="S268" s="7">
        <f t="shared" si="30"/>
        <v>0</v>
      </c>
      <c r="T268" s="7" t="str">
        <f t="shared" si="31"/>
        <v/>
      </c>
      <c r="U268" s="7" t="str">
        <f t="shared" si="32"/>
        <v/>
      </c>
    </row>
    <row r="269" spans="1:21" ht="15.95" hidden="1" customHeight="1">
      <c r="A269" s="230" t="s">
        <v>1423</v>
      </c>
      <c r="B269" s="105"/>
      <c r="C269" s="108"/>
      <c r="D269" s="108"/>
      <c r="E269" s="109"/>
      <c r="F269" s="109"/>
      <c r="G269" s="194">
        <f>VLOOKUP(E269,別表３!$B$9:$I$14,7,FALSE)</f>
        <v>0</v>
      </c>
      <c r="H269" s="194">
        <f>VLOOKUP($F269,別表３!$B$9:$I$14,7,FALSE)</f>
        <v>0</v>
      </c>
      <c r="I269" s="194">
        <f>VLOOKUP($F269,別表３!$B$9:$I$14,7,FALSE)</f>
        <v>0</v>
      </c>
      <c r="J269" s="194">
        <f>IF(F269=5,別表２!$E$4,0)</f>
        <v>0</v>
      </c>
      <c r="K269" s="194">
        <f>VLOOKUP($F269,別表３!$B$9:$I$14,5,FALSE)</f>
        <v>0</v>
      </c>
      <c r="L269" s="231" t="str">
        <f>IF(F269="","",VLOOKUP(F269,別表３!$B$9:$D$14,3,FALSE))</f>
        <v/>
      </c>
      <c r="M269" s="98"/>
      <c r="N269" s="98"/>
      <c r="O269" s="97"/>
      <c r="P269" s="232">
        <f t="shared" si="39"/>
        <v>0</v>
      </c>
      <c r="Q269" s="7">
        <f t="shared" si="40"/>
        <v>0</v>
      </c>
      <c r="R269" s="7">
        <f t="shared" si="29"/>
        <v>0</v>
      </c>
      <c r="S269" s="7">
        <f t="shared" si="30"/>
        <v>0</v>
      </c>
      <c r="T269" s="7" t="str">
        <f t="shared" si="31"/>
        <v/>
      </c>
      <c r="U269" s="7" t="str">
        <f t="shared" si="32"/>
        <v/>
      </c>
    </row>
    <row r="270" spans="1:21" ht="15.95" hidden="1" customHeight="1">
      <c r="A270" s="230" t="s">
        <v>1424</v>
      </c>
      <c r="B270" s="105"/>
      <c r="C270" s="108"/>
      <c r="D270" s="108"/>
      <c r="E270" s="109"/>
      <c r="F270" s="109"/>
      <c r="G270" s="194">
        <f>VLOOKUP(E270,別表３!$B$9:$I$14,7,FALSE)</f>
        <v>0</v>
      </c>
      <c r="H270" s="194">
        <f>VLOOKUP($F270,別表３!$B$9:$I$14,7,FALSE)</f>
        <v>0</v>
      </c>
      <c r="I270" s="194">
        <f>VLOOKUP($F270,別表３!$B$9:$I$14,7,FALSE)</f>
        <v>0</v>
      </c>
      <c r="J270" s="194">
        <f>IF(F270=5,別表２!$E$4,0)</f>
        <v>0</v>
      </c>
      <c r="K270" s="194">
        <f>VLOOKUP($F270,別表３!$B$9:$I$14,5,FALSE)</f>
        <v>0</v>
      </c>
      <c r="L270" s="231" t="str">
        <f>IF(F270="","",VLOOKUP(F270,別表３!$B$9:$D$14,3,FALSE))</f>
        <v/>
      </c>
      <c r="M270" s="98"/>
      <c r="N270" s="98"/>
      <c r="O270" s="97"/>
      <c r="P270" s="232">
        <f t="shared" si="39"/>
        <v>0</v>
      </c>
      <c r="Q270" s="7">
        <f t="shared" si="40"/>
        <v>0</v>
      </c>
      <c r="R270" s="7">
        <f t="shared" si="29"/>
        <v>0</v>
      </c>
      <c r="S270" s="7">
        <f t="shared" si="30"/>
        <v>0</v>
      </c>
      <c r="T270" s="7" t="str">
        <f t="shared" si="31"/>
        <v/>
      </c>
      <c r="U270" s="7" t="str">
        <f t="shared" si="32"/>
        <v/>
      </c>
    </row>
    <row r="271" spans="1:21" ht="15.95" hidden="1" customHeight="1">
      <c r="A271" s="230" t="s">
        <v>1425</v>
      </c>
      <c r="B271" s="105"/>
      <c r="C271" s="108"/>
      <c r="D271" s="108"/>
      <c r="E271" s="109"/>
      <c r="F271" s="109"/>
      <c r="G271" s="194">
        <f>VLOOKUP(E271,別表３!$B$9:$I$14,7,FALSE)</f>
        <v>0</v>
      </c>
      <c r="H271" s="194">
        <f>VLOOKUP($F271,別表３!$B$9:$I$14,7,FALSE)</f>
        <v>0</v>
      </c>
      <c r="I271" s="194">
        <f>VLOOKUP($F271,別表３!$B$9:$I$14,7,FALSE)</f>
        <v>0</v>
      </c>
      <c r="J271" s="194">
        <f>IF(F271=5,別表２!$E$4,0)</f>
        <v>0</v>
      </c>
      <c r="K271" s="194">
        <f>VLOOKUP($F271,別表３!$B$9:$I$14,5,FALSE)</f>
        <v>0</v>
      </c>
      <c r="L271" s="231" t="str">
        <f>IF(F271="","",VLOOKUP(F271,別表３!$B$9:$D$14,3,FALSE))</f>
        <v/>
      </c>
      <c r="M271" s="98"/>
      <c r="N271" s="98"/>
      <c r="O271" s="97"/>
      <c r="P271" s="232">
        <f t="shared" si="39"/>
        <v>0</v>
      </c>
      <c r="Q271" s="7">
        <f t="shared" si="40"/>
        <v>0</v>
      </c>
      <c r="R271" s="7">
        <f t="shared" si="29"/>
        <v>0</v>
      </c>
      <c r="S271" s="7">
        <f t="shared" si="30"/>
        <v>0</v>
      </c>
      <c r="T271" s="7" t="str">
        <f t="shared" si="31"/>
        <v/>
      </c>
      <c r="U271" s="7" t="str">
        <f t="shared" si="32"/>
        <v/>
      </c>
    </row>
    <row r="272" spans="1:21" ht="15.95" hidden="1" customHeight="1">
      <c r="A272" s="230" t="s">
        <v>1426</v>
      </c>
      <c r="B272" s="105"/>
      <c r="C272" s="109"/>
      <c r="D272" s="109"/>
      <c r="E272" s="109"/>
      <c r="F272" s="109"/>
      <c r="G272" s="194">
        <f>VLOOKUP(E272,別表３!$B$9:$I$14,7,FALSE)</f>
        <v>0</v>
      </c>
      <c r="H272" s="194">
        <f>VLOOKUP($F272,別表３!$B$9:$I$14,7,FALSE)</f>
        <v>0</v>
      </c>
      <c r="I272" s="194">
        <f>VLOOKUP($F272,別表３!$B$9:$I$14,7,FALSE)</f>
        <v>0</v>
      </c>
      <c r="J272" s="194">
        <f>IF(F272=5,別表２!$E$4,0)</f>
        <v>0</v>
      </c>
      <c r="K272" s="194">
        <f>VLOOKUP($F272,別表３!$B$9:$I$14,5,FALSE)</f>
        <v>0</v>
      </c>
      <c r="L272" s="231" t="str">
        <f>IF(F272="","",VLOOKUP(F272,別表３!$B$9:$D$14,3,FALSE))</f>
        <v/>
      </c>
      <c r="M272" s="98"/>
      <c r="N272" s="98"/>
      <c r="O272" s="97"/>
      <c r="P272" s="232">
        <f t="shared" si="39"/>
        <v>0</v>
      </c>
      <c r="Q272" s="7">
        <f t="shared" si="40"/>
        <v>0</v>
      </c>
      <c r="R272" s="7">
        <f t="shared" si="29"/>
        <v>0</v>
      </c>
      <c r="S272" s="7">
        <f t="shared" si="30"/>
        <v>0</v>
      </c>
      <c r="T272" s="7" t="str">
        <f t="shared" si="31"/>
        <v/>
      </c>
      <c r="U272" s="7" t="str">
        <f t="shared" si="32"/>
        <v/>
      </c>
    </row>
    <row r="273" spans="1:21" ht="15.95" hidden="1" customHeight="1">
      <c r="A273" s="230" t="s">
        <v>1427</v>
      </c>
      <c r="B273" s="105"/>
      <c r="C273" s="109"/>
      <c r="D273" s="109"/>
      <c r="E273" s="109"/>
      <c r="F273" s="109"/>
      <c r="G273" s="194">
        <f>VLOOKUP(E273,別表３!$B$9:$I$14,7,FALSE)</f>
        <v>0</v>
      </c>
      <c r="H273" s="194">
        <f>VLOOKUP($F273,別表３!$B$9:$I$14,7,FALSE)</f>
        <v>0</v>
      </c>
      <c r="I273" s="194">
        <f>VLOOKUP($F273,別表３!$B$9:$I$14,7,FALSE)</f>
        <v>0</v>
      </c>
      <c r="J273" s="194">
        <f>IF(F273=5,別表２!$E$4,0)</f>
        <v>0</v>
      </c>
      <c r="K273" s="194">
        <f>VLOOKUP($F273,別表３!$B$9:$I$14,5,FALSE)</f>
        <v>0</v>
      </c>
      <c r="L273" s="231" t="str">
        <f>IF(F273="","",VLOOKUP(F273,別表３!$B$9:$D$14,3,FALSE))</f>
        <v/>
      </c>
      <c r="M273" s="98"/>
      <c r="N273" s="98"/>
      <c r="O273" s="97"/>
      <c r="P273" s="232">
        <f t="shared" si="39"/>
        <v>0</v>
      </c>
      <c r="Q273" s="7">
        <f t="shared" si="40"/>
        <v>0</v>
      </c>
      <c r="R273" s="7">
        <f t="shared" si="29"/>
        <v>0</v>
      </c>
      <c r="S273" s="7">
        <f t="shared" si="30"/>
        <v>0</v>
      </c>
      <c r="T273" s="7" t="str">
        <f t="shared" si="31"/>
        <v/>
      </c>
      <c r="U273" s="7" t="str">
        <f t="shared" si="32"/>
        <v/>
      </c>
    </row>
    <row r="274" spans="1:21" ht="15.95" hidden="1" customHeight="1">
      <c r="A274" s="230" t="s">
        <v>1428</v>
      </c>
      <c r="B274" s="105"/>
      <c r="C274" s="109"/>
      <c r="D274" s="109"/>
      <c r="E274" s="109"/>
      <c r="F274" s="109"/>
      <c r="G274" s="194">
        <f>VLOOKUP(E274,別表３!$B$9:$I$14,7,FALSE)</f>
        <v>0</v>
      </c>
      <c r="H274" s="194">
        <f>VLOOKUP($F274,別表３!$B$9:$I$14,7,FALSE)</f>
        <v>0</v>
      </c>
      <c r="I274" s="194">
        <f>VLOOKUP($F274,別表３!$B$9:$I$14,7,FALSE)</f>
        <v>0</v>
      </c>
      <c r="J274" s="194">
        <f>IF(F274=5,別表２!$E$4,0)</f>
        <v>0</v>
      </c>
      <c r="K274" s="194">
        <f>VLOOKUP($F274,別表３!$B$9:$I$14,5,FALSE)</f>
        <v>0</v>
      </c>
      <c r="L274" s="231" t="str">
        <f>IF(F274="","",VLOOKUP(F274,別表３!$B$9:$D$14,3,FALSE))</f>
        <v/>
      </c>
      <c r="M274" s="98"/>
      <c r="N274" s="98"/>
      <c r="O274" s="97"/>
      <c r="P274" s="232">
        <f t="shared" si="39"/>
        <v>0</v>
      </c>
      <c r="Q274" s="7">
        <f t="shared" si="40"/>
        <v>0</v>
      </c>
      <c r="R274" s="7">
        <f t="shared" si="29"/>
        <v>0</v>
      </c>
      <c r="S274" s="7">
        <f t="shared" si="30"/>
        <v>0</v>
      </c>
      <c r="T274" s="7" t="str">
        <f t="shared" si="31"/>
        <v/>
      </c>
      <c r="U274" s="7" t="str">
        <f t="shared" si="32"/>
        <v/>
      </c>
    </row>
    <row r="275" spans="1:21" ht="15.95" hidden="1" customHeight="1">
      <c r="A275" s="230" t="s">
        <v>1429</v>
      </c>
      <c r="B275" s="105"/>
      <c r="C275" s="109"/>
      <c r="D275" s="109"/>
      <c r="E275" s="109"/>
      <c r="F275" s="109"/>
      <c r="G275" s="194">
        <f>VLOOKUP(E275,別表３!$B$9:$I$14,7,FALSE)</f>
        <v>0</v>
      </c>
      <c r="H275" s="194">
        <f>VLOOKUP($F275,別表３!$B$9:$I$14,7,FALSE)</f>
        <v>0</v>
      </c>
      <c r="I275" s="194">
        <f>VLOOKUP($F275,別表３!$B$9:$I$14,7,FALSE)</f>
        <v>0</v>
      </c>
      <c r="J275" s="194">
        <f>IF(F275=5,別表２!$E$4,0)</f>
        <v>0</v>
      </c>
      <c r="K275" s="194">
        <f>VLOOKUP($F275,別表３!$B$9:$I$14,5,FALSE)</f>
        <v>0</v>
      </c>
      <c r="L275" s="231" t="str">
        <f>IF(F275="","",VLOOKUP(F275,別表３!$B$9:$D$14,3,FALSE))</f>
        <v/>
      </c>
      <c r="M275" s="98"/>
      <c r="N275" s="98"/>
      <c r="O275" s="97"/>
      <c r="P275" s="232">
        <f t="shared" si="39"/>
        <v>0</v>
      </c>
      <c r="Q275" s="7">
        <f t="shared" si="40"/>
        <v>0</v>
      </c>
      <c r="R275" s="7">
        <f t="shared" si="29"/>
        <v>0</v>
      </c>
      <c r="S275" s="7">
        <f t="shared" si="30"/>
        <v>0</v>
      </c>
      <c r="T275" s="7" t="str">
        <f t="shared" si="31"/>
        <v/>
      </c>
      <c r="U275" s="7" t="str">
        <f t="shared" si="32"/>
        <v/>
      </c>
    </row>
    <row r="276" spans="1:21" ht="15.95" hidden="1" customHeight="1">
      <c r="A276" s="230" t="s">
        <v>1430</v>
      </c>
      <c r="B276" s="105"/>
      <c r="C276" s="109"/>
      <c r="D276" s="109"/>
      <c r="E276" s="109"/>
      <c r="F276" s="109"/>
      <c r="G276" s="194">
        <f>VLOOKUP(E276,別表３!$B$9:$I$14,7,FALSE)</f>
        <v>0</v>
      </c>
      <c r="H276" s="194">
        <f>VLOOKUP($F276,別表３!$B$9:$I$14,7,FALSE)</f>
        <v>0</v>
      </c>
      <c r="I276" s="194">
        <f>VLOOKUP($F276,別表３!$B$9:$I$14,7,FALSE)</f>
        <v>0</v>
      </c>
      <c r="J276" s="194">
        <f>IF(F276=5,別表２!$E$4,0)</f>
        <v>0</v>
      </c>
      <c r="K276" s="194">
        <f>VLOOKUP($F276,別表３!$B$9:$I$14,5,FALSE)</f>
        <v>0</v>
      </c>
      <c r="L276" s="231" t="str">
        <f>IF(F276="","",VLOOKUP(F276,別表３!$B$9:$D$14,3,FALSE))</f>
        <v/>
      </c>
      <c r="M276" s="98"/>
      <c r="N276" s="98"/>
      <c r="O276" s="97"/>
      <c r="P276" s="232">
        <f t="shared" si="39"/>
        <v>0</v>
      </c>
      <c r="Q276" s="7">
        <f t="shared" si="40"/>
        <v>0</v>
      </c>
      <c r="R276" s="7">
        <f t="shared" si="29"/>
        <v>0</v>
      </c>
      <c r="S276" s="7">
        <f t="shared" si="30"/>
        <v>0</v>
      </c>
      <c r="T276" s="7" t="str">
        <f t="shared" si="31"/>
        <v/>
      </c>
      <c r="U276" s="7" t="str">
        <f t="shared" si="32"/>
        <v/>
      </c>
    </row>
    <row r="277" spans="1:21" ht="15.95" hidden="1" customHeight="1">
      <c r="A277" s="230" t="s">
        <v>1431</v>
      </c>
      <c r="B277" s="105"/>
      <c r="C277" s="109"/>
      <c r="D277" s="109"/>
      <c r="E277" s="109"/>
      <c r="F277" s="109"/>
      <c r="G277" s="194">
        <f>VLOOKUP(E277,別表３!$B$9:$I$14,7,FALSE)</f>
        <v>0</v>
      </c>
      <c r="H277" s="194">
        <f>VLOOKUP($F277,別表３!$B$9:$I$14,7,FALSE)</f>
        <v>0</v>
      </c>
      <c r="I277" s="194">
        <f>VLOOKUP($F277,別表３!$B$9:$I$14,7,FALSE)</f>
        <v>0</v>
      </c>
      <c r="J277" s="194">
        <f>IF(F277=5,別表２!$E$4,0)</f>
        <v>0</v>
      </c>
      <c r="K277" s="194">
        <f>VLOOKUP($F277,別表３!$B$9:$I$14,5,FALSE)</f>
        <v>0</v>
      </c>
      <c r="L277" s="231" t="str">
        <f>IF(F277="","",VLOOKUP(F277,別表３!$B$9:$D$14,3,FALSE))</f>
        <v/>
      </c>
      <c r="M277" s="98"/>
      <c r="N277" s="98"/>
      <c r="O277" s="97"/>
      <c r="P277" s="232">
        <f t="shared" si="39"/>
        <v>0</v>
      </c>
      <c r="Q277" s="7">
        <f t="shared" si="40"/>
        <v>0</v>
      </c>
      <c r="R277" s="7">
        <f t="shared" si="29"/>
        <v>0</v>
      </c>
      <c r="S277" s="7">
        <f t="shared" si="30"/>
        <v>0</v>
      </c>
      <c r="T277" s="7" t="str">
        <f t="shared" si="31"/>
        <v/>
      </c>
      <c r="U277" s="7" t="str">
        <f t="shared" si="32"/>
        <v/>
      </c>
    </row>
    <row r="278" spans="1:21" ht="15.95" hidden="1" customHeight="1">
      <c r="A278" s="230" t="s">
        <v>1432</v>
      </c>
      <c r="B278" s="105"/>
      <c r="C278" s="108"/>
      <c r="D278" s="108"/>
      <c r="E278" s="109"/>
      <c r="F278" s="109"/>
      <c r="G278" s="194">
        <f>VLOOKUP(E278,別表３!$B$9:$I$14,7,FALSE)</f>
        <v>0</v>
      </c>
      <c r="H278" s="194">
        <f>VLOOKUP($F278,別表３!$B$9:$I$14,7,FALSE)</f>
        <v>0</v>
      </c>
      <c r="I278" s="194">
        <f>VLOOKUP($F278,別表３!$B$9:$I$14,7,FALSE)</f>
        <v>0</v>
      </c>
      <c r="J278" s="194">
        <f>IF(F278=5,別表２!$E$4,0)</f>
        <v>0</v>
      </c>
      <c r="K278" s="194">
        <f>VLOOKUP($F278,別表３!$B$9:$I$14,5,FALSE)</f>
        <v>0</v>
      </c>
      <c r="L278" s="231" t="str">
        <f>IF(F278="","",VLOOKUP(F278,別表３!$B$9:$D$14,3,FALSE))</f>
        <v/>
      </c>
      <c r="M278" s="98"/>
      <c r="N278" s="98"/>
      <c r="O278" s="97"/>
      <c r="P278" s="232">
        <f t="shared" si="39"/>
        <v>0</v>
      </c>
      <c r="Q278" s="7">
        <f t="shared" si="40"/>
        <v>0</v>
      </c>
      <c r="R278" s="7">
        <f t="shared" si="29"/>
        <v>0</v>
      </c>
      <c r="S278" s="7">
        <f t="shared" si="30"/>
        <v>0</v>
      </c>
      <c r="T278" s="7" t="str">
        <f t="shared" si="31"/>
        <v/>
      </c>
      <c r="U278" s="7" t="str">
        <f t="shared" si="32"/>
        <v/>
      </c>
    </row>
    <row r="279" spans="1:21" ht="15.95" hidden="1" customHeight="1">
      <c r="A279" s="230" t="s">
        <v>1433</v>
      </c>
      <c r="B279" s="105"/>
      <c r="C279" s="108"/>
      <c r="D279" s="108"/>
      <c r="E279" s="109"/>
      <c r="F279" s="109"/>
      <c r="G279" s="194">
        <f>VLOOKUP(E279,別表３!$B$9:$I$14,7,FALSE)</f>
        <v>0</v>
      </c>
      <c r="H279" s="194">
        <f>VLOOKUP($F279,別表３!$B$9:$I$14,7,FALSE)</f>
        <v>0</v>
      </c>
      <c r="I279" s="194">
        <f>VLOOKUP($F279,別表３!$B$9:$I$14,7,FALSE)</f>
        <v>0</v>
      </c>
      <c r="J279" s="194">
        <f>IF(F279=5,別表２!$E$4,0)</f>
        <v>0</v>
      </c>
      <c r="K279" s="194">
        <f>VLOOKUP($F279,別表３!$B$9:$I$14,5,FALSE)</f>
        <v>0</v>
      </c>
      <c r="L279" s="231" t="str">
        <f>IF(F279="","",VLOOKUP(F279,別表３!$B$9:$D$14,3,FALSE))</f>
        <v/>
      </c>
      <c r="M279" s="98"/>
      <c r="N279" s="98"/>
      <c r="O279" s="97"/>
      <c r="P279" s="232">
        <f t="shared" si="39"/>
        <v>0</v>
      </c>
      <c r="Q279" s="7">
        <f t="shared" si="40"/>
        <v>0</v>
      </c>
      <c r="R279" s="7">
        <f t="shared" si="29"/>
        <v>0</v>
      </c>
      <c r="S279" s="7">
        <f t="shared" si="30"/>
        <v>0</v>
      </c>
      <c r="T279" s="7" t="str">
        <f t="shared" si="31"/>
        <v/>
      </c>
      <c r="U279" s="7" t="str">
        <f t="shared" si="32"/>
        <v/>
      </c>
    </row>
    <row r="280" spans="1:21" ht="15.95" hidden="1" customHeight="1">
      <c r="A280" s="230" t="s">
        <v>1434</v>
      </c>
      <c r="B280" s="105"/>
      <c r="C280" s="108"/>
      <c r="D280" s="108"/>
      <c r="E280" s="109"/>
      <c r="F280" s="109"/>
      <c r="G280" s="194">
        <f>VLOOKUP(E280,別表３!$B$9:$I$14,7,FALSE)</f>
        <v>0</v>
      </c>
      <c r="H280" s="194">
        <f>VLOOKUP($F280,別表３!$B$9:$I$14,7,FALSE)</f>
        <v>0</v>
      </c>
      <c r="I280" s="194">
        <f>VLOOKUP($F280,別表３!$B$9:$I$14,7,FALSE)</f>
        <v>0</v>
      </c>
      <c r="J280" s="194">
        <f>IF(F280=5,別表２!$E$4,0)</f>
        <v>0</v>
      </c>
      <c r="K280" s="194">
        <f>VLOOKUP($F280,別表３!$B$9:$I$14,5,FALSE)</f>
        <v>0</v>
      </c>
      <c r="L280" s="231" t="str">
        <f>IF(F280="","",VLOOKUP(F280,別表３!$B$9:$D$14,3,FALSE))</f>
        <v/>
      </c>
      <c r="M280" s="98"/>
      <c r="N280" s="98"/>
      <c r="O280" s="97"/>
      <c r="P280" s="232">
        <f t="shared" si="39"/>
        <v>0</v>
      </c>
      <c r="Q280" s="7">
        <f>IF(E280=5,G280,0)</f>
        <v>0</v>
      </c>
      <c r="R280" s="7">
        <f t="shared" si="29"/>
        <v>0</v>
      </c>
      <c r="S280" s="7">
        <f t="shared" si="30"/>
        <v>0</v>
      </c>
      <c r="T280" s="7" t="str">
        <f t="shared" si="31"/>
        <v/>
      </c>
      <c r="U280" s="7" t="str">
        <f t="shared" si="32"/>
        <v/>
      </c>
    </row>
    <row r="281" spans="1:21" s="217" customFormat="1" ht="15.95" hidden="1" customHeight="1">
      <c r="A281" s="230" t="s">
        <v>1435</v>
      </c>
      <c r="B281" s="105"/>
      <c r="C281" s="108"/>
      <c r="D281" s="108"/>
      <c r="E281" s="108"/>
      <c r="F281" s="108"/>
      <c r="G281" s="234">
        <f>VLOOKUP(E281,別表３!$B$9:$I$14,7,FALSE)</f>
        <v>0</v>
      </c>
      <c r="H281" s="234">
        <f>VLOOKUP($F281,別表３!$B$9:$I$14,7,FALSE)</f>
        <v>0</v>
      </c>
      <c r="I281" s="234">
        <f>VLOOKUP($F281,別表３!$B$9:$I$14,7,FALSE)</f>
        <v>0</v>
      </c>
      <c r="J281" s="234">
        <f>IF(F281=5,別表２!$E$4,0)</f>
        <v>0</v>
      </c>
      <c r="K281" s="234">
        <f>VLOOKUP($F281,別表３!$B$9:$I$14,5,FALSE)</f>
        <v>0</v>
      </c>
      <c r="L281" s="235" t="str">
        <f>IF(F281="","",VLOOKUP(F281,別表３!$B$9:$D$14,3,FALSE))</f>
        <v/>
      </c>
      <c r="M281" s="103"/>
      <c r="N281" s="103"/>
      <c r="O281" s="568"/>
      <c r="P281" s="236">
        <f t="shared" si="39"/>
        <v>0</v>
      </c>
      <c r="Q281" s="7">
        <f t="shared" ref="Q281:Q301" si="41">IF(E281=5,G281,0)</f>
        <v>0</v>
      </c>
      <c r="R281" s="7">
        <f t="shared" si="29"/>
        <v>0</v>
      </c>
      <c r="S281" s="7">
        <f t="shared" si="30"/>
        <v>0</v>
      </c>
      <c r="T281" s="7" t="str">
        <f t="shared" si="31"/>
        <v/>
      </c>
      <c r="U281" s="7" t="str">
        <f t="shared" si="32"/>
        <v/>
      </c>
    </row>
    <row r="282" spans="1:21" s="217" customFormat="1" ht="15.95" hidden="1" customHeight="1">
      <c r="A282" s="230" t="s">
        <v>1436</v>
      </c>
      <c r="B282" s="105"/>
      <c r="C282" s="108"/>
      <c r="D282" s="108"/>
      <c r="E282" s="108"/>
      <c r="F282" s="108"/>
      <c r="G282" s="234">
        <f>VLOOKUP(E282,別表３!$B$9:$I$14,7,FALSE)</f>
        <v>0</v>
      </c>
      <c r="H282" s="234">
        <f>VLOOKUP($F282,別表３!$B$9:$I$14,7,FALSE)</f>
        <v>0</v>
      </c>
      <c r="I282" s="234">
        <f>VLOOKUP($F282,別表３!$B$9:$I$14,7,FALSE)</f>
        <v>0</v>
      </c>
      <c r="J282" s="234">
        <f>IF(F282=5,別表２!$E$4,0)</f>
        <v>0</v>
      </c>
      <c r="K282" s="234">
        <f>VLOOKUP($F282,別表３!$B$9:$I$14,5,FALSE)</f>
        <v>0</v>
      </c>
      <c r="L282" s="235" t="str">
        <f>IF(F282="","",VLOOKUP(F282,別表３!$B$9:$D$14,3,FALSE))</f>
        <v/>
      </c>
      <c r="M282" s="103"/>
      <c r="N282" s="103"/>
      <c r="O282" s="568"/>
      <c r="P282" s="236">
        <f t="shared" si="39"/>
        <v>0</v>
      </c>
      <c r="Q282" s="7">
        <f t="shared" si="41"/>
        <v>0</v>
      </c>
      <c r="R282" s="7">
        <f t="shared" si="29"/>
        <v>0</v>
      </c>
      <c r="S282" s="7">
        <f t="shared" si="30"/>
        <v>0</v>
      </c>
      <c r="T282" s="7" t="str">
        <f t="shared" si="31"/>
        <v/>
      </c>
      <c r="U282" s="7" t="str">
        <f t="shared" si="32"/>
        <v/>
      </c>
    </row>
    <row r="283" spans="1:21" s="217" customFormat="1" ht="15.95" hidden="1" customHeight="1">
      <c r="A283" s="230" t="s">
        <v>1437</v>
      </c>
      <c r="B283" s="105"/>
      <c r="C283" s="110"/>
      <c r="D283" s="110"/>
      <c r="E283" s="108"/>
      <c r="F283" s="108"/>
      <c r="G283" s="234">
        <f>VLOOKUP(E283,別表３!$B$9:$I$14,7,FALSE)</f>
        <v>0</v>
      </c>
      <c r="H283" s="234">
        <f>VLOOKUP($F283,別表３!$B$9:$I$14,7,FALSE)</f>
        <v>0</v>
      </c>
      <c r="I283" s="234">
        <f>VLOOKUP($F283,別表３!$B$9:$I$14,7,FALSE)</f>
        <v>0</v>
      </c>
      <c r="J283" s="234">
        <f>IF(F283=5,別表２!$E$4,0)</f>
        <v>0</v>
      </c>
      <c r="K283" s="234">
        <f>VLOOKUP($F283,別表３!$B$9:$I$14,5,FALSE)</f>
        <v>0</v>
      </c>
      <c r="L283" s="235" t="str">
        <f>IF(F283="","",VLOOKUP(F283,別表３!$B$9:$D$14,3,FALSE))</f>
        <v/>
      </c>
      <c r="M283" s="103"/>
      <c r="N283" s="103"/>
      <c r="O283" s="568"/>
      <c r="P283" s="236">
        <f t="shared" si="39"/>
        <v>0</v>
      </c>
      <c r="Q283" s="7">
        <f t="shared" si="41"/>
        <v>0</v>
      </c>
      <c r="R283" s="7">
        <f t="shared" si="29"/>
        <v>0</v>
      </c>
      <c r="S283" s="7">
        <f t="shared" si="30"/>
        <v>0</v>
      </c>
      <c r="T283" s="7" t="str">
        <f t="shared" si="31"/>
        <v/>
      </c>
      <c r="U283" s="7" t="str">
        <f t="shared" si="32"/>
        <v/>
      </c>
    </row>
    <row r="284" spans="1:21" s="217" customFormat="1" ht="15.95" hidden="1" customHeight="1">
      <c r="A284" s="230" t="s">
        <v>1438</v>
      </c>
      <c r="B284" s="105"/>
      <c r="C284" s="108"/>
      <c r="D284" s="108"/>
      <c r="E284" s="108"/>
      <c r="F284" s="108"/>
      <c r="G284" s="234">
        <f>VLOOKUP(E284,別表３!$B$9:$I$14,7,FALSE)</f>
        <v>0</v>
      </c>
      <c r="H284" s="234">
        <f>VLOOKUP($F284,別表３!$B$9:$I$14,7,FALSE)</f>
        <v>0</v>
      </c>
      <c r="I284" s="234">
        <f>VLOOKUP($F284,別表３!$B$9:$I$14,7,FALSE)</f>
        <v>0</v>
      </c>
      <c r="J284" s="234">
        <f>IF(F284=5,別表２!$E$4,0)</f>
        <v>0</v>
      </c>
      <c r="K284" s="234">
        <f>VLOOKUP($F284,別表３!$B$9:$I$14,5,FALSE)</f>
        <v>0</v>
      </c>
      <c r="L284" s="235" t="str">
        <f>IF(F284="","",VLOOKUP(F284,別表３!$B$9:$D$14,3,FALSE))</f>
        <v/>
      </c>
      <c r="M284" s="103"/>
      <c r="N284" s="103"/>
      <c r="O284" s="568"/>
      <c r="P284" s="236">
        <f t="shared" si="39"/>
        <v>0</v>
      </c>
      <c r="Q284" s="7">
        <f t="shared" si="41"/>
        <v>0</v>
      </c>
      <c r="R284" s="7">
        <f t="shared" si="29"/>
        <v>0</v>
      </c>
      <c r="S284" s="7">
        <f t="shared" si="30"/>
        <v>0</v>
      </c>
      <c r="T284" s="7" t="str">
        <f t="shared" si="31"/>
        <v/>
      </c>
      <c r="U284" s="7" t="str">
        <f t="shared" si="32"/>
        <v/>
      </c>
    </row>
    <row r="285" spans="1:21" ht="15.95" hidden="1" customHeight="1">
      <c r="A285" s="230" t="s">
        <v>1439</v>
      </c>
      <c r="B285" s="105"/>
      <c r="C285" s="108"/>
      <c r="D285" s="108"/>
      <c r="E285" s="109"/>
      <c r="F285" s="109"/>
      <c r="G285" s="194">
        <f>VLOOKUP(E285,別表３!$B$9:$I$14,7,FALSE)</f>
        <v>0</v>
      </c>
      <c r="H285" s="194">
        <f>VLOOKUP($F285,別表３!$B$9:$I$14,7,FALSE)</f>
        <v>0</v>
      </c>
      <c r="I285" s="194">
        <f>VLOOKUP($F285,別表３!$B$9:$I$14,7,FALSE)</f>
        <v>0</v>
      </c>
      <c r="J285" s="194">
        <f>IF(F285=5,別表２!$E$4,0)</f>
        <v>0</v>
      </c>
      <c r="K285" s="194">
        <f>VLOOKUP($F285,別表３!$B$9:$I$14,5,FALSE)</f>
        <v>0</v>
      </c>
      <c r="L285" s="231" t="str">
        <f>IF(F285="","",VLOOKUP(F285,別表３!$B$9:$D$14,3,FALSE))</f>
        <v/>
      </c>
      <c r="M285" s="98"/>
      <c r="N285" s="98"/>
      <c r="O285" s="97"/>
      <c r="P285" s="232">
        <f t="shared" si="39"/>
        <v>0</v>
      </c>
      <c r="Q285" s="7">
        <f t="shared" si="41"/>
        <v>0</v>
      </c>
      <c r="R285" s="7">
        <f t="shared" si="29"/>
        <v>0</v>
      </c>
      <c r="S285" s="7">
        <f t="shared" si="30"/>
        <v>0</v>
      </c>
      <c r="T285" s="7" t="str">
        <f t="shared" si="31"/>
        <v/>
      </c>
      <c r="U285" s="7" t="str">
        <f t="shared" si="32"/>
        <v/>
      </c>
    </row>
    <row r="286" spans="1:21" ht="15.95" hidden="1" customHeight="1">
      <c r="A286" s="230" t="s">
        <v>1440</v>
      </c>
      <c r="B286" s="105"/>
      <c r="C286" s="108"/>
      <c r="D286" s="108"/>
      <c r="E286" s="109"/>
      <c r="F286" s="109"/>
      <c r="G286" s="194">
        <f>VLOOKUP(E286,別表３!$B$9:$I$14,7,FALSE)</f>
        <v>0</v>
      </c>
      <c r="H286" s="194">
        <f>VLOOKUP($F286,別表３!$B$9:$I$14,7,FALSE)</f>
        <v>0</v>
      </c>
      <c r="I286" s="194">
        <f>VLOOKUP($F286,別表３!$B$9:$I$14,7,FALSE)</f>
        <v>0</v>
      </c>
      <c r="J286" s="194">
        <f>IF(F286=5,別表２!$E$4,0)</f>
        <v>0</v>
      </c>
      <c r="K286" s="194">
        <f>VLOOKUP($F286,別表３!$B$9:$I$14,5,FALSE)</f>
        <v>0</v>
      </c>
      <c r="L286" s="231" t="str">
        <f>IF(F286="","",VLOOKUP(F286,別表３!$B$9:$D$14,3,FALSE))</f>
        <v/>
      </c>
      <c r="M286" s="98"/>
      <c r="N286" s="98"/>
      <c r="O286" s="97"/>
      <c r="P286" s="232">
        <f t="shared" si="39"/>
        <v>0</v>
      </c>
      <c r="Q286" s="7">
        <f t="shared" si="41"/>
        <v>0</v>
      </c>
      <c r="R286" s="7">
        <f t="shared" si="29"/>
        <v>0</v>
      </c>
      <c r="S286" s="7">
        <f t="shared" si="30"/>
        <v>0</v>
      </c>
      <c r="T286" s="7" t="str">
        <f t="shared" si="31"/>
        <v/>
      </c>
      <c r="U286" s="7" t="str">
        <f t="shared" si="32"/>
        <v/>
      </c>
    </row>
    <row r="287" spans="1:21" ht="15.95" hidden="1" customHeight="1">
      <c r="A287" s="230" t="s">
        <v>1441</v>
      </c>
      <c r="B287" s="105"/>
      <c r="C287" s="108"/>
      <c r="D287" s="108"/>
      <c r="E287" s="109"/>
      <c r="F287" s="109"/>
      <c r="G287" s="194">
        <f>VLOOKUP(E287,別表３!$B$9:$I$14,7,FALSE)</f>
        <v>0</v>
      </c>
      <c r="H287" s="194">
        <f>VLOOKUP($F287,別表３!$B$9:$I$14,7,FALSE)</f>
        <v>0</v>
      </c>
      <c r="I287" s="194">
        <f>VLOOKUP($F287,別表３!$B$9:$I$14,7,FALSE)</f>
        <v>0</v>
      </c>
      <c r="J287" s="194">
        <f>IF(F287=5,別表２!$E$4,0)</f>
        <v>0</v>
      </c>
      <c r="K287" s="194">
        <f>VLOOKUP($F287,別表３!$B$9:$I$14,5,FALSE)</f>
        <v>0</v>
      </c>
      <c r="L287" s="231" t="str">
        <f>IF(F287="","",VLOOKUP(F287,別表３!$B$9:$D$14,3,FALSE))</f>
        <v/>
      </c>
      <c r="M287" s="98"/>
      <c r="N287" s="98"/>
      <c r="O287" s="97"/>
      <c r="P287" s="232">
        <f t="shared" si="39"/>
        <v>0</v>
      </c>
      <c r="Q287" s="7">
        <f t="shared" si="41"/>
        <v>0</v>
      </c>
      <c r="R287" s="7">
        <f t="shared" si="29"/>
        <v>0</v>
      </c>
      <c r="S287" s="7">
        <f t="shared" si="30"/>
        <v>0</v>
      </c>
      <c r="T287" s="7" t="str">
        <f t="shared" si="31"/>
        <v/>
      </c>
      <c r="U287" s="7" t="str">
        <f t="shared" si="32"/>
        <v/>
      </c>
    </row>
    <row r="288" spans="1:21" ht="15.95" hidden="1" customHeight="1">
      <c r="A288" s="230" t="s">
        <v>1442</v>
      </c>
      <c r="B288" s="105"/>
      <c r="C288" s="108"/>
      <c r="D288" s="108"/>
      <c r="E288" s="109"/>
      <c r="F288" s="109"/>
      <c r="G288" s="194">
        <f>VLOOKUP(E288,別表３!$B$9:$I$14,7,FALSE)</f>
        <v>0</v>
      </c>
      <c r="H288" s="194">
        <f>VLOOKUP($F288,別表３!$B$9:$I$14,7,FALSE)</f>
        <v>0</v>
      </c>
      <c r="I288" s="194">
        <f>VLOOKUP($F288,別表３!$B$9:$I$14,7,FALSE)</f>
        <v>0</v>
      </c>
      <c r="J288" s="194">
        <f>IF(F288=5,別表２!$E$4,0)</f>
        <v>0</v>
      </c>
      <c r="K288" s="194">
        <f>VLOOKUP($F288,別表３!$B$9:$I$14,5,FALSE)</f>
        <v>0</v>
      </c>
      <c r="L288" s="231" t="str">
        <f>IF(F288="","",VLOOKUP(F288,別表３!$B$9:$D$14,3,FALSE))</f>
        <v/>
      </c>
      <c r="M288" s="98"/>
      <c r="N288" s="98"/>
      <c r="O288" s="97"/>
      <c r="P288" s="232">
        <f t="shared" si="39"/>
        <v>0</v>
      </c>
      <c r="Q288" s="7">
        <f t="shared" si="41"/>
        <v>0</v>
      </c>
      <c r="R288" s="7">
        <f t="shared" si="29"/>
        <v>0</v>
      </c>
      <c r="S288" s="7">
        <f t="shared" si="30"/>
        <v>0</v>
      </c>
      <c r="T288" s="7" t="str">
        <f t="shared" si="31"/>
        <v/>
      </c>
      <c r="U288" s="7" t="str">
        <f t="shared" si="32"/>
        <v/>
      </c>
    </row>
    <row r="289" spans="1:21" ht="15.95" hidden="1" customHeight="1">
      <c r="A289" s="230" t="s">
        <v>1443</v>
      </c>
      <c r="B289" s="105"/>
      <c r="C289" s="108"/>
      <c r="D289" s="108"/>
      <c r="E289" s="109"/>
      <c r="F289" s="109"/>
      <c r="G289" s="194">
        <f>VLOOKUP(E289,別表３!$B$9:$I$14,7,FALSE)</f>
        <v>0</v>
      </c>
      <c r="H289" s="194">
        <f>VLOOKUP($F289,別表３!$B$9:$I$14,7,FALSE)</f>
        <v>0</v>
      </c>
      <c r="I289" s="194">
        <f>VLOOKUP($F289,別表３!$B$9:$I$14,7,FALSE)</f>
        <v>0</v>
      </c>
      <c r="J289" s="194">
        <f>IF(F289=5,別表２!$E$4,0)</f>
        <v>0</v>
      </c>
      <c r="K289" s="194">
        <f>VLOOKUP($F289,別表３!$B$9:$I$14,5,FALSE)</f>
        <v>0</v>
      </c>
      <c r="L289" s="231" t="str">
        <f>IF(F289="","",VLOOKUP(F289,別表３!$B$9:$D$14,3,FALSE))</f>
        <v/>
      </c>
      <c r="M289" s="98"/>
      <c r="N289" s="98"/>
      <c r="O289" s="97"/>
      <c r="P289" s="232">
        <f t="shared" si="39"/>
        <v>0</v>
      </c>
      <c r="Q289" s="7">
        <f t="shared" si="41"/>
        <v>0</v>
      </c>
      <c r="R289" s="7">
        <f t="shared" si="29"/>
        <v>0</v>
      </c>
      <c r="S289" s="7">
        <f t="shared" si="30"/>
        <v>0</v>
      </c>
      <c r="T289" s="7" t="str">
        <f t="shared" si="31"/>
        <v/>
      </c>
      <c r="U289" s="7" t="str">
        <f t="shared" si="32"/>
        <v/>
      </c>
    </row>
    <row r="290" spans="1:21" ht="15.95" hidden="1" customHeight="1">
      <c r="A290" s="230" t="s">
        <v>1444</v>
      </c>
      <c r="B290" s="105"/>
      <c r="C290" s="108"/>
      <c r="D290" s="108"/>
      <c r="E290" s="109"/>
      <c r="F290" s="109"/>
      <c r="G290" s="194">
        <f>VLOOKUP(E290,別表３!$B$9:$I$14,7,FALSE)</f>
        <v>0</v>
      </c>
      <c r="H290" s="194">
        <f>VLOOKUP($F290,別表３!$B$9:$I$14,7,FALSE)</f>
        <v>0</v>
      </c>
      <c r="I290" s="194">
        <f>VLOOKUP($F290,別表３!$B$9:$I$14,7,FALSE)</f>
        <v>0</v>
      </c>
      <c r="J290" s="194">
        <f>IF(F290=5,別表２!$E$4,0)</f>
        <v>0</v>
      </c>
      <c r="K290" s="194">
        <f>VLOOKUP($F290,別表３!$B$9:$I$14,5,FALSE)</f>
        <v>0</v>
      </c>
      <c r="L290" s="231" t="str">
        <f>IF(F290="","",VLOOKUP(F290,別表３!$B$9:$D$14,3,FALSE))</f>
        <v/>
      </c>
      <c r="M290" s="98"/>
      <c r="N290" s="98"/>
      <c r="O290" s="97"/>
      <c r="P290" s="232">
        <f t="shared" si="39"/>
        <v>0</v>
      </c>
      <c r="Q290" s="7">
        <f t="shared" si="41"/>
        <v>0</v>
      </c>
      <c r="R290" s="7">
        <f t="shared" si="29"/>
        <v>0</v>
      </c>
      <c r="S290" s="7">
        <f t="shared" si="30"/>
        <v>0</v>
      </c>
      <c r="T290" s="7" t="str">
        <f t="shared" si="31"/>
        <v/>
      </c>
      <c r="U290" s="7" t="str">
        <f t="shared" si="32"/>
        <v/>
      </c>
    </row>
    <row r="291" spans="1:21" ht="15.95" hidden="1" customHeight="1">
      <c r="A291" s="230" t="s">
        <v>1445</v>
      </c>
      <c r="B291" s="105"/>
      <c r="C291" s="109"/>
      <c r="D291" s="109"/>
      <c r="E291" s="109"/>
      <c r="F291" s="109"/>
      <c r="G291" s="194">
        <f>VLOOKUP(E291,別表３!$B$9:$I$14,7,FALSE)</f>
        <v>0</v>
      </c>
      <c r="H291" s="194">
        <f>VLOOKUP($F291,別表３!$B$9:$I$14,7,FALSE)</f>
        <v>0</v>
      </c>
      <c r="I291" s="194">
        <f>VLOOKUP($F291,別表３!$B$9:$I$14,7,FALSE)</f>
        <v>0</v>
      </c>
      <c r="J291" s="194">
        <f>IF(F291=5,別表２!$E$4,0)</f>
        <v>0</v>
      </c>
      <c r="K291" s="194">
        <f>VLOOKUP($F291,別表３!$B$9:$I$14,5,FALSE)</f>
        <v>0</v>
      </c>
      <c r="L291" s="231" t="str">
        <f>IF(F291="","",VLOOKUP(F291,別表３!$B$9:$D$14,3,FALSE))</f>
        <v/>
      </c>
      <c r="M291" s="98"/>
      <c r="N291" s="98"/>
      <c r="O291" s="97"/>
      <c r="P291" s="232">
        <f t="shared" si="39"/>
        <v>0</v>
      </c>
      <c r="Q291" s="7">
        <f t="shared" si="41"/>
        <v>0</v>
      </c>
      <c r="R291" s="7">
        <f t="shared" si="29"/>
        <v>0</v>
      </c>
      <c r="S291" s="7">
        <f t="shared" si="30"/>
        <v>0</v>
      </c>
      <c r="T291" s="7" t="str">
        <f t="shared" si="31"/>
        <v/>
      </c>
      <c r="U291" s="7" t="str">
        <f t="shared" si="32"/>
        <v/>
      </c>
    </row>
    <row r="292" spans="1:21" ht="15.95" hidden="1" customHeight="1">
      <c r="A292" s="230" t="s">
        <v>1446</v>
      </c>
      <c r="B292" s="105"/>
      <c r="C292" s="109"/>
      <c r="D292" s="109"/>
      <c r="E292" s="109"/>
      <c r="F292" s="109"/>
      <c r="G292" s="194">
        <f>VLOOKUP(E292,別表３!$B$9:$I$14,7,FALSE)</f>
        <v>0</v>
      </c>
      <c r="H292" s="194">
        <f>VLOOKUP($F292,別表３!$B$9:$I$14,7,FALSE)</f>
        <v>0</v>
      </c>
      <c r="I292" s="194">
        <f>VLOOKUP($F292,別表３!$B$9:$I$14,7,FALSE)</f>
        <v>0</v>
      </c>
      <c r="J292" s="194">
        <f>IF(F292=5,別表２!$E$4,0)</f>
        <v>0</v>
      </c>
      <c r="K292" s="194">
        <f>VLOOKUP($F292,別表３!$B$9:$I$14,5,FALSE)</f>
        <v>0</v>
      </c>
      <c r="L292" s="231" t="str">
        <f>IF(F292="","",VLOOKUP(F292,別表３!$B$9:$D$14,3,FALSE))</f>
        <v/>
      </c>
      <c r="M292" s="98"/>
      <c r="N292" s="98"/>
      <c r="O292" s="97"/>
      <c r="P292" s="232">
        <f t="shared" si="39"/>
        <v>0</v>
      </c>
      <c r="Q292" s="7">
        <f t="shared" si="41"/>
        <v>0</v>
      </c>
      <c r="R292" s="7">
        <f t="shared" si="29"/>
        <v>0</v>
      </c>
      <c r="S292" s="7">
        <f t="shared" si="30"/>
        <v>0</v>
      </c>
      <c r="T292" s="7" t="str">
        <f t="shared" si="31"/>
        <v/>
      </c>
      <c r="U292" s="7" t="str">
        <f t="shared" si="32"/>
        <v/>
      </c>
    </row>
    <row r="293" spans="1:21" ht="15.95" hidden="1" customHeight="1">
      <c r="A293" s="230" t="s">
        <v>1447</v>
      </c>
      <c r="B293" s="105"/>
      <c r="C293" s="109"/>
      <c r="D293" s="109"/>
      <c r="E293" s="109"/>
      <c r="F293" s="109"/>
      <c r="G293" s="194">
        <f>VLOOKUP(E293,別表３!$B$9:$I$14,7,FALSE)</f>
        <v>0</v>
      </c>
      <c r="H293" s="194">
        <f>VLOOKUP($F293,別表３!$B$9:$I$14,7,FALSE)</f>
        <v>0</v>
      </c>
      <c r="I293" s="194">
        <f>VLOOKUP($F293,別表３!$B$9:$I$14,7,FALSE)</f>
        <v>0</v>
      </c>
      <c r="J293" s="194">
        <f>IF(F293=5,別表２!$E$4,0)</f>
        <v>0</v>
      </c>
      <c r="K293" s="194">
        <f>VLOOKUP($F293,別表３!$B$9:$I$14,5,FALSE)</f>
        <v>0</v>
      </c>
      <c r="L293" s="231" t="str">
        <f>IF(F293="","",VLOOKUP(F293,別表３!$B$9:$D$14,3,FALSE))</f>
        <v/>
      </c>
      <c r="M293" s="98"/>
      <c r="N293" s="98"/>
      <c r="O293" s="97"/>
      <c r="P293" s="232">
        <f t="shared" si="39"/>
        <v>0</v>
      </c>
      <c r="Q293" s="7">
        <f t="shared" si="41"/>
        <v>0</v>
      </c>
      <c r="R293" s="7">
        <f t="shared" si="29"/>
        <v>0</v>
      </c>
      <c r="S293" s="7">
        <f t="shared" si="30"/>
        <v>0</v>
      </c>
      <c r="T293" s="7" t="str">
        <f t="shared" si="31"/>
        <v/>
      </c>
      <c r="U293" s="7" t="str">
        <f t="shared" si="32"/>
        <v/>
      </c>
    </row>
    <row r="294" spans="1:21" ht="15.95" hidden="1" customHeight="1">
      <c r="A294" s="230" t="s">
        <v>1448</v>
      </c>
      <c r="B294" s="105"/>
      <c r="C294" s="109"/>
      <c r="D294" s="109"/>
      <c r="E294" s="109"/>
      <c r="F294" s="109"/>
      <c r="G294" s="194">
        <f>VLOOKUP(E294,別表３!$B$9:$I$14,7,FALSE)</f>
        <v>0</v>
      </c>
      <c r="H294" s="194">
        <f>VLOOKUP($F294,別表３!$B$9:$I$14,7,FALSE)</f>
        <v>0</v>
      </c>
      <c r="I294" s="194">
        <f>VLOOKUP($F294,別表３!$B$9:$I$14,7,FALSE)</f>
        <v>0</v>
      </c>
      <c r="J294" s="194">
        <f>IF(F294=5,別表２!$E$4,0)</f>
        <v>0</v>
      </c>
      <c r="K294" s="194">
        <f>VLOOKUP($F294,別表３!$B$9:$I$14,5,FALSE)</f>
        <v>0</v>
      </c>
      <c r="L294" s="231" t="str">
        <f>IF(F294="","",VLOOKUP(F294,別表３!$B$9:$D$14,3,FALSE))</f>
        <v/>
      </c>
      <c r="M294" s="98"/>
      <c r="N294" s="98"/>
      <c r="O294" s="97"/>
      <c r="P294" s="232">
        <f t="shared" si="39"/>
        <v>0</v>
      </c>
      <c r="Q294" s="7">
        <f t="shared" si="41"/>
        <v>0</v>
      </c>
      <c r="R294" s="7">
        <f t="shared" si="29"/>
        <v>0</v>
      </c>
      <c r="S294" s="7">
        <f t="shared" si="30"/>
        <v>0</v>
      </c>
      <c r="T294" s="7" t="str">
        <f t="shared" si="31"/>
        <v/>
      </c>
      <c r="U294" s="7" t="str">
        <f t="shared" si="32"/>
        <v/>
      </c>
    </row>
    <row r="295" spans="1:21" ht="15.95" hidden="1" customHeight="1">
      <c r="A295" s="230" t="s">
        <v>1449</v>
      </c>
      <c r="B295" s="105"/>
      <c r="C295" s="109"/>
      <c r="D295" s="109"/>
      <c r="E295" s="109"/>
      <c r="F295" s="109"/>
      <c r="G295" s="194">
        <f>VLOOKUP(E295,別表３!$B$9:$I$14,7,FALSE)</f>
        <v>0</v>
      </c>
      <c r="H295" s="194">
        <f>VLOOKUP($F295,別表３!$B$9:$I$14,7,FALSE)</f>
        <v>0</v>
      </c>
      <c r="I295" s="194">
        <f>VLOOKUP($F295,別表３!$B$9:$I$14,7,FALSE)</f>
        <v>0</v>
      </c>
      <c r="J295" s="194">
        <f>IF(F295=5,別表２!$E$4,0)</f>
        <v>0</v>
      </c>
      <c r="K295" s="194">
        <f>VLOOKUP($F295,別表３!$B$9:$I$14,5,FALSE)</f>
        <v>0</v>
      </c>
      <c r="L295" s="231" t="str">
        <f>IF(F295="","",VLOOKUP(F295,別表３!$B$9:$D$14,3,FALSE))</f>
        <v/>
      </c>
      <c r="M295" s="98"/>
      <c r="N295" s="98"/>
      <c r="O295" s="97"/>
      <c r="P295" s="232">
        <f t="shared" si="39"/>
        <v>0</v>
      </c>
      <c r="Q295" s="7">
        <f t="shared" si="41"/>
        <v>0</v>
      </c>
      <c r="R295" s="7">
        <f t="shared" si="29"/>
        <v>0</v>
      </c>
      <c r="S295" s="7">
        <f t="shared" si="30"/>
        <v>0</v>
      </c>
      <c r="T295" s="7" t="str">
        <f t="shared" si="31"/>
        <v/>
      </c>
      <c r="U295" s="7" t="str">
        <f t="shared" si="32"/>
        <v/>
      </c>
    </row>
    <row r="296" spans="1:21" ht="15.95" hidden="1" customHeight="1">
      <c r="A296" s="230" t="s">
        <v>1450</v>
      </c>
      <c r="B296" s="105"/>
      <c r="C296" s="108"/>
      <c r="D296" s="108"/>
      <c r="E296" s="109"/>
      <c r="F296" s="109"/>
      <c r="G296" s="194">
        <f>VLOOKUP(E296,別表３!$B$9:$I$14,7,FALSE)</f>
        <v>0</v>
      </c>
      <c r="H296" s="194">
        <f>VLOOKUP($F296,別表３!$B$9:$I$14,7,FALSE)</f>
        <v>0</v>
      </c>
      <c r="I296" s="194">
        <f>VLOOKUP($F296,別表３!$B$9:$I$14,7,FALSE)</f>
        <v>0</v>
      </c>
      <c r="J296" s="194">
        <f>IF(F296=5,別表２!$E$4,0)</f>
        <v>0</v>
      </c>
      <c r="K296" s="194">
        <f>VLOOKUP($F296,別表３!$B$9:$I$14,5,FALSE)</f>
        <v>0</v>
      </c>
      <c r="L296" s="231" t="str">
        <f>IF(F296="","",VLOOKUP(F296,別表３!$B$9:$D$14,3,FALSE))</f>
        <v/>
      </c>
      <c r="M296" s="98"/>
      <c r="N296" s="98"/>
      <c r="O296" s="97"/>
      <c r="P296" s="232">
        <f t="shared" si="39"/>
        <v>0</v>
      </c>
      <c r="Q296" s="7">
        <f t="shared" si="41"/>
        <v>0</v>
      </c>
      <c r="R296" s="7">
        <f t="shared" si="29"/>
        <v>0</v>
      </c>
      <c r="S296" s="7">
        <f t="shared" si="30"/>
        <v>0</v>
      </c>
      <c r="T296" s="7" t="str">
        <f t="shared" si="31"/>
        <v/>
      </c>
      <c r="U296" s="7" t="str">
        <f t="shared" si="32"/>
        <v/>
      </c>
    </row>
    <row r="297" spans="1:21" ht="15.95" hidden="1" customHeight="1">
      <c r="A297" s="230" t="s">
        <v>1451</v>
      </c>
      <c r="B297" s="105"/>
      <c r="C297" s="108"/>
      <c r="D297" s="108"/>
      <c r="E297" s="109"/>
      <c r="F297" s="109"/>
      <c r="G297" s="194">
        <f>VLOOKUP(E297,別表３!$B$9:$I$14,7,FALSE)</f>
        <v>0</v>
      </c>
      <c r="H297" s="194">
        <f>VLOOKUP($F297,別表３!$B$9:$I$14,7,FALSE)</f>
        <v>0</v>
      </c>
      <c r="I297" s="194">
        <f>VLOOKUP($F297,別表３!$B$9:$I$14,7,FALSE)</f>
        <v>0</v>
      </c>
      <c r="J297" s="194">
        <f>IF(F297=5,別表２!$E$4,0)</f>
        <v>0</v>
      </c>
      <c r="K297" s="194">
        <f>VLOOKUP($F297,別表３!$B$9:$I$14,5,FALSE)</f>
        <v>0</v>
      </c>
      <c r="L297" s="231" t="str">
        <f>IF(F297="","",VLOOKUP(F297,別表３!$B$9:$D$14,3,FALSE))</f>
        <v/>
      </c>
      <c r="M297" s="98"/>
      <c r="N297" s="98"/>
      <c r="O297" s="97"/>
      <c r="P297" s="232">
        <f t="shared" si="39"/>
        <v>0</v>
      </c>
      <c r="Q297" s="7">
        <f t="shared" si="41"/>
        <v>0</v>
      </c>
      <c r="R297" s="7">
        <f t="shared" si="29"/>
        <v>0</v>
      </c>
      <c r="S297" s="7">
        <f t="shared" si="30"/>
        <v>0</v>
      </c>
      <c r="T297" s="7" t="str">
        <f t="shared" si="31"/>
        <v/>
      </c>
      <c r="U297" s="7" t="str">
        <f t="shared" si="32"/>
        <v/>
      </c>
    </row>
    <row r="298" spans="1:21" ht="15.95" hidden="1" customHeight="1">
      <c r="A298" s="230" t="s">
        <v>1452</v>
      </c>
      <c r="B298" s="105"/>
      <c r="C298" s="108"/>
      <c r="D298" s="108"/>
      <c r="E298" s="109"/>
      <c r="F298" s="109"/>
      <c r="G298" s="194">
        <f>VLOOKUP(E298,別表３!$B$9:$I$14,7,FALSE)</f>
        <v>0</v>
      </c>
      <c r="H298" s="194">
        <f>VLOOKUP($F298,別表３!$B$9:$I$14,7,FALSE)</f>
        <v>0</v>
      </c>
      <c r="I298" s="194">
        <f>VLOOKUP($F298,別表３!$B$9:$I$14,7,FALSE)</f>
        <v>0</v>
      </c>
      <c r="J298" s="194">
        <f>IF(F298=5,別表２!$E$4,0)</f>
        <v>0</v>
      </c>
      <c r="K298" s="194">
        <f>VLOOKUP($F298,別表３!$B$9:$I$14,5,FALSE)</f>
        <v>0</v>
      </c>
      <c r="L298" s="231" t="str">
        <f>IF(F298="","",VLOOKUP(F298,別表３!$B$9:$D$14,3,FALSE))</f>
        <v/>
      </c>
      <c r="M298" s="98"/>
      <c r="N298" s="98"/>
      <c r="O298" s="97"/>
      <c r="P298" s="232">
        <f t="shared" si="39"/>
        <v>0</v>
      </c>
      <c r="Q298" s="7">
        <f t="shared" si="41"/>
        <v>0</v>
      </c>
      <c r="R298" s="7">
        <f t="shared" si="29"/>
        <v>0</v>
      </c>
      <c r="S298" s="7">
        <f t="shared" si="30"/>
        <v>0</v>
      </c>
      <c r="T298" s="7" t="str">
        <f t="shared" si="31"/>
        <v/>
      </c>
      <c r="U298" s="7" t="str">
        <f t="shared" si="32"/>
        <v/>
      </c>
    </row>
    <row r="299" spans="1:21" ht="15.95" hidden="1" customHeight="1">
      <c r="A299" s="230" t="s">
        <v>1453</v>
      </c>
      <c r="B299" s="105"/>
      <c r="C299" s="108"/>
      <c r="D299" s="108"/>
      <c r="E299" s="109"/>
      <c r="F299" s="109"/>
      <c r="G299" s="194">
        <f>VLOOKUP(E299,別表３!$B$9:$I$14,7,FALSE)</f>
        <v>0</v>
      </c>
      <c r="H299" s="194">
        <f>VLOOKUP($F299,別表３!$B$9:$I$14,7,FALSE)</f>
        <v>0</v>
      </c>
      <c r="I299" s="194">
        <f>VLOOKUP($F299,別表３!$B$9:$I$14,7,FALSE)</f>
        <v>0</v>
      </c>
      <c r="J299" s="194">
        <f>IF(F299=5,別表２!$E$4,0)</f>
        <v>0</v>
      </c>
      <c r="K299" s="194">
        <f>VLOOKUP($F299,別表３!$B$9:$I$14,5,FALSE)</f>
        <v>0</v>
      </c>
      <c r="L299" s="231" t="str">
        <f>IF(F299="","",VLOOKUP(F299,別表３!$B$9:$D$14,3,FALSE))</f>
        <v/>
      </c>
      <c r="M299" s="98"/>
      <c r="N299" s="98"/>
      <c r="O299" s="97"/>
      <c r="P299" s="232">
        <f t="shared" si="39"/>
        <v>0</v>
      </c>
      <c r="Q299" s="7">
        <f t="shared" si="41"/>
        <v>0</v>
      </c>
      <c r="R299" s="7">
        <f t="shared" si="29"/>
        <v>0</v>
      </c>
      <c r="S299" s="7">
        <f t="shared" si="30"/>
        <v>0</v>
      </c>
      <c r="T299" s="7" t="str">
        <f t="shared" si="31"/>
        <v/>
      </c>
      <c r="U299" s="7" t="str">
        <f t="shared" si="32"/>
        <v/>
      </c>
    </row>
    <row r="300" spans="1:21" ht="15.95" hidden="1" customHeight="1">
      <c r="A300" s="230" t="s">
        <v>1454</v>
      </c>
      <c r="B300" s="105"/>
      <c r="C300" s="108"/>
      <c r="D300" s="108"/>
      <c r="E300" s="109"/>
      <c r="F300" s="109"/>
      <c r="G300" s="194">
        <f>VLOOKUP(E300,別表３!$B$9:$I$14,7,FALSE)</f>
        <v>0</v>
      </c>
      <c r="H300" s="194">
        <f>VLOOKUP($F300,別表３!$B$9:$I$14,7,FALSE)</f>
        <v>0</v>
      </c>
      <c r="I300" s="194">
        <f>VLOOKUP($F300,別表３!$B$9:$I$14,7,FALSE)</f>
        <v>0</v>
      </c>
      <c r="J300" s="194">
        <f>IF(F300=5,別表２!$E$4,0)</f>
        <v>0</v>
      </c>
      <c r="K300" s="194">
        <f>VLOOKUP($F300,別表３!$B$9:$I$14,5,FALSE)</f>
        <v>0</v>
      </c>
      <c r="L300" s="231" t="str">
        <f>IF(F300="","",VLOOKUP(F300,別表３!$B$9:$D$14,3,FALSE))</f>
        <v/>
      </c>
      <c r="M300" s="98"/>
      <c r="N300" s="98"/>
      <c r="O300" s="97"/>
      <c r="P300" s="232">
        <f t="shared" si="39"/>
        <v>0</v>
      </c>
      <c r="Q300" s="7">
        <f t="shared" si="41"/>
        <v>0</v>
      </c>
      <c r="R300" s="7">
        <f t="shared" si="29"/>
        <v>0</v>
      </c>
      <c r="S300" s="7">
        <f t="shared" si="30"/>
        <v>0</v>
      </c>
      <c r="T300" s="7" t="str">
        <f t="shared" si="31"/>
        <v/>
      </c>
      <c r="U300" s="7" t="str">
        <f t="shared" si="32"/>
        <v/>
      </c>
    </row>
    <row r="301" spans="1:21" ht="15.95" hidden="1" customHeight="1">
      <c r="A301" s="230" t="s">
        <v>1455</v>
      </c>
      <c r="B301" s="105"/>
      <c r="C301" s="108"/>
      <c r="D301" s="108"/>
      <c r="E301" s="109"/>
      <c r="F301" s="109"/>
      <c r="G301" s="194">
        <f>VLOOKUP(E301,別表３!$B$9:$I$14,7,FALSE)</f>
        <v>0</v>
      </c>
      <c r="H301" s="194">
        <f>VLOOKUP($F301,別表３!$B$9:$I$14,7,FALSE)</f>
        <v>0</v>
      </c>
      <c r="I301" s="194">
        <f>VLOOKUP($F301,別表３!$B$9:$I$14,7,FALSE)</f>
        <v>0</v>
      </c>
      <c r="J301" s="194">
        <f>IF(F301=5,別表２!$E$4,0)</f>
        <v>0</v>
      </c>
      <c r="K301" s="194">
        <f>VLOOKUP($F301,別表３!$B$9:$I$14,5,FALSE)</f>
        <v>0</v>
      </c>
      <c r="L301" s="231" t="str">
        <f>IF(F301="","",VLOOKUP(F301,別表３!$B$9:$D$14,3,FALSE))</f>
        <v/>
      </c>
      <c r="M301" s="98"/>
      <c r="N301" s="98"/>
      <c r="O301" s="97"/>
      <c r="P301" s="232">
        <f t="shared" si="39"/>
        <v>0</v>
      </c>
      <c r="Q301" s="7">
        <f t="shared" si="41"/>
        <v>0</v>
      </c>
      <c r="R301" s="7">
        <f t="shared" si="29"/>
        <v>0</v>
      </c>
      <c r="S301" s="7">
        <f t="shared" si="30"/>
        <v>0</v>
      </c>
      <c r="T301" s="7" t="str">
        <f t="shared" si="31"/>
        <v/>
      </c>
      <c r="U301" s="7" t="str">
        <f t="shared" si="32"/>
        <v/>
      </c>
    </row>
    <row r="302" spans="1:21" ht="15.95" hidden="1" customHeight="1">
      <c r="A302" s="230" t="s">
        <v>1456</v>
      </c>
      <c r="B302" s="105"/>
      <c r="C302" s="108"/>
      <c r="D302" s="108"/>
      <c r="E302" s="109"/>
      <c r="F302" s="109"/>
      <c r="G302" s="194">
        <f>VLOOKUP(E302,別表３!$B$9:$I$14,7,FALSE)</f>
        <v>0</v>
      </c>
      <c r="H302" s="194">
        <f>VLOOKUP($F302,別表３!$B$9:$I$14,7,FALSE)</f>
        <v>0</v>
      </c>
      <c r="I302" s="194">
        <f>VLOOKUP($F302,別表３!$B$9:$I$14,7,FALSE)</f>
        <v>0</v>
      </c>
      <c r="J302" s="194">
        <f>IF(F302=5,別表２!$E$4,0)</f>
        <v>0</v>
      </c>
      <c r="K302" s="194">
        <f>VLOOKUP($F302,別表３!$B$9:$I$14,5,FALSE)</f>
        <v>0</v>
      </c>
      <c r="L302" s="231" t="str">
        <f>IF(F302="","",VLOOKUP(F302,別表３!$B$9:$D$14,3,FALSE))</f>
        <v/>
      </c>
      <c r="M302" s="98"/>
      <c r="N302" s="98"/>
      <c r="O302" s="97"/>
      <c r="P302" s="232">
        <f t="shared" si="39"/>
        <v>0</v>
      </c>
      <c r="Q302" s="7">
        <f>IF(E302=5,G302,0)</f>
        <v>0</v>
      </c>
      <c r="R302" s="7">
        <f t="shared" si="29"/>
        <v>0</v>
      </c>
      <c r="S302" s="7">
        <f t="shared" si="30"/>
        <v>0</v>
      </c>
      <c r="T302" s="7" t="str">
        <f t="shared" si="31"/>
        <v/>
      </c>
      <c r="U302" s="7" t="str">
        <f t="shared" si="32"/>
        <v/>
      </c>
    </row>
    <row r="303" spans="1:21" s="217" customFormat="1" ht="15.95" hidden="1" customHeight="1">
      <c r="A303" s="230" t="s">
        <v>1457</v>
      </c>
      <c r="B303" s="105"/>
      <c r="C303" s="108"/>
      <c r="D303" s="108"/>
      <c r="E303" s="108"/>
      <c r="F303" s="108"/>
      <c r="G303" s="234">
        <f>VLOOKUP(E303,別表３!$B$9:$I$14,7,FALSE)</f>
        <v>0</v>
      </c>
      <c r="H303" s="234">
        <f>VLOOKUP($F303,別表３!$B$9:$I$14,7,FALSE)</f>
        <v>0</v>
      </c>
      <c r="I303" s="234">
        <f>VLOOKUP($F303,別表３!$B$9:$I$14,7,FALSE)</f>
        <v>0</v>
      </c>
      <c r="J303" s="234">
        <f>IF(F303=5,別表２!$E$4,0)</f>
        <v>0</v>
      </c>
      <c r="K303" s="234">
        <f>VLOOKUP($F303,別表３!$B$9:$I$14,5,FALSE)</f>
        <v>0</v>
      </c>
      <c r="L303" s="235" t="str">
        <f>IF(F303="","",VLOOKUP(F303,別表３!$B$9:$D$14,3,FALSE))</f>
        <v/>
      </c>
      <c r="M303" s="103"/>
      <c r="N303" s="103"/>
      <c r="O303" s="568"/>
      <c r="P303" s="236">
        <f t="shared" si="39"/>
        <v>0</v>
      </c>
      <c r="Q303" s="7">
        <f t="shared" ref="Q303:Q323" si="42">IF(E303=5,G303,0)</f>
        <v>0</v>
      </c>
      <c r="R303" s="7">
        <f t="shared" si="29"/>
        <v>0</v>
      </c>
      <c r="S303" s="7">
        <f t="shared" si="30"/>
        <v>0</v>
      </c>
      <c r="T303" s="7" t="str">
        <f t="shared" si="31"/>
        <v/>
      </c>
      <c r="U303" s="7" t="str">
        <f t="shared" si="32"/>
        <v/>
      </c>
    </row>
    <row r="304" spans="1:21" s="217" customFormat="1" ht="15.95" hidden="1" customHeight="1">
      <c r="A304" s="230" t="s">
        <v>1458</v>
      </c>
      <c r="B304" s="105"/>
      <c r="C304" s="108"/>
      <c r="D304" s="108"/>
      <c r="E304" s="108"/>
      <c r="F304" s="108"/>
      <c r="G304" s="234">
        <f>VLOOKUP(E304,別表３!$B$9:$I$14,7,FALSE)</f>
        <v>0</v>
      </c>
      <c r="H304" s="234">
        <f>VLOOKUP($F304,別表３!$B$9:$I$14,7,FALSE)</f>
        <v>0</v>
      </c>
      <c r="I304" s="234">
        <f>VLOOKUP($F304,別表３!$B$9:$I$14,7,FALSE)</f>
        <v>0</v>
      </c>
      <c r="J304" s="234">
        <f>IF(F304=5,別表２!$E$4,0)</f>
        <v>0</v>
      </c>
      <c r="K304" s="234">
        <f>VLOOKUP($F304,別表３!$B$9:$I$14,5,FALSE)</f>
        <v>0</v>
      </c>
      <c r="L304" s="235" t="str">
        <f>IF(F304="","",VLOOKUP(F304,別表３!$B$9:$D$14,3,FALSE))</f>
        <v/>
      </c>
      <c r="M304" s="103"/>
      <c r="N304" s="103"/>
      <c r="O304" s="568"/>
      <c r="P304" s="236">
        <f t="shared" si="39"/>
        <v>0</v>
      </c>
      <c r="Q304" s="7">
        <f t="shared" si="42"/>
        <v>0</v>
      </c>
      <c r="R304" s="7">
        <f t="shared" si="29"/>
        <v>0</v>
      </c>
      <c r="S304" s="7">
        <f t="shared" si="30"/>
        <v>0</v>
      </c>
      <c r="T304" s="7" t="str">
        <f t="shared" si="31"/>
        <v/>
      </c>
      <c r="U304" s="7" t="str">
        <f t="shared" si="32"/>
        <v/>
      </c>
    </row>
    <row r="305" spans="1:21" s="217" customFormat="1" ht="15.95" hidden="1" customHeight="1">
      <c r="A305" s="230" t="s">
        <v>1459</v>
      </c>
      <c r="B305" s="105"/>
      <c r="C305" s="110"/>
      <c r="D305" s="110"/>
      <c r="E305" s="108"/>
      <c r="F305" s="108"/>
      <c r="G305" s="234">
        <f>VLOOKUP(E305,別表３!$B$9:$I$14,7,FALSE)</f>
        <v>0</v>
      </c>
      <c r="H305" s="234">
        <f>VLOOKUP($F305,別表３!$B$9:$I$14,7,FALSE)</f>
        <v>0</v>
      </c>
      <c r="I305" s="234">
        <f>VLOOKUP($F305,別表３!$B$9:$I$14,7,FALSE)</f>
        <v>0</v>
      </c>
      <c r="J305" s="234">
        <f>IF(F305=5,別表２!$E$4,0)</f>
        <v>0</v>
      </c>
      <c r="K305" s="234">
        <f>VLOOKUP($F305,別表３!$B$9:$I$14,5,FALSE)</f>
        <v>0</v>
      </c>
      <c r="L305" s="235" t="str">
        <f>IF(F305="","",VLOOKUP(F305,別表３!$B$9:$D$14,3,FALSE))</f>
        <v/>
      </c>
      <c r="M305" s="103"/>
      <c r="N305" s="103"/>
      <c r="O305" s="568"/>
      <c r="P305" s="236">
        <f t="shared" si="39"/>
        <v>0</v>
      </c>
      <c r="Q305" s="7">
        <f t="shared" si="42"/>
        <v>0</v>
      </c>
      <c r="R305" s="7">
        <f t="shared" si="29"/>
        <v>0</v>
      </c>
      <c r="S305" s="7">
        <f t="shared" si="30"/>
        <v>0</v>
      </c>
      <c r="T305" s="7" t="str">
        <f t="shared" si="31"/>
        <v/>
      </c>
      <c r="U305" s="7" t="str">
        <f t="shared" si="32"/>
        <v/>
      </c>
    </row>
    <row r="306" spans="1:21" s="217" customFormat="1" ht="15.95" hidden="1" customHeight="1">
      <c r="A306" s="230" t="s">
        <v>1460</v>
      </c>
      <c r="B306" s="105"/>
      <c r="C306" s="108"/>
      <c r="D306" s="108"/>
      <c r="E306" s="108"/>
      <c r="F306" s="108"/>
      <c r="G306" s="234">
        <f>VLOOKUP(E306,別表３!$B$9:$I$14,7,FALSE)</f>
        <v>0</v>
      </c>
      <c r="H306" s="234">
        <f>VLOOKUP($F306,別表３!$B$9:$I$14,7,FALSE)</f>
        <v>0</v>
      </c>
      <c r="I306" s="234">
        <f>VLOOKUP($F306,別表３!$B$9:$I$14,7,FALSE)</f>
        <v>0</v>
      </c>
      <c r="J306" s="234">
        <f>IF(F306=5,別表２!$E$4,0)</f>
        <v>0</v>
      </c>
      <c r="K306" s="234">
        <f>VLOOKUP($F306,別表３!$B$9:$I$14,5,FALSE)</f>
        <v>0</v>
      </c>
      <c r="L306" s="235" t="str">
        <f>IF(F306="","",VLOOKUP(F306,別表３!$B$9:$D$14,3,FALSE))</f>
        <v/>
      </c>
      <c r="M306" s="103"/>
      <c r="N306" s="103"/>
      <c r="O306" s="568"/>
      <c r="P306" s="236">
        <f t="shared" si="39"/>
        <v>0</v>
      </c>
      <c r="Q306" s="7">
        <f t="shared" si="42"/>
        <v>0</v>
      </c>
      <c r="R306" s="7">
        <f t="shared" si="29"/>
        <v>0</v>
      </c>
      <c r="S306" s="7">
        <f t="shared" si="30"/>
        <v>0</v>
      </c>
      <c r="T306" s="7" t="str">
        <f t="shared" si="31"/>
        <v/>
      </c>
      <c r="U306" s="7" t="str">
        <f t="shared" si="32"/>
        <v/>
      </c>
    </row>
    <row r="307" spans="1:21" ht="15.95" hidden="1" customHeight="1">
      <c r="A307" s="230" t="s">
        <v>1461</v>
      </c>
      <c r="B307" s="105"/>
      <c r="C307" s="108"/>
      <c r="D307" s="108"/>
      <c r="E307" s="109"/>
      <c r="F307" s="109"/>
      <c r="G307" s="194">
        <f>VLOOKUP(E307,別表３!$B$9:$I$14,7,FALSE)</f>
        <v>0</v>
      </c>
      <c r="H307" s="194">
        <f>VLOOKUP($F307,別表３!$B$9:$I$14,7,FALSE)</f>
        <v>0</v>
      </c>
      <c r="I307" s="194">
        <f>VLOOKUP($F307,別表３!$B$9:$I$14,7,FALSE)</f>
        <v>0</v>
      </c>
      <c r="J307" s="194">
        <f>IF(F307=5,別表２!$E$4,0)</f>
        <v>0</v>
      </c>
      <c r="K307" s="194">
        <f>VLOOKUP($F307,別表３!$B$9:$I$14,5,FALSE)</f>
        <v>0</v>
      </c>
      <c r="L307" s="231" t="str">
        <f>IF(F307="","",VLOOKUP(F307,別表３!$B$9:$D$14,3,FALSE))</f>
        <v/>
      </c>
      <c r="M307" s="98"/>
      <c r="N307" s="98"/>
      <c r="O307" s="97"/>
      <c r="P307" s="232">
        <f t="shared" si="39"/>
        <v>0</v>
      </c>
      <c r="Q307" s="7">
        <f t="shared" si="42"/>
        <v>0</v>
      </c>
      <c r="R307" s="7">
        <f t="shared" si="29"/>
        <v>0</v>
      </c>
      <c r="S307" s="7">
        <f t="shared" si="30"/>
        <v>0</v>
      </c>
      <c r="T307" s="7" t="str">
        <f t="shared" si="31"/>
        <v/>
      </c>
      <c r="U307" s="7" t="str">
        <f t="shared" si="32"/>
        <v/>
      </c>
    </row>
    <row r="308" spans="1:21" ht="15.95" hidden="1" customHeight="1">
      <c r="A308" s="230" t="s">
        <v>1462</v>
      </c>
      <c r="B308" s="105"/>
      <c r="C308" s="108"/>
      <c r="D308" s="108"/>
      <c r="E308" s="109"/>
      <c r="F308" s="109"/>
      <c r="G308" s="194">
        <f>VLOOKUP(E308,別表３!$B$9:$I$14,7,FALSE)</f>
        <v>0</v>
      </c>
      <c r="H308" s="194">
        <f>VLOOKUP($F308,別表３!$B$9:$I$14,7,FALSE)</f>
        <v>0</v>
      </c>
      <c r="I308" s="194">
        <f>VLOOKUP($F308,別表３!$B$9:$I$14,7,FALSE)</f>
        <v>0</v>
      </c>
      <c r="J308" s="194">
        <f>IF(F308=5,別表２!$E$4,0)</f>
        <v>0</v>
      </c>
      <c r="K308" s="194">
        <f>VLOOKUP($F308,別表３!$B$9:$I$14,5,FALSE)</f>
        <v>0</v>
      </c>
      <c r="L308" s="231" t="str">
        <f>IF(F308="","",VLOOKUP(F308,別表３!$B$9:$D$14,3,FALSE))</f>
        <v/>
      </c>
      <c r="M308" s="98"/>
      <c r="N308" s="98"/>
      <c r="O308" s="97"/>
      <c r="P308" s="232">
        <f t="shared" si="39"/>
        <v>0</v>
      </c>
      <c r="Q308" s="7">
        <f t="shared" si="42"/>
        <v>0</v>
      </c>
      <c r="R308" s="7">
        <f t="shared" si="29"/>
        <v>0</v>
      </c>
      <c r="S308" s="7">
        <f t="shared" si="30"/>
        <v>0</v>
      </c>
      <c r="T308" s="7" t="str">
        <f t="shared" si="31"/>
        <v/>
      </c>
      <c r="U308" s="7" t="str">
        <f t="shared" si="32"/>
        <v/>
      </c>
    </row>
    <row r="309" spans="1:21" ht="15.95" hidden="1" customHeight="1">
      <c r="A309" s="230" t="s">
        <v>1463</v>
      </c>
      <c r="B309" s="105"/>
      <c r="C309" s="108"/>
      <c r="D309" s="108"/>
      <c r="E309" s="109"/>
      <c r="F309" s="109"/>
      <c r="G309" s="194">
        <f>VLOOKUP(E309,別表３!$B$9:$I$14,7,FALSE)</f>
        <v>0</v>
      </c>
      <c r="H309" s="194">
        <f>VLOOKUP($F309,別表３!$B$9:$I$14,7,FALSE)</f>
        <v>0</v>
      </c>
      <c r="I309" s="194">
        <f>VLOOKUP($F309,別表３!$B$9:$I$14,7,FALSE)</f>
        <v>0</v>
      </c>
      <c r="J309" s="194">
        <f>IF(F309=5,別表２!$E$4,0)</f>
        <v>0</v>
      </c>
      <c r="K309" s="194">
        <f>VLOOKUP($F309,別表３!$B$9:$I$14,5,FALSE)</f>
        <v>0</v>
      </c>
      <c r="L309" s="231" t="str">
        <f>IF(F309="","",VLOOKUP(F309,別表３!$B$9:$D$14,3,FALSE))</f>
        <v/>
      </c>
      <c r="M309" s="98"/>
      <c r="N309" s="98"/>
      <c r="O309" s="97"/>
      <c r="P309" s="232">
        <f t="shared" si="39"/>
        <v>0</v>
      </c>
      <c r="Q309" s="7">
        <f t="shared" si="42"/>
        <v>0</v>
      </c>
      <c r="R309" s="7">
        <f t="shared" si="29"/>
        <v>0</v>
      </c>
      <c r="S309" s="7">
        <f t="shared" si="30"/>
        <v>0</v>
      </c>
      <c r="T309" s="7" t="str">
        <f t="shared" si="31"/>
        <v/>
      </c>
      <c r="U309" s="7" t="str">
        <f t="shared" si="32"/>
        <v/>
      </c>
    </row>
    <row r="310" spans="1:21" ht="15.95" hidden="1" customHeight="1">
      <c r="A310" s="230" t="s">
        <v>1464</v>
      </c>
      <c r="B310" s="105"/>
      <c r="C310" s="108"/>
      <c r="D310" s="108"/>
      <c r="E310" s="109"/>
      <c r="F310" s="109"/>
      <c r="G310" s="194">
        <f>VLOOKUP(E310,別表３!$B$9:$I$14,7,FALSE)</f>
        <v>0</v>
      </c>
      <c r="H310" s="194">
        <f>VLOOKUP($F310,別表３!$B$9:$I$14,7,FALSE)</f>
        <v>0</v>
      </c>
      <c r="I310" s="194">
        <f>VLOOKUP($F310,別表３!$B$9:$I$14,7,FALSE)</f>
        <v>0</v>
      </c>
      <c r="J310" s="194">
        <f>IF(F310=5,別表２!$E$4,0)</f>
        <v>0</v>
      </c>
      <c r="K310" s="194">
        <f>VLOOKUP($F310,別表３!$B$9:$I$14,5,FALSE)</f>
        <v>0</v>
      </c>
      <c r="L310" s="231" t="str">
        <f>IF(F310="","",VLOOKUP(F310,別表３!$B$9:$D$14,3,FALSE))</f>
        <v/>
      </c>
      <c r="M310" s="98"/>
      <c r="N310" s="98"/>
      <c r="O310" s="97"/>
      <c r="P310" s="232">
        <f t="shared" si="39"/>
        <v>0</v>
      </c>
      <c r="Q310" s="7">
        <f t="shared" si="42"/>
        <v>0</v>
      </c>
      <c r="R310" s="7">
        <f t="shared" si="29"/>
        <v>0</v>
      </c>
      <c r="S310" s="7">
        <f t="shared" si="30"/>
        <v>0</v>
      </c>
      <c r="T310" s="7" t="str">
        <f t="shared" si="31"/>
        <v/>
      </c>
      <c r="U310" s="7" t="str">
        <f t="shared" si="32"/>
        <v/>
      </c>
    </row>
    <row r="311" spans="1:21" ht="15.95" hidden="1" customHeight="1">
      <c r="A311" s="230" t="s">
        <v>1465</v>
      </c>
      <c r="B311" s="105"/>
      <c r="C311" s="108"/>
      <c r="D311" s="108"/>
      <c r="E311" s="109"/>
      <c r="F311" s="109"/>
      <c r="G311" s="194">
        <f>VLOOKUP(E311,別表３!$B$9:$I$14,7,FALSE)</f>
        <v>0</v>
      </c>
      <c r="H311" s="194">
        <f>VLOOKUP($F311,別表３!$B$9:$I$14,7,FALSE)</f>
        <v>0</v>
      </c>
      <c r="I311" s="194">
        <f>VLOOKUP($F311,別表３!$B$9:$I$14,7,FALSE)</f>
        <v>0</v>
      </c>
      <c r="J311" s="194">
        <f>IF(F311=5,別表２!$E$4,0)</f>
        <v>0</v>
      </c>
      <c r="K311" s="194">
        <f>VLOOKUP($F311,別表３!$B$9:$I$14,5,FALSE)</f>
        <v>0</v>
      </c>
      <c r="L311" s="231" t="str">
        <f>IF(F311="","",VLOOKUP(F311,別表３!$B$9:$D$14,3,FALSE))</f>
        <v/>
      </c>
      <c r="M311" s="98"/>
      <c r="N311" s="98"/>
      <c r="O311" s="97"/>
      <c r="P311" s="232">
        <f t="shared" ref="P311:P374" si="43">IF(J311=0,0,IF(M311="",J311,M311))+IF(N311="",K311,IF(L311&lt;=N311+O311,L311,N311+O311))+SUM(G311:I311)</f>
        <v>0</v>
      </c>
      <c r="Q311" s="7">
        <f t="shared" si="42"/>
        <v>0</v>
      </c>
      <c r="R311" s="7">
        <f t="shared" si="29"/>
        <v>0</v>
      </c>
      <c r="S311" s="7">
        <f t="shared" si="30"/>
        <v>0</v>
      </c>
      <c r="T311" s="7" t="str">
        <f t="shared" si="31"/>
        <v/>
      </c>
      <c r="U311" s="7" t="str">
        <f t="shared" si="32"/>
        <v/>
      </c>
    </row>
    <row r="312" spans="1:21" ht="15.95" hidden="1" customHeight="1">
      <c r="A312" s="230" t="s">
        <v>1466</v>
      </c>
      <c r="B312" s="105"/>
      <c r="C312" s="108"/>
      <c r="D312" s="108"/>
      <c r="E312" s="109"/>
      <c r="F312" s="109"/>
      <c r="G312" s="194">
        <f>VLOOKUP(E312,別表３!$B$9:$I$14,7,FALSE)</f>
        <v>0</v>
      </c>
      <c r="H312" s="194">
        <f>VLOOKUP($F312,別表３!$B$9:$I$14,7,FALSE)</f>
        <v>0</v>
      </c>
      <c r="I312" s="194">
        <f>VLOOKUP($F312,別表３!$B$9:$I$14,7,FALSE)</f>
        <v>0</v>
      </c>
      <c r="J312" s="194">
        <f>IF(F312=5,別表２!$E$4,0)</f>
        <v>0</v>
      </c>
      <c r="K312" s="194">
        <f>VLOOKUP($F312,別表３!$B$9:$I$14,5,FALSE)</f>
        <v>0</v>
      </c>
      <c r="L312" s="231" t="str">
        <f>IF(F312="","",VLOOKUP(F312,別表３!$B$9:$D$14,3,FALSE))</f>
        <v/>
      </c>
      <c r="M312" s="98"/>
      <c r="N312" s="98"/>
      <c r="O312" s="97"/>
      <c r="P312" s="232">
        <f t="shared" si="43"/>
        <v>0</v>
      </c>
      <c r="Q312" s="7">
        <f t="shared" si="42"/>
        <v>0</v>
      </c>
      <c r="R312" s="7">
        <f t="shared" si="29"/>
        <v>0</v>
      </c>
      <c r="S312" s="7">
        <f t="shared" si="30"/>
        <v>0</v>
      </c>
      <c r="T312" s="7" t="str">
        <f t="shared" si="31"/>
        <v/>
      </c>
      <c r="U312" s="7" t="str">
        <f t="shared" si="32"/>
        <v/>
      </c>
    </row>
    <row r="313" spans="1:21" ht="15.95" hidden="1" customHeight="1">
      <c r="A313" s="230" t="s">
        <v>1467</v>
      </c>
      <c r="B313" s="105"/>
      <c r="C313" s="109"/>
      <c r="D313" s="109"/>
      <c r="E313" s="109"/>
      <c r="F313" s="109"/>
      <c r="G313" s="194">
        <f>VLOOKUP(E313,別表３!$B$9:$I$14,7,FALSE)</f>
        <v>0</v>
      </c>
      <c r="H313" s="194">
        <f>VLOOKUP($F313,別表３!$B$9:$I$14,7,FALSE)</f>
        <v>0</v>
      </c>
      <c r="I313" s="194">
        <f>VLOOKUP($F313,別表３!$B$9:$I$14,7,FALSE)</f>
        <v>0</v>
      </c>
      <c r="J313" s="194">
        <f>IF(F313=5,別表２!$E$4,0)</f>
        <v>0</v>
      </c>
      <c r="K313" s="194">
        <f>VLOOKUP($F313,別表３!$B$9:$I$14,5,FALSE)</f>
        <v>0</v>
      </c>
      <c r="L313" s="231" t="str">
        <f>IF(F313="","",VLOOKUP(F313,別表３!$B$9:$D$14,3,FALSE))</f>
        <v/>
      </c>
      <c r="M313" s="98"/>
      <c r="N313" s="98"/>
      <c r="O313" s="97"/>
      <c r="P313" s="232">
        <f t="shared" si="43"/>
        <v>0</v>
      </c>
      <c r="Q313" s="7">
        <f t="shared" si="42"/>
        <v>0</v>
      </c>
      <c r="R313" s="7">
        <f t="shared" si="29"/>
        <v>0</v>
      </c>
      <c r="S313" s="7">
        <f t="shared" si="30"/>
        <v>0</v>
      </c>
      <c r="T313" s="7" t="str">
        <f t="shared" si="31"/>
        <v/>
      </c>
      <c r="U313" s="7" t="str">
        <f t="shared" si="32"/>
        <v/>
      </c>
    </row>
    <row r="314" spans="1:21" ht="15.95" hidden="1" customHeight="1">
      <c r="A314" s="230" t="s">
        <v>1468</v>
      </c>
      <c r="B314" s="105"/>
      <c r="C314" s="109"/>
      <c r="D314" s="109"/>
      <c r="E314" s="109"/>
      <c r="F314" s="109"/>
      <c r="G314" s="194">
        <f>VLOOKUP(E314,別表３!$B$9:$I$14,7,FALSE)</f>
        <v>0</v>
      </c>
      <c r="H314" s="194">
        <f>VLOOKUP($F314,別表３!$B$9:$I$14,7,FALSE)</f>
        <v>0</v>
      </c>
      <c r="I314" s="194">
        <f>VLOOKUP($F314,別表３!$B$9:$I$14,7,FALSE)</f>
        <v>0</v>
      </c>
      <c r="J314" s="194">
        <f>IF(F314=5,別表２!$E$4,0)</f>
        <v>0</v>
      </c>
      <c r="K314" s="194">
        <f>VLOOKUP($F314,別表３!$B$9:$I$14,5,FALSE)</f>
        <v>0</v>
      </c>
      <c r="L314" s="231" t="str">
        <f>IF(F314="","",VLOOKUP(F314,別表３!$B$9:$D$14,3,FALSE))</f>
        <v/>
      </c>
      <c r="M314" s="98"/>
      <c r="N314" s="98"/>
      <c r="O314" s="97"/>
      <c r="P314" s="232">
        <f t="shared" si="43"/>
        <v>0</v>
      </c>
      <c r="Q314" s="7">
        <f t="shared" si="42"/>
        <v>0</v>
      </c>
      <c r="R314" s="7">
        <f t="shared" si="29"/>
        <v>0</v>
      </c>
      <c r="S314" s="7">
        <f t="shared" si="30"/>
        <v>0</v>
      </c>
      <c r="T314" s="7" t="str">
        <f t="shared" si="31"/>
        <v/>
      </c>
      <c r="U314" s="7" t="str">
        <f t="shared" si="32"/>
        <v/>
      </c>
    </row>
    <row r="315" spans="1:21" ht="15.95" hidden="1" customHeight="1">
      <c r="A315" s="230" t="s">
        <v>1469</v>
      </c>
      <c r="B315" s="105"/>
      <c r="C315" s="109"/>
      <c r="D315" s="109"/>
      <c r="E315" s="109"/>
      <c r="F315" s="109"/>
      <c r="G315" s="194">
        <f>VLOOKUP(E315,別表３!$B$9:$I$14,7,FALSE)</f>
        <v>0</v>
      </c>
      <c r="H315" s="194">
        <f>VLOOKUP($F315,別表３!$B$9:$I$14,7,FALSE)</f>
        <v>0</v>
      </c>
      <c r="I315" s="194">
        <f>VLOOKUP($F315,別表３!$B$9:$I$14,7,FALSE)</f>
        <v>0</v>
      </c>
      <c r="J315" s="194">
        <f>IF(F315=5,別表２!$E$4,0)</f>
        <v>0</v>
      </c>
      <c r="K315" s="194">
        <f>VLOOKUP($F315,別表３!$B$9:$I$14,5,FALSE)</f>
        <v>0</v>
      </c>
      <c r="L315" s="231" t="str">
        <f>IF(F315="","",VLOOKUP(F315,別表３!$B$9:$D$14,3,FALSE))</f>
        <v/>
      </c>
      <c r="M315" s="98"/>
      <c r="N315" s="98"/>
      <c r="O315" s="97"/>
      <c r="P315" s="232">
        <f t="shared" si="43"/>
        <v>0</v>
      </c>
      <c r="Q315" s="7">
        <f t="shared" si="42"/>
        <v>0</v>
      </c>
      <c r="R315" s="7">
        <f t="shared" si="29"/>
        <v>0</v>
      </c>
      <c r="S315" s="7">
        <f t="shared" si="30"/>
        <v>0</v>
      </c>
      <c r="T315" s="7" t="str">
        <f t="shared" si="31"/>
        <v/>
      </c>
      <c r="U315" s="7" t="str">
        <f t="shared" si="32"/>
        <v/>
      </c>
    </row>
    <row r="316" spans="1:21" ht="15.95" hidden="1" customHeight="1">
      <c r="A316" s="230" t="s">
        <v>1470</v>
      </c>
      <c r="B316" s="105"/>
      <c r="C316" s="109"/>
      <c r="D316" s="109"/>
      <c r="E316" s="109"/>
      <c r="F316" s="109"/>
      <c r="G316" s="194">
        <f>VLOOKUP(E316,別表３!$B$9:$I$14,7,FALSE)</f>
        <v>0</v>
      </c>
      <c r="H316" s="194">
        <f>VLOOKUP($F316,別表３!$B$9:$I$14,7,FALSE)</f>
        <v>0</v>
      </c>
      <c r="I316" s="194">
        <f>VLOOKUP($F316,別表３!$B$9:$I$14,7,FALSE)</f>
        <v>0</v>
      </c>
      <c r="J316" s="194">
        <f>IF(F316=5,別表２!$E$4,0)</f>
        <v>0</v>
      </c>
      <c r="K316" s="194">
        <f>VLOOKUP($F316,別表３!$B$9:$I$14,5,FALSE)</f>
        <v>0</v>
      </c>
      <c r="L316" s="231" t="str">
        <f>IF(F316="","",VLOOKUP(F316,別表３!$B$9:$D$14,3,FALSE))</f>
        <v/>
      </c>
      <c r="M316" s="98"/>
      <c r="N316" s="98"/>
      <c r="O316" s="97"/>
      <c r="P316" s="232">
        <f t="shared" si="43"/>
        <v>0</v>
      </c>
      <c r="Q316" s="7">
        <f t="shared" si="42"/>
        <v>0</v>
      </c>
      <c r="R316" s="7">
        <f t="shared" si="29"/>
        <v>0</v>
      </c>
      <c r="S316" s="7">
        <f t="shared" si="30"/>
        <v>0</v>
      </c>
      <c r="T316" s="7" t="str">
        <f t="shared" si="31"/>
        <v/>
      </c>
      <c r="U316" s="7" t="str">
        <f t="shared" si="32"/>
        <v/>
      </c>
    </row>
    <row r="317" spans="1:21" ht="15.95" hidden="1" customHeight="1">
      <c r="A317" s="230" t="s">
        <v>1471</v>
      </c>
      <c r="B317" s="105"/>
      <c r="C317" s="109"/>
      <c r="D317" s="109"/>
      <c r="E317" s="109"/>
      <c r="F317" s="109"/>
      <c r="G317" s="194">
        <f>VLOOKUP(E317,別表３!$B$9:$I$14,7,FALSE)</f>
        <v>0</v>
      </c>
      <c r="H317" s="194">
        <f>VLOOKUP($F317,別表３!$B$9:$I$14,7,FALSE)</f>
        <v>0</v>
      </c>
      <c r="I317" s="194">
        <f>VLOOKUP($F317,別表３!$B$9:$I$14,7,FALSE)</f>
        <v>0</v>
      </c>
      <c r="J317" s="194">
        <f>IF(F317=5,別表２!$E$4,0)</f>
        <v>0</v>
      </c>
      <c r="K317" s="194">
        <f>VLOOKUP($F317,別表３!$B$9:$I$14,5,FALSE)</f>
        <v>0</v>
      </c>
      <c r="L317" s="231" t="str">
        <f>IF(F317="","",VLOOKUP(F317,別表３!$B$9:$D$14,3,FALSE))</f>
        <v/>
      </c>
      <c r="M317" s="98"/>
      <c r="N317" s="98"/>
      <c r="O317" s="97"/>
      <c r="P317" s="232">
        <f t="shared" si="43"/>
        <v>0</v>
      </c>
      <c r="Q317" s="7">
        <f t="shared" si="42"/>
        <v>0</v>
      </c>
      <c r="R317" s="7">
        <f t="shared" si="29"/>
        <v>0</v>
      </c>
      <c r="S317" s="7">
        <f t="shared" si="30"/>
        <v>0</v>
      </c>
      <c r="T317" s="7" t="str">
        <f t="shared" si="31"/>
        <v/>
      </c>
      <c r="U317" s="7" t="str">
        <f t="shared" si="32"/>
        <v/>
      </c>
    </row>
    <row r="318" spans="1:21" ht="15.95" hidden="1" customHeight="1">
      <c r="A318" s="230" t="s">
        <v>1472</v>
      </c>
      <c r="B318" s="105"/>
      <c r="C318" s="108"/>
      <c r="D318" s="108"/>
      <c r="E318" s="109"/>
      <c r="F318" s="109"/>
      <c r="G318" s="194">
        <f>VLOOKUP(E318,別表３!$B$9:$I$14,7,FALSE)</f>
        <v>0</v>
      </c>
      <c r="H318" s="194">
        <f>VLOOKUP($F318,別表３!$B$9:$I$14,7,FALSE)</f>
        <v>0</v>
      </c>
      <c r="I318" s="194">
        <f>VLOOKUP($F318,別表３!$B$9:$I$14,7,FALSE)</f>
        <v>0</v>
      </c>
      <c r="J318" s="194">
        <f>IF(F318=5,別表２!$E$4,0)</f>
        <v>0</v>
      </c>
      <c r="K318" s="194">
        <f>VLOOKUP($F318,別表３!$B$9:$I$14,5,FALSE)</f>
        <v>0</v>
      </c>
      <c r="L318" s="231" t="str">
        <f>IF(F318="","",VLOOKUP(F318,別表３!$B$9:$D$14,3,FALSE))</f>
        <v/>
      </c>
      <c r="M318" s="98"/>
      <c r="N318" s="98"/>
      <c r="O318" s="97"/>
      <c r="P318" s="232">
        <f t="shared" si="43"/>
        <v>0</v>
      </c>
      <c r="Q318" s="7">
        <f t="shared" si="42"/>
        <v>0</v>
      </c>
      <c r="R318" s="7">
        <f t="shared" si="29"/>
        <v>0</v>
      </c>
      <c r="S318" s="7">
        <f t="shared" si="30"/>
        <v>0</v>
      </c>
      <c r="T318" s="7" t="str">
        <f t="shared" si="31"/>
        <v/>
      </c>
      <c r="U318" s="7" t="str">
        <f t="shared" si="32"/>
        <v/>
      </c>
    </row>
    <row r="319" spans="1:21" ht="15.95" hidden="1" customHeight="1">
      <c r="A319" s="230" t="s">
        <v>1473</v>
      </c>
      <c r="B319" s="105"/>
      <c r="C319" s="108"/>
      <c r="D319" s="108"/>
      <c r="E319" s="109"/>
      <c r="F319" s="109"/>
      <c r="G319" s="194">
        <f>VLOOKUP(E319,別表３!$B$9:$I$14,7,FALSE)</f>
        <v>0</v>
      </c>
      <c r="H319" s="194">
        <f>VLOOKUP($F319,別表３!$B$9:$I$14,7,FALSE)</f>
        <v>0</v>
      </c>
      <c r="I319" s="194">
        <f>VLOOKUP($F319,別表３!$B$9:$I$14,7,FALSE)</f>
        <v>0</v>
      </c>
      <c r="J319" s="194">
        <f>IF(F319=5,別表２!$E$4,0)</f>
        <v>0</v>
      </c>
      <c r="K319" s="194">
        <f>VLOOKUP($F319,別表３!$B$9:$I$14,5,FALSE)</f>
        <v>0</v>
      </c>
      <c r="L319" s="231" t="str">
        <f>IF(F319="","",VLOOKUP(F319,別表３!$B$9:$D$14,3,FALSE))</f>
        <v/>
      </c>
      <c r="M319" s="98"/>
      <c r="N319" s="98"/>
      <c r="O319" s="97"/>
      <c r="P319" s="232">
        <f t="shared" si="43"/>
        <v>0</v>
      </c>
      <c r="Q319" s="7">
        <f t="shared" si="42"/>
        <v>0</v>
      </c>
      <c r="R319" s="7">
        <f t="shared" si="29"/>
        <v>0</v>
      </c>
      <c r="S319" s="7">
        <f t="shared" si="30"/>
        <v>0</v>
      </c>
      <c r="T319" s="7" t="str">
        <f t="shared" si="31"/>
        <v/>
      </c>
      <c r="U319" s="7" t="str">
        <f t="shared" si="32"/>
        <v/>
      </c>
    </row>
    <row r="320" spans="1:21" ht="15.95" hidden="1" customHeight="1">
      <c r="A320" s="230" t="s">
        <v>1474</v>
      </c>
      <c r="B320" s="105"/>
      <c r="C320" s="108"/>
      <c r="D320" s="108"/>
      <c r="E320" s="109"/>
      <c r="F320" s="109"/>
      <c r="G320" s="194">
        <f>VLOOKUP(E320,別表３!$B$9:$I$14,7,FALSE)</f>
        <v>0</v>
      </c>
      <c r="H320" s="194">
        <f>VLOOKUP($F320,別表３!$B$9:$I$14,7,FALSE)</f>
        <v>0</v>
      </c>
      <c r="I320" s="194">
        <f>VLOOKUP($F320,別表３!$B$9:$I$14,7,FALSE)</f>
        <v>0</v>
      </c>
      <c r="J320" s="194">
        <f>IF(F320=5,別表２!$E$4,0)</f>
        <v>0</v>
      </c>
      <c r="K320" s="194">
        <f>VLOOKUP($F320,別表３!$B$9:$I$14,5,FALSE)</f>
        <v>0</v>
      </c>
      <c r="L320" s="231" t="str">
        <f>IF(F320="","",VLOOKUP(F320,別表３!$B$9:$D$14,3,FALSE))</f>
        <v/>
      </c>
      <c r="M320" s="98"/>
      <c r="N320" s="98"/>
      <c r="O320" s="97"/>
      <c r="P320" s="232">
        <f t="shared" si="43"/>
        <v>0</v>
      </c>
      <c r="Q320" s="7">
        <f t="shared" si="42"/>
        <v>0</v>
      </c>
      <c r="R320" s="7">
        <f t="shared" si="29"/>
        <v>0</v>
      </c>
      <c r="S320" s="7">
        <f t="shared" si="30"/>
        <v>0</v>
      </c>
      <c r="T320" s="7" t="str">
        <f t="shared" si="31"/>
        <v/>
      </c>
      <c r="U320" s="7" t="str">
        <f t="shared" si="32"/>
        <v/>
      </c>
    </row>
    <row r="321" spans="1:21" ht="15.95" hidden="1" customHeight="1">
      <c r="A321" s="230" t="s">
        <v>1475</v>
      </c>
      <c r="B321" s="105"/>
      <c r="C321" s="108"/>
      <c r="D321" s="108"/>
      <c r="E321" s="109"/>
      <c r="F321" s="109"/>
      <c r="G321" s="194">
        <f>VLOOKUP(E321,別表３!$B$9:$I$14,7,FALSE)</f>
        <v>0</v>
      </c>
      <c r="H321" s="194">
        <f>VLOOKUP($F321,別表３!$B$9:$I$14,7,FALSE)</f>
        <v>0</v>
      </c>
      <c r="I321" s="194">
        <f>VLOOKUP($F321,別表３!$B$9:$I$14,7,FALSE)</f>
        <v>0</v>
      </c>
      <c r="J321" s="194">
        <f>IF(F321=5,別表２!$E$4,0)</f>
        <v>0</v>
      </c>
      <c r="K321" s="194">
        <f>VLOOKUP($F321,別表３!$B$9:$I$14,5,FALSE)</f>
        <v>0</v>
      </c>
      <c r="L321" s="231" t="str">
        <f>IF(F321="","",VLOOKUP(F321,別表３!$B$9:$D$14,3,FALSE))</f>
        <v/>
      </c>
      <c r="M321" s="98"/>
      <c r="N321" s="98"/>
      <c r="O321" s="97"/>
      <c r="P321" s="232">
        <f t="shared" si="43"/>
        <v>0</v>
      </c>
      <c r="Q321" s="7">
        <f t="shared" si="42"/>
        <v>0</v>
      </c>
      <c r="R321" s="7">
        <f t="shared" si="29"/>
        <v>0</v>
      </c>
      <c r="S321" s="7">
        <f t="shared" si="30"/>
        <v>0</v>
      </c>
      <c r="T321" s="7" t="str">
        <f t="shared" si="31"/>
        <v/>
      </c>
      <c r="U321" s="7" t="str">
        <f t="shared" si="32"/>
        <v/>
      </c>
    </row>
    <row r="322" spans="1:21" ht="15.95" hidden="1" customHeight="1">
      <c r="A322" s="230" t="s">
        <v>1476</v>
      </c>
      <c r="B322" s="105"/>
      <c r="C322" s="108"/>
      <c r="D322" s="108"/>
      <c r="E322" s="109"/>
      <c r="F322" s="109"/>
      <c r="G322" s="194">
        <f>VLOOKUP(E322,別表３!$B$9:$I$14,7,FALSE)</f>
        <v>0</v>
      </c>
      <c r="H322" s="194">
        <f>VLOOKUP($F322,別表３!$B$9:$I$14,7,FALSE)</f>
        <v>0</v>
      </c>
      <c r="I322" s="194">
        <f>VLOOKUP($F322,別表３!$B$9:$I$14,7,FALSE)</f>
        <v>0</v>
      </c>
      <c r="J322" s="194">
        <f>IF(F322=5,別表２!$E$4,0)</f>
        <v>0</v>
      </c>
      <c r="K322" s="194">
        <f>VLOOKUP($F322,別表３!$B$9:$I$14,5,FALSE)</f>
        <v>0</v>
      </c>
      <c r="L322" s="231" t="str">
        <f>IF(F322="","",VLOOKUP(F322,別表３!$B$9:$D$14,3,FALSE))</f>
        <v/>
      </c>
      <c r="M322" s="98"/>
      <c r="N322" s="98"/>
      <c r="O322" s="97"/>
      <c r="P322" s="232">
        <f t="shared" si="43"/>
        <v>0</v>
      </c>
      <c r="Q322" s="7">
        <f t="shared" si="42"/>
        <v>0</v>
      </c>
      <c r="R322" s="7">
        <f t="shared" si="29"/>
        <v>0</v>
      </c>
      <c r="S322" s="7">
        <f t="shared" si="30"/>
        <v>0</v>
      </c>
      <c r="T322" s="7" t="str">
        <f t="shared" si="31"/>
        <v/>
      </c>
      <c r="U322" s="7" t="str">
        <f t="shared" si="32"/>
        <v/>
      </c>
    </row>
    <row r="323" spans="1:21" ht="15.95" hidden="1" customHeight="1">
      <c r="A323" s="230" t="s">
        <v>1477</v>
      </c>
      <c r="B323" s="105"/>
      <c r="C323" s="108"/>
      <c r="D323" s="108"/>
      <c r="E323" s="109"/>
      <c r="F323" s="109"/>
      <c r="G323" s="194">
        <f>VLOOKUP(E323,別表３!$B$9:$I$14,7,FALSE)</f>
        <v>0</v>
      </c>
      <c r="H323" s="194">
        <f>VLOOKUP($F323,別表３!$B$9:$I$14,7,FALSE)</f>
        <v>0</v>
      </c>
      <c r="I323" s="194">
        <f>VLOOKUP($F323,別表３!$B$9:$I$14,7,FALSE)</f>
        <v>0</v>
      </c>
      <c r="J323" s="194">
        <f>IF(F323=5,別表２!$E$4,0)</f>
        <v>0</v>
      </c>
      <c r="K323" s="194">
        <f>VLOOKUP($F323,別表３!$B$9:$I$14,5,FALSE)</f>
        <v>0</v>
      </c>
      <c r="L323" s="231" t="str">
        <f>IF(F323="","",VLOOKUP(F323,別表３!$B$9:$D$14,3,FALSE))</f>
        <v/>
      </c>
      <c r="M323" s="98"/>
      <c r="N323" s="98"/>
      <c r="O323" s="97"/>
      <c r="P323" s="232">
        <f t="shared" si="43"/>
        <v>0</v>
      </c>
      <c r="Q323" s="7">
        <f t="shared" si="42"/>
        <v>0</v>
      </c>
      <c r="R323" s="7">
        <f t="shared" si="29"/>
        <v>0</v>
      </c>
      <c r="S323" s="7">
        <f t="shared" si="30"/>
        <v>0</v>
      </c>
      <c r="T323" s="7" t="str">
        <f t="shared" si="31"/>
        <v/>
      </c>
      <c r="U323" s="7" t="str">
        <f t="shared" si="32"/>
        <v/>
      </c>
    </row>
    <row r="324" spans="1:21" ht="15.95" hidden="1" customHeight="1">
      <c r="A324" s="230" t="s">
        <v>1478</v>
      </c>
      <c r="B324" s="105"/>
      <c r="C324" s="108"/>
      <c r="D324" s="108"/>
      <c r="E324" s="109"/>
      <c r="F324" s="109"/>
      <c r="G324" s="194">
        <f>VLOOKUP(E324,別表３!$B$9:$I$14,7,FALSE)</f>
        <v>0</v>
      </c>
      <c r="H324" s="194">
        <f>VLOOKUP($F324,別表３!$B$9:$I$14,7,FALSE)</f>
        <v>0</v>
      </c>
      <c r="I324" s="194">
        <f>VLOOKUP($F324,別表３!$B$9:$I$14,7,FALSE)</f>
        <v>0</v>
      </c>
      <c r="J324" s="194">
        <f>IF(F324=5,別表２!$E$4,0)</f>
        <v>0</v>
      </c>
      <c r="K324" s="194">
        <f>VLOOKUP($F324,別表３!$B$9:$I$14,5,FALSE)</f>
        <v>0</v>
      </c>
      <c r="L324" s="231" t="str">
        <f>IF(F324="","",VLOOKUP(F324,別表３!$B$9:$D$14,3,FALSE))</f>
        <v/>
      </c>
      <c r="M324" s="98"/>
      <c r="N324" s="98"/>
      <c r="O324" s="97"/>
      <c r="P324" s="232">
        <f t="shared" si="43"/>
        <v>0</v>
      </c>
      <c r="Q324" s="7">
        <f>IF(E324=5,G324,0)</f>
        <v>0</v>
      </c>
      <c r="R324" s="7">
        <f t="shared" si="29"/>
        <v>0</v>
      </c>
      <c r="S324" s="7">
        <f t="shared" si="30"/>
        <v>0</v>
      </c>
      <c r="T324" s="7" t="str">
        <f t="shared" si="31"/>
        <v/>
      </c>
      <c r="U324" s="7" t="str">
        <f t="shared" si="32"/>
        <v/>
      </c>
    </row>
    <row r="325" spans="1:21" s="217" customFormat="1" ht="15.95" hidden="1" customHeight="1">
      <c r="A325" s="230" t="s">
        <v>1479</v>
      </c>
      <c r="B325" s="105"/>
      <c r="C325" s="108"/>
      <c r="D325" s="108"/>
      <c r="E325" s="109"/>
      <c r="F325" s="109"/>
      <c r="G325" s="234">
        <f>VLOOKUP(E325,別表３!$B$9:$I$14,7,FALSE)</f>
        <v>0</v>
      </c>
      <c r="H325" s="234">
        <f>VLOOKUP($F325,別表３!$B$9:$I$14,7,FALSE)</f>
        <v>0</v>
      </c>
      <c r="I325" s="234">
        <f>VLOOKUP($F325,別表３!$B$9:$I$14,7,FALSE)</f>
        <v>0</v>
      </c>
      <c r="J325" s="234">
        <f>IF(F325=5,別表２!$E$4,0)</f>
        <v>0</v>
      </c>
      <c r="K325" s="234">
        <f>VLOOKUP($F325,別表３!$B$9:$I$14,5,FALSE)</f>
        <v>0</v>
      </c>
      <c r="L325" s="235" t="str">
        <f>IF(F325="","",VLOOKUP(F325,別表３!$B$9:$D$14,3,FALSE))</f>
        <v/>
      </c>
      <c r="M325" s="98"/>
      <c r="N325" s="98"/>
      <c r="O325" s="97"/>
      <c r="P325" s="236">
        <f t="shared" si="43"/>
        <v>0</v>
      </c>
      <c r="Q325" s="7">
        <f t="shared" ref="Q325:Q345" si="44">IF(E325=5,G325,0)</f>
        <v>0</v>
      </c>
      <c r="R325" s="7">
        <f t="shared" si="29"/>
        <v>0</v>
      </c>
      <c r="S325" s="7">
        <f t="shared" si="30"/>
        <v>0</v>
      </c>
      <c r="T325" s="7" t="str">
        <f t="shared" si="31"/>
        <v/>
      </c>
      <c r="U325" s="7" t="str">
        <f t="shared" si="32"/>
        <v/>
      </c>
    </row>
    <row r="326" spans="1:21" s="217" customFormat="1" ht="15.95" hidden="1" customHeight="1">
      <c r="A326" s="230" t="s">
        <v>1480</v>
      </c>
      <c r="B326" s="105"/>
      <c r="C326" s="108"/>
      <c r="D326" s="108"/>
      <c r="E326" s="109"/>
      <c r="F326" s="109"/>
      <c r="G326" s="234">
        <f>VLOOKUP(E326,別表３!$B$9:$I$14,7,FALSE)</f>
        <v>0</v>
      </c>
      <c r="H326" s="234">
        <f>VLOOKUP($F326,別表３!$B$9:$I$14,7,FALSE)</f>
        <v>0</v>
      </c>
      <c r="I326" s="234">
        <f>VLOOKUP($F326,別表３!$B$9:$I$14,7,FALSE)</f>
        <v>0</v>
      </c>
      <c r="J326" s="234">
        <f>IF(F326=5,別表２!$E$4,0)</f>
        <v>0</v>
      </c>
      <c r="K326" s="234">
        <f>VLOOKUP($F326,別表３!$B$9:$I$14,5,FALSE)</f>
        <v>0</v>
      </c>
      <c r="L326" s="235" t="str">
        <f>IF(F326="","",VLOOKUP(F326,別表３!$B$9:$D$14,3,FALSE))</f>
        <v/>
      </c>
      <c r="M326" s="103"/>
      <c r="N326" s="103"/>
      <c r="O326" s="568"/>
      <c r="P326" s="236">
        <f t="shared" si="43"/>
        <v>0</v>
      </c>
      <c r="Q326" s="7">
        <f t="shared" si="44"/>
        <v>0</v>
      </c>
      <c r="R326" s="7">
        <f t="shared" si="29"/>
        <v>0</v>
      </c>
      <c r="S326" s="7">
        <f t="shared" si="30"/>
        <v>0</v>
      </c>
      <c r="T326" s="7" t="str">
        <f t="shared" si="31"/>
        <v/>
      </c>
      <c r="U326" s="7" t="str">
        <f t="shared" si="32"/>
        <v/>
      </c>
    </row>
    <row r="327" spans="1:21" s="217" customFormat="1" ht="15.95" hidden="1" customHeight="1">
      <c r="A327" s="230" t="s">
        <v>1481</v>
      </c>
      <c r="B327" s="105"/>
      <c r="C327" s="110"/>
      <c r="D327" s="110"/>
      <c r="E327" s="108"/>
      <c r="F327" s="108"/>
      <c r="G327" s="234">
        <f>VLOOKUP(E327,別表３!$B$9:$I$14,7,FALSE)</f>
        <v>0</v>
      </c>
      <c r="H327" s="234">
        <f>VLOOKUP($F327,別表３!$B$9:$I$14,7,FALSE)</f>
        <v>0</v>
      </c>
      <c r="I327" s="234">
        <f>VLOOKUP($F327,別表３!$B$9:$I$14,7,FALSE)</f>
        <v>0</v>
      </c>
      <c r="J327" s="234">
        <f>IF(F327=5,別表２!$E$4,0)</f>
        <v>0</v>
      </c>
      <c r="K327" s="234">
        <f>VLOOKUP($F327,別表３!$B$9:$I$14,5,FALSE)</f>
        <v>0</v>
      </c>
      <c r="L327" s="235" t="str">
        <f>IF(F327="","",VLOOKUP(F327,別表３!$B$9:$D$14,3,FALSE))</f>
        <v/>
      </c>
      <c r="M327" s="103"/>
      <c r="N327" s="103"/>
      <c r="O327" s="568"/>
      <c r="P327" s="236">
        <f t="shared" si="43"/>
        <v>0</v>
      </c>
      <c r="Q327" s="7">
        <f t="shared" si="44"/>
        <v>0</v>
      </c>
      <c r="R327" s="7">
        <f t="shared" si="29"/>
        <v>0</v>
      </c>
      <c r="S327" s="7">
        <f t="shared" si="30"/>
        <v>0</v>
      </c>
      <c r="T327" s="7" t="str">
        <f t="shared" si="31"/>
        <v/>
      </c>
      <c r="U327" s="7" t="str">
        <f t="shared" si="32"/>
        <v/>
      </c>
    </row>
    <row r="328" spans="1:21" s="217" customFormat="1" ht="15.95" hidden="1" customHeight="1">
      <c r="A328" s="230" t="s">
        <v>1482</v>
      </c>
      <c r="B328" s="105"/>
      <c r="C328" s="108"/>
      <c r="D328" s="108"/>
      <c r="E328" s="108"/>
      <c r="F328" s="108"/>
      <c r="G328" s="234">
        <f>VLOOKUP(E328,別表３!$B$9:$I$14,7,FALSE)</f>
        <v>0</v>
      </c>
      <c r="H328" s="234">
        <f>VLOOKUP($F328,別表３!$B$9:$I$14,7,FALSE)</f>
        <v>0</v>
      </c>
      <c r="I328" s="234">
        <f>VLOOKUP($F328,別表３!$B$9:$I$14,7,FALSE)</f>
        <v>0</v>
      </c>
      <c r="J328" s="234">
        <f>IF(F328=5,別表２!$E$4,0)</f>
        <v>0</v>
      </c>
      <c r="K328" s="234">
        <f>VLOOKUP($F328,別表３!$B$9:$I$14,5,FALSE)</f>
        <v>0</v>
      </c>
      <c r="L328" s="235" t="str">
        <f>IF(F328="","",VLOOKUP(F328,別表３!$B$9:$D$14,3,FALSE))</f>
        <v/>
      </c>
      <c r="M328" s="103"/>
      <c r="N328" s="103"/>
      <c r="O328" s="568"/>
      <c r="P328" s="236">
        <f t="shared" si="43"/>
        <v>0</v>
      </c>
      <c r="Q328" s="7">
        <f t="shared" si="44"/>
        <v>0</v>
      </c>
      <c r="R328" s="7">
        <f t="shared" si="29"/>
        <v>0</v>
      </c>
      <c r="S328" s="7">
        <f t="shared" si="30"/>
        <v>0</v>
      </c>
      <c r="T328" s="7" t="str">
        <f t="shared" si="31"/>
        <v/>
      </c>
      <c r="U328" s="7" t="str">
        <f t="shared" si="32"/>
        <v/>
      </c>
    </row>
    <row r="329" spans="1:21" ht="15.95" hidden="1" customHeight="1">
      <c r="A329" s="230" t="s">
        <v>1483</v>
      </c>
      <c r="B329" s="105"/>
      <c r="C329" s="108"/>
      <c r="D329" s="108"/>
      <c r="E329" s="109"/>
      <c r="F329" s="109"/>
      <c r="G329" s="194">
        <f>VLOOKUP(E329,別表３!$B$9:$I$14,7,FALSE)</f>
        <v>0</v>
      </c>
      <c r="H329" s="194">
        <f>VLOOKUP($F329,別表３!$B$9:$I$14,7,FALSE)</f>
        <v>0</v>
      </c>
      <c r="I329" s="194">
        <f>VLOOKUP($F329,別表３!$B$9:$I$14,7,FALSE)</f>
        <v>0</v>
      </c>
      <c r="J329" s="194">
        <f>IF(F329=5,別表２!$E$4,0)</f>
        <v>0</v>
      </c>
      <c r="K329" s="194">
        <f>VLOOKUP($F329,別表３!$B$9:$I$14,5,FALSE)</f>
        <v>0</v>
      </c>
      <c r="L329" s="231" t="str">
        <f>IF(F329="","",VLOOKUP(F329,別表３!$B$9:$D$14,3,FALSE))</f>
        <v/>
      </c>
      <c r="M329" s="98"/>
      <c r="N329" s="98"/>
      <c r="O329" s="97"/>
      <c r="P329" s="232">
        <f t="shared" si="43"/>
        <v>0</v>
      </c>
      <c r="Q329" s="7">
        <f t="shared" si="44"/>
        <v>0</v>
      </c>
      <c r="R329" s="7">
        <f t="shared" si="29"/>
        <v>0</v>
      </c>
      <c r="S329" s="7">
        <f t="shared" si="30"/>
        <v>0</v>
      </c>
      <c r="T329" s="7" t="str">
        <f t="shared" si="31"/>
        <v/>
      </c>
      <c r="U329" s="7" t="str">
        <f t="shared" si="32"/>
        <v/>
      </c>
    </row>
    <row r="330" spans="1:21" ht="15.95" hidden="1" customHeight="1">
      <c r="A330" s="230" t="s">
        <v>1484</v>
      </c>
      <c r="B330" s="105"/>
      <c r="C330" s="108"/>
      <c r="D330" s="108"/>
      <c r="E330" s="109"/>
      <c r="F330" s="109"/>
      <c r="G330" s="194">
        <f>VLOOKUP(E330,別表３!$B$9:$I$14,7,FALSE)</f>
        <v>0</v>
      </c>
      <c r="H330" s="194">
        <f>VLOOKUP($F330,別表３!$B$9:$I$14,7,FALSE)</f>
        <v>0</v>
      </c>
      <c r="I330" s="194">
        <f>VLOOKUP($F330,別表３!$B$9:$I$14,7,FALSE)</f>
        <v>0</v>
      </c>
      <c r="J330" s="194">
        <f>IF(F330=5,別表２!$E$4,0)</f>
        <v>0</v>
      </c>
      <c r="K330" s="194">
        <f>VLOOKUP($F330,別表３!$B$9:$I$14,5,FALSE)</f>
        <v>0</v>
      </c>
      <c r="L330" s="231" t="str">
        <f>IF(F330="","",VLOOKUP(F330,別表３!$B$9:$D$14,3,FALSE))</f>
        <v/>
      </c>
      <c r="M330" s="98"/>
      <c r="N330" s="98"/>
      <c r="O330" s="97"/>
      <c r="P330" s="232">
        <f t="shared" si="43"/>
        <v>0</v>
      </c>
      <c r="Q330" s="7">
        <f t="shared" si="44"/>
        <v>0</v>
      </c>
      <c r="R330" s="7">
        <f t="shared" si="29"/>
        <v>0</v>
      </c>
      <c r="S330" s="7">
        <f t="shared" si="30"/>
        <v>0</v>
      </c>
      <c r="T330" s="7" t="str">
        <f t="shared" si="31"/>
        <v/>
      </c>
      <c r="U330" s="7" t="str">
        <f t="shared" si="32"/>
        <v/>
      </c>
    </row>
    <row r="331" spans="1:21" ht="15.95" hidden="1" customHeight="1">
      <c r="A331" s="230" t="s">
        <v>1485</v>
      </c>
      <c r="B331" s="105"/>
      <c r="C331" s="108"/>
      <c r="D331" s="108"/>
      <c r="E331" s="109"/>
      <c r="F331" s="109"/>
      <c r="G331" s="194">
        <f>VLOOKUP(E331,別表３!$B$9:$I$14,7,FALSE)</f>
        <v>0</v>
      </c>
      <c r="H331" s="194">
        <f>VLOOKUP($F331,別表３!$B$9:$I$14,7,FALSE)</f>
        <v>0</v>
      </c>
      <c r="I331" s="194">
        <f>VLOOKUP($F331,別表３!$B$9:$I$14,7,FALSE)</f>
        <v>0</v>
      </c>
      <c r="J331" s="194">
        <f>IF(F331=5,別表２!$E$4,0)</f>
        <v>0</v>
      </c>
      <c r="K331" s="194">
        <f>VLOOKUP($F331,別表３!$B$9:$I$14,5,FALSE)</f>
        <v>0</v>
      </c>
      <c r="L331" s="231" t="str">
        <f>IF(F331="","",VLOOKUP(F331,別表３!$B$9:$D$14,3,FALSE))</f>
        <v/>
      </c>
      <c r="M331" s="98"/>
      <c r="N331" s="98"/>
      <c r="O331" s="97"/>
      <c r="P331" s="232">
        <f t="shared" si="43"/>
        <v>0</v>
      </c>
      <c r="Q331" s="7">
        <f t="shared" si="44"/>
        <v>0</v>
      </c>
      <c r="R331" s="7">
        <f t="shared" si="29"/>
        <v>0</v>
      </c>
      <c r="S331" s="7">
        <f t="shared" si="30"/>
        <v>0</v>
      </c>
      <c r="T331" s="7" t="str">
        <f t="shared" si="31"/>
        <v/>
      </c>
      <c r="U331" s="7" t="str">
        <f t="shared" si="32"/>
        <v/>
      </c>
    </row>
    <row r="332" spans="1:21" ht="15.95" hidden="1" customHeight="1">
      <c r="A332" s="230" t="s">
        <v>1486</v>
      </c>
      <c r="B332" s="105"/>
      <c r="C332" s="108"/>
      <c r="D332" s="108"/>
      <c r="E332" s="109"/>
      <c r="F332" s="109"/>
      <c r="G332" s="194">
        <f>VLOOKUP(E332,別表３!$B$9:$I$14,7,FALSE)</f>
        <v>0</v>
      </c>
      <c r="H332" s="194">
        <f>VLOOKUP($F332,別表３!$B$9:$I$14,7,FALSE)</f>
        <v>0</v>
      </c>
      <c r="I332" s="194">
        <f>VLOOKUP($F332,別表３!$B$9:$I$14,7,FALSE)</f>
        <v>0</v>
      </c>
      <c r="J332" s="194">
        <f>IF(F332=5,別表２!$E$4,0)</f>
        <v>0</v>
      </c>
      <c r="K332" s="194">
        <f>VLOOKUP($F332,別表３!$B$9:$I$14,5,FALSE)</f>
        <v>0</v>
      </c>
      <c r="L332" s="231" t="str">
        <f>IF(F332="","",VLOOKUP(F332,別表３!$B$9:$D$14,3,FALSE))</f>
        <v/>
      </c>
      <c r="M332" s="98"/>
      <c r="N332" s="98"/>
      <c r="O332" s="97"/>
      <c r="P332" s="232">
        <f t="shared" si="43"/>
        <v>0</v>
      </c>
      <c r="Q332" s="7">
        <f t="shared" si="44"/>
        <v>0</v>
      </c>
      <c r="R332" s="7">
        <f t="shared" si="29"/>
        <v>0</v>
      </c>
      <c r="S332" s="7">
        <f t="shared" si="30"/>
        <v>0</v>
      </c>
      <c r="T332" s="7" t="str">
        <f t="shared" si="31"/>
        <v/>
      </c>
      <c r="U332" s="7" t="str">
        <f t="shared" si="32"/>
        <v/>
      </c>
    </row>
    <row r="333" spans="1:21" ht="15.95" hidden="1" customHeight="1">
      <c r="A333" s="230" t="s">
        <v>1487</v>
      </c>
      <c r="B333" s="105"/>
      <c r="C333" s="108"/>
      <c r="D333" s="108"/>
      <c r="E333" s="109"/>
      <c r="F333" s="109"/>
      <c r="G333" s="194">
        <f>VLOOKUP(E333,別表３!$B$9:$I$14,7,FALSE)</f>
        <v>0</v>
      </c>
      <c r="H333" s="194">
        <f>VLOOKUP($F333,別表３!$B$9:$I$14,7,FALSE)</f>
        <v>0</v>
      </c>
      <c r="I333" s="194">
        <f>VLOOKUP($F333,別表３!$B$9:$I$14,7,FALSE)</f>
        <v>0</v>
      </c>
      <c r="J333" s="194">
        <f>IF(F333=5,別表２!$E$4,0)</f>
        <v>0</v>
      </c>
      <c r="K333" s="194">
        <f>VLOOKUP($F333,別表３!$B$9:$I$14,5,FALSE)</f>
        <v>0</v>
      </c>
      <c r="L333" s="231" t="str">
        <f>IF(F333="","",VLOOKUP(F333,別表３!$B$9:$D$14,3,FALSE))</f>
        <v/>
      </c>
      <c r="M333" s="98"/>
      <c r="N333" s="98"/>
      <c r="O333" s="97"/>
      <c r="P333" s="232">
        <f t="shared" si="43"/>
        <v>0</v>
      </c>
      <c r="Q333" s="7">
        <f t="shared" si="44"/>
        <v>0</v>
      </c>
      <c r="R333" s="7">
        <f t="shared" si="29"/>
        <v>0</v>
      </c>
      <c r="S333" s="7">
        <f t="shared" si="30"/>
        <v>0</v>
      </c>
      <c r="T333" s="7" t="str">
        <f t="shared" si="31"/>
        <v/>
      </c>
      <c r="U333" s="7" t="str">
        <f t="shared" si="32"/>
        <v/>
      </c>
    </row>
    <row r="334" spans="1:21" ht="15.95" hidden="1" customHeight="1">
      <c r="A334" s="230" t="s">
        <v>1488</v>
      </c>
      <c r="B334" s="105"/>
      <c r="C334" s="108"/>
      <c r="D334" s="108"/>
      <c r="E334" s="109"/>
      <c r="F334" s="109"/>
      <c r="G334" s="194">
        <f>VLOOKUP(E334,別表３!$B$9:$I$14,7,FALSE)</f>
        <v>0</v>
      </c>
      <c r="H334" s="194">
        <f>VLOOKUP($F334,別表３!$B$9:$I$14,7,FALSE)</f>
        <v>0</v>
      </c>
      <c r="I334" s="194">
        <f>VLOOKUP($F334,別表３!$B$9:$I$14,7,FALSE)</f>
        <v>0</v>
      </c>
      <c r="J334" s="194">
        <f>IF(F334=5,別表２!$E$4,0)</f>
        <v>0</v>
      </c>
      <c r="K334" s="194">
        <f>VLOOKUP($F334,別表３!$B$9:$I$14,5,FALSE)</f>
        <v>0</v>
      </c>
      <c r="L334" s="231" t="str">
        <f>IF(F334="","",VLOOKUP(F334,別表３!$B$9:$D$14,3,FALSE))</f>
        <v/>
      </c>
      <c r="M334" s="98"/>
      <c r="N334" s="98"/>
      <c r="O334" s="97"/>
      <c r="P334" s="232">
        <f t="shared" si="43"/>
        <v>0</v>
      </c>
      <c r="Q334" s="7">
        <f t="shared" si="44"/>
        <v>0</v>
      </c>
      <c r="R334" s="7">
        <f t="shared" si="29"/>
        <v>0</v>
      </c>
      <c r="S334" s="7">
        <f t="shared" si="30"/>
        <v>0</v>
      </c>
      <c r="T334" s="7" t="str">
        <f t="shared" si="31"/>
        <v/>
      </c>
      <c r="U334" s="7" t="str">
        <f t="shared" si="32"/>
        <v/>
      </c>
    </row>
    <row r="335" spans="1:21" ht="15.95" hidden="1" customHeight="1">
      <c r="A335" s="230" t="s">
        <v>1489</v>
      </c>
      <c r="B335" s="105"/>
      <c r="C335" s="109"/>
      <c r="D335" s="109"/>
      <c r="E335" s="109"/>
      <c r="F335" s="109"/>
      <c r="G335" s="194">
        <f>VLOOKUP(E335,別表３!$B$9:$I$14,7,FALSE)</f>
        <v>0</v>
      </c>
      <c r="H335" s="194">
        <f>VLOOKUP($F335,別表３!$B$9:$I$14,7,FALSE)</f>
        <v>0</v>
      </c>
      <c r="I335" s="194">
        <f>VLOOKUP($F335,別表３!$B$9:$I$14,7,FALSE)</f>
        <v>0</v>
      </c>
      <c r="J335" s="194">
        <f>IF(F335=5,別表２!$E$4,0)</f>
        <v>0</v>
      </c>
      <c r="K335" s="194">
        <f>VLOOKUP($F335,別表３!$B$9:$I$14,5,FALSE)</f>
        <v>0</v>
      </c>
      <c r="L335" s="231" t="str">
        <f>IF(F335="","",VLOOKUP(F335,別表３!$B$9:$D$14,3,FALSE))</f>
        <v/>
      </c>
      <c r="M335" s="98"/>
      <c r="N335" s="98"/>
      <c r="O335" s="97"/>
      <c r="P335" s="232">
        <f t="shared" si="43"/>
        <v>0</v>
      </c>
      <c r="Q335" s="7">
        <f t="shared" si="44"/>
        <v>0</v>
      </c>
      <c r="R335" s="7">
        <f t="shared" si="29"/>
        <v>0</v>
      </c>
      <c r="S335" s="7">
        <f t="shared" si="30"/>
        <v>0</v>
      </c>
      <c r="T335" s="7" t="str">
        <f t="shared" si="31"/>
        <v/>
      </c>
      <c r="U335" s="7" t="str">
        <f t="shared" si="32"/>
        <v/>
      </c>
    </row>
    <row r="336" spans="1:21" ht="15.95" hidden="1" customHeight="1">
      <c r="A336" s="230" t="s">
        <v>1490</v>
      </c>
      <c r="B336" s="105"/>
      <c r="C336" s="109"/>
      <c r="D336" s="109"/>
      <c r="E336" s="109"/>
      <c r="F336" s="109"/>
      <c r="G336" s="194">
        <f>VLOOKUP(E336,別表３!$B$9:$I$14,7,FALSE)</f>
        <v>0</v>
      </c>
      <c r="H336" s="194">
        <f>VLOOKUP($F336,別表３!$B$9:$I$14,7,FALSE)</f>
        <v>0</v>
      </c>
      <c r="I336" s="194">
        <f>VLOOKUP($F336,別表３!$B$9:$I$14,7,FALSE)</f>
        <v>0</v>
      </c>
      <c r="J336" s="194">
        <f>IF(F336=5,別表２!$E$4,0)</f>
        <v>0</v>
      </c>
      <c r="K336" s="194">
        <f>VLOOKUP($F336,別表３!$B$9:$I$14,5,FALSE)</f>
        <v>0</v>
      </c>
      <c r="L336" s="231" t="str">
        <f>IF(F336="","",VLOOKUP(F336,別表３!$B$9:$D$14,3,FALSE))</f>
        <v/>
      </c>
      <c r="M336" s="98"/>
      <c r="N336" s="98"/>
      <c r="O336" s="97"/>
      <c r="P336" s="232">
        <f t="shared" si="43"/>
        <v>0</v>
      </c>
      <c r="Q336" s="7">
        <f t="shared" si="44"/>
        <v>0</v>
      </c>
      <c r="R336" s="7">
        <f t="shared" si="29"/>
        <v>0</v>
      </c>
      <c r="S336" s="7">
        <f t="shared" si="30"/>
        <v>0</v>
      </c>
      <c r="T336" s="7" t="str">
        <f t="shared" si="31"/>
        <v/>
      </c>
      <c r="U336" s="7" t="str">
        <f t="shared" si="32"/>
        <v/>
      </c>
    </row>
    <row r="337" spans="1:21" ht="15.95" hidden="1" customHeight="1">
      <c r="A337" s="230" t="s">
        <v>1491</v>
      </c>
      <c r="B337" s="105"/>
      <c r="C337" s="109"/>
      <c r="D337" s="109"/>
      <c r="E337" s="109"/>
      <c r="F337" s="109"/>
      <c r="G337" s="194">
        <f>VLOOKUP(E337,別表３!$B$9:$I$14,7,FALSE)</f>
        <v>0</v>
      </c>
      <c r="H337" s="194">
        <f>VLOOKUP($F337,別表３!$B$9:$I$14,7,FALSE)</f>
        <v>0</v>
      </c>
      <c r="I337" s="194">
        <f>VLOOKUP($F337,別表３!$B$9:$I$14,7,FALSE)</f>
        <v>0</v>
      </c>
      <c r="J337" s="194">
        <f>IF(F337=5,別表２!$E$4,0)</f>
        <v>0</v>
      </c>
      <c r="K337" s="194">
        <f>VLOOKUP($F337,別表３!$B$9:$I$14,5,FALSE)</f>
        <v>0</v>
      </c>
      <c r="L337" s="231" t="str">
        <f>IF(F337="","",VLOOKUP(F337,別表３!$B$9:$D$14,3,FALSE))</f>
        <v/>
      </c>
      <c r="M337" s="98"/>
      <c r="N337" s="98"/>
      <c r="O337" s="97"/>
      <c r="P337" s="232">
        <f t="shared" si="43"/>
        <v>0</v>
      </c>
      <c r="Q337" s="7">
        <f t="shared" si="44"/>
        <v>0</v>
      </c>
      <c r="R337" s="7">
        <f t="shared" si="29"/>
        <v>0</v>
      </c>
      <c r="S337" s="7">
        <f t="shared" si="30"/>
        <v>0</v>
      </c>
      <c r="T337" s="7" t="str">
        <f t="shared" si="31"/>
        <v/>
      </c>
      <c r="U337" s="7" t="str">
        <f t="shared" si="32"/>
        <v/>
      </c>
    </row>
    <row r="338" spans="1:21" ht="15.95" hidden="1" customHeight="1">
      <c r="A338" s="230" t="s">
        <v>1492</v>
      </c>
      <c r="B338" s="105"/>
      <c r="C338" s="109"/>
      <c r="D338" s="109"/>
      <c r="E338" s="109"/>
      <c r="F338" s="109"/>
      <c r="G338" s="194">
        <f>VLOOKUP(E338,別表３!$B$9:$I$14,7,FALSE)</f>
        <v>0</v>
      </c>
      <c r="H338" s="194">
        <f>VLOOKUP($F338,別表３!$B$9:$I$14,7,FALSE)</f>
        <v>0</v>
      </c>
      <c r="I338" s="194">
        <f>VLOOKUP($F338,別表３!$B$9:$I$14,7,FALSE)</f>
        <v>0</v>
      </c>
      <c r="J338" s="194">
        <f>IF(F338=5,別表２!$E$4,0)</f>
        <v>0</v>
      </c>
      <c r="K338" s="194">
        <f>VLOOKUP($F338,別表３!$B$9:$I$14,5,FALSE)</f>
        <v>0</v>
      </c>
      <c r="L338" s="231" t="str">
        <f>IF(F338="","",VLOOKUP(F338,別表３!$B$9:$D$14,3,FALSE))</f>
        <v/>
      </c>
      <c r="M338" s="98"/>
      <c r="N338" s="98"/>
      <c r="O338" s="97"/>
      <c r="P338" s="232">
        <f t="shared" si="43"/>
        <v>0</v>
      </c>
      <c r="Q338" s="7">
        <f t="shared" si="44"/>
        <v>0</v>
      </c>
      <c r="R338" s="7">
        <f t="shared" si="29"/>
        <v>0</v>
      </c>
      <c r="S338" s="7">
        <f t="shared" si="30"/>
        <v>0</v>
      </c>
      <c r="T338" s="7" t="str">
        <f t="shared" si="31"/>
        <v/>
      </c>
      <c r="U338" s="7" t="str">
        <f t="shared" si="32"/>
        <v/>
      </c>
    </row>
    <row r="339" spans="1:21" ht="15.95" hidden="1" customHeight="1">
      <c r="A339" s="230" t="s">
        <v>1493</v>
      </c>
      <c r="B339" s="105"/>
      <c r="C339" s="109"/>
      <c r="D339" s="109"/>
      <c r="E339" s="109"/>
      <c r="F339" s="109"/>
      <c r="G339" s="194">
        <f>VLOOKUP(E339,別表３!$B$9:$I$14,7,FALSE)</f>
        <v>0</v>
      </c>
      <c r="H339" s="194">
        <f>VLOOKUP($F339,別表３!$B$9:$I$14,7,FALSE)</f>
        <v>0</v>
      </c>
      <c r="I339" s="194">
        <f>VLOOKUP($F339,別表３!$B$9:$I$14,7,FALSE)</f>
        <v>0</v>
      </c>
      <c r="J339" s="194">
        <f>IF(F339=5,別表２!$E$4,0)</f>
        <v>0</v>
      </c>
      <c r="K339" s="194">
        <f>VLOOKUP($F339,別表３!$B$9:$I$14,5,FALSE)</f>
        <v>0</v>
      </c>
      <c r="L339" s="231" t="str">
        <f>IF(F339="","",VLOOKUP(F339,別表３!$B$9:$D$14,3,FALSE))</f>
        <v/>
      </c>
      <c r="M339" s="98"/>
      <c r="N339" s="98"/>
      <c r="O339" s="97"/>
      <c r="P339" s="232">
        <f t="shared" si="43"/>
        <v>0</v>
      </c>
      <c r="Q339" s="7">
        <f t="shared" si="44"/>
        <v>0</v>
      </c>
      <c r="R339" s="7">
        <f t="shared" si="29"/>
        <v>0</v>
      </c>
      <c r="S339" s="7">
        <f t="shared" si="30"/>
        <v>0</v>
      </c>
      <c r="T339" s="7" t="str">
        <f t="shared" si="31"/>
        <v/>
      </c>
      <c r="U339" s="7" t="str">
        <f t="shared" si="32"/>
        <v/>
      </c>
    </row>
    <row r="340" spans="1:21" ht="15.95" hidden="1" customHeight="1">
      <c r="A340" s="230" t="s">
        <v>1494</v>
      </c>
      <c r="B340" s="105"/>
      <c r="C340" s="108"/>
      <c r="D340" s="108"/>
      <c r="E340" s="109"/>
      <c r="F340" s="109"/>
      <c r="G340" s="194">
        <f>VLOOKUP(E340,別表３!$B$9:$I$14,7,FALSE)</f>
        <v>0</v>
      </c>
      <c r="H340" s="194">
        <f>VLOOKUP($F340,別表３!$B$9:$I$14,7,FALSE)</f>
        <v>0</v>
      </c>
      <c r="I340" s="194">
        <f>VLOOKUP($F340,別表３!$B$9:$I$14,7,FALSE)</f>
        <v>0</v>
      </c>
      <c r="J340" s="194">
        <f>IF(F340=5,別表２!$E$4,0)</f>
        <v>0</v>
      </c>
      <c r="K340" s="194">
        <f>VLOOKUP($F340,別表３!$B$9:$I$14,5,FALSE)</f>
        <v>0</v>
      </c>
      <c r="L340" s="231" t="str">
        <f>IF(F340="","",VLOOKUP(F340,別表３!$B$9:$D$14,3,FALSE))</f>
        <v/>
      </c>
      <c r="M340" s="98"/>
      <c r="N340" s="98"/>
      <c r="O340" s="97"/>
      <c r="P340" s="232">
        <f t="shared" si="43"/>
        <v>0</v>
      </c>
      <c r="Q340" s="7">
        <f t="shared" si="44"/>
        <v>0</v>
      </c>
      <c r="R340" s="7">
        <f t="shared" si="29"/>
        <v>0</v>
      </c>
      <c r="S340" s="7">
        <f t="shared" si="30"/>
        <v>0</v>
      </c>
      <c r="T340" s="7" t="str">
        <f t="shared" si="31"/>
        <v/>
      </c>
      <c r="U340" s="7" t="str">
        <f t="shared" si="32"/>
        <v/>
      </c>
    </row>
    <row r="341" spans="1:21" ht="15.95" hidden="1" customHeight="1">
      <c r="A341" s="230" t="s">
        <v>1495</v>
      </c>
      <c r="B341" s="105"/>
      <c r="C341" s="108"/>
      <c r="D341" s="108"/>
      <c r="E341" s="109"/>
      <c r="F341" s="109"/>
      <c r="G341" s="194">
        <f>VLOOKUP(E341,別表３!$B$9:$I$14,7,FALSE)</f>
        <v>0</v>
      </c>
      <c r="H341" s="194">
        <f>VLOOKUP($F341,別表３!$B$9:$I$14,7,FALSE)</f>
        <v>0</v>
      </c>
      <c r="I341" s="194">
        <f>VLOOKUP($F341,別表３!$B$9:$I$14,7,FALSE)</f>
        <v>0</v>
      </c>
      <c r="J341" s="194">
        <f>IF(F341=5,別表２!$E$4,0)</f>
        <v>0</v>
      </c>
      <c r="K341" s="194">
        <f>VLOOKUP($F341,別表３!$B$9:$I$14,5,FALSE)</f>
        <v>0</v>
      </c>
      <c r="L341" s="231" t="str">
        <f>IF(F341="","",VLOOKUP(F341,別表３!$B$9:$D$14,3,FALSE))</f>
        <v/>
      </c>
      <c r="M341" s="98"/>
      <c r="N341" s="98"/>
      <c r="O341" s="97"/>
      <c r="P341" s="232">
        <f t="shared" si="43"/>
        <v>0</v>
      </c>
      <c r="Q341" s="7">
        <f t="shared" si="44"/>
        <v>0</v>
      </c>
      <c r="R341" s="7">
        <f t="shared" si="29"/>
        <v>0</v>
      </c>
      <c r="S341" s="7">
        <f t="shared" si="30"/>
        <v>0</v>
      </c>
      <c r="T341" s="7" t="str">
        <f t="shared" si="31"/>
        <v/>
      </c>
      <c r="U341" s="7" t="str">
        <f t="shared" si="32"/>
        <v/>
      </c>
    </row>
    <row r="342" spans="1:21" ht="15.95" hidden="1" customHeight="1">
      <c r="A342" s="230" t="s">
        <v>1496</v>
      </c>
      <c r="B342" s="105"/>
      <c r="C342" s="108"/>
      <c r="D342" s="108"/>
      <c r="E342" s="109"/>
      <c r="F342" s="109"/>
      <c r="G342" s="194">
        <f>VLOOKUP(E342,別表３!$B$9:$I$14,7,FALSE)</f>
        <v>0</v>
      </c>
      <c r="H342" s="194">
        <f>VLOOKUP($F342,別表３!$B$9:$I$14,7,FALSE)</f>
        <v>0</v>
      </c>
      <c r="I342" s="194">
        <f>VLOOKUP($F342,別表３!$B$9:$I$14,7,FALSE)</f>
        <v>0</v>
      </c>
      <c r="J342" s="194">
        <f>IF(F342=5,別表２!$E$4,0)</f>
        <v>0</v>
      </c>
      <c r="K342" s="194">
        <f>VLOOKUP($F342,別表３!$B$9:$I$14,5,FALSE)</f>
        <v>0</v>
      </c>
      <c r="L342" s="231" t="str">
        <f>IF(F342="","",VLOOKUP(F342,別表３!$B$9:$D$14,3,FALSE))</f>
        <v/>
      </c>
      <c r="M342" s="98"/>
      <c r="N342" s="98"/>
      <c r="O342" s="97"/>
      <c r="P342" s="232">
        <f t="shared" si="43"/>
        <v>0</v>
      </c>
      <c r="Q342" s="7">
        <f t="shared" si="44"/>
        <v>0</v>
      </c>
      <c r="R342" s="7">
        <f t="shared" si="29"/>
        <v>0</v>
      </c>
      <c r="S342" s="7">
        <f t="shared" si="30"/>
        <v>0</v>
      </c>
      <c r="T342" s="7" t="str">
        <f t="shared" si="31"/>
        <v/>
      </c>
      <c r="U342" s="7" t="str">
        <f t="shared" si="32"/>
        <v/>
      </c>
    </row>
    <row r="343" spans="1:21" ht="15.95" hidden="1" customHeight="1">
      <c r="A343" s="230" t="s">
        <v>1497</v>
      </c>
      <c r="B343" s="105"/>
      <c r="C343" s="108"/>
      <c r="D343" s="108"/>
      <c r="E343" s="109"/>
      <c r="F343" s="109"/>
      <c r="G343" s="194">
        <f>VLOOKUP(E343,別表３!$B$9:$I$14,7,FALSE)</f>
        <v>0</v>
      </c>
      <c r="H343" s="194">
        <f>VLOOKUP($F343,別表３!$B$9:$I$14,7,FALSE)</f>
        <v>0</v>
      </c>
      <c r="I343" s="194">
        <f>VLOOKUP($F343,別表３!$B$9:$I$14,7,FALSE)</f>
        <v>0</v>
      </c>
      <c r="J343" s="194">
        <f>IF(F343=5,別表２!$E$4,0)</f>
        <v>0</v>
      </c>
      <c r="K343" s="194">
        <f>VLOOKUP($F343,別表３!$B$9:$I$14,5,FALSE)</f>
        <v>0</v>
      </c>
      <c r="L343" s="231" t="str">
        <f>IF(F343="","",VLOOKUP(F343,別表３!$B$9:$D$14,3,FALSE))</f>
        <v/>
      </c>
      <c r="M343" s="98"/>
      <c r="N343" s="98"/>
      <c r="O343" s="97"/>
      <c r="P343" s="232">
        <f t="shared" si="43"/>
        <v>0</v>
      </c>
      <c r="Q343" s="7">
        <f t="shared" si="44"/>
        <v>0</v>
      </c>
      <c r="R343" s="7">
        <f t="shared" si="29"/>
        <v>0</v>
      </c>
      <c r="S343" s="7">
        <f t="shared" si="30"/>
        <v>0</v>
      </c>
      <c r="T343" s="7" t="str">
        <f t="shared" si="31"/>
        <v/>
      </c>
      <c r="U343" s="7" t="str">
        <f t="shared" si="32"/>
        <v/>
      </c>
    </row>
    <row r="344" spans="1:21" ht="15.95" hidden="1" customHeight="1">
      <c r="A344" s="230" t="s">
        <v>1498</v>
      </c>
      <c r="B344" s="105"/>
      <c r="C344" s="108"/>
      <c r="D344" s="108"/>
      <c r="E344" s="109"/>
      <c r="F344" s="109"/>
      <c r="G344" s="194">
        <f>VLOOKUP(E344,別表３!$B$9:$I$14,7,FALSE)</f>
        <v>0</v>
      </c>
      <c r="H344" s="194">
        <f>VLOOKUP($F344,別表３!$B$9:$I$14,7,FALSE)</f>
        <v>0</v>
      </c>
      <c r="I344" s="194">
        <f>VLOOKUP($F344,別表３!$B$9:$I$14,7,FALSE)</f>
        <v>0</v>
      </c>
      <c r="J344" s="194">
        <f>IF(F344=5,別表２!$E$4,0)</f>
        <v>0</v>
      </c>
      <c r="K344" s="194">
        <f>VLOOKUP($F344,別表３!$B$9:$I$14,5,FALSE)</f>
        <v>0</v>
      </c>
      <c r="L344" s="231" t="str">
        <f>IF(F344="","",VLOOKUP(F344,別表３!$B$9:$D$14,3,FALSE))</f>
        <v/>
      </c>
      <c r="M344" s="98"/>
      <c r="N344" s="98"/>
      <c r="O344" s="97"/>
      <c r="P344" s="232">
        <f t="shared" si="43"/>
        <v>0</v>
      </c>
      <c r="Q344" s="7">
        <f t="shared" si="44"/>
        <v>0</v>
      </c>
      <c r="R344" s="7">
        <f t="shared" si="29"/>
        <v>0</v>
      </c>
      <c r="S344" s="7">
        <f t="shared" si="30"/>
        <v>0</v>
      </c>
      <c r="T344" s="7" t="str">
        <f t="shared" si="31"/>
        <v/>
      </c>
      <c r="U344" s="7" t="str">
        <f t="shared" si="32"/>
        <v/>
      </c>
    </row>
    <row r="345" spans="1:21" ht="15.95" hidden="1" customHeight="1">
      <c r="A345" s="230" t="s">
        <v>1499</v>
      </c>
      <c r="B345" s="105"/>
      <c r="C345" s="108"/>
      <c r="D345" s="108"/>
      <c r="E345" s="109"/>
      <c r="F345" s="109"/>
      <c r="G345" s="194">
        <f>VLOOKUP(E345,別表３!$B$9:$I$14,7,FALSE)</f>
        <v>0</v>
      </c>
      <c r="H345" s="194">
        <f>VLOOKUP($F345,別表３!$B$9:$I$14,7,FALSE)</f>
        <v>0</v>
      </c>
      <c r="I345" s="194">
        <f>VLOOKUP($F345,別表３!$B$9:$I$14,7,FALSE)</f>
        <v>0</v>
      </c>
      <c r="J345" s="194">
        <f>IF(F345=5,別表２!$E$4,0)</f>
        <v>0</v>
      </c>
      <c r="K345" s="194">
        <f>VLOOKUP($F345,別表３!$B$9:$I$14,5,FALSE)</f>
        <v>0</v>
      </c>
      <c r="L345" s="231" t="str">
        <f>IF(F345="","",VLOOKUP(F345,別表３!$B$9:$D$14,3,FALSE))</f>
        <v/>
      </c>
      <c r="M345" s="98"/>
      <c r="N345" s="98"/>
      <c r="O345" s="97"/>
      <c r="P345" s="232">
        <f t="shared" si="43"/>
        <v>0</v>
      </c>
      <c r="Q345" s="7">
        <f t="shared" si="44"/>
        <v>0</v>
      </c>
      <c r="R345" s="7">
        <f t="shared" si="29"/>
        <v>0</v>
      </c>
      <c r="S345" s="7">
        <f t="shared" si="30"/>
        <v>0</v>
      </c>
      <c r="T345" s="7" t="str">
        <f t="shared" si="31"/>
        <v/>
      </c>
      <c r="U345" s="7" t="str">
        <f t="shared" si="32"/>
        <v/>
      </c>
    </row>
    <row r="346" spans="1:21" ht="15.95" hidden="1" customHeight="1">
      <c r="A346" s="230" t="s">
        <v>1500</v>
      </c>
      <c r="B346" s="105"/>
      <c r="C346" s="108"/>
      <c r="D346" s="108"/>
      <c r="E346" s="109"/>
      <c r="F346" s="109"/>
      <c r="G346" s="194">
        <f>VLOOKUP(E346,別表３!$B$9:$I$14,7,FALSE)</f>
        <v>0</v>
      </c>
      <c r="H346" s="194">
        <f>VLOOKUP($F346,別表３!$B$9:$I$14,7,FALSE)</f>
        <v>0</v>
      </c>
      <c r="I346" s="194">
        <f>VLOOKUP($F346,別表３!$B$9:$I$14,7,FALSE)</f>
        <v>0</v>
      </c>
      <c r="J346" s="194">
        <f>IF(F346=5,別表２!$E$4,0)</f>
        <v>0</v>
      </c>
      <c r="K346" s="194">
        <f>VLOOKUP($F346,別表３!$B$9:$I$14,5,FALSE)</f>
        <v>0</v>
      </c>
      <c r="L346" s="231" t="str">
        <f>IF(F346="","",VLOOKUP(F346,別表３!$B$9:$D$14,3,FALSE))</f>
        <v/>
      </c>
      <c r="M346" s="98"/>
      <c r="N346" s="98"/>
      <c r="O346" s="97"/>
      <c r="P346" s="232">
        <f t="shared" si="43"/>
        <v>0</v>
      </c>
      <c r="Q346" s="7">
        <f>IF(E346=5,G346,0)</f>
        <v>0</v>
      </c>
      <c r="R346" s="7">
        <f t="shared" si="29"/>
        <v>0</v>
      </c>
      <c r="S346" s="7">
        <f t="shared" si="30"/>
        <v>0</v>
      </c>
      <c r="T346" s="7" t="str">
        <f t="shared" si="31"/>
        <v/>
      </c>
      <c r="U346" s="7" t="str">
        <f t="shared" si="32"/>
        <v/>
      </c>
    </row>
    <row r="347" spans="1:21" s="217" customFormat="1" ht="15.95" hidden="1" customHeight="1">
      <c r="A347" s="230" t="s">
        <v>1501</v>
      </c>
      <c r="B347" s="105"/>
      <c r="C347" s="108"/>
      <c r="D347" s="108"/>
      <c r="E347" s="108"/>
      <c r="F347" s="108"/>
      <c r="G347" s="234">
        <f>VLOOKUP(E347,別表３!$B$9:$I$14,7,FALSE)</f>
        <v>0</v>
      </c>
      <c r="H347" s="234">
        <f>VLOOKUP($F347,別表３!$B$9:$I$14,7,FALSE)</f>
        <v>0</v>
      </c>
      <c r="I347" s="234">
        <f>VLOOKUP($F347,別表３!$B$9:$I$14,7,FALSE)</f>
        <v>0</v>
      </c>
      <c r="J347" s="234">
        <f>IF(F347=5,別表２!$E$4,0)</f>
        <v>0</v>
      </c>
      <c r="K347" s="234">
        <f>VLOOKUP($F347,別表３!$B$9:$I$14,5,FALSE)</f>
        <v>0</v>
      </c>
      <c r="L347" s="235" t="str">
        <f>IF(F347="","",VLOOKUP(F347,別表３!$B$9:$D$14,3,FALSE))</f>
        <v/>
      </c>
      <c r="M347" s="103"/>
      <c r="N347" s="103"/>
      <c r="O347" s="568"/>
      <c r="P347" s="236">
        <f t="shared" si="43"/>
        <v>0</v>
      </c>
      <c r="Q347" s="7">
        <f t="shared" ref="Q347:Q367" si="45">IF(E347=5,G347,0)</f>
        <v>0</v>
      </c>
      <c r="R347" s="7">
        <f t="shared" si="29"/>
        <v>0</v>
      </c>
      <c r="S347" s="7">
        <f t="shared" si="30"/>
        <v>0</v>
      </c>
      <c r="T347" s="7" t="str">
        <f t="shared" si="31"/>
        <v/>
      </c>
      <c r="U347" s="7" t="str">
        <f t="shared" si="32"/>
        <v/>
      </c>
    </row>
    <row r="348" spans="1:21" s="217" customFormat="1" ht="15.95" hidden="1" customHeight="1">
      <c r="A348" s="230" t="s">
        <v>1502</v>
      </c>
      <c r="B348" s="105"/>
      <c r="C348" s="108"/>
      <c r="D348" s="108"/>
      <c r="E348" s="108"/>
      <c r="F348" s="108"/>
      <c r="G348" s="234">
        <f>VLOOKUP(E348,別表３!$B$9:$I$14,7,FALSE)</f>
        <v>0</v>
      </c>
      <c r="H348" s="234">
        <f>VLOOKUP($F348,別表３!$B$9:$I$14,7,FALSE)</f>
        <v>0</v>
      </c>
      <c r="I348" s="234">
        <f>VLOOKUP($F348,別表３!$B$9:$I$14,7,FALSE)</f>
        <v>0</v>
      </c>
      <c r="J348" s="234">
        <f>IF(F348=5,別表２!$E$4,0)</f>
        <v>0</v>
      </c>
      <c r="K348" s="234">
        <f>VLOOKUP($F348,別表３!$B$9:$I$14,5,FALSE)</f>
        <v>0</v>
      </c>
      <c r="L348" s="235" t="str">
        <f>IF(F348="","",VLOOKUP(F348,別表３!$B$9:$D$14,3,FALSE))</f>
        <v/>
      </c>
      <c r="M348" s="103"/>
      <c r="N348" s="103"/>
      <c r="O348" s="568"/>
      <c r="P348" s="236">
        <f t="shared" si="43"/>
        <v>0</v>
      </c>
      <c r="Q348" s="7">
        <f t="shared" si="45"/>
        <v>0</v>
      </c>
      <c r="R348" s="7">
        <f t="shared" si="29"/>
        <v>0</v>
      </c>
      <c r="S348" s="7">
        <f t="shared" si="30"/>
        <v>0</v>
      </c>
      <c r="T348" s="7" t="str">
        <f t="shared" si="31"/>
        <v/>
      </c>
      <c r="U348" s="7" t="str">
        <f t="shared" si="32"/>
        <v/>
      </c>
    </row>
    <row r="349" spans="1:21" s="217" customFormat="1" ht="15.95" hidden="1" customHeight="1">
      <c r="A349" s="230" t="s">
        <v>1503</v>
      </c>
      <c r="B349" s="105"/>
      <c r="C349" s="110"/>
      <c r="D349" s="110"/>
      <c r="E349" s="108"/>
      <c r="F349" s="108"/>
      <c r="G349" s="234">
        <f>VLOOKUP(E349,別表３!$B$9:$I$14,7,FALSE)</f>
        <v>0</v>
      </c>
      <c r="H349" s="234">
        <f>VLOOKUP($F349,別表３!$B$9:$I$14,7,FALSE)</f>
        <v>0</v>
      </c>
      <c r="I349" s="234">
        <f>VLOOKUP($F349,別表３!$B$9:$I$14,7,FALSE)</f>
        <v>0</v>
      </c>
      <c r="J349" s="234">
        <f>IF(F349=5,別表２!$E$4,0)</f>
        <v>0</v>
      </c>
      <c r="K349" s="234">
        <f>VLOOKUP($F349,別表３!$B$9:$I$14,5,FALSE)</f>
        <v>0</v>
      </c>
      <c r="L349" s="235" t="str">
        <f>IF(F349="","",VLOOKUP(F349,別表３!$B$9:$D$14,3,FALSE))</f>
        <v/>
      </c>
      <c r="M349" s="103"/>
      <c r="N349" s="103"/>
      <c r="O349" s="568"/>
      <c r="P349" s="236">
        <f t="shared" si="43"/>
        <v>0</v>
      </c>
      <c r="Q349" s="7">
        <f t="shared" si="45"/>
        <v>0</v>
      </c>
      <c r="R349" s="7">
        <f t="shared" si="29"/>
        <v>0</v>
      </c>
      <c r="S349" s="7">
        <f t="shared" si="30"/>
        <v>0</v>
      </c>
      <c r="T349" s="7" t="str">
        <f t="shared" si="31"/>
        <v/>
      </c>
      <c r="U349" s="7" t="str">
        <f t="shared" si="32"/>
        <v/>
      </c>
    </row>
    <row r="350" spans="1:21" s="217" customFormat="1" ht="15.95" hidden="1" customHeight="1">
      <c r="A350" s="230" t="s">
        <v>1504</v>
      </c>
      <c r="B350" s="105"/>
      <c r="C350" s="108"/>
      <c r="D350" s="108"/>
      <c r="E350" s="108"/>
      <c r="F350" s="108"/>
      <c r="G350" s="234">
        <f>VLOOKUP(E350,別表３!$B$9:$I$14,7,FALSE)</f>
        <v>0</v>
      </c>
      <c r="H350" s="234">
        <f>VLOOKUP($F350,別表３!$B$9:$I$14,7,FALSE)</f>
        <v>0</v>
      </c>
      <c r="I350" s="234">
        <f>VLOOKUP($F350,別表３!$B$9:$I$14,7,FALSE)</f>
        <v>0</v>
      </c>
      <c r="J350" s="234">
        <f>IF(F350=5,別表２!$E$4,0)</f>
        <v>0</v>
      </c>
      <c r="K350" s="234">
        <f>VLOOKUP($F350,別表３!$B$9:$I$14,5,FALSE)</f>
        <v>0</v>
      </c>
      <c r="L350" s="235" t="str">
        <f>IF(F350="","",VLOOKUP(F350,別表３!$B$9:$D$14,3,FALSE))</f>
        <v/>
      </c>
      <c r="M350" s="103"/>
      <c r="N350" s="103"/>
      <c r="O350" s="568"/>
      <c r="P350" s="236">
        <f t="shared" si="43"/>
        <v>0</v>
      </c>
      <c r="Q350" s="7">
        <f t="shared" si="45"/>
        <v>0</v>
      </c>
      <c r="R350" s="7">
        <f t="shared" si="29"/>
        <v>0</v>
      </c>
      <c r="S350" s="7">
        <f t="shared" si="30"/>
        <v>0</v>
      </c>
      <c r="T350" s="7" t="str">
        <f t="shared" si="31"/>
        <v/>
      </c>
      <c r="U350" s="7" t="str">
        <f t="shared" si="32"/>
        <v/>
      </c>
    </row>
    <row r="351" spans="1:21" ht="15.95" hidden="1" customHeight="1">
      <c r="A351" s="230" t="s">
        <v>1505</v>
      </c>
      <c r="B351" s="105"/>
      <c r="C351" s="108"/>
      <c r="D351" s="108"/>
      <c r="E351" s="109"/>
      <c r="F351" s="109"/>
      <c r="G351" s="194">
        <f>VLOOKUP(E351,別表３!$B$9:$I$14,7,FALSE)</f>
        <v>0</v>
      </c>
      <c r="H351" s="194">
        <f>VLOOKUP($F351,別表３!$B$9:$I$14,7,FALSE)</f>
        <v>0</v>
      </c>
      <c r="I351" s="194">
        <f>VLOOKUP($F351,別表３!$B$9:$I$14,7,FALSE)</f>
        <v>0</v>
      </c>
      <c r="J351" s="194">
        <f>IF(F351=5,別表２!$E$4,0)</f>
        <v>0</v>
      </c>
      <c r="K351" s="194">
        <f>VLOOKUP($F351,別表３!$B$9:$I$14,5,FALSE)</f>
        <v>0</v>
      </c>
      <c r="L351" s="231" t="str">
        <f>IF(F351="","",VLOOKUP(F351,別表３!$B$9:$D$14,3,FALSE))</f>
        <v/>
      </c>
      <c r="M351" s="98"/>
      <c r="N351" s="98"/>
      <c r="O351" s="97"/>
      <c r="P351" s="232">
        <f t="shared" si="43"/>
        <v>0</v>
      </c>
      <c r="Q351" s="7">
        <f t="shared" si="45"/>
        <v>0</v>
      </c>
      <c r="R351" s="7">
        <f t="shared" si="29"/>
        <v>0</v>
      </c>
      <c r="S351" s="7">
        <f t="shared" si="30"/>
        <v>0</v>
      </c>
      <c r="T351" s="7" t="str">
        <f t="shared" si="31"/>
        <v/>
      </c>
      <c r="U351" s="7" t="str">
        <f t="shared" si="32"/>
        <v/>
      </c>
    </row>
    <row r="352" spans="1:21" ht="15.95" hidden="1" customHeight="1">
      <c r="A352" s="230" t="s">
        <v>1506</v>
      </c>
      <c r="B352" s="105"/>
      <c r="C352" s="108"/>
      <c r="D352" s="108"/>
      <c r="E352" s="109"/>
      <c r="F352" s="109"/>
      <c r="G352" s="194">
        <f>VLOOKUP(E352,別表３!$B$9:$I$14,7,FALSE)</f>
        <v>0</v>
      </c>
      <c r="H352" s="194">
        <f>VLOOKUP($F352,別表３!$B$9:$I$14,7,FALSE)</f>
        <v>0</v>
      </c>
      <c r="I352" s="194">
        <f>VLOOKUP($F352,別表３!$B$9:$I$14,7,FALSE)</f>
        <v>0</v>
      </c>
      <c r="J352" s="194">
        <f>IF(F352=5,別表２!$E$4,0)</f>
        <v>0</v>
      </c>
      <c r="K352" s="194">
        <f>VLOOKUP($F352,別表３!$B$9:$I$14,5,FALSE)</f>
        <v>0</v>
      </c>
      <c r="L352" s="231" t="str">
        <f>IF(F352="","",VLOOKUP(F352,別表３!$B$9:$D$14,3,FALSE))</f>
        <v/>
      </c>
      <c r="M352" s="98"/>
      <c r="N352" s="98"/>
      <c r="O352" s="97"/>
      <c r="P352" s="232">
        <f t="shared" si="43"/>
        <v>0</v>
      </c>
      <c r="Q352" s="7">
        <f t="shared" si="45"/>
        <v>0</v>
      </c>
      <c r="R352" s="7">
        <f t="shared" si="29"/>
        <v>0</v>
      </c>
      <c r="S352" s="7">
        <f t="shared" si="30"/>
        <v>0</v>
      </c>
      <c r="T352" s="7" t="str">
        <f t="shared" si="31"/>
        <v/>
      </c>
      <c r="U352" s="7" t="str">
        <f t="shared" si="32"/>
        <v/>
      </c>
    </row>
    <row r="353" spans="1:21" ht="15.95" hidden="1" customHeight="1">
      <c r="A353" s="230" t="s">
        <v>1507</v>
      </c>
      <c r="B353" s="105"/>
      <c r="C353" s="108"/>
      <c r="D353" s="108"/>
      <c r="E353" s="109"/>
      <c r="F353" s="109"/>
      <c r="G353" s="194">
        <f>VLOOKUP(E353,別表３!$B$9:$I$14,7,FALSE)</f>
        <v>0</v>
      </c>
      <c r="H353" s="194">
        <f>VLOOKUP($F353,別表３!$B$9:$I$14,7,FALSE)</f>
        <v>0</v>
      </c>
      <c r="I353" s="194">
        <f>VLOOKUP($F353,別表３!$B$9:$I$14,7,FALSE)</f>
        <v>0</v>
      </c>
      <c r="J353" s="194">
        <f>IF(F353=5,別表２!$E$4,0)</f>
        <v>0</v>
      </c>
      <c r="K353" s="194">
        <f>VLOOKUP($F353,別表３!$B$9:$I$14,5,FALSE)</f>
        <v>0</v>
      </c>
      <c r="L353" s="231" t="str">
        <f>IF(F353="","",VLOOKUP(F353,別表３!$B$9:$D$14,3,FALSE))</f>
        <v/>
      </c>
      <c r="M353" s="98"/>
      <c r="N353" s="98"/>
      <c r="O353" s="97"/>
      <c r="P353" s="232">
        <f t="shared" si="43"/>
        <v>0</v>
      </c>
      <c r="Q353" s="7">
        <f t="shared" si="45"/>
        <v>0</v>
      </c>
      <c r="R353" s="7">
        <f t="shared" si="29"/>
        <v>0</v>
      </c>
      <c r="S353" s="7">
        <f t="shared" si="30"/>
        <v>0</v>
      </c>
      <c r="T353" s="7" t="str">
        <f t="shared" si="31"/>
        <v/>
      </c>
      <c r="U353" s="7" t="str">
        <f t="shared" si="32"/>
        <v/>
      </c>
    </row>
    <row r="354" spans="1:21" ht="15.95" hidden="1" customHeight="1">
      <c r="A354" s="230" t="s">
        <v>1508</v>
      </c>
      <c r="B354" s="105"/>
      <c r="C354" s="108"/>
      <c r="D354" s="108"/>
      <c r="E354" s="109"/>
      <c r="F354" s="109"/>
      <c r="G354" s="194">
        <f>VLOOKUP(E354,別表３!$B$9:$I$14,7,FALSE)</f>
        <v>0</v>
      </c>
      <c r="H354" s="194">
        <f>VLOOKUP($F354,別表３!$B$9:$I$14,7,FALSE)</f>
        <v>0</v>
      </c>
      <c r="I354" s="194">
        <f>VLOOKUP($F354,別表３!$B$9:$I$14,7,FALSE)</f>
        <v>0</v>
      </c>
      <c r="J354" s="194">
        <f>IF(F354=5,別表２!$E$4,0)</f>
        <v>0</v>
      </c>
      <c r="K354" s="194">
        <f>VLOOKUP($F354,別表３!$B$9:$I$14,5,FALSE)</f>
        <v>0</v>
      </c>
      <c r="L354" s="231" t="str">
        <f>IF(F354="","",VLOOKUP(F354,別表３!$B$9:$D$14,3,FALSE))</f>
        <v/>
      </c>
      <c r="M354" s="98"/>
      <c r="N354" s="98"/>
      <c r="O354" s="97"/>
      <c r="P354" s="232">
        <f t="shared" si="43"/>
        <v>0</v>
      </c>
      <c r="Q354" s="7">
        <f t="shared" si="45"/>
        <v>0</v>
      </c>
      <c r="R354" s="7">
        <f t="shared" si="29"/>
        <v>0</v>
      </c>
      <c r="S354" s="7">
        <f t="shared" si="30"/>
        <v>0</v>
      </c>
      <c r="T354" s="7" t="str">
        <f t="shared" si="31"/>
        <v/>
      </c>
      <c r="U354" s="7" t="str">
        <f t="shared" si="32"/>
        <v/>
      </c>
    </row>
    <row r="355" spans="1:21" ht="15.95" hidden="1" customHeight="1">
      <c r="A355" s="230" t="s">
        <v>1509</v>
      </c>
      <c r="B355" s="105"/>
      <c r="C355" s="108"/>
      <c r="D355" s="108"/>
      <c r="E355" s="109"/>
      <c r="F355" s="109"/>
      <c r="G355" s="194">
        <f>VLOOKUP(E355,別表３!$B$9:$I$14,7,FALSE)</f>
        <v>0</v>
      </c>
      <c r="H355" s="194">
        <f>VLOOKUP($F355,別表３!$B$9:$I$14,7,FALSE)</f>
        <v>0</v>
      </c>
      <c r="I355" s="194">
        <f>VLOOKUP($F355,別表３!$B$9:$I$14,7,FALSE)</f>
        <v>0</v>
      </c>
      <c r="J355" s="194">
        <f>IF(F355=5,別表２!$E$4,0)</f>
        <v>0</v>
      </c>
      <c r="K355" s="194">
        <f>VLOOKUP($F355,別表３!$B$9:$I$14,5,FALSE)</f>
        <v>0</v>
      </c>
      <c r="L355" s="231" t="str">
        <f>IF(F355="","",VLOOKUP(F355,別表３!$B$9:$D$14,3,FALSE))</f>
        <v/>
      </c>
      <c r="M355" s="98"/>
      <c r="N355" s="98"/>
      <c r="O355" s="97"/>
      <c r="P355" s="232">
        <f t="shared" si="43"/>
        <v>0</v>
      </c>
      <c r="Q355" s="7">
        <f t="shared" si="45"/>
        <v>0</v>
      </c>
      <c r="R355" s="7">
        <f t="shared" si="29"/>
        <v>0</v>
      </c>
      <c r="S355" s="7">
        <f t="shared" si="30"/>
        <v>0</v>
      </c>
      <c r="T355" s="7" t="str">
        <f t="shared" si="31"/>
        <v/>
      </c>
      <c r="U355" s="7" t="str">
        <f t="shared" si="32"/>
        <v/>
      </c>
    </row>
    <row r="356" spans="1:21" ht="15.95" hidden="1" customHeight="1">
      <c r="A356" s="230" t="s">
        <v>1510</v>
      </c>
      <c r="B356" s="105"/>
      <c r="C356" s="108"/>
      <c r="D356" s="108"/>
      <c r="E356" s="109"/>
      <c r="F356" s="109"/>
      <c r="G356" s="194">
        <f>VLOOKUP(E356,別表３!$B$9:$I$14,7,FALSE)</f>
        <v>0</v>
      </c>
      <c r="H356" s="194">
        <f>VLOOKUP($F356,別表３!$B$9:$I$14,7,FALSE)</f>
        <v>0</v>
      </c>
      <c r="I356" s="194">
        <f>VLOOKUP($F356,別表３!$B$9:$I$14,7,FALSE)</f>
        <v>0</v>
      </c>
      <c r="J356" s="194">
        <f>IF(F356=5,別表２!$E$4,0)</f>
        <v>0</v>
      </c>
      <c r="K356" s="194">
        <f>VLOOKUP($F356,別表３!$B$9:$I$14,5,FALSE)</f>
        <v>0</v>
      </c>
      <c r="L356" s="231" t="str">
        <f>IF(F356="","",VLOOKUP(F356,別表３!$B$9:$D$14,3,FALSE))</f>
        <v/>
      </c>
      <c r="M356" s="98"/>
      <c r="N356" s="98"/>
      <c r="O356" s="97"/>
      <c r="P356" s="232">
        <f t="shared" si="43"/>
        <v>0</v>
      </c>
      <c r="Q356" s="7">
        <f t="shared" si="45"/>
        <v>0</v>
      </c>
      <c r="R356" s="7">
        <f t="shared" si="29"/>
        <v>0</v>
      </c>
      <c r="S356" s="7">
        <f t="shared" si="30"/>
        <v>0</v>
      </c>
      <c r="T356" s="7" t="str">
        <f t="shared" si="31"/>
        <v/>
      </c>
      <c r="U356" s="7" t="str">
        <f t="shared" si="32"/>
        <v/>
      </c>
    </row>
    <row r="357" spans="1:21" ht="15.95" hidden="1" customHeight="1">
      <c r="A357" s="230" t="s">
        <v>1511</v>
      </c>
      <c r="B357" s="105"/>
      <c r="C357" s="109"/>
      <c r="D357" s="109"/>
      <c r="E357" s="109"/>
      <c r="F357" s="109"/>
      <c r="G357" s="194">
        <f>VLOOKUP(E357,別表３!$B$9:$I$14,7,FALSE)</f>
        <v>0</v>
      </c>
      <c r="H357" s="194">
        <f>VLOOKUP($F357,別表３!$B$9:$I$14,7,FALSE)</f>
        <v>0</v>
      </c>
      <c r="I357" s="194">
        <f>VLOOKUP($F357,別表３!$B$9:$I$14,7,FALSE)</f>
        <v>0</v>
      </c>
      <c r="J357" s="194">
        <f>IF(F357=5,別表２!$E$4,0)</f>
        <v>0</v>
      </c>
      <c r="K357" s="194">
        <f>VLOOKUP($F357,別表３!$B$9:$I$14,5,FALSE)</f>
        <v>0</v>
      </c>
      <c r="L357" s="231" t="str">
        <f>IF(F357="","",VLOOKUP(F357,別表３!$B$9:$D$14,3,FALSE))</f>
        <v/>
      </c>
      <c r="M357" s="98"/>
      <c r="N357" s="98"/>
      <c r="O357" s="97"/>
      <c r="P357" s="232">
        <f t="shared" si="43"/>
        <v>0</v>
      </c>
      <c r="Q357" s="7">
        <f t="shared" si="45"/>
        <v>0</v>
      </c>
      <c r="R357" s="7">
        <f t="shared" si="29"/>
        <v>0</v>
      </c>
      <c r="S357" s="7">
        <f t="shared" si="30"/>
        <v>0</v>
      </c>
      <c r="T357" s="7" t="str">
        <f t="shared" si="31"/>
        <v/>
      </c>
      <c r="U357" s="7" t="str">
        <f t="shared" si="32"/>
        <v/>
      </c>
    </row>
    <row r="358" spans="1:21" ht="15.95" hidden="1" customHeight="1">
      <c r="A358" s="230" t="s">
        <v>1512</v>
      </c>
      <c r="B358" s="105"/>
      <c r="C358" s="109"/>
      <c r="D358" s="109"/>
      <c r="E358" s="109"/>
      <c r="F358" s="109"/>
      <c r="G358" s="194">
        <f>VLOOKUP(E358,別表３!$B$9:$I$14,7,FALSE)</f>
        <v>0</v>
      </c>
      <c r="H358" s="194">
        <f>VLOOKUP($F358,別表３!$B$9:$I$14,7,FALSE)</f>
        <v>0</v>
      </c>
      <c r="I358" s="194">
        <f>VLOOKUP($F358,別表３!$B$9:$I$14,7,FALSE)</f>
        <v>0</v>
      </c>
      <c r="J358" s="194">
        <f>IF(F358=5,別表２!$E$4,0)</f>
        <v>0</v>
      </c>
      <c r="K358" s="194">
        <f>VLOOKUP($F358,別表３!$B$9:$I$14,5,FALSE)</f>
        <v>0</v>
      </c>
      <c r="L358" s="231" t="str">
        <f>IF(F358="","",VLOOKUP(F358,別表３!$B$9:$D$14,3,FALSE))</f>
        <v/>
      </c>
      <c r="M358" s="98"/>
      <c r="N358" s="98"/>
      <c r="O358" s="97"/>
      <c r="P358" s="232">
        <f t="shared" si="43"/>
        <v>0</v>
      </c>
      <c r="Q358" s="7">
        <f t="shared" si="45"/>
        <v>0</v>
      </c>
      <c r="R358" s="7">
        <f t="shared" si="29"/>
        <v>0</v>
      </c>
      <c r="S358" s="7">
        <f t="shared" si="30"/>
        <v>0</v>
      </c>
      <c r="T358" s="7" t="str">
        <f t="shared" si="31"/>
        <v/>
      </c>
      <c r="U358" s="7" t="str">
        <f t="shared" si="32"/>
        <v/>
      </c>
    </row>
    <row r="359" spans="1:21" ht="15.95" hidden="1" customHeight="1">
      <c r="A359" s="230" t="s">
        <v>1513</v>
      </c>
      <c r="B359" s="105"/>
      <c r="C359" s="109"/>
      <c r="D359" s="109"/>
      <c r="E359" s="109"/>
      <c r="F359" s="109"/>
      <c r="G359" s="194">
        <f>VLOOKUP(E359,別表３!$B$9:$I$14,7,FALSE)</f>
        <v>0</v>
      </c>
      <c r="H359" s="194">
        <f>VLOOKUP($F359,別表３!$B$9:$I$14,7,FALSE)</f>
        <v>0</v>
      </c>
      <c r="I359" s="194">
        <f>VLOOKUP($F359,別表３!$B$9:$I$14,7,FALSE)</f>
        <v>0</v>
      </c>
      <c r="J359" s="194">
        <f>IF(F359=5,別表２!$E$4,0)</f>
        <v>0</v>
      </c>
      <c r="K359" s="194">
        <f>VLOOKUP($F359,別表３!$B$9:$I$14,5,FALSE)</f>
        <v>0</v>
      </c>
      <c r="L359" s="231" t="str">
        <f>IF(F359="","",VLOOKUP(F359,別表３!$B$9:$D$14,3,FALSE))</f>
        <v/>
      </c>
      <c r="M359" s="98"/>
      <c r="N359" s="98"/>
      <c r="O359" s="97"/>
      <c r="P359" s="232">
        <f t="shared" si="43"/>
        <v>0</v>
      </c>
      <c r="Q359" s="7">
        <f t="shared" si="45"/>
        <v>0</v>
      </c>
      <c r="R359" s="7">
        <f t="shared" si="29"/>
        <v>0</v>
      </c>
      <c r="S359" s="7">
        <f t="shared" si="30"/>
        <v>0</v>
      </c>
      <c r="T359" s="7" t="str">
        <f t="shared" si="31"/>
        <v/>
      </c>
      <c r="U359" s="7" t="str">
        <f t="shared" si="32"/>
        <v/>
      </c>
    </row>
    <row r="360" spans="1:21" ht="15.95" hidden="1" customHeight="1">
      <c r="A360" s="230" t="s">
        <v>1514</v>
      </c>
      <c r="B360" s="105"/>
      <c r="C360" s="109"/>
      <c r="D360" s="109"/>
      <c r="E360" s="109"/>
      <c r="F360" s="109"/>
      <c r="G360" s="194">
        <f>VLOOKUP(E360,別表３!$B$9:$I$14,7,FALSE)</f>
        <v>0</v>
      </c>
      <c r="H360" s="194">
        <f>VLOOKUP($F360,別表３!$B$9:$I$14,7,FALSE)</f>
        <v>0</v>
      </c>
      <c r="I360" s="194">
        <f>VLOOKUP($F360,別表３!$B$9:$I$14,7,FALSE)</f>
        <v>0</v>
      </c>
      <c r="J360" s="194">
        <f>IF(F360=5,別表２!$E$4,0)</f>
        <v>0</v>
      </c>
      <c r="K360" s="194">
        <f>VLOOKUP($F360,別表３!$B$9:$I$14,5,FALSE)</f>
        <v>0</v>
      </c>
      <c r="L360" s="231" t="str">
        <f>IF(F360="","",VLOOKUP(F360,別表３!$B$9:$D$14,3,FALSE))</f>
        <v/>
      </c>
      <c r="M360" s="98"/>
      <c r="N360" s="98"/>
      <c r="O360" s="97"/>
      <c r="P360" s="232">
        <f t="shared" si="43"/>
        <v>0</v>
      </c>
      <c r="Q360" s="7">
        <f t="shared" si="45"/>
        <v>0</v>
      </c>
      <c r="R360" s="7">
        <f t="shared" si="29"/>
        <v>0</v>
      </c>
      <c r="S360" s="7">
        <f t="shared" si="30"/>
        <v>0</v>
      </c>
      <c r="T360" s="7" t="str">
        <f t="shared" si="31"/>
        <v/>
      </c>
      <c r="U360" s="7" t="str">
        <f t="shared" si="32"/>
        <v/>
      </c>
    </row>
    <row r="361" spans="1:21" ht="15.95" hidden="1" customHeight="1">
      <c r="A361" s="230" t="s">
        <v>1515</v>
      </c>
      <c r="B361" s="105"/>
      <c r="C361" s="109"/>
      <c r="D361" s="109"/>
      <c r="E361" s="109"/>
      <c r="F361" s="109"/>
      <c r="G361" s="194">
        <f>VLOOKUP(E361,別表３!$B$9:$I$14,7,FALSE)</f>
        <v>0</v>
      </c>
      <c r="H361" s="194">
        <f>VLOOKUP($F361,別表３!$B$9:$I$14,7,FALSE)</f>
        <v>0</v>
      </c>
      <c r="I361" s="194">
        <f>VLOOKUP($F361,別表３!$B$9:$I$14,7,FALSE)</f>
        <v>0</v>
      </c>
      <c r="J361" s="194">
        <f>IF(F361=5,別表２!$E$4,0)</f>
        <v>0</v>
      </c>
      <c r="K361" s="194">
        <f>VLOOKUP($F361,別表３!$B$9:$I$14,5,FALSE)</f>
        <v>0</v>
      </c>
      <c r="L361" s="231" t="str">
        <f>IF(F361="","",VLOOKUP(F361,別表３!$B$9:$D$14,3,FALSE))</f>
        <v/>
      </c>
      <c r="M361" s="98"/>
      <c r="N361" s="98"/>
      <c r="O361" s="97"/>
      <c r="P361" s="232">
        <f t="shared" si="43"/>
        <v>0</v>
      </c>
      <c r="Q361" s="7">
        <f t="shared" si="45"/>
        <v>0</v>
      </c>
      <c r="R361" s="7">
        <f t="shared" si="29"/>
        <v>0</v>
      </c>
      <c r="S361" s="7">
        <f t="shared" si="30"/>
        <v>0</v>
      </c>
      <c r="T361" s="7" t="str">
        <f t="shared" si="31"/>
        <v/>
      </c>
      <c r="U361" s="7" t="str">
        <f t="shared" si="32"/>
        <v/>
      </c>
    </row>
    <row r="362" spans="1:21" ht="15.95" hidden="1" customHeight="1">
      <c r="A362" s="230" t="s">
        <v>1516</v>
      </c>
      <c r="B362" s="105"/>
      <c r="C362" s="108"/>
      <c r="D362" s="108"/>
      <c r="E362" s="109"/>
      <c r="F362" s="109"/>
      <c r="G362" s="194">
        <f>VLOOKUP(E362,別表３!$B$9:$I$14,7,FALSE)</f>
        <v>0</v>
      </c>
      <c r="H362" s="194">
        <f>VLOOKUP($F362,別表３!$B$9:$I$14,7,FALSE)</f>
        <v>0</v>
      </c>
      <c r="I362" s="194">
        <f>VLOOKUP($F362,別表３!$B$9:$I$14,7,FALSE)</f>
        <v>0</v>
      </c>
      <c r="J362" s="194">
        <f>IF(F362=5,別表２!$E$4,0)</f>
        <v>0</v>
      </c>
      <c r="K362" s="194">
        <f>VLOOKUP($F362,別表３!$B$9:$I$14,5,FALSE)</f>
        <v>0</v>
      </c>
      <c r="L362" s="231" t="str">
        <f>IF(F362="","",VLOOKUP(F362,別表３!$B$9:$D$14,3,FALSE))</f>
        <v/>
      </c>
      <c r="M362" s="98"/>
      <c r="N362" s="98"/>
      <c r="O362" s="97"/>
      <c r="P362" s="232">
        <f t="shared" si="43"/>
        <v>0</v>
      </c>
      <c r="Q362" s="7">
        <f t="shared" si="45"/>
        <v>0</v>
      </c>
      <c r="R362" s="7">
        <f t="shared" si="29"/>
        <v>0</v>
      </c>
      <c r="S362" s="7">
        <f t="shared" si="30"/>
        <v>0</v>
      </c>
      <c r="T362" s="7" t="str">
        <f t="shared" si="31"/>
        <v/>
      </c>
      <c r="U362" s="7" t="str">
        <f t="shared" si="32"/>
        <v/>
      </c>
    </row>
    <row r="363" spans="1:21" ht="15.95" hidden="1" customHeight="1">
      <c r="A363" s="230" t="s">
        <v>1517</v>
      </c>
      <c r="B363" s="105"/>
      <c r="C363" s="108"/>
      <c r="D363" s="108"/>
      <c r="E363" s="109"/>
      <c r="F363" s="109"/>
      <c r="G363" s="194">
        <f>VLOOKUP(E363,別表３!$B$9:$I$14,7,FALSE)</f>
        <v>0</v>
      </c>
      <c r="H363" s="194">
        <f>VLOOKUP($F363,別表３!$B$9:$I$14,7,FALSE)</f>
        <v>0</v>
      </c>
      <c r="I363" s="194">
        <f>VLOOKUP($F363,別表３!$B$9:$I$14,7,FALSE)</f>
        <v>0</v>
      </c>
      <c r="J363" s="194">
        <f>IF(F363=5,別表２!$E$4,0)</f>
        <v>0</v>
      </c>
      <c r="K363" s="194">
        <f>VLOOKUP($F363,別表３!$B$9:$I$14,5,FALSE)</f>
        <v>0</v>
      </c>
      <c r="L363" s="231" t="str">
        <f>IF(F363="","",VLOOKUP(F363,別表３!$B$9:$D$14,3,FALSE))</f>
        <v/>
      </c>
      <c r="M363" s="98"/>
      <c r="N363" s="98"/>
      <c r="O363" s="97"/>
      <c r="P363" s="232">
        <f t="shared" si="43"/>
        <v>0</v>
      </c>
      <c r="Q363" s="7">
        <f t="shared" si="45"/>
        <v>0</v>
      </c>
      <c r="R363" s="7">
        <f t="shared" si="29"/>
        <v>0</v>
      </c>
      <c r="S363" s="7">
        <f t="shared" si="30"/>
        <v>0</v>
      </c>
      <c r="T363" s="7" t="str">
        <f t="shared" si="31"/>
        <v/>
      </c>
      <c r="U363" s="7" t="str">
        <f t="shared" si="32"/>
        <v/>
      </c>
    </row>
    <row r="364" spans="1:21" ht="15.95" hidden="1" customHeight="1">
      <c r="A364" s="230" t="s">
        <v>1518</v>
      </c>
      <c r="B364" s="105"/>
      <c r="C364" s="108"/>
      <c r="D364" s="108"/>
      <c r="E364" s="109"/>
      <c r="F364" s="109"/>
      <c r="G364" s="194">
        <f>VLOOKUP(E364,別表３!$B$9:$I$14,7,FALSE)</f>
        <v>0</v>
      </c>
      <c r="H364" s="194">
        <f>VLOOKUP($F364,別表３!$B$9:$I$14,7,FALSE)</f>
        <v>0</v>
      </c>
      <c r="I364" s="194">
        <f>VLOOKUP($F364,別表３!$B$9:$I$14,7,FALSE)</f>
        <v>0</v>
      </c>
      <c r="J364" s="194">
        <f>IF(F364=5,別表２!$E$4,0)</f>
        <v>0</v>
      </c>
      <c r="K364" s="194">
        <f>VLOOKUP($F364,別表３!$B$9:$I$14,5,FALSE)</f>
        <v>0</v>
      </c>
      <c r="L364" s="231" t="str">
        <f>IF(F364="","",VLOOKUP(F364,別表３!$B$9:$D$14,3,FALSE))</f>
        <v/>
      </c>
      <c r="M364" s="98"/>
      <c r="N364" s="98"/>
      <c r="O364" s="97"/>
      <c r="P364" s="232">
        <f t="shared" si="43"/>
        <v>0</v>
      </c>
      <c r="Q364" s="7">
        <f t="shared" si="45"/>
        <v>0</v>
      </c>
      <c r="R364" s="7">
        <f t="shared" si="29"/>
        <v>0</v>
      </c>
      <c r="S364" s="7">
        <f t="shared" si="30"/>
        <v>0</v>
      </c>
      <c r="T364" s="7" t="str">
        <f t="shared" si="31"/>
        <v/>
      </c>
      <c r="U364" s="7" t="str">
        <f t="shared" si="32"/>
        <v/>
      </c>
    </row>
    <row r="365" spans="1:21" ht="15.95" hidden="1" customHeight="1">
      <c r="A365" s="230" t="s">
        <v>1519</v>
      </c>
      <c r="B365" s="105"/>
      <c r="C365" s="108"/>
      <c r="D365" s="108"/>
      <c r="E365" s="109"/>
      <c r="F365" s="109"/>
      <c r="G365" s="194">
        <f>VLOOKUP(E365,別表３!$B$9:$I$14,7,FALSE)</f>
        <v>0</v>
      </c>
      <c r="H365" s="194">
        <f>VLOOKUP($F365,別表３!$B$9:$I$14,7,FALSE)</f>
        <v>0</v>
      </c>
      <c r="I365" s="194">
        <f>VLOOKUP($F365,別表３!$B$9:$I$14,7,FALSE)</f>
        <v>0</v>
      </c>
      <c r="J365" s="194">
        <f>IF(F365=5,別表２!$E$4,0)</f>
        <v>0</v>
      </c>
      <c r="K365" s="194">
        <f>VLOOKUP($F365,別表３!$B$9:$I$14,5,FALSE)</f>
        <v>0</v>
      </c>
      <c r="L365" s="231" t="str">
        <f>IF(F365="","",VLOOKUP(F365,別表３!$B$9:$D$14,3,FALSE))</f>
        <v/>
      </c>
      <c r="M365" s="98"/>
      <c r="N365" s="98"/>
      <c r="O365" s="97"/>
      <c r="P365" s="232">
        <f t="shared" si="43"/>
        <v>0</v>
      </c>
      <c r="Q365" s="7">
        <f t="shared" si="45"/>
        <v>0</v>
      </c>
      <c r="R365" s="7">
        <f t="shared" si="29"/>
        <v>0</v>
      </c>
      <c r="S365" s="7">
        <f t="shared" si="30"/>
        <v>0</v>
      </c>
      <c r="T365" s="7" t="str">
        <f t="shared" si="31"/>
        <v/>
      </c>
      <c r="U365" s="7" t="str">
        <f t="shared" si="32"/>
        <v/>
      </c>
    </row>
    <row r="366" spans="1:21" ht="15.95" hidden="1" customHeight="1">
      <c r="A366" s="230" t="s">
        <v>1520</v>
      </c>
      <c r="B366" s="105"/>
      <c r="C366" s="108"/>
      <c r="D366" s="108"/>
      <c r="E366" s="109"/>
      <c r="F366" s="109"/>
      <c r="G366" s="194">
        <f>VLOOKUP(E366,別表３!$B$9:$I$14,7,FALSE)</f>
        <v>0</v>
      </c>
      <c r="H366" s="194">
        <f>VLOOKUP($F366,別表３!$B$9:$I$14,7,FALSE)</f>
        <v>0</v>
      </c>
      <c r="I366" s="194">
        <f>VLOOKUP($F366,別表３!$B$9:$I$14,7,FALSE)</f>
        <v>0</v>
      </c>
      <c r="J366" s="194">
        <f>IF(F366=5,別表２!$E$4,0)</f>
        <v>0</v>
      </c>
      <c r="K366" s="194">
        <f>VLOOKUP($F366,別表３!$B$9:$I$14,5,FALSE)</f>
        <v>0</v>
      </c>
      <c r="L366" s="231" t="str">
        <f>IF(F366="","",VLOOKUP(F366,別表３!$B$9:$D$14,3,FALSE))</f>
        <v/>
      </c>
      <c r="M366" s="98"/>
      <c r="N366" s="98"/>
      <c r="O366" s="97"/>
      <c r="P366" s="232">
        <f t="shared" si="43"/>
        <v>0</v>
      </c>
      <c r="Q366" s="7">
        <f t="shared" si="45"/>
        <v>0</v>
      </c>
      <c r="R366" s="7">
        <f t="shared" si="29"/>
        <v>0</v>
      </c>
      <c r="S366" s="7">
        <f t="shared" si="30"/>
        <v>0</v>
      </c>
      <c r="T366" s="7" t="str">
        <f t="shared" si="31"/>
        <v/>
      </c>
      <c r="U366" s="7" t="str">
        <f t="shared" si="32"/>
        <v/>
      </c>
    </row>
    <row r="367" spans="1:21" ht="15.95" hidden="1" customHeight="1">
      <c r="A367" s="230" t="s">
        <v>1521</v>
      </c>
      <c r="B367" s="105"/>
      <c r="C367" s="108"/>
      <c r="D367" s="108"/>
      <c r="E367" s="109"/>
      <c r="F367" s="109"/>
      <c r="G367" s="194">
        <f>VLOOKUP(E367,別表３!$B$9:$I$14,7,FALSE)</f>
        <v>0</v>
      </c>
      <c r="H367" s="194">
        <f>VLOOKUP($F367,別表３!$B$9:$I$14,7,FALSE)</f>
        <v>0</v>
      </c>
      <c r="I367" s="194">
        <f>VLOOKUP($F367,別表３!$B$9:$I$14,7,FALSE)</f>
        <v>0</v>
      </c>
      <c r="J367" s="194">
        <f>IF(F367=5,別表２!$E$4,0)</f>
        <v>0</v>
      </c>
      <c r="K367" s="194">
        <f>VLOOKUP($F367,別表３!$B$9:$I$14,5,FALSE)</f>
        <v>0</v>
      </c>
      <c r="L367" s="231" t="str">
        <f>IF(F367="","",VLOOKUP(F367,別表３!$B$9:$D$14,3,FALSE))</f>
        <v/>
      </c>
      <c r="M367" s="98"/>
      <c r="N367" s="98"/>
      <c r="O367" s="97"/>
      <c r="P367" s="232">
        <f t="shared" si="43"/>
        <v>0</v>
      </c>
      <c r="Q367" s="7">
        <f t="shared" si="45"/>
        <v>0</v>
      </c>
      <c r="R367" s="7">
        <f t="shared" si="29"/>
        <v>0</v>
      </c>
      <c r="S367" s="7">
        <f t="shared" si="30"/>
        <v>0</v>
      </c>
      <c r="T367" s="7" t="str">
        <f t="shared" si="31"/>
        <v/>
      </c>
      <c r="U367" s="7" t="str">
        <f t="shared" si="32"/>
        <v/>
      </c>
    </row>
    <row r="368" spans="1:21" ht="15.95" hidden="1" customHeight="1">
      <c r="A368" s="230" t="s">
        <v>1522</v>
      </c>
      <c r="B368" s="105"/>
      <c r="C368" s="108"/>
      <c r="D368" s="108"/>
      <c r="E368" s="109"/>
      <c r="F368" s="109"/>
      <c r="G368" s="194">
        <f>VLOOKUP(E368,別表３!$B$9:$I$14,7,FALSE)</f>
        <v>0</v>
      </c>
      <c r="H368" s="194">
        <f>VLOOKUP($F368,別表３!$B$9:$I$14,7,FALSE)</f>
        <v>0</v>
      </c>
      <c r="I368" s="194">
        <f>VLOOKUP($F368,別表３!$B$9:$I$14,7,FALSE)</f>
        <v>0</v>
      </c>
      <c r="J368" s="194">
        <f>IF(F368=5,別表２!$E$4,0)</f>
        <v>0</v>
      </c>
      <c r="K368" s="194">
        <f>VLOOKUP($F368,別表３!$B$9:$I$14,5,FALSE)</f>
        <v>0</v>
      </c>
      <c r="L368" s="231" t="str">
        <f>IF(F368="","",VLOOKUP(F368,別表３!$B$9:$D$14,3,FALSE))</f>
        <v/>
      </c>
      <c r="M368" s="98"/>
      <c r="N368" s="98"/>
      <c r="O368" s="97"/>
      <c r="P368" s="232">
        <f t="shared" si="43"/>
        <v>0</v>
      </c>
      <c r="Q368" s="7">
        <f>IF(E368=5,G368,0)</f>
        <v>0</v>
      </c>
      <c r="R368" s="7">
        <f t="shared" si="29"/>
        <v>0</v>
      </c>
      <c r="S368" s="7">
        <f t="shared" si="30"/>
        <v>0</v>
      </c>
      <c r="T368" s="7" t="str">
        <f t="shared" si="31"/>
        <v/>
      </c>
      <c r="U368" s="7" t="str">
        <f t="shared" si="32"/>
        <v/>
      </c>
    </row>
    <row r="369" spans="1:21" s="217" customFormat="1" ht="15.95" hidden="1" customHeight="1">
      <c r="A369" s="230" t="s">
        <v>1523</v>
      </c>
      <c r="B369" s="105"/>
      <c r="C369" s="108"/>
      <c r="D369" s="108"/>
      <c r="E369" s="108"/>
      <c r="F369" s="108"/>
      <c r="G369" s="234">
        <f>VLOOKUP(E369,別表３!$B$9:$I$14,7,FALSE)</f>
        <v>0</v>
      </c>
      <c r="H369" s="234">
        <f>VLOOKUP($F369,別表３!$B$9:$I$14,7,FALSE)</f>
        <v>0</v>
      </c>
      <c r="I369" s="234">
        <f>VLOOKUP($F369,別表３!$B$9:$I$14,7,FALSE)</f>
        <v>0</v>
      </c>
      <c r="J369" s="234">
        <f>IF(F369=5,別表２!$E$4,0)</f>
        <v>0</v>
      </c>
      <c r="K369" s="234">
        <f>VLOOKUP($F369,別表３!$B$9:$I$14,5,FALSE)</f>
        <v>0</v>
      </c>
      <c r="L369" s="235" t="str">
        <f>IF(F369="","",VLOOKUP(F369,別表３!$B$9:$D$14,3,FALSE))</f>
        <v/>
      </c>
      <c r="M369" s="103"/>
      <c r="N369" s="103"/>
      <c r="O369" s="568"/>
      <c r="P369" s="236">
        <f t="shared" si="43"/>
        <v>0</v>
      </c>
      <c r="Q369" s="7">
        <f t="shared" ref="Q369:Q386" si="46">IF(E369=5,G369,0)</f>
        <v>0</v>
      </c>
      <c r="R369" s="7">
        <f t="shared" si="29"/>
        <v>0</v>
      </c>
      <c r="S369" s="7">
        <f t="shared" si="30"/>
        <v>0</v>
      </c>
      <c r="T369" s="7" t="str">
        <f t="shared" si="31"/>
        <v/>
      </c>
      <c r="U369" s="7" t="str">
        <f t="shared" si="32"/>
        <v/>
      </c>
    </row>
    <row r="370" spans="1:21" s="217" customFormat="1" ht="15.95" hidden="1" customHeight="1">
      <c r="A370" s="230" t="s">
        <v>1524</v>
      </c>
      <c r="B370" s="105"/>
      <c r="C370" s="108"/>
      <c r="D370" s="108"/>
      <c r="E370" s="108"/>
      <c r="F370" s="108"/>
      <c r="G370" s="234">
        <f>VLOOKUP(E370,別表３!$B$9:$I$14,7,FALSE)</f>
        <v>0</v>
      </c>
      <c r="H370" s="234">
        <f>VLOOKUP($F370,別表３!$B$9:$I$14,7,FALSE)</f>
        <v>0</v>
      </c>
      <c r="I370" s="234">
        <f>VLOOKUP($F370,別表３!$B$9:$I$14,7,FALSE)</f>
        <v>0</v>
      </c>
      <c r="J370" s="234">
        <f>IF(F370=5,別表２!$E$4,0)</f>
        <v>0</v>
      </c>
      <c r="K370" s="234">
        <f>VLOOKUP($F370,別表３!$B$9:$I$14,5,FALSE)</f>
        <v>0</v>
      </c>
      <c r="L370" s="235" t="str">
        <f>IF(F370="","",VLOOKUP(F370,別表３!$B$9:$D$14,3,FALSE))</f>
        <v/>
      </c>
      <c r="M370" s="103"/>
      <c r="N370" s="103"/>
      <c r="O370" s="568"/>
      <c r="P370" s="236">
        <f t="shared" si="43"/>
        <v>0</v>
      </c>
      <c r="Q370" s="7">
        <f t="shared" si="46"/>
        <v>0</v>
      </c>
      <c r="R370" s="7">
        <f t="shared" si="29"/>
        <v>0</v>
      </c>
      <c r="S370" s="7">
        <f t="shared" si="30"/>
        <v>0</v>
      </c>
      <c r="T370" s="7" t="str">
        <f t="shared" si="31"/>
        <v/>
      </c>
      <c r="U370" s="7" t="str">
        <f t="shared" si="32"/>
        <v/>
      </c>
    </row>
    <row r="371" spans="1:21" s="217" customFormat="1" ht="15.95" hidden="1" customHeight="1">
      <c r="A371" s="230" t="s">
        <v>1525</v>
      </c>
      <c r="B371" s="105"/>
      <c r="C371" s="110"/>
      <c r="D371" s="110"/>
      <c r="E371" s="108"/>
      <c r="F371" s="108"/>
      <c r="G371" s="234">
        <f>VLOOKUP(E371,別表３!$B$9:$I$14,7,FALSE)</f>
        <v>0</v>
      </c>
      <c r="H371" s="234">
        <f>VLOOKUP($F371,別表３!$B$9:$I$14,7,FALSE)</f>
        <v>0</v>
      </c>
      <c r="I371" s="234">
        <f>VLOOKUP($F371,別表３!$B$9:$I$14,7,FALSE)</f>
        <v>0</v>
      </c>
      <c r="J371" s="234">
        <f>IF(F371=5,別表２!$E$4,0)</f>
        <v>0</v>
      </c>
      <c r="K371" s="234">
        <f>VLOOKUP($F371,別表３!$B$9:$I$14,5,FALSE)</f>
        <v>0</v>
      </c>
      <c r="L371" s="235" t="str">
        <f>IF(F371="","",VLOOKUP(F371,別表３!$B$9:$D$14,3,FALSE))</f>
        <v/>
      </c>
      <c r="M371" s="103"/>
      <c r="N371" s="103"/>
      <c r="O371" s="568"/>
      <c r="P371" s="236">
        <f t="shared" si="43"/>
        <v>0</v>
      </c>
      <c r="Q371" s="7">
        <f t="shared" si="46"/>
        <v>0</v>
      </c>
      <c r="R371" s="7">
        <f t="shared" si="29"/>
        <v>0</v>
      </c>
      <c r="S371" s="7">
        <f t="shared" si="30"/>
        <v>0</v>
      </c>
      <c r="T371" s="7" t="str">
        <f t="shared" si="31"/>
        <v/>
      </c>
      <c r="U371" s="7" t="str">
        <f t="shared" si="32"/>
        <v/>
      </c>
    </row>
    <row r="372" spans="1:21" s="217" customFormat="1" ht="15.95" hidden="1" customHeight="1">
      <c r="A372" s="230" t="s">
        <v>1526</v>
      </c>
      <c r="B372" s="105"/>
      <c r="C372" s="108"/>
      <c r="D372" s="108"/>
      <c r="E372" s="108"/>
      <c r="F372" s="108"/>
      <c r="G372" s="234">
        <f>VLOOKUP(E372,別表３!$B$9:$I$14,7,FALSE)</f>
        <v>0</v>
      </c>
      <c r="H372" s="234">
        <f>VLOOKUP($F372,別表３!$B$9:$I$14,7,FALSE)</f>
        <v>0</v>
      </c>
      <c r="I372" s="234">
        <f>VLOOKUP($F372,別表３!$B$9:$I$14,7,FALSE)</f>
        <v>0</v>
      </c>
      <c r="J372" s="234">
        <f>IF(F372=5,別表２!$E$4,0)</f>
        <v>0</v>
      </c>
      <c r="K372" s="234">
        <f>VLOOKUP($F372,別表３!$B$9:$I$14,5,FALSE)</f>
        <v>0</v>
      </c>
      <c r="L372" s="235" t="str">
        <f>IF(F372="","",VLOOKUP(F372,別表３!$B$9:$D$14,3,FALSE))</f>
        <v/>
      </c>
      <c r="M372" s="103"/>
      <c r="N372" s="103"/>
      <c r="O372" s="568"/>
      <c r="P372" s="236">
        <f t="shared" si="43"/>
        <v>0</v>
      </c>
      <c r="Q372" s="7">
        <f t="shared" si="46"/>
        <v>0</v>
      </c>
      <c r="R372" s="7">
        <f t="shared" si="29"/>
        <v>0</v>
      </c>
      <c r="S372" s="7">
        <f t="shared" si="30"/>
        <v>0</v>
      </c>
      <c r="T372" s="7" t="str">
        <f t="shared" si="31"/>
        <v/>
      </c>
      <c r="U372" s="7" t="str">
        <f t="shared" si="32"/>
        <v/>
      </c>
    </row>
    <row r="373" spans="1:21" ht="15.95" hidden="1" customHeight="1">
      <c r="A373" s="230" t="s">
        <v>1527</v>
      </c>
      <c r="B373" s="105"/>
      <c r="C373" s="108"/>
      <c r="D373" s="108"/>
      <c r="E373" s="109"/>
      <c r="F373" s="109"/>
      <c r="G373" s="194">
        <f>VLOOKUP(E373,別表３!$B$9:$I$14,7,FALSE)</f>
        <v>0</v>
      </c>
      <c r="H373" s="194">
        <f>VLOOKUP($F373,別表３!$B$9:$I$14,7,FALSE)</f>
        <v>0</v>
      </c>
      <c r="I373" s="194">
        <f>VLOOKUP($F373,別表３!$B$9:$I$14,7,FALSE)</f>
        <v>0</v>
      </c>
      <c r="J373" s="194">
        <f>IF(F373=5,別表２!$E$4,0)</f>
        <v>0</v>
      </c>
      <c r="K373" s="194">
        <f>VLOOKUP($F373,別表３!$B$9:$I$14,5,FALSE)</f>
        <v>0</v>
      </c>
      <c r="L373" s="231" t="str">
        <f>IF(F373="","",VLOOKUP(F373,別表３!$B$9:$D$14,3,FALSE))</f>
        <v/>
      </c>
      <c r="M373" s="98"/>
      <c r="N373" s="98"/>
      <c r="O373" s="97"/>
      <c r="P373" s="232">
        <f t="shared" si="43"/>
        <v>0</v>
      </c>
      <c r="Q373" s="7">
        <f t="shared" si="46"/>
        <v>0</v>
      </c>
      <c r="R373" s="7">
        <f t="shared" si="29"/>
        <v>0</v>
      </c>
      <c r="S373" s="7">
        <f t="shared" si="30"/>
        <v>0</v>
      </c>
      <c r="T373" s="7" t="str">
        <f t="shared" si="31"/>
        <v/>
      </c>
      <c r="U373" s="7" t="str">
        <f t="shared" si="32"/>
        <v/>
      </c>
    </row>
    <row r="374" spans="1:21" ht="15.95" hidden="1" customHeight="1">
      <c r="A374" s="230" t="s">
        <v>1528</v>
      </c>
      <c r="B374" s="105"/>
      <c r="C374" s="108"/>
      <c r="D374" s="108"/>
      <c r="E374" s="109"/>
      <c r="F374" s="109"/>
      <c r="G374" s="194">
        <f>VLOOKUP(E374,別表３!$B$9:$I$14,7,FALSE)</f>
        <v>0</v>
      </c>
      <c r="H374" s="194">
        <f>VLOOKUP($F374,別表３!$B$9:$I$14,7,FALSE)</f>
        <v>0</v>
      </c>
      <c r="I374" s="194">
        <f>VLOOKUP($F374,別表３!$B$9:$I$14,7,FALSE)</f>
        <v>0</v>
      </c>
      <c r="J374" s="194">
        <f>IF(F374=5,別表２!$E$4,0)</f>
        <v>0</v>
      </c>
      <c r="K374" s="194">
        <f>VLOOKUP($F374,別表３!$B$9:$I$14,5,FALSE)</f>
        <v>0</v>
      </c>
      <c r="L374" s="231" t="str">
        <f>IF(F374="","",VLOOKUP(F374,別表３!$B$9:$D$14,3,FALSE))</f>
        <v/>
      </c>
      <c r="M374" s="98"/>
      <c r="N374" s="98"/>
      <c r="O374" s="97"/>
      <c r="P374" s="232">
        <f t="shared" si="43"/>
        <v>0</v>
      </c>
      <c r="Q374" s="7">
        <f t="shared" si="46"/>
        <v>0</v>
      </c>
      <c r="R374" s="7">
        <f t="shared" si="29"/>
        <v>0</v>
      </c>
      <c r="S374" s="7">
        <f t="shared" si="30"/>
        <v>0</v>
      </c>
      <c r="T374" s="7" t="str">
        <f t="shared" si="31"/>
        <v/>
      </c>
      <c r="U374" s="7" t="str">
        <f t="shared" si="32"/>
        <v/>
      </c>
    </row>
    <row r="375" spans="1:21" ht="15.95" hidden="1" customHeight="1">
      <c r="A375" s="230" t="s">
        <v>1529</v>
      </c>
      <c r="B375" s="105"/>
      <c r="C375" s="108"/>
      <c r="D375" s="108"/>
      <c r="E375" s="109"/>
      <c r="F375" s="109"/>
      <c r="G375" s="194">
        <f>VLOOKUP(E375,別表３!$B$9:$I$14,7,FALSE)</f>
        <v>0</v>
      </c>
      <c r="H375" s="194">
        <f>VLOOKUP($F375,別表３!$B$9:$I$14,7,FALSE)</f>
        <v>0</v>
      </c>
      <c r="I375" s="194">
        <f>VLOOKUP($F375,別表３!$B$9:$I$14,7,FALSE)</f>
        <v>0</v>
      </c>
      <c r="J375" s="194">
        <f>IF(F375=5,別表２!$E$4,0)</f>
        <v>0</v>
      </c>
      <c r="K375" s="194">
        <f>VLOOKUP($F375,別表３!$B$9:$I$14,5,FALSE)</f>
        <v>0</v>
      </c>
      <c r="L375" s="231" t="str">
        <f>IF(F375="","",VLOOKUP(F375,別表３!$B$9:$D$14,3,FALSE))</f>
        <v/>
      </c>
      <c r="M375" s="98"/>
      <c r="N375" s="98"/>
      <c r="O375" s="97"/>
      <c r="P375" s="232">
        <f t="shared" ref="P375:P438" si="47">IF(J375=0,0,IF(M375="",J375,M375))+IF(N375="",K375,IF(L375&lt;=N375+O375,L375,N375+O375))+SUM(G375:I375)</f>
        <v>0</v>
      </c>
      <c r="Q375" s="7">
        <f t="shared" si="46"/>
        <v>0</v>
      </c>
      <c r="R375" s="7">
        <f t="shared" si="29"/>
        <v>0</v>
      </c>
      <c r="S375" s="7">
        <f t="shared" si="30"/>
        <v>0</v>
      </c>
      <c r="T375" s="7" t="str">
        <f t="shared" si="31"/>
        <v/>
      </c>
      <c r="U375" s="7" t="str">
        <f t="shared" si="32"/>
        <v/>
      </c>
    </row>
    <row r="376" spans="1:21" ht="15.95" hidden="1" customHeight="1">
      <c r="A376" s="230" t="s">
        <v>1530</v>
      </c>
      <c r="B376" s="105"/>
      <c r="C376" s="108"/>
      <c r="D376" s="108"/>
      <c r="E376" s="109"/>
      <c r="F376" s="109"/>
      <c r="G376" s="194">
        <f>VLOOKUP(E376,別表３!$B$9:$I$14,7,FALSE)</f>
        <v>0</v>
      </c>
      <c r="H376" s="194">
        <f>VLOOKUP($F376,別表３!$B$9:$I$14,7,FALSE)</f>
        <v>0</v>
      </c>
      <c r="I376" s="194">
        <f>VLOOKUP($F376,別表３!$B$9:$I$14,7,FALSE)</f>
        <v>0</v>
      </c>
      <c r="J376" s="194">
        <f>IF(F376=5,別表２!$E$4,0)</f>
        <v>0</v>
      </c>
      <c r="K376" s="194">
        <f>VLOOKUP($F376,別表３!$B$9:$I$14,5,FALSE)</f>
        <v>0</v>
      </c>
      <c r="L376" s="231" t="str">
        <f>IF(F376="","",VLOOKUP(F376,別表３!$B$9:$D$14,3,FALSE))</f>
        <v/>
      </c>
      <c r="M376" s="98"/>
      <c r="N376" s="98"/>
      <c r="O376" s="97"/>
      <c r="P376" s="232">
        <f t="shared" si="47"/>
        <v>0</v>
      </c>
      <c r="Q376" s="7">
        <f t="shared" si="46"/>
        <v>0</v>
      </c>
      <c r="R376" s="7">
        <f t="shared" si="29"/>
        <v>0</v>
      </c>
      <c r="S376" s="7">
        <f t="shared" si="30"/>
        <v>0</v>
      </c>
      <c r="T376" s="7" t="str">
        <f t="shared" si="31"/>
        <v/>
      </c>
      <c r="U376" s="7" t="str">
        <f t="shared" si="32"/>
        <v/>
      </c>
    </row>
    <row r="377" spans="1:21" ht="15.95" hidden="1" customHeight="1">
      <c r="A377" s="230" t="s">
        <v>1531</v>
      </c>
      <c r="B377" s="105"/>
      <c r="C377" s="108"/>
      <c r="D377" s="108"/>
      <c r="E377" s="109"/>
      <c r="F377" s="109"/>
      <c r="G377" s="194">
        <f>VLOOKUP(E377,別表３!$B$9:$I$14,7,FALSE)</f>
        <v>0</v>
      </c>
      <c r="H377" s="194">
        <f>VLOOKUP($F377,別表３!$B$9:$I$14,7,FALSE)</f>
        <v>0</v>
      </c>
      <c r="I377" s="194">
        <f>VLOOKUP($F377,別表３!$B$9:$I$14,7,FALSE)</f>
        <v>0</v>
      </c>
      <c r="J377" s="194">
        <f>IF(F377=5,別表２!$E$4,0)</f>
        <v>0</v>
      </c>
      <c r="K377" s="194">
        <f>VLOOKUP($F377,別表３!$B$9:$I$14,5,FALSE)</f>
        <v>0</v>
      </c>
      <c r="L377" s="231" t="str">
        <f>IF(F377="","",VLOOKUP(F377,別表３!$B$9:$D$14,3,FALSE))</f>
        <v/>
      </c>
      <c r="M377" s="98"/>
      <c r="N377" s="98"/>
      <c r="O377" s="97"/>
      <c r="P377" s="232">
        <f t="shared" si="47"/>
        <v>0</v>
      </c>
      <c r="Q377" s="7">
        <f t="shared" si="46"/>
        <v>0</v>
      </c>
      <c r="R377" s="7">
        <f t="shared" si="29"/>
        <v>0</v>
      </c>
      <c r="S377" s="7">
        <f t="shared" si="30"/>
        <v>0</v>
      </c>
      <c r="T377" s="7" t="str">
        <f t="shared" si="31"/>
        <v/>
      </c>
      <c r="U377" s="7" t="str">
        <f t="shared" si="32"/>
        <v/>
      </c>
    </row>
    <row r="378" spans="1:21" ht="15.95" hidden="1" customHeight="1">
      <c r="A378" s="230" t="s">
        <v>1532</v>
      </c>
      <c r="B378" s="105"/>
      <c r="C378" s="108"/>
      <c r="D378" s="108"/>
      <c r="E378" s="109"/>
      <c r="F378" s="109"/>
      <c r="G378" s="194">
        <f>VLOOKUP(E378,別表３!$B$9:$I$14,7,FALSE)</f>
        <v>0</v>
      </c>
      <c r="H378" s="194">
        <f>VLOOKUP($F378,別表３!$B$9:$I$14,7,FALSE)</f>
        <v>0</v>
      </c>
      <c r="I378" s="194">
        <f>VLOOKUP($F378,別表３!$B$9:$I$14,7,FALSE)</f>
        <v>0</v>
      </c>
      <c r="J378" s="194">
        <f>IF(F378=5,別表２!$E$4,0)</f>
        <v>0</v>
      </c>
      <c r="K378" s="194">
        <f>VLOOKUP($F378,別表３!$B$9:$I$14,5,FALSE)</f>
        <v>0</v>
      </c>
      <c r="L378" s="231" t="str">
        <f>IF(F378="","",VLOOKUP(F378,別表３!$B$9:$D$14,3,FALSE))</f>
        <v/>
      </c>
      <c r="M378" s="98"/>
      <c r="N378" s="98"/>
      <c r="O378" s="97"/>
      <c r="P378" s="232">
        <f t="shared" si="47"/>
        <v>0</v>
      </c>
      <c r="Q378" s="7">
        <f t="shared" si="46"/>
        <v>0</v>
      </c>
      <c r="R378" s="7">
        <f t="shared" si="29"/>
        <v>0</v>
      </c>
      <c r="S378" s="7">
        <f t="shared" si="30"/>
        <v>0</v>
      </c>
      <c r="T378" s="7" t="str">
        <f t="shared" si="31"/>
        <v/>
      </c>
      <c r="U378" s="7" t="str">
        <f t="shared" si="32"/>
        <v/>
      </c>
    </row>
    <row r="379" spans="1:21" ht="15.95" hidden="1" customHeight="1">
      <c r="A379" s="230" t="s">
        <v>1533</v>
      </c>
      <c r="B379" s="105"/>
      <c r="C379" s="109"/>
      <c r="D379" s="109"/>
      <c r="E379" s="109"/>
      <c r="F379" s="109"/>
      <c r="G379" s="194">
        <f>VLOOKUP(E379,別表３!$B$9:$I$14,7,FALSE)</f>
        <v>0</v>
      </c>
      <c r="H379" s="194">
        <f>VLOOKUP($F379,別表３!$B$9:$I$14,7,FALSE)</f>
        <v>0</v>
      </c>
      <c r="I379" s="194">
        <f>VLOOKUP($F379,別表３!$B$9:$I$14,7,FALSE)</f>
        <v>0</v>
      </c>
      <c r="J379" s="194">
        <f>IF(F379=5,別表２!$E$4,0)</f>
        <v>0</v>
      </c>
      <c r="K379" s="194">
        <f>VLOOKUP($F379,別表３!$B$9:$I$14,5,FALSE)</f>
        <v>0</v>
      </c>
      <c r="L379" s="231" t="str">
        <f>IF(F379="","",VLOOKUP(F379,別表３!$B$9:$D$14,3,FALSE))</f>
        <v/>
      </c>
      <c r="M379" s="98"/>
      <c r="N379" s="98"/>
      <c r="O379" s="97"/>
      <c r="P379" s="232">
        <f t="shared" si="47"/>
        <v>0</v>
      </c>
      <c r="Q379" s="7">
        <f t="shared" si="46"/>
        <v>0</v>
      </c>
      <c r="R379" s="7">
        <f t="shared" si="29"/>
        <v>0</v>
      </c>
      <c r="S379" s="7">
        <f t="shared" si="30"/>
        <v>0</v>
      </c>
      <c r="T379" s="7" t="str">
        <f t="shared" si="31"/>
        <v/>
      </c>
      <c r="U379" s="7" t="str">
        <f t="shared" si="32"/>
        <v/>
      </c>
    </row>
    <row r="380" spans="1:21" ht="15.95" hidden="1" customHeight="1">
      <c r="A380" s="230" t="s">
        <v>1534</v>
      </c>
      <c r="B380" s="105"/>
      <c r="C380" s="109"/>
      <c r="D380" s="109"/>
      <c r="E380" s="109"/>
      <c r="F380" s="109"/>
      <c r="G380" s="194">
        <f>VLOOKUP(E380,別表３!$B$9:$I$14,7,FALSE)</f>
        <v>0</v>
      </c>
      <c r="H380" s="194">
        <f>VLOOKUP($F380,別表３!$B$9:$I$14,7,FALSE)</f>
        <v>0</v>
      </c>
      <c r="I380" s="194">
        <f>VLOOKUP($F380,別表３!$B$9:$I$14,7,FALSE)</f>
        <v>0</v>
      </c>
      <c r="J380" s="194">
        <f>IF(F380=5,別表２!$E$4,0)</f>
        <v>0</v>
      </c>
      <c r="K380" s="194">
        <f>VLOOKUP($F380,別表３!$B$9:$I$14,5,FALSE)</f>
        <v>0</v>
      </c>
      <c r="L380" s="231" t="str">
        <f>IF(F380="","",VLOOKUP(F380,別表３!$B$9:$D$14,3,FALSE))</f>
        <v/>
      </c>
      <c r="M380" s="98"/>
      <c r="N380" s="98"/>
      <c r="O380" s="97"/>
      <c r="P380" s="232">
        <f t="shared" si="47"/>
        <v>0</v>
      </c>
      <c r="Q380" s="7">
        <f t="shared" si="46"/>
        <v>0</v>
      </c>
      <c r="R380" s="7">
        <f t="shared" si="29"/>
        <v>0</v>
      </c>
      <c r="S380" s="7">
        <f t="shared" si="30"/>
        <v>0</v>
      </c>
      <c r="T380" s="7" t="str">
        <f t="shared" si="31"/>
        <v/>
      </c>
      <c r="U380" s="7" t="str">
        <f t="shared" si="32"/>
        <v/>
      </c>
    </row>
    <row r="381" spans="1:21" ht="15.95" hidden="1" customHeight="1">
      <c r="A381" s="230" t="s">
        <v>1535</v>
      </c>
      <c r="B381" s="105"/>
      <c r="C381" s="109"/>
      <c r="D381" s="109"/>
      <c r="E381" s="109"/>
      <c r="F381" s="109"/>
      <c r="G381" s="194">
        <f>VLOOKUP(E381,別表３!$B$9:$I$14,7,FALSE)</f>
        <v>0</v>
      </c>
      <c r="H381" s="194">
        <f>VLOOKUP($F381,別表３!$B$9:$I$14,7,FALSE)</f>
        <v>0</v>
      </c>
      <c r="I381" s="194">
        <f>VLOOKUP($F381,別表３!$B$9:$I$14,7,FALSE)</f>
        <v>0</v>
      </c>
      <c r="J381" s="194">
        <f>IF(F381=5,別表２!$E$4,0)</f>
        <v>0</v>
      </c>
      <c r="K381" s="194">
        <f>VLOOKUP($F381,別表３!$B$9:$I$14,5,FALSE)</f>
        <v>0</v>
      </c>
      <c r="L381" s="231" t="str">
        <f>IF(F381="","",VLOOKUP(F381,別表３!$B$9:$D$14,3,FALSE))</f>
        <v/>
      </c>
      <c r="M381" s="98"/>
      <c r="N381" s="98"/>
      <c r="O381" s="97"/>
      <c r="P381" s="232">
        <f t="shared" si="47"/>
        <v>0</v>
      </c>
      <c r="Q381" s="7">
        <f t="shared" si="46"/>
        <v>0</v>
      </c>
      <c r="R381" s="7">
        <f t="shared" si="29"/>
        <v>0</v>
      </c>
      <c r="S381" s="7">
        <f t="shared" si="30"/>
        <v>0</v>
      </c>
      <c r="T381" s="7" t="str">
        <f t="shared" si="31"/>
        <v/>
      </c>
      <c r="U381" s="7" t="str">
        <f t="shared" si="32"/>
        <v/>
      </c>
    </row>
    <row r="382" spans="1:21" ht="15.95" hidden="1" customHeight="1">
      <c r="A382" s="230" t="s">
        <v>1536</v>
      </c>
      <c r="B382" s="105"/>
      <c r="C382" s="109"/>
      <c r="D382" s="109"/>
      <c r="E382" s="109"/>
      <c r="F382" s="109"/>
      <c r="G382" s="194">
        <f>VLOOKUP(E382,別表３!$B$9:$I$14,7,FALSE)</f>
        <v>0</v>
      </c>
      <c r="H382" s="194">
        <f>VLOOKUP($F382,別表３!$B$9:$I$14,7,FALSE)</f>
        <v>0</v>
      </c>
      <c r="I382" s="194">
        <f>VLOOKUP($F382,別表３!$B$9:$I$14,7,FALSE)</f>
        <v>0</v>
      </c>
      <c r="J382" s="194">
        <f>IF(F382=5,別表２!$E$4,0)</f>
        <v>0</v>
      </c>
      <c r="K382" s="194">
        <f>VLOOKUP($F382,別表３!$B$9:$I$14,5,FALSE)</f>
        <v>0</v>
      </c>
      <c r="L382" s="231" t="str">
        <f>IF(F382="","",VLOOKUP(F382,別表３!$B$9:$D$14,3,FALSE))</f>
        <v/>
      </c>
      <c r="M382" s="98"/>
      <c r="N382" s="98"/>
      <c r="O382" s="97"/>
      <c r="P382" s="232">
        <f t="shared" si="47"/>
        <v>0</v>
      </c>
      <c r="Q382" s="7">
        <f t="shared" si="46"/>
        <v>0</v>
      </c>
      <c r="R382" s="7">
        <f t="shared" si="29"/>
        <v>0</v>
      </c>
      <c r="S382" s="7">
        <f t="shared" si="30"/>
        <v>0</v>
      </c>
      <c r="T382" s="7" t="str">
        <f t="shared" si="31"/>
        <v/>
      </c>
      <c r="U382" s="7" t="str">
        <f t="shared" si="32"/>
        <v/>
      </c>
    </row>
    <row r="383" spans="1:21" ht="15.95" hidden="1" customHeight="1">
      <c r="A383" s="230" t="s">
        <v>1537</v>
      </c>
      <c r="B383" s="105"/>
      <c r="C383" s="109"/>
      <c r="D383" s="109"/>
      <c r="E383" s="109"/>
      <c r="F383" s="109"/>
      <c r="G383" s="194">
        <f>VLOOKUP(E383,別表３!$B$9:$I$14,7,FALSE)</f>
        <v>0</v>
      </c>
      <c r="H383" s="194">
        <f>VLOOKUP($F383,別表３!$B$9:$I$14,7,FALSE)</f>
        <v>0</v>
      </c>
      <c r="I383" s="194">
        <f>VLOOKUP($F383,別表３!$B$9:$I$14,7,FALSE)</f>
        <v>0</v>
      </c>
      <c r="J383" s="194">
        <f>IF(F383=5,別表２!$E$4,0)</f>
        <v>0</v>
      </c>
      <c r="K383" s="194">
        <f>VLOOKUP($F383,別表３!$B$9:$I$14,5,FALSE)</f>
        <v>0</v>
      </c>
      <c r="L383" s="231" t="str">
        <f>IF(F383="","",VLOOKUP(F383,別表３!$B$9:$D$14,3,FALSE))</f>
        <v/>
      </c>
      <c r="M383" s="98"/>
      <c r="N383" s="98"/>
      <c r="O383" s="97"/>
      <c r="P383" s="232">
        <f t="shared" si="47"/>
        <v>0</v>
      </c>
      <c r="Q383" s="7">
        <f t="shared" si="46"/>
        <v>0</v>
      </c>
      <c r="R383" s="7">
        <f t="shared" si="29"/>
        <v>0</v>
      </c>
      <c r="S383" s="7">
        <f t="shared" si="30"/>
        <v>0</v>
      </c>
      <c r="T383" s="7" t="str">
        <f t="shared" si="31"/>
        <v/>
      </c>
      <c r="U383" s="7" t="str">
        <f t="shared" si="32"/>
        <v/>
      </c>
    </row>
    <row r="384" spans="1:21" ht="15.95" hidden="1" customHeight="1">
      <c r="A384" s="230" t="s">
        <v>1538</v>
      </c>
      <c r="B384" s="105"/>
      <c r="C384" s="109"/>
      <c r="D384" s="109"/>
      <c r="E384" s="109"/>
      <c r="F384" s="109"/>
      <c r="G384" s="194">
        <f>VLOOKUP(E384,別表３!$B$9:$I$14,7,FALSE)</f>
        <v>0</v>
      </c>
      <c r="H384" s="194">
        <f>VLOOKUP($F384,別表３!$B$9:$I$14,7,FALSE)</f>
        <v>0</v>
      </c>
      <c r="I384" s="194">
        <f>VLOOKUP($F384,別表３!$B$9:$I$14,7,FALSE)</f>
        <v>0</v>
      </c>
      <c r="J384" s="194">
        <f>IF(F384=5,別表２!$E$4,0)</f>
        <v>0</v>
      </c>
      <c r="K384" s="194">
        <f>VLOOKUP($F384,別表３!$B$9:$I$14,5,FALSE)</f>
        <v>0</v>
      </c>
      <c r="L384" s="231" t="str">
        <f>IF(F384="","",VLOOKUP(F384,別表３!$B$9:$D$14,3,FALSE))</f>
        <v/>
      </c>
      <c r="M384" s="98"/>
      <c r="N384" s="98"/>
      <c r="O384" s="97"/>
      <c r="P384" s="232">
        <f t="shared" si="47"/>
        <v>0</v>
      </c>
      <c r="Q384" s="7">
        <f t="shared" si="46"/>
        <v>0</v>
      </c>
      <c r="R384" s="7">
        <f t="shared" si="29"/>
        <v>0</v>
      </c>
      <c r="S384" s="7">
        <f t="shared" si="30"/>
        <v>0</v>
      </c>
      <c r="T384" s="7" t="str">
        <f t="shared" si="31"/>
        <v/>
      </c>
      <c r="U384" s="7" t="str">
        <f t="shared" si="32"/>
        <v/>
      </c>
    </row>
    <row r="385" spans="1:21" ht="15.95" hidden="1" customHeight="1">
      <c r="A385" s="230" t="s">
        <v>1539</v>
      </c>
      <c r="B385" s="105"/>
      <c r="C385" s="108"/>
      <c r="D385" s="108"/>
      <c r="E385" s="109"/>
      <c r="F385" s="109"/>
      <c r="G385" s="194">
        <f>VLOOKUP(E385,別表３!$B$9:$I$14,7,FALSE)</f>
        <v>0</v>
      </c>
      <c r="H385" s="194">
        <f>VLOOKUP($F385,別表３!$B$9:$I$14,7,FALSE)</f>
        <v>0</v>
      </c>
      <c r="I385" s="194">
        <f>VLOOKUP($F385,別表３!$B$9:$I$14,7,FALSE)</f>
        <v>0</v>
      </c>
      <c r="J385" s="194">
        <f>IF(F385=5,別表２!$E$4,0)</f>
        <v>0</v>
      </c>
      <c r="K385" s="194">
        <f>VLOOKUP($F385,別表３!$B$9:$I$14,5,FALSE)</f>
        <v>0</v>
      </c>
      <c r="L385" s="231" t="str">
        <f>IF(F385="","",VLOOKUP(F385,別表３!$B$9:$D$14,3,FALSE))</f>
        <v/>
      </c>
      <c r="M385" s="98"/>
      <c r="N385" s="98"/>
      <c r="O385" s="97"/>
      <c r="P385" s="232">
        <f t="shared" si="47"/>
        <v>0</v>
      </c>
      <c r="Q385" s="7">
        <f t="shared" si="46"/>
        <v>0</v>
      </c>
      <c r="R385" s="7">
        <f t="shared" si="29"/>
        <v>0</v>
      </c>
      <c r="S385" s="7">
        <f t="shared" si="30"/>
        <v>0</v>
      </c>
      <c r="T385" s="7" t="str">
        <f t="shared" si="31"/>
        <v/>
      </c>
      <c r="U385" s="7" t="str">
        <f t="shared" si="32"/>
        <v/>
      </c>
    </row>
    <row r="386" spans="1:21" ht="15.95" hidden="1" customHeight="1">
      <c r="A386" s="230" t="s">
        <v>1540</v>
      </c>
      <c r="B386" s="105"/>
      <c r="C386" s="108"/>
      <c r="D386" s="108"/>
      <c r="E386" s="109"/>
      <c r="F386" s="109"/>
      <c r="G386" s="194">
        <f>VLOOKUP(E386,別表３!$B$9:$I$14,7,FALSE)</f>
        <v>0</v>
      </c>
      <c r="H386" s="194">
        <f>VLOOKUP($F386,別表３!$B$9:$I$14,7,FALSE)</f>
        <v>0</v>
      </c>
      <c r="I386" s="194">
        <f>VLOOKUP($F386,別表３!$B$9:$I$14,7,FALSE)</f>
        <v>0</v>
      </c>
      <c r="J386" s="194">
        <f>IF(F386=5,別表２!$E$4,0)</f>
        <v>0</v>
      </c>
      <c r="K386" s="194">
        <f>VLOOKUP($F386,別表３!$B$9:$I$14,5,FALSE)</f>
        <v>0</v>
      </c>
      <c r="L386" s="231" t="str">
        <f>IF(F386="","",VLOOKUP(F386,別表３!$B$9:$D$14,3,FALSE))</f>
        <v/>
      </c>
      <c r="M386" s="98"/>
      <c r="N386" s="98"/>
      <c r="O386" s="97"/>
      <c r="P386" s="232">
        <f t="shared" si="47"/>
        <v>0</v>
      </c>
      <c r="Q386" s="7">
        <f t="shared" si="46"/>
        <v>0</v>
      </c>
      <c r="R386" s="7">
        <f t="shared" si="29"/>
        <v>0</v>
      </c>
      <c r="S386" s="7">
        <f t="shared" si="30"/>
        <v>0</v>
      </c>
      <c r="T386" s="7" t="str">
        <f t="shared" si="31"/>
        <v/>
      </c>
      <c r="U386" s="7" t="str">
        <f t="shared" si="32"/>
        <v/>
      </c>
    </row>
    <row r="387" spans="1:21" ht="15.95" hidden="1" customHeight="1">
      <c r="A387" s="230" t="s">
        <v>1541</v>
      </c>
      <c r="B387" s="105"/>
      <c r="C387" s="108"/>
      <c r="D387" s="108"/>
      <c r="E387" s="109"/>
      <c r="F387" s="109"/>
      <c r="G387" s="194">
        <f>VLOOKUP(E387,別表３!$B$9:$I$14,7,FALSE)</f>
        <v>0</v>
      </c>
      <c r="H387" s="194">
        <f>VLOOKUP($F387,別表３!$B$9:$I$14,7,FALSE)</f>
        <v>0</v>
      </c>
      <c r="I387" s="194">
        <f>VLOOKUP($F387,別表３!$B$9:$I$14,7,FALSE)</f>
        <v>0</v>
      </c>
      <c r="J387" s="194">
        <f>IF(F387=5,別表２!$E$4,0)</f>
        <v>0</v>
      </c>
      <c r="K387" s="194">
        <f>VLOOKUP($F387,別表３!$B$9:$I$14,5,FALSE)</f>
        <v>0</v>
      </c>
      <c r="L387" s="231" t="str">
        <f>IF(F387="","",VLOOKUP(F387,別表３!$B$9:$D$14,3,FALSE))</f>
        <v/>
      </c>
      <c r="M387" s="98"/>
      <c r="N387" s="98"/>
      <c r="O387" s="97"/>
      <c r="P387" s="232">
        <f t="shared" si="47"/>
        <v>0</v>
      </c>
      <c r="Q387" s="7">
        <f>IF(E387=5,G387,0)</f>
        <v>0</v>
      </c>
      <c r="R387" s="7">
        <f t="shared" si="29"/>
        <v>0</v>
      </c>
      <c r="S387" s="7">
        <f t="shared" si="30"/>
        <v>0</v>
      </c>
      <c r="T387" s="7" t="str">
        <f t="shared" si="31"/>
        <v/>
      </c>
      <c r="U387" s="7" t="str">
        <f t="shared" si="32"/>
        <v/>
      </c>
    </row>
    <row r="388" spans="1:21" s="217" customFormat="1" ht="15.95" hidden="1" customHeight="1">
      <c r="A388" s="230" t="s">
        <v>1542</v>
      </c>
      <c r="B388" s="105"/>
      <c r="C388" s="108"/>
      <c r="D388" s="108"/>
      <c r="E388" s="108"/>
      <c r="F388" s="108"/>
      <c r="G388" s="234">
        <f>VLOOKUP(E388,別表３!$B$9:$I$14,7,FALSE)</f>
        <v>0</v>
      </c>
      <c r="H388" s="234">
        <f>VLOOKUP($F388,別表３!$B$9:$I$14,7,FALSE)</f>
        <v>0</v>
      </c>
      <c r="I388" s="234">
        <f>VLOOKUP($F388,別表３!$B$9:$I$14,7,FALSE)</f>
        <v>0</v>
      </c>
      <c r="J388" s="234">
        <f>IF(F388=5,別表２!$E$4,0)</f>
        <v>0</v>
      </c>
      <c r="K388" s="234">
        <f>VLOOKUP($F388,別表３!$B$9:$I$14,5,FALSE)</f>
        <v>0</v>
      </c>
      <c r="L388" s="235" t="str">
        <f>IF(F388="","",VLOOKUP(F388,別表３!$B$9:$D$14,3,FALSE))</f>
        <v/>
      </c>
      <c r="M388" s="103"/>
      <c r="N388" s="103"/>
      <c r="O388" s="568"/>
      <c r="P388" s="236">
        <f t="shared" si="47"/>
        <v>0</v>
      </c>
      <c r="Q388" s="7">
        <f t="shared" ref="Q388:Q408" si="48">IF(E388=5,G388,0)</f>
        <v>0</v>
      </c>
      <c r="R388" s="7">
        <f t="shared" si="29"/>
        <v>0</v>
      </c>
      <c r="S388" s="7">
        <f t="shared" si="30"/>
        <v>0</v>
      </c>
      <c r="T388" s="7" t="str">
        <f t="shared" si="31"/>
        <v/>
      </c>
      <c r="U388" s="7" t="str">
        <f t="shared" si="32"/>
        <v/>
      </c>
    </row>
    <row r="389" spans="1:21" s="217" customFormat="1" ht="15.95" hidden="1" customHeight="1">
      <c r="A389" s="230" t="s">
        <v>1543</v>
      </c>
      <c r="B389" s="105"/>
      <c r="C389" s="108"/>
      <c r="D389" s="108"/>
      <c r="E389" s="108"/>
      <c r="F389" s="108"/>
      <c r="G389" s="234">
        <f>VLOOKUP(E389,別表３!$B$9:$I$14,7,FALSE)</f>
        <v>0</v>
      </c>
      <c r="H389" s="234">
        <f>VLOOKUP($F389,別表３!$B$9:$I$14,7,FALSE)</f>
        <v>0</v>
      </c>
      <c r="I389" s="234">
        <f>VLOOKUP($F389,別表３!$B$9:$I$14,7,FALSE)</f>
        <v>0</v>
      </c>
      <c r="J389" s="234">
        <f>IF(F389=5,別表２!$E$4,0)</f>
        <v>0</v>
      </c>
      <c r="K389" s="234">
        <f>VLOOKUP($F389,別表３!$B$9:$I$14,5,FALSE)</f>
        <v>0</v>
      </c>
      <c r="L389" s="235" t="str">
        <f>IF(F389="","",VLOOKUP(F389,別表３!$B$9:$D$14,3,FALSE))</f>
        <v/>
      </c>
      <c r="M389" s="103"/>
      <c r="N389" s="103"/>
      <c r="O389" s="568"/>
      <c r="P389" s="236">
        <f t="shared" si="47"/>
        <v>0</v>
      </c>
      <c r="Q389" s="7">
        <f t="shared" si="48"/>
        <v>0</v>
      </c>
      <c r="R389" s="7">
        <f t="shared" si="29"/>
        <v>0</v>
      </c>
      <c r="S389" s="7">
        <f t="shared" si="30"/>
        <v>0</v>
      </c>
      <c r="T389" s="7" t="str">
        <f t="shared" si="31"/>
        <v/>
      </c>
      <c r="U389" s="7" t="str">
        <f t="shared" si="32"/>
        <v/>
      </c>
    </row>
    <row r="390" spans="1:21" s="217" customFormat="1" ht="15.95" hidden="1" customHeight="1">
      <c r="A390" s="230" t="s">
        <v>1544</v>
      </c>
      <c r="B390" s="105"/>
      <c r="C390" s="110"/>
      <c r="D390" s="110"/>
      <c r="E390" s="108"/>
      <c r="F390" s="108"/>
      <c r="G390" s="234">
        <f>VLOOKUP(E390,別表３!$B$9:$I$14,7,FALSE)</f>
        <v>0</v>
      </c>
      <c r="H390" s="234">
        <f>VLOOKUP($F390,別表３!$B$9:$I$14,7,FALSE)</f>
        <v>0</v>
      </c>
      <c r="I390" s="234">
        <f>VLOOKUP($F390,別表３!$B$9:$I$14,7,FALSE)</f>
        <v>0</v>
      </c>
      <c r="J390" s="234">
        <f>IF(F390=5,別表２!$E$4,0)</f>
        <v>0</v>
      </c>
      <c r="K390" s="234">
        <f>VLOOKUP($F390,別表３!$B$9:$I$14,5,FALSE)</f>
        <v>0</v>
      </c>
      <c r="L390" s="235" t="str">
        <f>IF(F390="","",VLOOKUP(F390,別表３!$B$9:$D$14,3,FALSE))</f>
        <v/>
      </c>
      <c r="M390" s="103"/>
      <c r="N390" s="103"/>
      <c r="O390" s="568"/>
      <c r="P390" s="236">
        <f t="shared" si="47"/>
        <v>0</v>
      </c>
      <c r="Q390" s="7">
        <f t="shared" si="48"/>
        <v>0</v>
      </c>
      <c r="R390" s="7">
        <f t="shared" si="29"/>
        <v>0</v>
      </c>
      <c r="S390" s="7">
        <f t="shared" si="30"/>
        <v>0</v>
      </c>
      <c r="T390" s="7" t="str">
        <f t="shared" si="31"/>
        <v/>
      </c>
      <c r="U390" s="7" t="str">
        <f t="shared" si="32"/>
        <v/>
      </c>
    </row>
    <row r="391" spans="1:21" s="217" customFormat="1" ht="15.95" hidden="1" customHeight="1">
      <c r="A391" s="230" t="s">
        <v>1545</v>
      </c>
      <c r="B391" s="105"/>
      <c r="C391" s="108"/>
      <c r="D391" s="108"/>
      <c r="E391" s="108"/>
      <c r="F391" s="108"/>
      <c r="G391" s="234">
        <f>VLOOKUP(E391,別表３!$B$9:$I$14,7,FALSE)</f>
        <v>0</v>
      </c>
      <c r="H391" s="234">
        <f>VLOOKUP($F391,別表３!$B$9:$I$14,7,FALSE)</f>
        <v>0</v>
      </c>
      <c r="I391" s="234">
        <f>VLOOKUP($F391,別表３!$B$9:$I$14,7,FALSE)</f>
        <v>0</v>
      </c>
      <c r="J391" s="234">
        <f>IF(F391=5,別表２!$E$4,0)</f>
        <v>0</v>
      </c>
      <c r="K391" s="234">
        <f>VLOOKUP($F391,別表３!$B$9:$I$14,5,FALSE)</f>
        <v>0</v>
      </c>
      <c r="L391" s="235" t="str">
        <f>IF(F391="","",VLOOKUP(F391,別表３!$B$9:$D$14,3,FALSE))</f>
        <v/>
      </c>
      <c r="M391" s="103"/>
      <c r="N391" s="103"/>
      <c r="O391" s="568"/>
      <c r="P391" s="236">
        <f t="shared" si="47"/>
        <v>0</v>
      </c>
      <c r="Q391" s="7">
        <f t="shared" si="48"/>
        <v>0</v>
      </c>
      <c r="R391" s="7">
        <f t="shared" si="29"/>
        <v>0</v>
      </c>
      <c r="S391" s="7">
        <f t="shared" si="30"/>
        <v>0</v>
      </c>
      <c r="T391" s="7" t="str">
        <f t="shared" si="31"/>
        <v/>
      </c>
      <c r="U391" s="7" t="str">
        <f t="shared" si="32"/>
        <v/>
      </c>
    </row>
    <row r="392" spans="1:21" ht="15.95" hidden="1" customHeight="1">
      <c r="A392" s="230" t="s">
        <v>1546</v>
      </c>
      <c r="B392" s="105"/>
      <c r="C392" s="108"/>
      <c r="D392" s="108"/>
      <c r="E392" s="109"/>
      <c r="F392" s="109"/>
      <c r="G392" s="194">
        <f>VLOOKUP(E392,別表３!$B$9:$I$14,7,FALSE)</f>
        <v>0</v>
      </c>
      <c r="H392" s="194">
        <f>VLOOKUP($F392,別表３!$B$9:$I$14,7,FALSE)</f>
        <v>0</v>
      </c>
      <c r="I392" s="194">
        <f>VLOOKUP($F392,別表３!$B$9:$I$14,7,FALSE)</f>
        <v>0</v>
      </c>
      <c r="J392" s="194">
        <f>IF(F392=5,別表２!$E$4,0)</f>
        <v>0</v>
      </c>
      <c r="K392" s="194">
        <f>VLOOKUP($F392,別表３!$B$9:$I$14,5,FALSE)</f>
        <v>0</v>
      </c>
      <c r="L392" s="231" t="str">
        <f>IF(F392="","",VLOOKUP(F392,別表３!$B$9:$D$14,3,FALSE))</f>
        <v/>
      </c>
      <c r="M392" s="98"/>
      <c r="N392" s="98"/>
      <c r="O392" s="97"/>
      <c r="P392" s="232">
        <f t="shared" si="47"/>
        <v>0</v>
      </c>
      <c r="Q392" s="7">
        <f t="shared" si="48"/>
        <v>0</v>
      </c>
      <c r="R392" s="7">
        <f t="shared" si="29"/>
        <v>0</v>
      </c>
      <c r="S392" s="7">
        <f t="shared" si="30"/>
        <v>0</v>
      </c>
      <c r="T392" s="7" t="str">
        <f t="shared" si="31"/>
        <v/>
      </c>
      <c r="U392" s="7" t="str">
        <f t="shared" si="32"/>
        <v/>
      </c>
    </row>
    <row r="393" spans="1:21" ht="15.95" hidden="1" customHeight="1">
      <c r="A393" s="230" t="s">
        <v>1547</v>
      </c>
      <c r="B393" s="105"/>
      <c r="C393" s="108"/>
      <c r="D393" s="108"/>
      <c r="E393" s="109"/>
      <c r="F393" s="109"/>
      <c r="G393" s="194">
        <f>VLOOKUP(E393,別表３!$B$9:$I$14,7,FALSE)</f>
        <v>0</v>
      </c>
      <c r="H393" s="194">
        <f>VLOOKUP($F393,別表３!$B$9:$I$14,7,FALSE)</f>
        <v>0</v>
      </c>
      <c r="I393" s="194">
        <f>VLOOKUP($F393,別表３!$B$9:$I$14,7,FALSE)</f>
        <v>0</v>
      </c>
      <c r="J393" s="194">
        <f>IF(F393=5,別表２!$E$4,0)</f>
        <v>0</v>
      </c>
      <c r="K393" s="194">
        <f>VLOOKUP($F393,別表３!$B$9:$I$14,5,FALSE)</f>
        <v>0</v>
      </c>
      <c r="L393" s="231" t="str">
        <f>IF(F393="","",VLOOKUP(F393,別表３!$B$9:$D$14,3,FALSE))</f>
        <v/>
      </c>
      <c r="M393" s="98"/>
      <c r="N393" s="98"/>
      <c r="O393" s="97"/>
      <c r="P393" s="232">
        <f t="shared" si="47"/>
        <v>0</v>
      </c>
      <c r="Q393" s="7">
        <f t="shared" si="48"/>
        <v>0</v>
      </c>
      <c r="R393" s="7">
        <f t="shared" si="29"/>
        <v>0</v>
      </c>
      <c r="S393" s="7">
        <f t="shared" si="30"/>
        <v>0</v>
      </c>
      <c r="T393" s="7" t="str">
        <f t="shared" si="31"/>
        <v/>
      </c>
      <c r="U393" s="7" t="str">
        <f t="shared" si="32"/>
        <v/>
      </c>
    </row>
    <row r="394" spans="1:21" ht="15.95" hidden="1" customHeight="1">
      <c r="A394" s="230" t="s">
        <v>1548</v>
      </c>
      <c r="B394" s="105"/>
      <c r="C394" s="108"/>
      <c r="D394" s="108"/>
      <c r="E394" s="109"/>
      <c r="F394" s="109"/>
      <c r="G394" s="194">
        <f>VLOOKUP(E394,別表３!$B$9:$I$14,7,FALSE)</f>
        <v>0</v>
      </c>
      <c r="H394" s="194">
        <f>VLOOKUP($F394,別表３!$B$9:$I$14,7,FALSE)</f>
        <v>0</v>
      </c>
      <c r="I394" s="194">
        <f>VLOOKUP($F394,別表３!$B$9:$I$14,7,FALSE)</f>
        <v>0</v>
      </c>
      <c r="J394" s="194">
        <f>IF(F394=5,別表２!$E$4,0)</f>
        <v>0</v>
      </c>
      <c r="K394" s="194">
        <f>VLOOKUP($F394,別表３!$B$9:$I$14,5,FALSE)</f>
        <v>0</v>
      </c>
      <c r="L394" s="231" t="str">
        <f>IF(F394="","",VLOOKUP(F394,別表３!$B$9:$D$14,3,FALSE))</f>
        <v/>
      </c>
      <c r="M394" s="98"/>
      <c r="N394" s="98"/>
      <c r="O394" s="97"/>
      <c r="P394" s="232">
        <f t="shared" si="47"/>
        <v>0</v>
      </c>
      <c r="Q394" s="7">
        <f t="shared" si="48"/>
        <v>0</v>
      </c>
      <c r="R394" s="7">
        <f t="shared" si="29"/>
        <v>0</v>
      </c>
      <c r="S394" s="7">
        <f t="shared" si="30"/>
        <v>0</v>
      </c>
      <c r="T394" s="7" t="str">
        <f t="shared" si="31"/>
        <v/>
      </c>
      <c r="U394" s="7" t="str">
        <f t="shared" si="32"/>
        <v/>
      </c>
    </row>
    <row r="395" spans="1:21" ht="15.95" hidden="1" customHeight="1">
      <c r="A395" s="230" t="s">
        <v>1549</v>
      </c>
      <c r="B395" s="105"/>
      <c r="C395" s="108"/>
      <c r="D395" s="108"/>
      <c r="E395" s="109"/>
      <c r="F395" s="109"/>
      <c r="G395" s="194">
        <f>VLOOKUP(E395,別表３!$B$9:$I$14,7,FALSE)</f>
        <v>0</v>
      </c>
      <c r="H395" s="194">
        <f>VLOOKUP($F395,別表３!$B$9:$I$14,7,FALSE)</f>
        <v>0</v>
      </c>
      <c r="I395" s="194">
        <f>VLOOKUP($F395,別表３!$B$9:$I$14,7,FALSE)</f>
        <v>0</v>
      </c>
      <c r="J395" s="194">
        <f>IF(F395=5,別表２!$E$4,0)</f>
        <v>0</v>
      </c>
      <c r="K395" s="194">
        <f>VLOOKUP($F395,別表３!$B$9:$I$14,5,FALSE)</f>
        <v>0</v>
      </c>
      <c r="L395" s="231" t="str">
        <f>IF(F395="","",VLOOKUP(F395,別表３!$B$9:$D$14,3,FALSE))</f>
        <v/>
      </c>
      <c r="M395" s="98"/>
      <c r="N395" s="98"/>
      <c r="O395" s="97"/>
      <c r="P395" s="232">
        <f t="shared" si="47"/>
        <v>0</v>
      </c>
      <c r="Q395" s="7">
        <f t="shared" si="48"/>
        <v>0</v>
      </c>
      <c r="R395" s="7">
        <f t="shared" si="29"/>
        <v>0</v>
      </c>
      <c r="S395" s="7">
        <f t="shared" si="30"/>
        <v>0</v>
      </c>
      <c r="T395" s="7" t="str">
        <f t="shared" si="31"/>
        <v/>
      </c>
      <c r="U395" s="7" t="str">
        <f t="shared" si="32"/>
        <v/>
      </c>
    </row>
    <row r="396" spans="1:21" ht="15.95" hidden="1" customHeight="1">
      <c r="A396" s="230" t="s">
        <v>1550</v>
      </c>
      <c r="B396" s="105"/>
      <c r="C396" s="108"/>
      <c r="D396" s="108"/>
      <c r="E396" s="109"/>
      <c r="F396" s="109"/>
      <c r="G396" s="194">
        <f>VLOOKUP(E396,別表３!$B$9:$I$14,7,FALSE)</f>
        <v>0</v>
      </c>
      <c r="H396" s="194">
        <f>VLOOKUP($F396,別表３!$B$9:$I$14,7,FALSE)</f>
        <v>0</v>
      </c>
      <c r="I396" s="194">
        <f>VLOOKUP($F396,別表３!$B$9:$I$14,7,FALSE)</f>
        <v>0</v>
      </c>
      <c r="J396" s="194">
        <f>IF(F396=5,別表２!$E$4,0)</f>
        <v>0</v>
      </c>
      <c r="K396" s="194">
        <f>VLOOKUP($F396,別表３!$B$9:$I$14,5,FALSE)</f>
        <v>0</v>
      </c>
      <c r="L396" s="231" t="str">
        <f>IF(F396="","",VLOOKUP(F396,別表３!$B$9:$D$14,3,FALSE))</f>
        <v/>
      </c>
      <c r="M396" s="98"/>
      <c r="N396" s="98"/>
      <c r="O396" s="97"/>
      <c r="P396" s="232">
        <f t="shared" si="47"/>
        <v>0</v>
      </c>
      <c r="Q396" s="7">
        <f t="shared" si="48"/>
        <v>0</v>
      </c>
      <c r="R396" s="7">
        <f t="shared" si="29"/>
        <v>0</v>
      </c>
      <c r="S396" s="7">
        <f t="shared" si="30"/>
        <v>0</v>
      </c>
      <c r="T396" s="7" t="str">
        <f t="shared" si="31"/>
        <v/>
      </c>
      <c r="U396" s="7" t="str">
        <f t="shared" si="32"/>
        <v/>
      </c>
    </row>
    <row r="397" spans="1:21" ht="15.95" hidden="1" customHeight="1">
      <c r="A397" s="230" t="s">
        <v>1551</v>
      </c>
      <c r="B397" s="105"/>
      <c r="C397" s="108"/>
      <c r="D397" s="108"/>
      <c r="E397" s="109"/>
      <c r="F397" s="109"/>
      <c r="G397" s="194">
        <f>VLOOKUP(E397,別表３!$B$9:$I$14,7,FALSE)</f>
        <v>0</v>
      </c>
      <c r="H397" s="194">
        <f>VLOOKUP($F397,別表３!$B$9:$I$14,7,FALSE)</f>
        <v>0</v>
      </c>
      <c r="I397" s="194">
        <f>VLOOKUP($F397,別表３!$B$9:$I$14,7,FALSE)</f>
        <v>0</v>
      </c>
      <c r="J397" s="194">
        <f>IF(F397=5,別表２!$E$4,0)</f>
        <v>0</v>
      </c>
      <c r="K397" s="194">
        <f>VLOOKUP($F397,別表３!$B$9:$I$14,5,FALSE)</f>
        <v>0</v>
      </c>
      <c r="L397" s="231" t="str">
        <f>IF(F397="","",VLOOKUP(F397,別表３!$B$9:$D$14,3,FALSE))</f>
        <v/>
      </c>
      <c r="M397" s="98"/>
      <c r="N397" s="98"/>
      <c r="O397" s="97"/>
      <c r="P397" s="232">
        <f t="shared" si="47"/>
        <v>0</v>
      </c>
      <c r="Q397" s="7">
        <f t="shared" si="48"/>
        <v>0</v>
      </c>
      <c r="R397" s="7">
        <f t="shared" ref="R397:R491" si="49">IF(F397=5,P397-G397,0)</f>
        <v>0</v>
      </c>
      <c r="S397" s="7">
        <f t="shared" ref="S397:S491" si="50">SUM(Q397:R397)</f>
        <v>0</v>
      </c>
      <c r="T397" s="7" t="str">
        <f t="shared" ref="T397:T491" si="51">IF(E397="","",VLOOKUP(E397,$V$53:$W$58,2,FALSE))</f>
        <v/>
      </c>
      <c r="U397" s="7" t="str">
        <f t="shared" ref="U397:U491" si="52">IF(F397="","",VLOOKUP(F397,$V$53:$W$58,2,FALSE))</f>
        <v/>
      </c>
    </row>
    <row r="398" spans="1:21" ht="15.95" hidden="1" customHeight="1">
      <c r="A398" s="230" t="s">
        <v>1552</v>
      </c>
      <c r="B398" s="105"/>
      <c r="C398" s="109"/>
      <c r="D398" s="109"/>
      <c r="E398" s="109"/>
      <c r="F398" s="109"/>
      <c r="G398" s="194">
        <f>VLOOKUP(E398,別表３!$B$9:$I$14,7,FALSE)</f>
        <v>0</v>
      </c>
      <c r="H398" s="194">
        <f>VLOOKUP($F398,別表３!$B$9:$I$14,7,FALSE)</f>
        <v>0</v>
      </c>
      <c r="I398" s="194">
        <f>VLOOKUP($F398,別表３!$B$9:$I$14,7,FALSE)</f>
        <v>0</v>
      </c>
      <c r="J398" s="194">
        <f>IF(F398=5,別表２!$E$4,0)</f>
        <v>0</v>
      </c>
      <c r="K398" s="194">
        <f>VLOOKUP($F398,別表３!$B$9:$I$14,5,FALSE)</f>
        <v>0</v>
      </c>
      <c r="L398" s="231" t="str">
        <f>IF(F398="","",VLOOKUP(F398,別表３!$B$9:$D$14,3,FALSE))</f>
        <v/>
      </c>
      <c r="M398" s="98"/>
      <c r="N398" s="98"/>
      <c r="O398" s="97"/>
      <c r="P398" s="232">
        <f t="shared" si="47"/>
        <v>0</v>
      </c>
      <c r="Q398" s="7">
        <f t="shared" si="48"/>
        <v>0</v>
      </c>
      <c r="R398" s="7">
        <f t="shared" si="49"/>
        <v>0</v>
      </c>
      <c r="S398" s="7">
        <f t="shared" si="50"/>
        <v>0</v>
      </c>
      <c r="T398" s="7" t="str">
        <f t="shared" si="51"/>
        <v/>
      </c>
      <c r="U398" s="7" t="str">
        <f t="shared" si="52"/>
        <v/>
      </c>
    </row>
    <row r="399" spans="1:21" ht="15.95" hidden="1" customHeight="1">
      <c r="A399" s="230" t="s">
        <v>1553</v>
      </c>
      <c r="B399" s="105"/>
      <c r="C399" s="109"/>
      <c r="D399" s="109"/>
      <c r="E399" s="109"/>
      <c r="F399" s="109"/>
      <c r="G399" s="194">
        <f>VLOOKUP(E399,別表３!$B$9:$I$14,7,FALSE)</f>
        <v>0</v>
      </c>
      <c r="H399" s="194">
        <f>VLOOKUP($F399,別表３!$B$9:$I$14,7,FALSE)</f>
        <v>0</v>
      </c>
      <c r="I399" s="194">
        <f>VLOOKUP($F399,別表３!$B$9:$I$14,7,FALSE)</f>
        <v>0</v>
      </c>
      <c r="J399" s="194">
        <f>IF(F399=5,別表２!$E$4,0)</f>
        <v>0</v>
      </c>
      <c r="K399" s="194">
        <f>VLOOKUP($F399,別表３!$B$9:$I$14,5,FALSE)</f>
        <v>0</v>
      </c>
      <c r="L399" s="231" t="str">
        <f>IF(F399="","",VLOOKUP(F399,別表３!$B$9:$D$14,3,FALSE))</f>
        <v/>
      </c>
      <c r="M399" s="98"/>
      <c r="N399" s="98"/>
      <c r="O399" s="97"/>
      <c r="P399" s="232">
        <f t="shared" si="47"/>
        <v>0</v>
      </c>
      <c r="Q399" s="7">
        <f t="shared" si="48"/>
        <v>0</v>
      </c>
      <c r="R399" s="7">
        <f t="shared" si="49"/>
        <v>0</v>
      </c>
      <c r="S399" s="7">
        <f t="shared" si="50"/>
        <v>0</v>
      </c>
      <c r="T399" s="7" t="str">
        <f t="shared" si="51"/>
        <v/>
      </c>
      <c r="U399" s="7" t="str">
        <f t="shared" si="52"/>
        <v/>
      </c>
    </row>
    <row r="400" spans="1:21" ht="15.95" hidden="1" customHeight="1">
      <c r="A400" s="230" t="s">
        <v>1554</v>
      </c>
      <c r="B400" s="105"/>
      <c r="C400" s="109"/>
      <c r="D400" s="109"/>
      <c r="E400" s="109"/>
      <c r="F400" s="109"/>
      <c r="G400" s="194">
        <f>VLOOKUP(E400,別表３!$B$9:$I$14,7,FALSE)</f>
        <v>0</v>
      </c>
      <c r="H400" s="194">
        <f>VLOOKUP($F400,別表３!$B$9:$I$14,7,FALSE)</f>
        <v>0</v>
      </c>
      <c r="I400" s="194">
        <f>VLOOKUP($F400,別表３!$B$9:$I$14,7,FALSE)</f>
        <v>0</v>
      </c>
      <c r="J400" s="194">
        <f>IF(F400=5,別表２!$E$4,0)</f>
        <v>0</v>
      </c>
      <c r="K400" s="194">
        <f>VLOOKUP($F400,別表３!$B$9:$I$14,5,FALSE)</f>
        <v>0</v>
      </c>
      <c r="L400" s="231" t="str">
        <f>IF(F400="","",VLOOKUP(F400,別表３!$B$9:$D$14,3,FALSE))</f>
        <v/>
      </c>
      <c r="M400" s="98"/>
      <c r="N400" s="98"/>
      <c r="O400" s="97"/>
      <c r="P400" s="232">
        <f t="shared" si="47"/>
        <v>0</v>
      </c>
      <c r="Q400" s="7">
        <f t="shared" si="48"/>
        <v>0</v>
      </c>
      <c r="R400" s="7">
        <f t="shared" si="49"/>
        <v>0</v>
      </c>
      <c r="S400" s="7">
        <f t="shared" si="50"/>
        <v>0</v>
      </c>
      <c r="T400" s="7" t="str">
        <f t="shared" si="51"/>
        <v/>
      </c>
      <c r="U400" s="7" t="str">
        <f t="shared" si="52"/>
        <v/>
      </c>
    </row>
    <row r="401" spans="1:21" ht="15.95" hidden="1" customHeight="1">
      <c r="A401" s="230" t="s">
        <v>1555</v>
      </c>
      <c r="B401" s="105"/>
      <c r="C401" s="109"/>
      <c r="D401" s="109"/>
      <c r="E401" s="109"/>
      <c r="F401" s="109"/>
      <c r="G401" s="194">
        <f>VLOOKUP(E401,別表３!$B$9:$I$14,7,FALSE)</f>
        <v>0</v>
      </c>
      <c r="H401" s="194">
        <f>VLOOKUP($F401,別表３!$B$9:$I$14,7,FALSE)</f>
        <v>0</v>
      </c>
      <c r="I401" s="194">
        <f>VLOOKUP($F401,別表３!$B$9:$I$14,7,FALSE)</f>
        <v>0</v>
      </c>
      <c r="J401" s="194">
        <f>IF(F401=5,別表２!$E$4,0)</f>
        <v>0</v>
      </c>
      <c r="K401" s="194">
        <f>VLOOKUP($F401,別表３!$B$9:$I$14,5,FALSE)</f>
        <v>0</v>
      </c>
      <c r="L401" s="231" t="str">
        <f>IF(F401="","",VLOOKUP(F401,別表３!$B$9:$D$14,3,FALSE))</f>
        <v/>
      </c>
      <c r="M401" s="98"/>
      <c r="N401" s="98"/>
      <c r="O401" s="97"/>
      <c r="P401" s="232">
        <f t="shared" si="47"/>
        <v>0</v>
      </c>
      <c r="Q401" s="7">
        <f t="shared" si="48"/>
        <v>0</v>
      </c>
      <c r="R401" s="7">
        <f t="shared" si="49"/>
        <v>0</v>
      </c>
      <c r="S401" s="7">
        <f t="shared" si="50"/>
        <v>0</v>
      </c>
      <c r="T401" s="7" t="str">
        <f t="shared" si="51"/>
        <v/>
      </c>
      <c r="U401" s="7" t="str">
        <f t="shared" si="52"/>
        <v/>
      </c>
    </row>
    <row r="402" spans="1:21" ht="15.95" hidden="1" customHeight="1">
      <c r="A402" s="230" t="s">
        <v>1556</v>
      </c>
      <c r="B402" s="105"/>
      <c r="C402" s="109"/>
      <c r="D402" s="109"/>
      <c r="E402" s="109"/>
      <c r="F402" s="109"/>
      <c r="G402" s="194">
        <f>VLOOKUP(E402,別表３!$B$9:$I$14,7,FALSE)</f>
        <v>0</v>
      </c>
      <c r="H402" s="194">
        <f>VLOOKUP($F402,別表３!$B$9:$I$14,7,FALSE)</f>
        <v>0</v>
      </c>
      <c r="I402" s="194">
        <f>VLOOKUP($F402,別表３!$B$9:$I$14,7,FALSE)</f>
        <v>0</v>
      </c>
      <c r="J402" s="194">
        <f>IF(F402=5,別表２!$E$4,0)</f>
        <v>0</v>
      </c>
      <c r="K402" s="194">
        <f>VLOOKUP($F402,別表３!$B$9:$I$14,5,FALSE)</f>
        <v>0</v>
      </c>
      <c r="L402" s="231" t="str">
        <f>IF(F402="","",VLOOKUP(F402,別表３!$B$9:$D$14,3,FALSE))</f>
        <v/>
      </c>
      <c r="M402" s="98"/>
      <c r="N402" s="98"/>
      <c r="O402" s="97"/>
      <c r="P402" s="232">
        <f t="shared" si="47"/>
        <v>0</v>
      </c>
      <c r="Q402" s="7">
        <f t="shared" si="48"/>
        <v>0</v>
      </c>
      <c r="R402" s="7">
        <f t="shared" si="49"/>
        <v>0</v>
      </c>
      <c r="S402" s="7">
        <f t="shared" si="50"/>
        <v>0</v>
      </c>
      <c r="T402" s="7" t="str">
        <f t="shared" si="51"/>
        <v/>
      </c>
      <c r="U402" s="7" t="str">
        <f t="shared" si="52"/>
        <v/>
      </c>
    </row>
    <row r="403" spans="1:21" ht="15.95" hidden="1" customHeight="1">
      <c r="A403" s="230" t="s">
        <v>1557</v>
      </c>
      <c r="B403" s="105"/>
      <c r="C403" s="108"/>
      <c r="D403" s="108"/>
      <c r="E403" s="109"/>
      <c r="F403" s="109"/>
      <c r="G403" s="194">
        <f>VLOOKUP(E403,別表３!$B$9:$I$14,7,FALSE)</f>
        <v>0</v>
      </c>
      <c r="H403" s="194">
        <f>VLOOKUP($F403,別表３!$B$9:$I$14,7,FALSE)</f>
        <v>0</v>
      </c>
      <c r="I403" s="194">
        <f>VLOOKUP($F403,別表３!$B$9:$I$14,7,FALSE)</f>
        <v>0</v>
      </c>
      <c r="J403" s="194">
        <f>IF(F403=5,別表２!$E$4,0)</f>
        <v>0</v>
      </c>
      <c r="K403" s="194">
        <f>VLOOKUP($F403,別表３!$B$9:$I$14,5,FALSE)</f>
        <v>0</v>
      </c>
      <c r="L403" s="231" t="str">
        <f>IF(F403="","",VLOOKUP(F403,別表３!$B$9:$D$14,3,FALSE))</f>
        <v/>
      </c>
      <c r="M403" s="98"/>
      <c r="N403" s="98"/>
      <c r="O403" s="97"/>
      <c r="P403" s="232">
        <f t="shared" si="47"/>
        <v>0</v>
      </c>
      <c r="Q403" s="7">
        <f t="shared" si="48"/>
        <v>0</v>
      </c>
      <c r="R403" s="7">
        <f t="shared" si="49"/>
        <v>0</v>
      </c>
      <c r="S403" s="7">
        <f t="shared" si="50"/>
        <v>0</v>
      </c>
      <c r="T403" s="7" t="str">
        <f t="shared" si="51"/>
        <v/>
      </c>
      <c r="U403" s="7" t="str">
        <f t="shared" si="52"/>
        <v/>
      </c>
    </row>
    <row r="404" spans="1:21" ht="15.95" hidden="1" customHeight="1">
      <c r="A404" s="230" t="s">
        <v>1558</v>
      </c>
      <c r="B404" s="105"/>
      <c r="C404" s="108"/>
      <c r="D404" s="108"/>
      <c r="E404" s="109"/>
      <c r="F404" s="109"/>
      <c r="G404" s="194">
        <f>VLOOKUP(E404,別表３!$B$9:$I$14,7,FALSE)</f>
        <v>0</v>
      </c>
      <c r="H404" s="194">
        <f>VLOOKUP($F404,別表３!$B$9:$I$14,7,FALSE)</f>
        <v>0</v>
      </c>
      <c r="I404" s="194">
        <f>VLOOKUP($F404,別表３!$B$9:$I$14,7,FALSE)</f>
        <v>0</v>
      </c>
      <c r="J404" s="194">
        <f>IF(F404=5,別表２!$E$4,0)</f>
        <v>0</v>
      </c>
      <c r="K404" s="194">
        <f>VLOOKUP($F404,別表３!$B$9:$I$14,5,FALSE)</f>
        <v>0</v>
      </c>
      <c r="L404" s="231" t="str">
        <f>IF(F404="","",VLOOKUP(F404,別表３!$B$9:$D$14,3,FALSE))</f>
        <v/>
      </c>
      <c r="M404" s="98"/>
      <c r="N404" s="98"/>
      <c r="O404" s="97"/>
      <c r="P404" s="232">
        <f t="shared" si="47"/>
        <v>0</v>
      </c>
      <c r="Q404" s="7">
        <f t="shared" si="48"/>
        <v>0</v>
      </c>
      <c r="R404" s="7">
        <f t="shared" si="49"/>
        <v>0</v>
      </c>
      <c r="S404" s="7">
        <f t="shared" si="50"/>
        <v>0</v>
      </c>
      <c r="T404" s="7" t="str">
        <f t="shared" si="51"/>
        <v/>
      </c>
      <c r="U404" s="7" t="str">
        <f t="shared" si="52"/>
        <v/>
      </c>
    </row>
    <row r="405" spans="1:21" ht="15.95" hidden="1" customHeight="1">
      <c r="A405" s="230" t="s">
        <v>1559</v>
      </c>
      <c r="B405" s="105"/>
      <c r="C405" s="108"/>
      <c r="D405" s="108"/>
      <c r="E405" s="109"/>
      <c r="F405" s="109"/>
      <c r="G405" s="194">
        <f>VLOOKUP(E405,別表３!$B$9:$I$14,7,FALSE)</f>
        <v>0</v>
      </c>
      <c r="H405" s="194">
        <f>VLOOKUP($F405,別表３!$B$9:$I$14,7,FALSE)</f>
        <v>0</v>
      </c>
      <c r="I405" s="194">
        <f>VLOOKUP($F405,別表３!$B$9:$I$14,7,FALSE)</f>
        <v>0</v>
      </c>
      <c r="J405" s="194">
        <f>IF(F405=5,別表２!$E$4,0)</f>
        <v>0</v>
      </c>
      <c r="K405" s="194">
        <f>VLOOKUP($F405,別表３!$B$9:$I$14,5,FALSE)</f>
        <v>0</v>
      </c>
      <c r="L405" s="231" t="str">
        <f>IF(F405="","",VLOOKUP(F405,別表３!$B$9:$D$14,3,FALSE))</f>
        <v/>
      </c>
      <c r="M405" s="98"/>
      <c r="N405" s="98"/>
      <c r="O405" s="97"/>
      <c r="P405" s="232">
        <f t="shared" si="47"/>
        <v>0</v>
      </c>
      <c r="Q405" s="7">
        <f t="shared" si="48"/>
        <v>0</v>
      </c>
      <c r="R405" s="7">
        <f t="shared" si="49"/>
        <v>0</v>
      </c>
      <c r="S405" s="7">
        <f t="shared" si="50"/>
        <v>0</v>
      </c>
      <c r="T405" s="7" t="str">
        <f t="shared" si="51"/>
        <v/>
      </c>
      <c r="U405" s="7" t="str">
        <f t="shared" si="52"/>
        <v/>
      </c>
    </row>
    <row r="406" spans="1:21" ht="15.95" hidden="1" customHeight="1">
      <c r="A406" s="230" t="s">
        <v>1560</v>
      </c>
      <c r="B406" s="105"/>
      <c r="C406" s="108"/>
      <c r="D406" s="108"/>
      <c r="E406" s="109"/>
      <c r="F406" s="109"/>
      <c r="G406" s="194">
        <f>VLOOKUP(E406,別表３!$B$9:$I$14,7,FALSE)</f>
        <v>0</v>
      </c>
      <c r="H406" s="194">
        <f>VLOOKUP($F406,別表３!$B$9:$I$14,7,FALSE)</f>
        <v>0</v>
      </c>
      <c r="I406" s="194">
        <f>VLOOKUP($F406,別表３!$B$9:$I$14,7,FALSE)</f>
        <v>0</v>
      </c>
      <c r="J406" s="194">
        <f>IF(F406=5,別表２!$E$4,0)</f>
        <v>0</v>
      </c>
      <c r="K406" s="194">
        <f>VLOOKUP($F406,別表３!$B$9:$I$14,5,FALSE)</f>
        <v>0</v>
      </c>
      <c r="L406" s="231" t="str">
        <f>IF(F406="","",VLOOKUP(F406,別表３!$B$9:$D$14,3,FALSE))</f>
        <v/>
      </c>
      <c r="M406" s="98"/>
      <c r="N406" s="98"/>
      <c r="O406" s="97"/>
      <c r="P406" s="232">
        <f t="shared" si="47"/>
        <v>0</v>
      </c>
      <c r="Q406" s="7">
        <f t="shared" si="48"/>
        <v>0</v>
      </c>
      <c r="R406" s="7">
        <f t="shared" si="49"/>
        <v>0</v>
      </c>
      <c r="S406" s="7">
        <f t="shared" si="50"/>
        <v>0</v>
      </c>
      <c r="T406" s="7" t="str">
        <f t="shared" si="51"/>
        <v/>
      </c>
      <c r="U406" s="7" t="str">
        <f t="shared" si="52"/>
        <v/>
      </c>
    </row>
    <row r="407" spans="1:21" ht="15.95" hidden="1" customHeight="1">
      <c r="A407" s="230" t="s">
        <v>1561</v>
      </c>
      <c r="B407" s="105"/>
      <c r="C407" s="108"/>
      <c r="D407" s="108"/>
      <c r="E407" s="109"/>
      <c r="F407" s="109"/>
      <c r="G407" s="194">
        <f>VLOOKUP(E407,別表３!$B$9:$I$14,7,FALSE)</f>
        <v>0</v>
      </c>
      <c r="H407" s="194">
        <f>VLOOKUP($F407,別表３!$B$9:$I$14,7,FALSE)</f>
        <v>0</v>
      </c>
      <c r="I407" s="194">
        <f>VLOOKUP($F407,別表３!$B$9:$I$14,7,FALSE)</f>
        <v>0</v>
      </c>
      <c r="J407" s="194">
        <f>IF(F407=5,別表２!$E$4,0)</f>
        <v>0</v>
      </c>
      <c r="K407" s="194">
        <f>VLOOKUP($F407,別表３!$B$9:$I$14,5,FALSE)</f>
        <v>0</v>
      </c>
      <c r="L407" s="231" t="str">
        <f>IF(F407="","",VLOOKUP(F407,別表３!$B$9:$D$14,3,FALSE))</f>
        <v/>
      </c>
      <c r="M407" s="98"/>
      <c r="N407" s="98"/>
      <c r="O407" s="97"/>
      <c r="P407" s="232">
        <f t="shared" si="47"/>
        <v>0</v>
      </c>
      <c r="Q407" s="7">
        <f t="shared" si="48"/>
        <v>0</v>
      </c>
      <c r="R407" s="7">
        <f t="shared" si="49"/>
        <v>0</v>
      </c>
      <c r="S407" s="7">
        <f t="shared" si="50"/>
        <v>0</v>
      </c>
      <c r="T407" s="7" t="str">
        <f t="shared" si="51"/>
        <v/>
      </c>
      <c r="U407" s="7" t="str">
        <f t="shared" si="52"/>
        <v/>
      </c>
    </row>
    <row r="408" spans="1:21" ht="15.95" hidden="1" customHeight="1">
      <c r="A408" s="230" t="s">
        <v>1562</v>
      </c>
      <c r="B408" s="105"/>
      <c r="C408" s="108"/>
      <c r="D408" s="108"/>
      <c r="E408" s="109"/>
      <c r="F408" s="109"/>
      <c r="G408" s="194">
        <f>VLOOKUP(E408,別表３!$B$9:$I$14,7,FALSE)</f>
        <v>0</v>
      </c>
      <c r="H408" s="194">
        <f>VLOOKUP($F408,別表３!$B$9:$I$14,7,FALSE)</f>
        <v>0</v>
      </c>
      <c r="I408" s="194">
        <f>VLOOKUP($F408,別表３!$B$9:$I$14,7,FALSE)</f>
        <v>0</v>
      </c>
      <c r="J408" s="194">
        <f>IF(F408=5,別表２!$E$4,0)</f>
        <v>0</v>
      </c>
      <c r="K408" s="194">
        <f>VLOOKUP($F408,別表３!$B$9:$I$14,5,FALSE)</f>
        <v>0</v>
      </c>
      <c r="L408" s="231" t="str">
        <f>IF(F408="","",VLOOKUP(F408,別表３!$B$9:$D$14,3,FALSE))</f>
        <v/>
      </c>
      <c r="M408" s="98"/>
      <c r="N408" s="98"/>
      <c r="O408" s="97"/>
      <c r="P408" s="232">
        <f t="shared" si="47"/>
        <v>0</v>
      </c>
      <c r="Q408" s="7">
        <f t="shared" si="48"/>
        <v>0</v>
      </c>
      <c r="R408" s="7">
        <f t="shared" si="49"/>
        <v>0</v>
      </c>
      <c r="S408" s="7">
        <f t="shared" si="50"/>
        <v>0</v>
      </c>
      <c r="T408" s="7" t="str">
        <f t="shared" si="51"/>
        <v/>
      </c>
      <c r="U408" s="7" t="str">
        <f t="shared" si="52"/>
        <v/>
      </c>
    </row>
    <row r="409" spans="1:21" ht="15.95" hidden="1" customHeight="1">
      <c r="A409" s="230" t="s">
        <v>1563</v>
      </c>
      <c r="B409" s="105"/>
      <c r="C409" s="108"/>
      <c r="D409" s="108"/>
      <c r="E409" s="109"/>
      <c r="F409" s="109"/>
      <c r="G409" s="194">
        <f>VLOOKUP(E409,別表３!$B$9:$I$14,7,FALSE)</f>
        <v>0</v>
      </c>
      <c r="H409" s="194">
        <f>VLOOKUP($F409,別表３!$B$9:$I$14,7,FALSE)</f>
        <v>0</v>
      </c>
      <c r="I409" s="194">
        <f>VLOOKUP($F409,別表３!$B$9:$I$14,7,FALSE)</f>
        <v>0</v>
      </c>
      <c r="J409" s="194">
        <f>IF(F409=5,別表２!$E$4,0)</f>
        <v>0</v>
      </c>
      <c r="K409" s="194">
        <f>VLOOKUP($F409,別表３!$B$9:$I$14,5,FALSE)</f>
        <v>0</v>
      </c>
      <c r="L409" s="231" t="str">
        <f>IF(F409="","",VLOOKUP(F409,別表３!$B$9:$D$14,3,FALSE))</f>
        <v/>
      </c>
      <c r="M409" s="98"/>
      <c r="N409" s="98"/>
      <c r="O409" s="97"/>
      <c r="P409" s="232">
        <f t="shared" si="47"/>
        <v>0</v>
      </c>
      <c r="Q409" s="7">
        <f>IF(E409=5,G409,0)</f>
        <v>0</v>
      </c>
      <c r="R409" s="7">
        <f t="shared" si="49"/>
        <v>0</v>
      </c>
      <c r="S409" s="7">
        <f t="shared" si="50"/>
        <v>0</v>
      </c>
      <c r="T409" s="7" t="str">
        <f t="shared" si="51"/>
        <v/>
      </c>
      <c r="U409" s="7" t="str">
        <f t="shared" si="52"/>
        <v/>
      </c>
    </row>
    <row r="410" spans="1:21" s="217" customFormat="1" ht="15.95" hidden="1" customHeight="1">
      <c r="A410" s="230" t="s">
        <v>1564</v>
      </c>
      <c r="B410" s="105"/>
      <c r="C410" s="108"/>
      <c r="D410" s="108"/>
      <c r="E410" s="108"/>
      <c r="F410" s="108"/>
      <c r="G410" s="234">
        <f>VLOOKUP(E410,別表３!$B$9:$I$14,7,FALSE)</f>
        <v>0</v>
      </c>
      <c r="H410" s="234">
        <f>VLOOKUP($F410,別表３!$B$9:$I$14,7,FALSE)</f>
        <v>0</v>
      </c>
      <c r="I410" s="234">
        <f>VLOOKUP($F410,別表３!$B$9:$I$14,7,FALSE)</f>
        <v>0</v>
      </c>
      <c r="J410" s="234">
        <f>IF(F410=5,別表２!$E$4,0)</f>
        <v>0</v>
      </c>
      <c r="K410" s="234">
        <f>VLOOKUP($F410,別表３!$B$9:$I$14,5,FALSE)</f>
        <v>0</v>
      </c>
      <c r="L410" s="235" t="str">
        <f>IF(F410="","",VLOOKUP(F410,別表３!$B$9:$D$14,3,FALSE))</f>
        <v/>
      </c>
      <c r="M410" s="103"/>
      <c r="N410" s="103"/>
      <c r="O410" s="568"/>
      <c r="P410" s="236">
        <f t="shared" si="47"/>
        <v>0</v>
      </c>
      <c r="Q410" s="7">
        <f t="shared" ref="Q410:Q430" si="53">IF(E410=5,G410,0)</f>
        <v>0</v>
      </c>
      <c r="R410" s="7">
        <f t="shared" si="49"/>
        <v>0</v>
      </c>
      <c r="S410" s="7">
        <f t="shared" si="50"/>
        <v>0</v>
      </c>
      <c r="T410" s="7" t="str">
        <f t="shared" si="51"/>
        <v/>
      </c>
      <c r="U410" s="7" t="str">
        <f t="shared" si="52"/>
        <v/>
      </c>
    </row>
    <row r="411" spans="1:21" s="217" customFormat="1" ht="15.95" hidden="1" customHeight="1">
      <c r="A411" s="230" t="s">
        <v>1565</v>
      </c>
      <c r="B411" s="105"/>
      <c r="C411" s="108"/>
      <c r="D411" s="108"/>
      <c r="E411" s="108"/>
      <c r="F411" s="108"/>
      <c r="G411" s="234">
        <f>VLOOKUP(E411,別表３!$B$9:$I$14,7,FALSE)</f>
        <v>0</v>
      </c>
      <c r="H411" s="234">
        <f>VLOOKUP($F411,別表３!$B$9:$I$14,7,FALSE)</f>
        <v>0</v>
      </c>
      <c r="I411" s="234">
        <f>VLOOKUP($F411,別表３!$B$9:$I$14,7,FALSE)</f>
        <v>0</v>
      </c>
      <c r="J411" s="234">
        <f>IF(F411=5,別表２!$E$4,0)</f>
        <v>0</v>
      </c>
      <c r="K411" s="234">
        <f>VLOOKUP($F411,別表３!$B$9:$I$14,5,FALSE)</f>
        <v>0</v>
      </c>
      <c r="L411" s="235" t="str">
        <f>IF(F411="","",VLOOKUP(F411,別表３!$B$9:$D$14,3,FALSE))</f>
        <v/>
      </c>
      <c r="M411" s="103"/>
      <c r="N411" s="103"/>
      <c r="O411" s="568"/>
      <c r="P411" s="236">
        <f t="shared" si="47"/>
        <v>0</v>
      </c>
      <c r="Q411" s="7">
        <f t="shared" si="53"/>
        <v>0</v>
      </c>
      <c r="R411" s="7">
        <f t="shared" si="49"/>
        <v>0</v>
      </c>
      <c r="S411" s="7">
        <f t="shared" si="50"/>
        <v>0</v>
      </c>
      <c r="T411" s="7" t="str">
        <f t="shared" si="51"/>
        <v/>
      </c>
      <c r="U411" s="7" t="str">
        <f t="shared" si="52"/>
        <v/>
      </c>
    </row>
    <row r="412" spans="1:21" s="217" customFormat="1" ht="15.95" hidden="1" customHeight="1">
      <c r="A412" s="230" t="s">
        <v>1566</v>
      </c>
      <c r="B412" s="105"/>
      <c r="C412" s="110"/>
      <c r="D412" s="110"/>
      <c r="E412" s="108"/>
      <c r="F412" s="108"/>
      <c r="G412" s="234">
        <f>VLOOKUP(E412,別表３!$B$9:$I$14,7,FALSE)</f>
        <v>0</v>
      </c>
      <c r="H412" s="234">
        <f>VLOOKUP($F412,別表３!$B$9:$I$14,7,FALSE)</f>
        <v>0</v>
      </c>
      <c r="I412" s="234">
        <f>VLOOKUP($F412,別表３!$B$9:$I$14,7,FALSE)</f>
        <v>0</v>
      </c>
      <c r="J412" s="234">
        <f>IF(F412=5,別表２!$E$4,0)</f>
        <v>0</v>
      </c>
      <c r="K412" s="234">
        <f>VLOOKUP($F412,別表３!$B$9:$I$14,5,FALSE)</f>
        <v>0</v>
      </c>
      <c r="L412" s="235" t="str">
        <f>IF(F412="","",VLOOKUP(F412,別表３!$B$9:$D$14,3,FALSE))</f>
        <v/>
      </c>
      <c r="M412" s="103"/>
      <c r="N412" s="103"/>
      <c r="O412" s="568"/>
      <c r="P412" s="236">
        <f t="shared" si="47"/>
        <v>0</v>
      </c>
      <c r="Q412" s="7">
        <f t="shared" si="53"/>
        <v>0</v>
      </c>
      <c r="R412" s="7">
        <f t="shared" si="49"/>
        <v>0</v>
      </c>
      <c r="S412" s="7">
        <f t="shared" si="50"/>
        <v>0</v>
      </c>
      <c r="T412" s="7" t="str">
        <f t="shared" si="51"/>
        <v/>
      </c>
      <c r="U412" s="7" t="str">
        <f t="shared" si="52"/>
        <v/>
      </c>
    </row>
    <row r="413" spans="1:21" s="217" customFormat="1" ht="15.95" hidden="1" customHeight="1">
      <c r="A413" s="230" t="s">
        <v>1567</v>
      </c>
      <c r="B413" s="105"/>
      <c r="C413" s="108"/>
      <c r="D413" s="108"/>
      <c r="E413" s="108"/>
      <c r="F413" s="108"/>
      <c r="G413" s="234">
        <f>VLOOKUP(E413,別表３!$B$9:$I$14,7,FALSE)</f>
        <v>0</v>
      </c>
      <c r="H413" s="234">
        <f>VLOOKUP($F413,別表３!$B$9:$I$14,7,FALSE)</f>
        <v>0</v>
      </c>
      <c r="I413" s="234">
        <f>VLOOKUP($F413,別表３!$B$9:$I$14,7,FALSE)</f>
        <v>0</v>
      </c>
      <c r="J413" s="234">
        <f>IF(F413=5,別表２!$E$4,0)</f>
        <v>0</v>
      </c>
      <c r="K413" s="234">
        <f>VLOOKUP($F413,別表３!$B$9:$I$14,5,FALSE)</f>
        <v>0</v>
      </c>
      <c r="L413" s="235" t="str">
        <f>IF(F413="","",VLOOKUP(F413,別表３!$B$9:$D$14,3,FALSE))</f>
        <v/>
      </c>
      <c r="M413" s="103"/>
      <c r="N413" s="103"/>
      <c r="O413" s="568"/>
      <c r="P413" s="236">
        <f t="shared" si="47"/>
        <v>0</v>
      </c>
      <c r="Q413" s="7">
        <f t="shared" si="53"/>
        <v>0</v>
      </c>
      <c r="R413" s="7">
        <f t="shared" si="49"/>
        <v>0</v>
      </c>
      <c r="S413" s="7">
        <f t="shared" si="50"/>
        <v>0</v>
      </c>
      <c r="T413" s="7" t="str">
        <f t="shared" si="51"/>
        <v/>
      </c>
      <c r="U413" s="7" t="str">
        <f t="shared" si="52"/>
        <v/>
      </c>
    </row>
    <row r="414" spans="1:21" ht="15.95" hidden="1" customHeight="1">
      <c r="A414" s="230" t="s">
        <v>1568</v>
      </c>
      <c r="B414" s="105"/>
      <c r="C414" s="108"/>
      <c r="D414" s="108"/>
      <c r="E414" s="109"/>
      <c r="F414" s="109"/>
      <c r="G414" s="194">
        <f>VLOOKUP(E414,別表３!$B$9:$I$14,7,FALSE)</f>
        <v>0</v>
      </c>
      <c r="H414" s="194">
        <f>VLOOKUP($F414,別表３!$B$9:$I$14,7,FALSE)</f>
        <v>0</v>
      </c>
      <c r="I414" s="194">
        <f>VLOOKUP($F414,別表３!$B$9:$I$14,7,FALSE)</f>
        <v>0</v>
      </c>
      <c r="J414" s="194">
        <f>IF(F414=5,別表２!$E$4,0)</f>
        <v>0</v>
      </c>
      <c r="K414" s="194">
        <f>VLOOKUP($F414,別表３!$B$9:$I$14,5,FALSE)</f>
        <v>0</v>
      </c>
      <c r="L414" s="231" t="str">
        <f>IF(F414="","",VLOOKUP(F414,別表３!$B$9:$D$14,3,FALSE))</f>
        <v/>
      </c>
      <c r="M414" s="98"/>
      <c r="N414" s="98"/>
      <c r="O414" s="97"/>
      <c r="P414" s="232">
        <f t="shared" si="47"/>
        <v>0</v>
      </c>
      <c r="Q414" s="7">
        <f t="shared" si="53"/>
        <v>0</v>
      </c>
      <c r="R414" s="7">
        <f t="shared" si="49"/>
        <v>0</v>
      </c>
      <c r="S414" s="7">
        <f t="shared" si="50"/>
        <v>0</v>
      </c>
      <c r="T414" s="7" t="str">
        <f t="shared" si="51"/>
        <v/>
      </c>
      <c r="U414" s="7" t="str">
        <f t="shared" si="52"/>
        <v/>
      </c>
    </row>
    <row r="415" spans="1:21" ht="15.95" hidden="1" customHeight="1">
      <c r="A415" s="230" t="s">
        <v>1569</v>
      </c>
      <c r="B415" s="105"/>
      <c r="C415" s="108"/>
      <c r="D415" s="108"/>
      <c r="E415" s="109"/>
      <c r="F415" s="109"/>
      <c r="G415" s="194">
        <f>VLOOKUP(E415,別表３!$B$9:$I$14,7,FALSE)</f>
        <v>0</v>
      </c>
      <c r="H415" s="194">
        <f>VLOOKUP($F415,別表３!$B$9:$I$14,7,FALSE)</f>
        <v>0</v>
      </c>
      <c r="I415" s="194">
        <f>VLOOKUP($F415,別表３!$B$9:$I$14,7,FALSE)</f>
        <v>0</v>
      </c>
      <c r="J415" s="194">
        <f>IF(F415=5,別表２!$E$4,0)</f>
        <v>0</v>
      </c>
      <c r="K415" s="194">
        <f>VLOOKUP($F415,別表３!$B$9:$I$14,5,FALSE)</f>
        <v>0</v>
      </c>
      <c r="L415" s="231" t="str">
        <f>IF(F415="","",VLOOKUP(F415,別表３!$B$9:$D$14,3,FALSE))</f>
        <v/>
      </c>
      <c r="M415" s="98"/>
      <c r="N415" s="98"/>
      <c r="O415" s="97"/>
      <c r="P415" s="232">
        <f t="shared" si="47"/>
        <v>0</v>
      </c>
      <c r="Q415" s="7">
        <f t="shared" si="53"/>
        <v>0</v>
      </c>
      <c r="R415" s="7">
        <f t="shared" si="49"/>
        <v>0</v>
      </c>
      <c r="S415" s="7">
        <f t="shared" si="50"/>
        <v>0</v>
      </c>
      <c r="T415" s="7" t="str">
        <f t="shared" si="51"/>
        <v/>
      </c>
      <c r="U415" s="7" t="str">
        <f t="shared" si="52"/>
        <v/>
      </c>
    </row>
    <row r="416" spans="1:21" ht="15.95" hidden="1" customHeight="1">
      <c r="A416" s="230" t="s">
        <v>1570</v>
      </c>
      <c r="B416" s="105"/>
      <c r="C416" s="108"/>
      <c r="D416" s="108"/>
      <c r="E416" s="109"/>
      <c r="F416" s="109"/>
      <c r="G416" s="194">
        <f>VLOOKUP(E416,別表３!$B$9:$I$14,7,FALSE)</f>
        <v>0</v>
      </c>
      <c r="H416" s="194">
        <f>VLOOKUP($F416,別表３!$B$9:$I$14,7,FALSE)</f>
        <v>0</v>
      </c>
      <c r="I416" s="194">
        <f>VLOOKUP($F416,別表３!$B$9:$I$14,7,FALSE)</f>
        <v>0</v>
      </c>
      <c r="J416" s="194">
        <f>IF(F416=5,別表２!$E$4,0)</f>
        <v>0</v>
      </c>
      <c r="K416" s="194">
        <f>VLOOKUP($F416,別表３!$B$9:$I$14,5,FALSE)</f>
        <v>0</v>
      </c>
      <c r="L416" s="231" t="str">
        <f>IF(F416="","",VLOOKUP(F416,別表３!$B$9:$D$14,3,FALSE))</f>
        <v/>
      </c>
      <c r="M416" s="98"/>
      <c r="N416" s="98"/>
      <c r="O416" s="97"/>
      <c r="P416" s="232">
        <f t="shared" si="47"/>
        <v>0</v>
      </c>
      <c r="Q416" s="7">
        <f t="shared" si="53"/>
        <v>0</v>
      </c>
      <c r="R416" s="7">
        <f t="shared" si="49"/>
        <v>0</v>
      </c>
      <c r="S416" s="7">
        <f t="shared" si="50"/>
        <v>0</v>
      </c>
      <c r="T416" s="7" t="str">
        <f t="shared" si="51"/>
        <v/>
      </c>
      <c r="U416" s="7" t="str">
        <f t="shared" si="52"/>
        <v/>
      </c>
    </row>
    <row r="417" spans="1:21" ht="15.95" hidden="1" customHeight="1">
      <c r="A417" s="230" t="s">
        <v>1571</v>
      </c>
      <c r="B417" s="105"/>
      <c r="C417" s="108"/>
      <c r="D417" s="108"/>
      <c r="E417" s="109"/>
      <c r="F417" s="109"/>
      <c r="G417" s="194">
        <f>VLOOKUP(E417,別表３!$B$9:$I$14,7,FALSE)</f>
        <v>0</v>
      </c>
      <c r="H417" s="194">
        <f>VLOOKUP($F417,別表３!$B$9:$I$14,7,FALSE)</f>
        <v>0</v>
      </c>
      <c r="I417" s="194">
        <f>VLOOKUP($F417,別表３!$B$9:$I$14,7,FALSE)</f>
        <v>0</v>
      </c>
      <c r="J417" s="194">
        <f>IF(F417=5,別表２!$E$4,0)</f>
        <v>0</v>
      </c>
      <c r="K417" s="194">
        <f>VLOOKUP($F417,別表３!$B$9:$I$14,5,FALSE)</f>
        <v>0</v>
      </c>
      <c r="L417" s="231" t="str">
        <f>IF(F417="","",VLOOKUP(F417,別表３!$B$9:$D$14,3,FALSE))</f>
        <v/>
      </c>
      <c r="M417" s="98"/>
      <c r="N417" s="98"/>
      <c r="O417" s="97"/>
      <c r="P417" s="232">
        <f t="shared" si="47"/>
        <v>0</v>
      </c>
      <c r="Q417" s="7">
        <f t="shared" si="53"/>
        <v>0</v>
      </c>
      <c r="R417" s="7">
        <f t="shared" si="49"/>
        <v>0</v>
      </c>
      <c r="S417" s="7">
        <f t="shared" si="50"/>
        <v>0</v>
      </c>
      <c r="T417" s="7" t="str">
        <f t="shared" si="51"/>
        <v/>
      </c>
      <c r="U417" s="7" t="str">
        <f t="shared" si="52"/>
        <v/>
      </c>
    </row>
    <row r="418" spans="1:21" ht="15.95" hidden="1" customHeight="1">
      <c r="A418" s="230" t="s">
        <v>1572</v>
      </c>
      <c r="B418" s="105"/>
      <c r="C418" s="108"/>
      <c r="D418" s="108"/>
      <c r="E418" s="109"/>
      <c r="F418" s="109"/>
      <c r="G418" s="194">
        <f>VLOOKUP(E418,別表３!$B$9:$I$14,7,FALSE)</f>
        <v>0</v>
      </c>
      <c r="H418" s="194">
        <f>VLOOKUP($F418,別表３!$B$9:$I$14,7,FALSE)</f>
        <v>0</v>
      </c>
      <c r="I418" s="194">
        <f>VLOOKUP($F418,別表３!$B$9:$I$14,7,FALSE)</f>
        <v>0</v>
      </c>
      <c r="J418" s="194">
        <f>IF(F418=5,別表２!$E$4,0)</f>
        <v>0</v>
      </c>
      <c r="K418" s="194">
        <f>VLOOKUP($F418,別表３!$B$9:$I$14,5,FALSE)</f>
        <v>0</v>
      </c>
      <c r="L418" s="231" t="str">
        <f>IF(F418="","",VLOOKUP(F418,別表３!$B$9:$D$14,3,FALSE))</f>
        <v/>
      </c>
      <c r="M418" s="98"/>
      <c r="N418" s="98"/>
      <c r="O418" s="97"/>
      <c r="P418" s="232">
        <f t="shared" si="47"/>
        <v>0</v>
      </c>
      <c r="Q418" s="7">
        <f t="shared" si="53"/>
        <v>0</v>
      </c>
      <c r="R418" s="7">
        <f t="shared" si="49"/>
        <v>0</v>
      </c>
      <c r="S418" s="7">
        <f t="shared" si="50"/>
        <v>0</v>
      </c>
      <c r="T418" s="7" t="str">
        <f t="shared" si="51"/>
        <v/>
      </c>
      <c r="U418" s="7" t="str">
        <f t="shared" si="52"/>
        <v/>
      </c>
    </row>
    <row r="419" spans="1:21" ht="15.95" hidden="1" customHeight="1">
      <c r="A419" s="230" t="s">
        <v>1573</v>
      </c>
      <c r="B419" s="105"/>
      <c r="C419" s="108"/>
      <c r="D419" s="108"/>
      <c r="E419" s="109"/>
      <c r="F419" s="109"/>
      <c r="G419" s="194">
        <f>VLOOKUP(E419,別表３!$B$9:$I$14,7,FALSE)</f>
        <v>0</v>
      </c>
      <c r="H419" s="194">
        <f>VLOOKUP($F419,別表３!$B$9:$I$14,7,FALSE)</f>
        <v>0</v>
      </c>
      <c r="I419" s="194">
        <f>VLOOKUP($F419,別表３!$B$9:$I$14,7,FALSE)</f>
        <v>0</v>
      </c>
      <c r="J419" s="194">
        <f>IF(F419=5,別表２!$E$4,0)</f>
        <v>0</v>
      </c>
      <c r="K419" s="194">
        <f>VLOOKUP($F419,別表３!$B$9:$I$14,5,FALSE)</f>
        <v>0</v>
      </c>
      <c r="L419" s="231" t="str">
        <f>IF(F419="","",VLOOKUP(F419,別表３!$B$9:$D$14,3,FALSE))</f>
        <v/>
      </c>
      <c r="M419" s="98"/>
      <c r="N419" s="98"/>
      <c r="O419" s="97"/>
      <c r="P419" s="232">
        <f t="shared" si="47"/>
        <v>0</v>
      </c>
      <c r="Q419" s="7">
        <f t="shared" si="53"/>
        <v>0</v>
      </c>
      <c r="R419" s="7">
        <f t="shared" si="49"/>
        <v>0</v>
      </c>
      <c r="S419" s="7">
        <f t="shared" si="50"/>
        <v>0</v>
      </c>
      <c r="T419" s="7" t="str">
        <f t="shared" si="51"/>
        <v/>
      </c>
      <c r="U419" s="7" t="str">
        <f t="shared" si="52"/>
        <v/>
      </c>
    </row>
    <row r="420" spans="1:21" ht="15.95" hidden="1" customHeight="1">
      <c r="A420" s="230" t="s">
        <v>1574</v>
      </c>
      <c r="B420" s="105"/>
      <c r="C420" s="109"/>
      <c r="D420" s="109"/>
      <c r="E420" s="109"/>
      <c r="F420" s="109"/>
      <c r="G420" s="194">
        <f>VLOOKUP(E420,別表３!$B$9:$I$14,7,FALSE)</f>
        <v>0</v>
      </c>
      <c r="H420" s="194">
        <f>VLOOKUP($F420,別表３!$B$9:$I$14,7,FALSE)</f>
        <v>0</v>
      </c>
      <c r="I420" s="194">
        <f>VLOOKUP($F420,別表３!$B$9:$I$14,7,FALSE)</f>
        <v>0</v>
      </c>
      <c r="J420" s="194">
        <f>IF(F420=5,別表２!$E$4,0)</f>
        <v>0</v>
      </c>
      <c r="K420" s="194">
        <f>VLOOKUP($F420,別表３!$B$9:$I$14,5,FALSE)</f>
        <v>0</v>
      </c>
      <c r="L420" s="231" t="str">
        <f>IF(F420="","",VLOOKUP(F420,別表３!$B$9:$D$14,3,FALSE))</f>
        <v/>
      </c>
      <c r="M420" s="98"/>
      <c r="N420" s="98"/>
      <c r="O420" s="97"/>
      <c r="P420" s="232">
        <f t="shared" si="47"/>
        <v>0</v>
      </c>
      <c r="Q420" s="7">
        <f t="shared" si="53"/>
        <v>0</v>
      </c>
      <c r="R420" s="7">
        <f t="shared" si="49"/>
        <v>0</v>
      </c>
      <c r="S420" s="7">
        <f t="shared" si="50"/>
        <v>0</v>
      </c>
      <c r="T420" s="7" t="str">
        <f t="shared" si="51"/>
        <v/>
      </c>
      <c r="U420" s="7" t="str">
        <f t="shared" si="52"/>
        <v/>
      </c>
    </row>
    <row r="421" spans="1:21" ht="15.95" hidden="1" customHeight="1">
      <c r="A421" s="230" t="s">
        <v>1575</v>
      </c>
      <c r="B421" s="105"/>
      <c r="C421" s="109"/>
      <c r="D421" s="109"/>
      <c r="E421" s="109"/>
      <c r="F421" s="109"/>
      <c r="G421" s="194">
        <f>VLOOKUP(E421,別表３!$B$9:$I$14,7,FALSE)</f>
        <v>0</v>
      </c>
      <c r="H421" s="194">
        <f>VLOOKUP($F421,別表３!$B$9:$I$14,7,FALSE)</f>
        <v>0</v>
      </c>
      <c r="I421" s="194">
        <f>VLOOKUP($F421,別表３!$B$9:$I$14,7,FALSE)</f>
        <v>0</v>
      </c>
      <c r="J421" s="194">
        <f>IF(F421=5,別表２!$E$4,0)</f>
        <v>0</v>
      </c>
      <c r="K421" s="194">
        <f>VLOOKUP($F421,別表３!$B$9:$I$14,5,FALSE)</f>
        <v>0</v>
      </c>
      <c r="L421" s="231" t="str">
        <f>IF(F421="","",VLOOKUP(F421,別表３!$B$9:$D$14,3,FALSE))</f>
        <v/>
      </c>
      <c r="M421" s="98"/>
      <c r="N421" s="98"/>
      <c r="O421" s="97"/>
      <c r="P421" s="232">
        <f t="shared" si="47"/>
        <v>0</v>
      </c>
      <c r="Q421" s="7">
        <f t="shared" si="53"/>
        <v>0</v>
      </c>
      <c r="R421" s="7">
        <f t="shared" si="49"/>
        <v>0</v>
      </c>
      <c r="S421" s="7">
        <f t="shared" si="50"/>
        <v>0</v>
      </c>
      <c r="T421" s="7" t="str">
        <f t="shared" si="51"/>
        <v/>
      </c>
      <c r="U421" s="7" t="str">
        <f t="shared" si="52"/>
        <v/>
      </c>
    </row>
    <row r="422" spans="1:21" ht="15.95" hidden="1" customHeight="1">
      <c r="A422" s="230" t="s">
        <v>1576</v>
      </c>
      <c r="B422" s="105"/>
      <c r="C422" s="109"/>
      <c r="D422" s="109"/>
      <c r="E422" s="109"/>
      <c r="F422" s="109"/>
      <c r="G422" s="194">
        <f>VLOOKUP(E422,別表３!$B$9:$I$14,7,FALSE)</f>
        <v>0</v>
      </c>
      <c r="H422" s="194">
        <f>VLOOKUP($F422,別表３!$B$9:$I$14,7,FALSE)</f>
        <v>0</v>
      </c>
      <c r="I422" s="194">
        <f>VLOOKUP($F422,別表３!$B$9:$I$14,7,FALSE)</f>
        <v>0</v>
      </c>
      <c r="J422" s="194">
        <f>IF(F422=5,別表２!$E$4,0)</f>
        <v>0</v>
      </c>
      <c r="K422" s="194">
        <f>VLOOKUP($F422,別表３!$B$9:$I$14,5,FALSE)</f>
        <v>0</v>
      </c>
      <c r="L422" s="231" t="str">
        <f>IF(F422="","",VLOOKUP(F422,別表３!$B$9:$D$14,3,FALSE))</f>
        <v/>
      </c>
      <c r="M422" s="98"/>
      <c r="N422" s="98"/>
      <c r="O422" s="97"/>
      <c r="P422" s="232">
        <f t="shared" si="47"/>
        <v>0</v>
      </c>
      <c r="Q422" s="7">
        <f t="shared" si="53"/>
        <v>0</v>
      </c>
      <c r="R422" s="7">
        <f t="shared" si="49"/>
        <v>0</v>
      </c>
      <c r="S422" s="7">
        <f t="shared" si="50"/>
        <v>0</v>
      </c>
      <c r="T422" s="7" t="str">
        <f t="shared" si="51"/>
        <v/>
      </c>
      <c r="U422" s="7" t="str">
        <f t="shared" si="52"/>
        <v/>
      </c>
    </row>
    <row r="423" spans="1:21" ht="15.95" hidden="1" customHeight="1">
      <c r="A423" s="230" t="s">
        <v>1577</v>
      </c>
      <c r="B423" s="105"/>
      <c r="C423" s="109"/>
      <c r="D423" s="109"/>
      <c r="E423" s="109"/>
      <c r="F423" s="109"/>
      <c r="G423" s="194">
        <f>VLOOKUP(E423,別表３!$B$9:$I$14,7,FALSE)</f>
        <v>0</v>
      </c>
      <c r="H423" s="194">
        <f>VLOOKUP($F423,別表３!$B$9:$I$14,7,FALSE)</f>
        <v>0</v>
      </c>
      <c r="I423" s="194">
        <f>VLOOKUP($F423,別表３!$B$9:$I$14,7,FALSE)</f>
        <v>0</v>
      </c>
      <c r="J423" s="194">
        <f>IF(F423=5,別表２!$E$4,0)</f>
        <v>0</v>
      </c>
      <c r="K423" s="194">
        <f>VLOOKUP($F423,別表３!$B$9:$I$14,5,FALSE)</f>
        <v>0</v>
      </c>
      <c r="L423" s="231" t="str">
        <f>IF(F423="","",VLOOKUP(F423,別表３!$B$9:$D$14,3,FALSE))</f>
        <v/>
      </c>
      <c r="M423" s="98"/>
      <c r="N423" s="98"/>
      <c r="O423" s="97"/>
      <c r="P423" s="232">
        <f t="shared" si="47"/>
        <v>0</v>
      </c>
      <c r="Q423" s="7">
        <f t="shared" si="53"/>
        <v>0</v>
      </c>
      <c r="R423" s="7">
        <f t="shared" si="49"/>
        <v>0</v>
      </c>
      <c r="S423" s="7">
        <f t="shared" si="50"/>
        <v>0</v>
      </c>
      <c r="T423" s="7" t="str">
        <f t="shared" si="51"/>
        <v/>
      </c>
      <c r="U423" s="7" t="str">
        <f t="shared" si="52"/>
        <v/>
      </c>
    </row>
    <row r="424" spans="1:21" ht="15.95" hidden="1" customHeight="1">
      <c r="A424" s="230" t="s">
        <v>1578</v>
      </c>
      <c r="B424" s="105"/>
      <c r="C424" s="109"/>
      <c r="D424" s="109"/>
      <c r="E424" s="109"/>
      <c r="F424" s="109"/>
      <c r="G424" s="194">
        <f>VLOOKUP(E424,別表３!$B$9:$I$14,7,FALSE)</f>
        <v>0</v>
      </c>
      <c r="H424" s="194">
        <f>VLOOKUP($F424,別表３!$B$9:$I$14,7,FALSE)</f>
        <v>0</v>
      </c>
      <c r="I424" s="194">
        <f>VLOOKUP($F424,別表３!$B$9:$I$14,7,FALSE)</f>
        <v>0</v>
      </c>
      <c r="J424" s="194">
        <f>IF(F424=5,別表２!$E$4,0)</f>
        <v>0</v>
      </c>
      <c r="K424" s="194">
        <f>VLOOKUP($F424,別表３!$B$9:$I$14,5,FALSE)</f>
        <v>0</v>
      </c>
      <c r="L424" s="231" t="str">
        <f>IF(F424="","",VLOOKUP(F424,別表３!$B$9:$D$14,3,FALSE))</f>
        <v/>
      </c>
      <c r="M424" s="98"/>
      <c r="N424" s="98"/>
      <c r="O424" s="97"/>
      <c r="P424" s="232">
        <f t="shared" si="47"/>
        <v>0</v>
      </c>
      <c r="Q424" s="7">
        <f t="shared" si="53"/>
        <v>0</v>
      </c>
      <c r="R424" s="7">
        <f t="shared" si="49"/>
        <v>0</v>
      </c>
      <c r="S424" s="7">
        <f t="shared" si="50"/>
        <v>0</v>
      </c>
      <c r="T424" s="7" t="str">
        <f t="shared" si="51"/>
        <v/>
      </c>
      <c r="U424" s="7" t="str">
        <f t="shared" si="52"/>
        <v/>
      </c>
    </row>
    <row r="425" spans="1:21" ht="15.95" hidden="1" customHeight="1">
      <c r="A425" s="230" t="s">
        <v>1579</v>
      </c>
      <c r="B425" s="105"/>
      <c r="C425" s="108"/>
      <c r="D425" s="108"/>
      <c r="E425" s="109"/>
      <c r="F425" s="109"/>
      <c r="G425" s="194">
        <f>VLOOKUP(E425,別表３!$B$9:$I$14,7,FALSE)</f>
        <v>0</v>
      </c>
      <c r="H425" s="194">
        <f>VLOOKUP($F425,別表３!$B$9:$I$14,7,FALSE)</f>
        <v>0</v>
      </c>
      <c r="I425" s="194">
        <f>VLOOKUP($F425,別表３!$B$9:$I$14,7,FALSE)</f>
        <v>0</v>
      </c>
      <c r="J425" s="194">
        <f>IF(F425=5,別表２!$E$4,0)</f>
        <v>0</v>
      </c>
      <c r="K425" s="194">
        <f>VLOOKUP($F425,別表３!$B$9:$I$14,5,FALSE)</f>
        <v>0</v>
      </c>
      <c r="L425" s="231" t="str">
        <f>IF(F425="","",VLOOKUP(F425,別表３!$B$9:$D$14,3,FALSE))</f>
        <v/>
      </c>
      <c r="M425" s="98"/>
      <c r="N425" s="98"/>
      <c r="O425" s="97"/>
      <c r="P425" s="232">
        <f t="shared" si="47"/>
        <v>0</v>
      </c>
      <c r="Q425" s="7">
        <f t="shared" si="53"/>
        <v>0</v>
      </c>
      <c r="R425" s="7">
        <f t="shared" si="49"/>
        <v>0</v>
      </c>
      <c r="S425" s="7">
        <f t="shared" si="50"/>
        <v>0</v>
      </c>
      <c r="T425" s="7" t="str">
        <f t="shared" si="51"/>
        <v/>
      </c>
      <c r="U425" s="7" t="str">
        <f t="shared" si="52"/>
        <v/>
      </c>
    </row>
    <row r="426" spans="1:21" ht="15.95" hidden="1" customHeight="1">
      <c r="A426" s="230" t="s">
        <v>1580</v>
      </c>
      <c r="B426" s="105"/>
      <c r="C426" s="108"/>
      <c r="D426" s="108"/>
      <c r="E426" s="109"/>
      <c r="F426" s="109"/>
      <c r="G426" s="194">
        <f>VLOOKUP(E426,別表３!$B$9:$I$14,7,FALSE)</f>
        <v>0</v>
      </c>
      <c r="H426" s="194">
        <f>VLOOKUP($F426,別表３!$B$9:$I$14,7,FALSE)</f>
        <v>0</v>
      </c>
      <c r="I426" s="194">
        <f>VLOOKUP($F426,別表３!$B$9:$I$14,7,FALSE)</f>
        <v>0</v>
      </c>
      <c r="J426" s="194">
        <f>IF(F426=5,別表２!$E$4,0)</f>
        <v>0</v>
      </c>
      <c r="K426" s="194">
        <f>VLOOKUP($F426,別表３!$B$9:$I$14,5,FALSE)</f>
        <v>0</v>
      </c>
      <c r="L426" s="231" t="str">
        <f>IF(F426="","",VLOOKUP(F426,別表３!$B$9:$D$14,3,FALSE))</f>
        <v/>
      </c>
      <c r="M426" s="98"/>
      <c r="N426" s="98"/>
      <c r="O426" s="97"/>
      <c r="P426" s="232">
        <f t="shared" si="47"/>
        <v>0</v>
      </c>
      <c r="Q426" s="7">
        <f t="shared" si="53"/>
        <v>0</v>
      </c>
      <c r="R426" s="7">
        <f t="shared" si="49"/>
        <v>0</v>
      </c>
      <c r="S426" s="7">
        <f t="shared" si="50"/>
        <v>0</v>
      </c>
      <c r="T426" s="7" t="str">
        <f t="shared" si="51"/>
        <v/>
      </c>
      <c r="U426" s="7" t="str">
        <f t="shared" si="52"/>
        <v/>
      </c>
    </row>
    <row r="427" spans="1:21" ht="15.95" hidden="1" customHeight="1">
      <c r="A427" s="230" t="s">
        <v>1581</v>
      </c>
      <c r="B427" s="105"/>
      <c r="C427" s="108"/>
      <c r="D427" s="108"/>
      <c r="E427" s="109"/>
      <c r="F427" s="109"/>
      <c r="G427" s="194">
        <f>VLOOKUP(E427,別表３!$B$9:$I$14,7,FALSE)</f>
        <v>0</v>
      </c>
      <c r="H427" s="194">
        <f>VLOOKUP($F427,別表３!$B$9:$I$14,7,FALSE)</f>
        <v>0</v>
      </c>
      <c r="I427" s="194">
        <f>VLOOKUP($F427,別表３!$B$9:$I$14,7,FALSE)</f>
        <v>0</v>
      </c>
      <c r="J427" s="194">
        <f>IF(F427=5,別表２!$E$4,0)</f>
        <v>0</v>
      </c>
      <c r="K427" s="194">
        <f>VLOOKUP($F427,別表３!$B$9:$I$14,5,FALSE)</f>
        <v>0</v>
      </c>
      <c r="L427" s="231" t="str">
        <f>IF(F427="","",VLOOKUP(F427,別表３!$B$9:$D$14,3,FALSE))</f>
        <v/>
      </c>
      <c r="M427" s="98"/>
      <c r="N427" s="98"/>
      <c r="O427" s="97"/>
      <c r="P427" s="232">
        <f t="shared" si="47"/>
        <v>0</v>
      </c>
      <c r="Q427" s="7">
        <f t="shared" si="53"/>
        <v>0</v>
      </c>
      <c r="R427" s="7">
        <f t="shared" si="49"/>
        <v>0</v>
      </c>
      <c r="S427" s="7">
        <f t="shared" si="50"/>
        <v>0</v>
      </c>
      <c r="T427" s="7" t="str">
        <f t="shared" si="51"/>
        <v/>
      </c>
      <c r="U427" s="7" t="str">
        <f t="shared" si="52"/>
        <v/>
      </c>
    </row>
    <row r="428" spans="1:21" ht="15.95" hidden="1" customHeight="1">
      <c r="A428" s="230" t="s">
        <v>1582</v>
      </c>
      <c r="B428" s="105"/>
      <c r="C428" s="108"/>
      <c r="D428" s="108"/>
      <c r="E428" s="109"/>
      <c r="F428" s="109"/>
      <c r="G428" s="194">
        <f>VLOOKUP(E428,別表３!$B$9:$I$14,7,FALSE)</f>
        <v>0</v>
      </c>
      <c r="H428" s="194">
        <f>VLOOKUP($F428,別表３!$B$9:$I$14,7,FALSE)</f>
        <v>0</v>
      </c>
      <c r="I428" s="194">
        <f>VLOOKUP($F428,別表３!$B$9:$I$14,7,FALSE)</f>
        <v>0</v>
      </c>
      <c r="J428" s="194">
        <f>IF(F428=5,別表２!$E$4,0)</f>
        <v>0</v>
      </c>
      <c r="K428" s="194">
        <f>VLOOKUP($F428,別表３!$B$9:$I$14,5,FALSE)</f>
        <v>0</v>
      </c>
      <c r="L428" s="231" t="str">
        <f>IF(F428="","",VLOOKUP(F428,別表３!$B$9:$D$14,3,FALSE))</f>
        <v/>
      </c>
      <c r="M428" s="98"/>
      <c r="N428" s="98"/>
      <c r="O428" s="97"/>
      <c r="P428" s="232">
        <f t="shared" si="47"/>
        <v>0</v>
      </c>
      <c r="Q428" s="7">
        <f t="shared" si="53"/>
        <v>0</v>
      </c>
      <c r="R428" s="7">
        <f t="shared" si="49"/>
        <v>0</v>
      </c>
      <c r="S428" s="7">
        <f t="shared" si="50"/>
        <v>0</v>
      </c>
      <c r="T428" s="7" t="str">
        <f t="shared" si="51"/>
        <v/>
      </c>
      <c r="U428" s="7" t="str">
        <f t="shared" si="52"/>
        <v/>
      </c>
    </row>
    <row r="429" spans="1:21" ht="15.95" hidden="1" customHeight="1">
      <c r="A429" s="230" t="s">
        <v>1583</v>
      </c>
      <c r="B429" s="105"/>
      <c r="C429" s="108"/>
      <c r="D429" s="108"/>
      <c r="E429" s="109"/>
      <c r="F429" s="109"/>
      <c r="G429" s="194">
        <f>VLOOKUP(E429,別表３!$B$9:$I$14,7,FALSE)</f>
        <v>0</v>
      </c>
      <c r="H429" s="194">
        <f>VLOOKUP($F429,別表３!$B$9:$I$14,7,FALSE)</f>
        <v>0</v>
      </c>
      <c r="I429" s="194">
        <f>VLOOKUP($F429,別表３!$B$9:$I$14,7,FALSE)</f>
        <v>0</v>
      </c>
      <c r="J429" s="194">
        <f>IF(F429=5,別表２!$E$4,0)</f>
        <v>0</v>
      </c>
      <c r="K429" s="194">
        <f>VLOOKUP($F429,別表３!$B$9:$I$14,5,FALSE)</f>
        <v>0</v>
      </c>
      <c r="L429" s="231" t="str">
        <f>IF(F429="","",VLOOKUP(F429,別表３!$B$9:$D$14,3,FALSE))</f>
        <v/>
      </c>
      <c r="M429" s="98"/>
      <c r="N429" s="98"/>
      <c r="O429" s="97"/>
      <c r="P429" s="232">
        <f t="shared" si="47"/>
        <v>0</v>
      </c>
      <c r="Q429" s="7">
        <f t="shared" si="53"/>
        <v>0</v>
      </c>
      <c r="R429" s="7">
        <f t="shared" si="49"/>
        <v>0</v>
      </c>
      <c r="S429" s="7">
        <f t="shared" si="50"/>
        <v>0</v>
      </c>
      <c r="T429" s="7" t="str">
        <f t="shared" si="51"/>
        <v/>
      </c>
      <c r="U429" s="7" t="str">
        <f t="shared" si="52"/>
        <v/>
      </c>
    </row>
    <row r="430" spans="1:21" ht="15.95" hidden="1" customHeight="1">
      <c r="A430" s="230" t="s">
        <v>1584</v>
      </c>
      <c r="B430" s="105"/>
      <c r="C430" s="108"/>
      <c r="D430" s="108"/>
      <c r="E430" s="109"/>
      <c r="F430" s="109"/>
      <c r="G430" s="194">
        <f>VLOOKUP(E430,別表３!$B$9:$I$14,7,FALSE)</f>
        <v>0</v>
      </c>
      <c r="H430" s="194">
        <f>VLOOKUP($F430,別表３!$B$9:$I$14,7,FALSE)</f>
        <v>0</v>
      </c>
      <c r="I430" s="194">
        <f>VLOOKUP($F430,別表３!$B$9:$I$14,7,FALSE)</f>
        <v>0</v>
      </c>
      <c r="J430" s="194">
        <f>IF(F430=5,別表２!$E$4,0)</f>
        <v>0</v>
      </c>
      <c r="K430" s="194">
        <f>VLOOKUP($F430,別表３!$B$9:$I$14,5,FALSE)</f>
        <v>0</v>
      </c>
      <c r="L430" s="231" t="str">
        <f>IF(F430="","",VLOOKUP(F430,別表３!$B$9:$D$14,3,FALSE))</f>
        <v/>
      </c>
      <c r="M430" s="98"/>
      <c r="N430" s="98"/>
      <c r="O430" s="97"/>
      <c r="P430" s="232">
        <f t="shared" si="47"/>
        <v>0</v>
      </c>
      <c r="Q430" s="7">
        <f t="shared" si="53"/>
        <v>0</v>
      </c>
      <c r="R430" s="7">
        <f t="shared" si="49"/>
        <v>0</v>
      </c>
      <c r="S430" s="7">
        <f t="shared" si="50"/>
        <v>0</v>
      </c>
      <c r="T430" s="7" t="str">
        <f t="shared" si="51"/>
        <v/>
      </c>
      <c r="U430" s="7" t="str">
        <f t="shared" si="52"/>
        <v/>
      </c>
    </row>
    <row r="431" spans="1:21" ht="15.95" hidden="1" customHeight="1">
      <c r="A431" s="230" t="s">
        <v>1585</v>
      </c>
      <c r="B431" s="105"/>
      <c r="C431" s="108"/>
      <c r="D431" s="108"/>
      <c r="E431" s="109"/>
      <c r="F431" s="109"/>
      <c r="G431" s="194">
        <f>VLOOKUP(E431,別表３!$B$9:$I$14,7,FALSE)</f>
        <v>0</v>
      </c>
      <c r="H431" s="194">
        <f>VLOOKUP($F431,別表３!$B$9:$I$14,7,FALSE)</f>
        <v>0</v>
      </c>
      <c r="I431" s="194">
        <f>VLOOKUP($F431,別表３!$B$9:$I$14,7,FALSE)</f>
        <v>0</v>
      </c>
      <c r="J431" s="194">
        <f>IF(F431=5,別表２!$E$4,0)</f>
        <v>0</v>
      </c>
      <c r="K431" s="194">
        <f>VLOOKUP($F431,別表３!$B$9:$I$14,5,FALSE)</f>
        <v>0</v>
      </c>
      <c r="L431" s="231" t="str">
        <f>IF(F431="","",VLOOKUP(F431,別表３!$B$9:$D$14,3,FALSE))</f>
        <v/>
      </c>
      <c r="M431" s="98"/>
      <c r="N431" s="98"/>
      <c r="O431" s="97"/>
      <c r="P431" s="232">
        <f t="shared" si="47"/>
        <v>0</v>
      </c>
      <c r="Q431" s="7">
        <f>IF(E431=5,G431,0)</f>
        <v>0</v>
      </c>
      <c r="R431" s="7">
        <f t="shared" si="49"/>
        <v>0</v>
      </c>
      <c r="S431" s="7">
        <f t="shared" si="50"/>
        <v>0</v>
      </c>
      <c r="T431" s="7" t="str">
        <f t="shared" si="51"/>
        <v/>
      </c>
      <c r="U431" s="7" t="str">
        <f t="shared" si="52"/>
        <v/>
      </c>
    </row>
    <row r="432" spans="1:21" s="217" customFormat="1" ht="15.95" hidden="1" customHeight="1">
      <c r="A432" s="230" t="s">
        <v>1586</v>
      </c>
      <c r="B432" s="105"/>
      <c r="C432" s="108"/>
      <c r="D432" s="108"/>
      <c r="E432" s="108"/>
      <c r="F432" s="108"/>
      <c r="G432" s="234">
        <f>VLOOKUP(E432,別表３!$B$9:$I$14,7,FALSE)</f>
        <v>0</v>
      </c>
      <c r="H432" s="234">
        <f>VLOOKUP($F432,別表３!$B$9:$I$14,7,FALSE)</f>
        <v>0</v>
      </c>
      <c r="I432" s="234">
        <f>VLOOKUP($F432,別表３!$B$9:$I$14,7,FALSE)</f>
        <v>0</v>
      </c>
      <c r="J432" s="234">
        <f>IF(F432=5,別表２!$E$4,0)</f>
        <v>0</v>
      </c>
      <c r="K432" s="234">
        <f>VLOOKUP($F432,別表３!$B$9:$I$14,5,FALSE)</f>
        <v>0</v>
      </c>
      <c r="L432" s="235" t="str">
        <f>IF(F432="","",VLOOKUP(F432,別表３!$B$9:$D$14,3,FALSE))</f>
        <v/>
      </c>
      <c r="M432" s="103"/>
      <c r="N432" s="103"/>
      <c r="O432" s="568"/>
      <c r="P432" s="236">
        <f t="shared" si="47"/>
        <v>0</v>
      </c>
      <c r="Q432" s="7">
        <f t="shared" ref="Q432:Q452" si="54">IF(E432=5,G432,0)</f>
        <v>0</v>
      </c>
      <c r="R432" s="7">
        <f t="shared" si="49"/>
        <v>0</v>
      </c>
      <c r="S432" s="7">
        <f t="shared" si="50"/>
        <v>0</v>
      </c>
      <c r="T432" s="7" t="str">
        <f t="shared" si="51"/>
        <v/>
      </c>
      <c r="U432" s="7" t="str">
        <f t="shared" si="52"/>
        <v/>
      </c>
    </row>
    <row r="433" spans="1:21" s="217" customFormat="1" ht="15.95" hidden="1" customHeight="1">
      <c r="A433" s="230" t="s">
        <v>1587</v>
      </c>
      <c r="B433" s="105"/>
      <c r="C433" s="108"/>
      <c r="D433" s="108"/>
      <c r="E433" s="108"/>
      <c r="F433" s="108"/>
      <c r="G433" s="234">
        <f>VLOOKUP(E433,別表３!$B$9:$I$14,7,FALSE)</f>
        <v>0</v>
      </c>
      <c r="H433" s="234">
        <f>VLOOKUP($F433,別表３!$B$9:$I$14,7,FALSE)</f>
        <v>0</v>
      </c>
      <c r="I433" s="234">
        <f>VLOOKUP($F433,別表３!$B$9:$I$14,7,FALSE)</f>
        <v>0</v>
      </c>
      <c r="J433" s="234">
        <f>IF(F433=5,別表２!$E$4,0)</f>
        <v>0</v>
      </c>
      <c r="K433" s="234">
        <f>VLOOKUP($F433,別表３!$B$9:$I$14,5,FALSE)</f>
        <v>0</v>
      </c>
      <c r="L433" s="235" t="str">
        <f>IF(F433="","",VLOOKUP(F433,別表３!$B$9:$D$14,3,FALSE))</f>
        <v/>
      </c>
      <c r="M433" s="103"/>
      <c r="N433" s="103"/>
      <c r="O433" s="568"/>
      <c r="P433" s="236">
        <f t="shared" si="47"/>
        <v>0</v>
      </c>
      <c r="Q433" s="7">
        <f t="shared" si="54"/>
        <v>0</v>
      </c>
      <c r="R433" s="7">
        <f t="shared" si="49"/>
        <v>0</v>
      </c>
      <c r="S433" s="7">
        <f t="shared" si="50"/>
        <v>0</v>
      </c>
      <c r="T433" s="7" t="str">
        <f t="shared" si="51"/>
        <v/>
      </c>
      <c r="U433" s="7" t="str">
        <f t="shared" si="52"/>
        <v/>
      </c>
    </row>
    <row r="434" spans="1:21" s="217" customFormat="1" ht="15.95" hidden="1" customHeight="1">
      <c r="A434" s="230" t="s">
        <v>1588</v>
      </c>
      <c r="B434" s="105"/>
      <c r="C434" s="110"/>
      <c r="D434" s="110"/>
      <c r="E434" s="108"/>
      <c r="F434" s="108"/>
      <c r="G434" s="234">
        <f>VLOOKUP(E434,別表３!$B$9:$I$14,7,FALSE)</f>
        <v>0</v>
      </c>
      <c r="H434" s="234">
        <f>VLOOKUP($F434,別表３!$B$9:$I$14,7,FALSE)</f>
        <v>0</v>
      </c>
      <c r="I434" s="234">
        <f>VLOOKUP($F434,別表３!$B$9:$I$14,7,FALSE)</f>
        <v>0</v>
      </c>
      <c r="J434" s="234">
        <f>IF(F434=5,別表２!$E$4,0)</f>
        <v>0</v>
      </c>
      <c r="K434" s="234">
        <f>VLOOKUP($F434,別表３!$B$9:$I$14,5,FALSE)</f>
        <v>0</v>
      </c>
      <c r="L434" s="235" t="str">
        <f>IF(F434="","",VLOOKUP(F434,別表３!$B$9:$D$14,3,FALSE))</f>
        <v/>
      </c>
      <c r="M434" s="103"/>
      <c r="N434" s="103"/>
      <c r="O434" s="568"/>
      <c r="P434" s="236">
        <f t="shared" si="47"/>
        <v>0</v>
      </c>
      <c r="Q434" s="7">
        <f t="shared" si="54"/>
        <v>0</v>
      </c>
      <c r="R434" s="7">
        <f t="shared" si="49"/>
        <v>0</v>
      </c>
      <c r="S434" s="7">
        <f t="shared" si="50"/>
        <v>0</v>
      </c>
      <c r="T434" s="7" t="str">
        <f t="shared" si="51"/>
        <v/>
      </c>
      <c r="U434" s="7" t="str">
        <f t="shared" si="52"/>
        <v/>
      </c>
    </row>
    <row r="435" spans="1:21" s="217" customFormat="1" ht="15.95" hidden="1" customHeight="1">
      <c r="A435" s="230" t="s">
        <v>1589</v>
      </c>
      <c r="B435" s="105"/>
      <c r="C435" s="108"/>
      <c r="D435" s="108"/>
      <c r="E435" s="108"/>
      <c r="F435" s="108"/>
      <c r="G435" s="234">
        <f>VLOOKUP(E435,別表３!$B$9:$I$14,7,FALSE)</f>
        <v>0</v>
      </c>
      <c r="H435" s="234">
        <f>VLOOKUP($F435,別表３!$B$9:$I$14,7,FALSE)</f>
        <v>0</v>
      </c>
      <c r="I435" s="234">
        <f>VLOOKUP($F435,別表３!$B$9:$I$14,7,FALSE)</f>
        <v>0</v>
      </c>
      <c r="J435" s="234">
        <f>IF(F435=5,別表２!$E$4,0)</f>
        <v>0</v>
      </c>
      <c r="K435" s="234">
        <f>VLOOKUP($F435,別表３!$B$9:$I$14,5,FALSE)</f>
        <v>0</v>
      </c>
      <c r="L435" s="235" t="str">
        <f>IF(F435="","",VLOOKUP(F435,別表３!$B$9:$D$14,3,FALSE))</f>
        <v/>
      </c>
      <c r="M435" s="103"/>
      <c r="N435" s="103"/>
      <c r="O435" s="568"/>
      <c r="P435" s="236">
        <f t="shared" si="47"/>
        <v>0</v>
      </c>
      <c r="Q435" s="7">
        <f t="shared" si="54"/>
        <v>0</v>
      </c>
      <c r="R435" s="7">
        <f t="shared" si="49"/>
        <v>0</v>
      </c>
      <c r="S435" s="7">
        <f t="shared" si="50"/>
        <v>0</v>
      </c>
      <c r="T435" s="7" t="str">
        <f t="shared" si="51"/>
        <v/>
      </c>
      <c r="U435" s="7" t="str">
        <f t="shared" si="52"/>
        <v/>
      </c>
    </row>
    <row r="436" spans="1:21" ht="15.95" hidden="1" customHeight="1">
      <c r="A436" s="230" t="s">
        <v>1590</v>
      </c>
      <c r="B436" s="105"/>
      <c r="C436" s="108"/>
      <c r="D436" s="108"/>
      <c r="E436" s="109"/>
      <c r="F436" s="109"/>
      <c r="G436" s="194">
        <f>VLOOKUP(E436,別表３!$B$9:$I$14,7,FALSE)</f>
        <v>0</v>
      </c>
      <c r="H436" s="194">
        <f>VLOOKUP($F436,別表３!$B$9:$I$14,7,FALSE)</f>
        <v>0</v>
      </c>
      <c r="I436" s="194">
        <f>VLOOKUP($F436,別表３!$B$9:$I$14,7,FALSE)</f>
        <v>0</v>
      </c>
      <c r="J436" s="194">
        <f>IF(F436=5,別表２!$E$4,0)</f>
        <v>0</v>
      </c>
      <c r="K436" s="194">
        <f>VLOOKUP($F436,別表３!$B$9:$I$14,5,FALSE)</f>
        <v>0</v>
      </c>
      <c r="L436" s="231" t="str">
        <f>IF(F436="","",VLOOKUP(F436,別表３!$B$9:$D$14,3,FALSE))</f>
        <v/>
      </c>
      <c r="M436" s="98"/>
      <c r="N436" s="98"/>
      <c r="O436" s="97"/>
      <c r="P436" s="232">
        <f t="shared" si="47"/>
        <v>0</v>
      </c>
      <c r="Q436" s="7">
        <f t="shared" si="54"/>
        <v>0</v>
      </c>
      <c r="R436" s="7">
        <f t="shared" si="49"/>
        <v>0</v>
      </c>
      <c r="S436" s="7">
        <f t="shared" si="50"/>
        <v>0</v>
      </c>
      <c r="T436" s="7" t="str">
        <f t="shared" si="51"/>
        <v/>
      </c>
      <c r="U436" s="7" t="str">
        <f t="shared" si="52"/>
        <v/>
      </c>
    </row>
    <row r="437" spans="1:21" ht="15.95" hidden="1" customHeight="1">
      <c r="A437" s="230" t="s">
        <v>1591</v>
      </c>
      <c r="B437" s="105"/>
      <c r="C437" s="108"/>
      <c r="D437" s="108"/>
      <c r="E437" s="109"/>
      <c r="F437" s="109"/>
      <c r="G437" s="194">
        <f>VLOOKUP(E437,別表３!$B$9:$I$14,7,FALSE)</f>
        <v>0</v>
      </c>
      <c r="H437" s="194">
        <f>VLOOKUP($F437,別表３!$B$9:$I$14,7,FALSE)</f>
        <v>0</v>
      </c>
      <c r="I437" s="194">
        <f>VLOOKUP($F437,別表３!$B$9:$I$14,7,FALSE)</f>
        <v>0</v>
      </c>
      <c r="J437" s="194">
        <f>IF(F437=5,別表２!$E$4,0)</f>
        <v>0</v>
      </c>
      <c r="K437" s="194">
        <f>VLOOKUP($F437,別表３!$B$9:$I$14,5,FALSE)</f>
        <v>0</v>
      </c>
      <c r="L437" s="231" t="str">
        <f>IF(F437="","",VLOOKUP(F437,別表３!$B$9:$D$14,3,FALSE))</f>
        <v/>
      </c>
      <c r="M437" s="98"/>
      <c r="N437" s="98"/>
      <c r="O437" s="97"/>
      <c r="P437" s="232">
        <f t="shared" si="47"/>
        <v>0</v>
      </c>
      <c r="Q437" s="7">
        <f t="shared" si="54"/>
        <v>0</v>
      </c>
      <c r="R437" s="7">
        <f t="shared" si="49"/>
        <v>0</v>
      </c>
      <c r="S437" s="7">
        <f t="shared" si="50"/>
        <v>0</v>
      </c>
      <c r="T437" s="7" t="str">
        <f t="shared" si="51"/>
        <v/>
      </c>
      <c r="U437" s="7" t="str">
        <f t="shared" si="52"/>
        <v/>
      </c>
    </row>
    <row r="438" spans="1:21" ht="15.95" hidden="1" customHeight="1">
      <c r="A438" s="230" t="s">
        <v>1592</v>
      </c>
      <c r="B438" s="105"/>
      <c r="C438" s="108"/>
      <c r="D438" s="108"/>
      <c r="E438" s="109"/>
      <c r="F438" s="109"/>
      <c r="G438" s="194">
        <f>VLOOKUP(E438,別表３!$B$9:$I$14,7,FALSE)</f>
        <v>0</v>
      </c>
      <c r="H438" s="194">
        <f>VLOOKUP($F438,別表３!$B$9:$I$14,7,FALSE)</f>
        <v>0</v>
      </c>
      <c r="I438" s="194">
        <f>VLOOKUP($F438,別表３!$B$9:$I$14,7,FALSE)</f>
        <v>0</v>
      </c>
      <c r="J438" s="194">
        <f>IF(F438=5,別表２!$E$4,0)</f>
        <v>0</v>
      </c>
      <c r="K438" s="194">
        <f>VLOOKUP($F438,別表３!$B$9:$I$14,5,FALSE)</f>
        <v>0</v>
      </c>
      <c r="L438" s="231" t="str">
        <f>IF(F438="","",VLOOKUP(F438,別表３!$B$9:$D$14,3,FALSE))</f>
        <v/>
      </c>
      <c r="M438" s="98"/>
      <c r="N438" s="98"/>
      <c r="O438" s="97"/>
      <c r="P438" s="232">
        <f t="shared" si="47"/>
        <v>0</v>
      </c>
      <c r="Q438" s="7">
        <f t="shared" si="54"/>
        <v>0</v>
      </c>
      <c r="R438" s="7">
        <f t="shared" si="49"/>
        <v>0</v>
      </c>
      <c r="S438" s="7">
        <f t="shared" si="50"/>
        <v>0</v>
      </c>
      <c r="T438" s="7" t="str">
        <f t="shared" si="51"/>
        <v/>
      </c>
      <c r="U438" s="7" t="str">
        <f t="shared" si="52"/>
        <v/>
      </c>
    </row>
    <row r="439" spans="1:21" ht="15.95" hidden="1" customHeight="1">
      <c r="A439" s="230" t="s">
        <v>1593</v>
      </c>
      <c r="B439" s="105"/>
      <c r="C439" s="108"/>
      <c r="D439" s="108"/>
      <c r="E439" s="109"/>
      <c r="F439" s="109"/>
      <c r="G439" s="194">
        <f>VLOOKUP(E439,別表３!$B$9:$I$14,7,FALSE)</f>
        <v>0</v>
      </c>
      <c r="H439" s="194">
        <f>VLOOKUP($F439,別表３!$B$9:$I$14,7,FALSE)</f>
        <v>0</v>
      </c>
      <c r="I439" s="194">
        <f>VLOOKUP($F439,別表３!$B$9:$I$14,7,FALSE)</f>
        <v>0</v>
      </c>
      <c r="J439" s="194">
        <f>IF(F439=5,別表２!$E$4,0)</f>
        <v>0</v>
      </c>
      <c r="K439" s="194">
        <f>VLOOKUP($F439,別表３!$B$9:$I$14,5,FALSE)</f>
        <v>0</v>
      </c>
      <c r="L439" s="231" t="str">
        <f>IF(F439="","",VLOOKUP(F439,別表３!$B$9:$D$14,3,FALSE))</f>
        <v/>
      </c>
      <c r="M439" s="98"/>
      <c r="N439" s="98"/>
      <c r="O439" s="97"/>
      <c r="P439" s="232">
        <f t="shared" ref="P439:P502" si="55">IF(J439=0,0,IF(M439="",J439,M439))+IF(N439="",K439,IF(L439&lt;=N439+O439,L439,N439+O439))+SUM(G439:I439)</f>
        <v>0</v>
      </c>
      <c r="Q439" s="7">
        <f t="shared" si="54"/>
        <v>0</v>
      </c>
      <c r="R439" s="7">
        <f t="shared" si="49"/>
        <v>0</v>
      </c>
      <c r="S439" s="7">
        <f t="shared" si="50"/>
        <v>0</v>
      </c>
      <c r="T439" s="7" t="str">
        <f t="shared" si="51"/>
        <v/>
      </c>
      <c r="U439" s="7" t="str">
        <f t="shared" si="52"/>
        <v/>
      </c>
    </row>
    <row r="440" spans="1:21" ht="15.95" hidden="1" customHeight="1">
      <c r="A440" s="230" t="s">
        <v>1594</v>
      </c>
      <c r="B440" s="105"/>
      <c r="C440" s="108"/>
      <c r="D440" s="108"/>
      <c r="E440" s="109"/>
      <c r="F440" s="109"/>
      <c r="G440" s="194">
        <f>VLOOKUP(E440,別表３!$B$9:$I$14,7,FALSE)</f>
        <v>0</v>
      </c>
      <c r="H440" s="194">
        <f>VLOOKUP($F440,別表３!$B$9:$I$14,7,FALSE)</f>
        <v>0</v>
      </c>
      <c r="I440" s="194">
        <f>VLOOKUP($F440,別表３!$B$9:$I$14,7,FALSE)</f>
        <v>0</v>
      </c>
      <c r="J440" s="194">
        <f>IF(F440=5,別表２!$E$4,0)</f>
        <v>0</v>
      </c>
      <c r="K440" s="194">
        <f>VLOOKUP($F440,別表３!$B$9:$I$14,5,FALSE)</f>
        <v>0</v>
      </c>
      <c r="L440" s="231" t="str">
        <f>IF(F440="","",VLOOKUP(F440,別表３!$B$9:$D$14,3,FALSE))</f>
        <v/>
      </c>
      <c r="M440" s="98"/>
      <c r="N440" s="98"/>
      <c r="O440" s="97"/>
      <c r="P440" s="232">
        <f t="shared" si="55"/>
        <v>0</v>
      </c>
      <c r="Q440" s="7">
        <f t="shared" si="54"/>
        <v>0</v>
      </c>
      <c r="R440" s="7">
        <f t="shared" si="49"/>
        <v>0</v>
      </c>
      <c r="S440" s="7">
        <f t="shared" si="50"/>
        <v>0</v>
      </c>
      <c r="T440" s="7" t="str">
        <f t="shared" si="51"/>
        <v/>
      </c>
      <c r="U440" s="7" t="str">
        <f t="shared" si="52"/>
        <v/>
      </c>
    </row>
    <row r="441" spans="1:21" ht="15.95" hidden="1" customHeight="1">
      <c r="A441" s="230" t="s">
        <v>1595</v>
      </c>
      <c r="B441" s="105"/>
      <c r="C441" s="108"/>
      <c r="D441" s="108"/>
      <c r="E441" s="109"/>
      <c r="F441" s="109"/>
      <c r="G441" s="194">
        <f>VLOOKUP(E441,別表３!$B$9:$I$14,7,FALSE)</f>
        <v>0</v>
      </c>
      <c r="H441" s="194">
        <f>VLOOKUP($F441,別表３!$B$9:$I$14,7,FALSE)</f>
        <v>0</v>
      </c>
      <c r="I441" s="194">
        <f>VLOOKUP($F441,別表３!$B$9:$I$14,7,FALSE)</f>
        <v>0</v>
      </c>
      <c r="J441" s="194">
        <f>IF(F441=5,別表２!$E$4,0)</f>
        <v>0</v>
      </c>
      <c r="K441" s="194">
        <f>VLOOKUP($F441,別表３!$B$9:$I$14,5,FALSE)</f>
        <v>0</v>
      </c>
      <c r="L441" s="231" t="str">
        <f>IF(F441="","",VLOOKUP(F441,別表３!$B$9:$D$14,3,FALSE))</f>
        <v/>
      </c>
      <c r="M441" s="98"/>
      <c r="N441" s="98"/>
      <c r="O441" s="97"/>
      <c r="P441" s="232">
        <f t="shared" si="55"/>
        <v>0</v>
      </c>
      <c r="Q441" s="7">
        <f t="shared" si="54"/>
        <v>0</v>
      </c>
      <c r="R441" s="7">
        <f t="shared" si="49"/>
        <v>0</v>
      </c>
      <c r="S441" s="7">
        <f t="shared" si="50"/>
        <v>0</v>
      </c>
      <c r="T441" s="7" t="str">
        <f t="shared" si="51"/>
        <v/>
      </c>
      <c r="U441" s="7" t="str">
        <f t="shared" si="52"/>
        <v/>
      </c>
    </row>
    <row r="442" spans="1:21" ht="15.95" hidden="1" customHeight="1">
      <c r="A442" s="230" t="s">
        <v>1596</v>
      </c>
      <c r="B442" s="105"/>
      <c r="C442" s="109"/>
      <c r="D442" s="109"/>
      <c r="E442" s="109"/>
      <c r="F442" s="109"/>
      <c r="G442" s="194">
        <f>VLOOKUP(E442,別表３!$B$9:$I$14,7,FALSE)</f>
        <v>0</v>
      </c>
      <c r="H442" s="194">
        <f>VLOOKUP($F442,別表３!$B$9:$I$14,7,FALSE)</f>
        <v>0</v>
      </c>
      <c r="I442" s="194">
        <f>VLOOKUP($F442,別表３!$B$9:$I$14,7,FALSE)</f>
        <v>0</v>
      </c>
      <c r="J442" s="194">
        <f>IF(F442=5,別表２!$E$4,0)</f>
        <v>0</v>
      </c>
      <c r="K442" s="194">
        <f>VLOOKUP($F442,別表３!$B$9:$I$14,5,FALSE)</f>
        <v>0</v>
      </c>
      <c r="L442" s="231" t="str">
        <f>IF(F442="","",VLOOKUP(F442,別表３!$B$9:$D$14,3,FALSE))</f>
        <v/>
      </c>
      <c r="M442" s="98"/>
      <c r="N442" s="98"/>
      <c r="O442" s="97"/>
      <c r="P442" s="232">
        <f t="shared" si="55"/>
        <v>0</v>
      </c>
      <c r="Q442" s="7">
        <f t="shared" si="54"/>
        <v>0</v>
      </c>
      <c r="R442" s="7">
        <f t="shared" si="49"/>
        <v>0</v>
      </c>
      <c r="S442" s="7">
        <f t="shared" si="50"/>
        <v>0</v>
      </c>
      <c r="T442" s="7" t="str">
        <f t="shared" si="51"/>
        <v/>
      </c>
      <c r="U442" s="7" t="str">
        <f t="shared" si="52"/>
        <v/>
      </c>
    </row>
    <row r="443" spans="1:21" ht="15.95" hidden="1" customHeight="1">
      <c r="A443" s="230" t="s">
        <v>1597</v>
      </c>
      <c r="B443" s="105"/>
      <c r="C443" s="109"/>
      <c r="D443" s="109"/>
      <c r="E443" s="109"/>
      <c r="F443" s="109"/>
      <c r="G443" s="194">
        <f>VLOOKUP(E443,別表３!$B$9:$I$14,7,FALSE)</f>
        <v>0</v>
      </c>
      <c r="H443" s="194">
        <f>VLOOKUP($F443,別表３!$B$9:$I$14,7,FALSE)</f>
        <v>0</v>
      </c>
      <c r="I443" s="194">
        <f>VLOOKUP($F443,別表３!$B$9:$I$14,7,FALSE)</f>
        <v>0</v>
      </c>
      <c r="J443" s="194">
        <f>IF(F443=5,別表２!$E$4,0)</f>
        <v>0</v>
      </c>
      <c r="K443" s="194">
        <f>VLOOKUP($F443,別表３!$B$9:$I$14,5,FALSE)</f>
        <v>0</v>
      </c>
      <c r="L443" s="231" t="str">
        <f>IF(F443="","",VLOOKUP(F443,別表３!$B$9:$D$14,3,FALSE))</f>
        <v/>
      </c>
      <c r="M443" s="98"/>
      <c r="N443" s="98"/>
      <c r="O443" s="97"/>
      <c r="P443" s="232">
        <f t="shared" si="55"/>
        <v>0</v>
      </c>
      <c r="Q443" s="7">
        <f t="shared" si="54"/>
        <v>0</v>
      </c>
      <c r="R443" s="7">
        <f t="shared" si="49"/>
        <v>0</v>
      </c>
      <c r="S443" s="7">
        <f t="shared" si="50"/>
        <v>0</v>
      </c>
      <c r="T443" s="7" t="str">
        <f t="shared" si="51"/>
        <v/>
      </c>
      <c r="U443" s="7" t="str">
        <f t="shared" si="52"/>
        <v/>
      </c>
    </row>
    <row r="444" spans="1:21" ht="15.95" hidden="1" customHeight="1">
      <c r="A444" s="230" t="s">
        <v>1598</v>
      </c>
      <c r="B444" s="105"/>
      <c r="C444" s="109"/>
      <c r="D444" s="109"/>
      <c r="E444" s="109"/>
      <c r="F444" s="109"/>
      <c r="G444" s="194">
        <f>VLOOKUP(E444,別表３!$B$9:$I$14,7,FALSE)</f>
        <v>0</v>
      </c>
      <c r="H444" s="194">
        <f>VLOOKUP($F444,別表３!$B$9:$I$14,7,FALSE)</f>
        <v>0</v>
      </c>
      <c r="I444" s="194">
        <f>VLOOKUP($F444,別表３!$B$9:$I$14,7,FALSE)</f>
        <v>0</v>
      </c>
      <c r="J444" s="194">
        <f>IF(F444=5,別表２!$E$4,0)</f>
        <v>0</v>
      </c>
      <c r="K444" s="194">
        <f>VLOOKUP($F444,別表３!$B$9:$I$14,5,FALSE)</f>
        <v>0</v>
      </c>
      <c r="L444" s="231" t="str">
        <f>IF(F444="","",VLOOKUP(F444,別表３!$B$9:$D$14,3,FALSE))</f>
        <v/>
      </c>
      <c r="M444" s="98"/>
      <c r="N444" s="98"/>
      <c r="O444" s="97"/>
      <c r="P444" s="232">
        <f t="shared" si="55"/>
        <v>0</v>
      </c>
      <c r="Q444" s="7">
        <f t="shared" si="54"/>
        <v>0</v>
      </c>
      <c r="R444" s="7">
        <f t="shared" si="49"/>
        <v>0</v>
      </c>
      <c r="S444" s="7">
        <f t="shared" si="50"/>
        <v>0</v>
      </c>
      <c r="T444" s="7" t="str">
        <f t="shared" si="51"/>
        <v/>
      </c>
      <c r="U444" s="7" t="str">
        <f t="shared" si="52"/>
        <v/>
      </c>
    </row>
    <row r="445" spans="1:21" ht="15.95" hidden="1" customHeight="1">
      <c r="A445" s="230" t="s">
        <v>1599</v>
      </c>
      <c r="B445" s="105"/>
      <c r="C445" s="109"/>
      <c r="D445" s="109"/>
      <c r="E445" s="109"/>
      <c r="F445" s="109"/>
      <c r="G445" s="194">
        <f>VLOOKUP(E445,別表３!$B$9:$I$14,7,FALSE)</f>
        <v>0</v>
      </c>
      <c r="H445" s="194">
        <f>VLOOKUP($F445,別表３!$B$9:$I$14,7,FALSE)</f>
        <v>0</v>
      </c>
      <c r="I445" s="194">
        <f>VLOOKUP($F445,別表３!$B$9:$I$14,7,FALSE)</f>
        <v>0</v>
      </c>
      <c r="J445" s="194">
        <f>IF(F445=5,別表２!$E$4,0)</f>
        <v>0</v>
      </c>
      <c r="K445" s="194">
        <f>VLOOKUP($F445,別表３!$B$9:$I$14,5,FALSE)</f>
        <v>0</v>
      </c>
      <c r="L445" s="231" t="str">
        <f>IF(F445="","",VLOOKUP(F445,別表３!$B$9:$D$14,3,FALSE))</f>
        <v/>
      </c>
      <c r="M445" s="98"/>
      <c r="N445" s="98"/>
      <c r="O445" s="97"/>
      <c r="P445" s="232">
        <f t="shared" si="55"/>
        <v>0</v>
      </c>
      <c r="Q445" s="7">
        <f t="shared" si="54"/>
        <v>0</v>
      </c>
      <c r="R445" s="7">
        <f t="shared" si="49"/>
        <v>0</v>
      </c>
      <c r="S445" s="7">
        <f t="shared" si="50"/>
        <v>0</v>
      </c>
      <c r="T445" s="7" t="str">
        <f t="shared" si="51"/>
        <v/>
      </c>
      <c r="U445" s="7" t="str">
        <f t="shared" si="52"/>
        <v/>
      </c>
    </row>
    <row r="446" spans="1:21" ht="15.95" hidden="1" customHeight="1">
      <c r="A446" s="230" t="s">
        <v>1600</v>
      </c>
      <c r="B446" s="105"/>
      <c r="C446" s="109"/>
      <c r="D446" s="109"/>
      <c r="E446" s="109"/>
      <c r="F446" s="109"/>
      <c r="G446" s="194">
        <f>VLOOKUP(E446,別表３!$B$9:$I$14,7,FALSE)</f>
        <v>0</v>
      </c>
      <c r="H446" s="194">
        <f>VLOOKUP($F446,別表３!$B$9:$I$14,7,FALSE)</f>
        <v>0</v>
      </c>
      <c r="I446" s="194">
        <f>VLOOKUP($F446,別表３!$B$9:$I$14,7,FALSE)</f>
        <v>0</v>
      </c>
      <c r="J446" s="194">
        <f>IF(F446=5,別表２!$E$4,0)</f>
        <v>0</v>
      </c>
      <c r="K446" s="194">
        <f>VLOOKUP($F446,別表３!$B$9:$I$14,5,FALSE)</f>
        <v>0</v>
      </c>
      <c r="L446" s="231" t="str">
        <f>IF(F446="","",VLOOKUP(F446,別表３!$B$9:$D$14,3,FALSE))</f>
        <v/>
      </c>
      <c r="M446" s="98"/>
      <c r="N446" s="98"/>
      <c r="O446" s="97"/>
      <c r="P446" s="232">
        <f t="shared" si="55"/>
        <v>0</v>
      </c>
      <c r="Q446" s="7">
        <f t="shared" si="54"/>
        <v>0</v>
      </c>
      <c r="R446" s="7">
        <f t="shared" si="49"/>
        <v>0</v>
      </c>
      <c r="S446" s="7">
        <f t="shared" si="50"/>
        <v>0</v>
      </c>
      <c r="T446" s="7" t="str">
        <f t="shared" si="51"/>
        <v/>
      </c>
      <c r="U446" s="7" t="str">
        <f t="shared" si="52"/>
        <v/>
      </c>
    </row>
    <row r="447" spans="1:21" ht="15.95" hidden="1" customHeight="1">
      <c r="A447" s="230" t="s">
        <v>1601</v>
      </c>
      <c r="B447" s="105"/>
      <c r="C447" s="108"/>
      <c r="D447" s="108"/>
      <c r="E447" s="109"/>
      <c r="F447" s="109"/>
      <c r="G447" s="194">
        <f>VLOOKUP(E447,別表３!$B$9:$I$14,7,FALSE)</f>
        <v>0</v>
      </c>
      <c r="H447" s="194">
        <f>VLOOKUP($F447,別表３!$B$9:$I$14,7,FALSE)</f>
        <v>0</v>
      </c>
      <c r="I447" s="194">
        <f>VLOOKUP($F447,別表３!$B$9:$I$14,7,FALSE)</f>
        <v>0</v>
      </c>
      <c r="J447" s="194">
        <f>IF(F447=5,別表２!$E$4,0)</f>
        <v>0</v>
      </c>
      <c r="K447" s="194">
        <f>VLOOKUP($F447,別表３!$B$9:$I$14,5,FALSE)</f>
        <v>0</v>
      </c>
      <c r="L447" s="231" t="str">
        <f>IF(F447="","",VLOOKUP(F447,別表３!$B$9:$D$14,3,FALSE))</f>
        <v/>
      </c>
      <c r="M447" s="98"/>
      <c r="N447" s="98"/>
      <c r="O447" s="97"/>
      <c r="P447" s="232">
        <f t="shared" si="55"/>
        <v>0</v>
      </c>
      <c r="Q447" s="7">
        <f t="shared" si="54"/>
        <v>0</v>
      </c>
      <c r="R447" s="7">
        <f t="shared" si="49"/>
        <v>0</v>
      </c>
      <c r="S447" s="7">
        <f t="shared" si="50"/>
        <v>0</v>
      </c>
      <c r="T447" s="7" t="str">
        <f t="shared" si="51"/>
        <v/>
      </c>
      <c r="U447" s="7" t="str">
        <f t="shared" si="52"/>
        <v/>
      </c>
    </row>
    <row r="448" spans="1:21" ht="15.95" hidden="1" customHeight="1">
      <c r="A448" s="230" t="s">
        <v>1602</v>
      </c>
      <c r="B448" s="105"/>
      <c r="C448" s="108"/>
      <c r="D448" s="108"/>
      <c r="E448" s="109"/>
      <c r="F448" s="109"/>
      <c r="G448" s="194">
        <f>VLOOKUP(E448,別表３!$B$9:$I$14,7,FALSE)</f>
        <v>0</v>
      </c>
      <c r="H448" s="194">
        <f>VLOOKUP($F448,別表３!$B$9:$I$14,7,FALSE)</f>
        <v>0</v>
      </c>
      <c r="I448" s="194">
        <f>VLOOKUP($F448,別表３!$B$9:$I$14,7,FALSE)</f>
        <v>0</v>
      </c>
      <c r="J448" s="194">
        <f>IF(F448=5,別表２!$E$4,0)</f>
        <v>0</v>
      </c>
      <c r="K448" s="194">
        <f>VLOOKUP($F448,別表３!$B$9:$I$14,5,FALSE)</f>
        <v>0</v>
      </c>
      <c r="L448" s="231" t="str">
        <f>IF(F448="","",VLOOKUP(F448,別表３!$B$9:$D$14,3,FALSE))</f>
        <v/>
      </c>
      <c r="M448" s="98"/>
      <c r="N448" s="98"/>
      <c r="O448" s="97"/>
      <c r="P448" s="232">
        <f t="shared" si="55"/>
        <v>0</v>
      </c>
      <c r="Q448" s="7">
        <f t="shared" si="54"/>
        <v>0</v>
      </c>
      <c r="R448" s="7">
        <f t="shared" si="49"/>
        <v>0</v>
      </c>
      <c r="S448" s="7">
        <f t="shared" si="50"/>
        <v>0</v>
      </c>
      <c r="T448" s="7" t="str">
        <f t="shared" si="51"/>
        <v/>
      </c>
      <c r="U448" s="7" t="str">
        <f t="shared" si="52"/>
        <v/>
      </c>
    </row>
    <row r="449" spans="1:21" ht="15.95" hidden="1" customHeight="1">
      <c r="A449" s="230" t="s">
        <v>1603</v>
      </c>
      <c r="B449" s="105"/>
      <c r="C449" s="108"/>
      <c r="D449" s="108"/>
      <c r="E449" s="109"/>
      <c r="F449" s="109"/>
      <c r="G449" s="194">
        <f>VLOOKUP(E449,別表３!$B$9:$I$14,7,FALSE)</f>
        <v>0</v>
      </c>
      <c r="H449" s="194">
        <f>VLOOKUP($F449,別表３!$B$9:$I$14,7,FALSE)</f>
        <v>0</v>
      </c>
      <c r="I449" s="194">
        <f>VLOOKUP($F449,別表３!$B$9:$I$14,7,FALSE)</f>
        <v>0</v>
      </c>
      <c r="J449" s="194">
        <f>IF(F449=5,別表２!$E$4,0)</f>
        <v>0</v>
      </c>
      <c r="K449" s="194">
        <f>VLOOKUP($F449,別表３!$B$9:$I$14,5,FALSE)</f>
        <v>0</v>
      </c>
      <c r="L449" s="231" t="str">
        <f>IF(F449="","",VLOOKUP(F449,別表３!$B$9:$D$14,3,FALSE))</f>
        <v/>
      </c>
      <c r="M449" s="98"/>
      <c r="N449" s="98"/>
      <c r="O449" s="97"/>
      <c r="P449" s="232">
        <f t="shared" si="55"/>
        <v>0</v>
      </c>
      <c r="Q449" s="7">
        <f t="shared" si="54"/>
        <v>0</v>
      </c>
      <c r="R449" s="7">
        <f t="shared" si="49"/>
        <v>0</v>
      </c>
      <c r="S449" s="7">
        <f t="shared" si="50"/>
        <v>0</v>
      </c>
      <c r="T449" s="7" t="str">
        <f t="shared" si="51"/>
        <v/>
      </c>
      <c r="U449" s="7" t="str">
        <f t="shared" si="52"/>
        <v/>
      </c>
    </row>
    <row r="450" spans="1:21" ht="15.95" hidden="1" customHeight="1">
      <c r="A450" s="230" t="s">
        <v>1604</v>
      </c>
      <c r="B450" s="105"/>
      <c r="C450" s="108"/>
      <c r="D450" s="108"/>
      <c r="E450" s="109"/>
      <c r="F450" s="109"/>
      <c r="G450" s="194">
        <f>VLOOKUP(E450,別表３!$B$9:$I$14,7,FALSE)</f>
        <v>0</v>
      </c>
      <c r="H450" s="194">
        <f>VLOOKUP($F450,別表３!$B$9:$I$14,7,FALSE)</f>
        <v>0</v>
      </c>
      <c r="I450" s="194">
        <f>VLOOKUP($F450,別表３!$B$9:$I$14,7,FALSE)</f>
        <v>0</v>
      </c>
      <c r="J450" s="194">
        <f>IF(F450=5,別表２!$E$4,0)</f>
        <v>0</v>
      </c>
      <c r="K450" s="194">
        <f>VLOOKUP($F450,別表３!$B$9:$I$14,5,FALSE)</f>
        <v>0</v>
      </c>
      <c r="L450" s="231" t="str">
        <f>IF(F450="","",VLOOKUP(F450,別表３!$B$9:$D$14,3,FALSE))</f>
        <v/>
      </c>
      <c r="M450" s="98"/>
      <c r="N450" s="98"/>
      <c r="O450" s="97"/>
      <c r="P450" s="232">
        <f t="shared" si="55"/>
        <v>0</v>
      </c>
      <c r="Q450" s="7">
        <f t="shared" si="54"/>
        <v>0</v>
      </c>
      <c r="R450" s="7">
        <f t="shared" si="49"/>
        <v>0</v>
      </c>
      <c r="S450" s="7">
        <f t="shared" si="50"/>
        <v>0</v>
      </c>
      <c r="T450" s="7" t="str">
        <f t="shared" si="51"/>
        <v/>
      </c>
      <c r="U450" s="7" t="str">
        <f t="shared" si="52"/>
        <v/>
      </c>
    </row>
    <row r="451" spans="1:21" ht="15.95" hidden="1" customHeight="1">
      <c r="A451" s="230" t="s">
        <v>1605</v>
      </c>
      <c r="B451" s="105"/>
      <c r="C451" s="108"/>
      <c r="D451" s="108"/>
      <c r="E451" s="109"/>
      <c r="F451" s="109"/>
      <c r="G451" s="194">
        <f>VLOOKUP(E451,別表３!$B$9:$I$14,7,FALSE)</f>
        <v>0</v>
      </c>
      <c r="H451" s="194">
        <f>VLOOKUP($F451,別表３!$B$9:$I$14,7,FALSE)</f>
        <v>0</v>
      </c>
      <c r="I451" s="194">
        <f>VLOOKUP($F451,別表３!$B$9:$I$14,7,FALSE)</f>
        <v>0</v>
      </c>
      <c r="J451" s="194">
        <f>IF(F451=5,別表２!$E$4,0)</f>
        <v>0</v>
      </c>
      <c r="K451" s="194">
        <f>VLOOKUP($F451,別表３!$B$9:$I$14,5,FALSE)</f>
        <v>0</v>
      </c>
      <c r="L451" s="231" t="str">
        <f>IF(F451="","",VLOOKUP(F451,別表３!$B$9:$D$14,3,FALSE))</f>
        <v/>
      </c>
      <c r="M451" s="98"/>
      <c r="N451" s="98"/>
      <c r="O451" s="97"/>
      <c r="P451" s="232">
        <f t="shared" si="55"/>
        <v>0</v>
      </c>
      <c r="Q451" s="7">
        <f t="shared" si="54"/>
        <v>0</v>
      </c>
      <c r="R451" s="7">
        <f t="shared" si="49"/>
        <v>0</v>
      </c>
      <c r="S451" s="7">
        <f t="shared" si="50"/>
        <v>0</v>
      </c>
      <c r="T451" s="7" t="str">
        <f t="shared" si="51"/>
        <v/>
      </c>
      <c r="U451" s="7" t="str">
        <f t="shared" si="52"/>
        <v/>
      </c>
    </row>
    <row r="452" spans="1:21" ht="15.95" hidden="1" customHeight="1">
      <c r="A452" s="230" t="s">
        <v>1606</v>
      </c>
      <c r="B452" s="105"/>
      <c r="C452" s="108"/>
      <c r="D452" s="108"/>
      <c r="E452" s="109"/>
      <c r="F452" s="109"/>
      <c r="G452" s="194">
        <f>VLOOKUP(E452,別表３!$B$9:$I$14,7,FALSE)</f>
        <v>0</v>
      </c>
      <c r="H452" s="194">
        <f>VLOOKUP($F452,別表３!$B$9:$I$14,7,FALSE)</f>
        <v>0</v>
      </c>
      <c r="I452" s="194">
        <f>VLOOKUP($F452,別表３!$B$9:$I$14,7,FALSE)</f>
        <v>0</v>
      </c>
      <c r="J452" s="194">
        <f>IF(F452=5,別表２!$E$4,0)</f>
        <v>0</v>
      </c>
      <c r="K452" s="194">
        <f>VLOOKUP($F452,別表３!$B$9:$I$14,5,FALSE)</f>
        <v>0</v>
      </c>
      <c r="L452" s="231" t="str">
        <f>IF(F452="","",VLOOKUP(F452,別表３!$B$9:$D$14,3,FALSE))</f>
        <v/>
      </c>
      <c r="M452" s="98"/>
      <c r="N452" s="98"/>
      <c r="O452" s="97"/>
      <c r="P452" s="232">
        <f t="shared" si="55"/>
        <v>0</v>
      </c>
      <c r="Q452" s="7">
        <f t="shared" si="54"/>
        <v>0</v>
      </c>
      <c r="R452" s="7">
        <f t="shared" si="49"/>
        <v>0</v>
      </c>
      <c r="S452" s="7">
        <f t="shared" si="50"/>
        <v>0</v>
      </c>
      <c r="T452" s="7" t="str">
        <f t="shared" si="51"/>
        <v/>
      </c>
      <c r="U452" s="7" t="str">
        <f t="shared" si="52"/>
        <v/>
      </c>
    </row>
    <row r="453" spans="1:21" ht="15.95" hidden="1" customHeight="1">
      <c r="A453" s="230" t="s">
        <v>1607</v>
      </c>
      <c r="B453" s="105"/>
      <c r="C453" s="108"/>
      <c r="D453" s="108"/>
      <c r="E453" s="109"/>
      <c r="F453" s="109"/>
      <c r="G453" s="194">
        <f>VLOOKUP(E453,別表３!$B$9:$I$14,7,FALSE)</f>
        <v>0</v>
      </c>
      <c r="H453" s="194">
        <f>VLOOKUP($F453,別表３!$B$9:$I$14,7,FALSE)</f>
        <v>0</v>
      </c>
      <c r="I453" s="194">
        <f>VLOOKUP($F453,別表３!$B$9:$I$14,7,FALSE)</f>
        <v>0</v>
      </c>
      <c r="J453" s="194">
        <f>IF(F453=5,別表２!$E$4,0)</f>
        <v>0</v>
      </c>
      <c r="K453" s="194">
        <f>VLOOKUP($F453,別表３!$B$9:$I$14,5,FALSE)</f>
        <v>0</v>
      </c>
      <c r="L453" s="231" t="str">
        <f>IF(F453="","",VLOOKUP(F453,別表３!$B$9:$D$14,3,FALSE))</f>
        <v/>
      </c>
      <c r="M453" s="98"/>
      <c r="N453" s="98"/>
      <c r="O453" s="97"/>
      <c r="P453" s="232">
        <f t="shared" si="55"/>
        <v>0</v>
      </c>
      <c r="Q453" s="7">
        <f>IF(E453=5,G453,0)</f>
        <v>0</v>
      </c>
      <c r="R453" s="7">
        <f t="shared" si="49"/>
        <v>0</v>
      </c>
      <c r="S453" s="7">
        <f t="shared" si="50"/>
        <v>0</v>
      </c>
      <c r="T453" s="7" t="str">
        <f t="shared" si="51"/>
        <v/>
      </c>
      <c r="U453" s="7" t="str">
        <f t="shared" si="52"/>
        <v/>
      </c>
    </row>
    <row r="454" spans="1:21" s="217" customFormat="1" ht="15.95" hidden="1" customHeight="1">
      <c r="A454" s="230" t="s">
        <v>1608</v>
      </c>
      <c r="B454" s="105"/>
      <c r="C454" s="108"/>
      <c r="D454" s="108"/>
      <c r="E454" s="109"/>
      <c r="F454" s="109"/>
      <c r="G454" s="234">
        <f>VLOOKUP(E454,別表３!$B$9:$I$14,7,FALSE)</f>
        <v>0</v>
      </c>
      <c r="H454" s="234">
        <f>VLOOKUP($F454,別表３!$B$9:$I$14,7,FALSE)</f>
        <v>0</v>
      </c>
      <c r="I454" s="234">
        <f>VLOOKUP($F454,別表３!$B$9:$I$14,7,FALSE)</f>
        <v>0</v>
      </c>
      <c r="J454" s="234">
        <f>IF(F454=5,別表２!$E$4,0)</f>
        <v>0</v>
      </c>
      <c r="K454" s="234">
        <f>VLOOKUP($F454,別表３!$B$9:$I$14,5,FALSE)</f>
        <v>0</v>
      </c>
      <c r="L454" s="235" t="str">
        <f>IF(F454="","",VLOOKUP(F454,別表３!$B$9:$D$14,3,FALSE))</f>
        <v/>
      </c>
      <c r="M454" s="98"/>
      <c r="N454" s="98"/>
      <c r="O454" s="97"/>
      <c r="P454" s="236">
        <f t="shared" si="55"/>
        <v>0</v>
      </c>
      <c r="Q454" s="7">
        <f t="shared" ref="Q454:Q474" si="56">IF(E454=5,G454,0)</f>
        <v>0</v>
      </c>
      <c r="R454" s="7">
        <f t="shared" si="49"/>
        <v>0</v>
      </c>
      <c r="S454" s="7">
        <f t="shared" si="50"/>
        <v>0</v>
      </c>
      <c r="T454" s="7" t="str">
        <f t="shared" si="51"/>
        <v/>
      </c>
      <c r="U454" s="7" t="str">
        <f t="shared" si="52"/>
        <v/>
      </c>
    </row>
    <row r="455" spans="1:21" s="217" customFormat="1" ht="15.95" hidden="1" customHeight="1">
      <c r="A455" s="230" t="s">
        <v>1609</v>
      </c>
      <c r="B455" s="105"/>
      <c r="C455" s="108"/>
      <c r="D455" s="108"/>
      <c r="E455" s="109"/>
      <c r="F455" s="109"/>
      <c r="G455" s="234">
        <f>VLOOKUP(E455,別表３!$B$9:$I$14,7,FALSE)</f>
        <v>0</v>
      </c>
      <c r="H455" s="234">
        <f>VLOOKUP($F455,別表３!$B$9:$I$14,7,FALSE)</f>
        <v>0</v>
      </c>
      <c r="I455" s="234">
        <f>VLOOKUP($F455,別表３!$B$9:$I$14,7,FALSE)</f>
        <v>0</v>
      </c>
      <c r="J455" s="234">
        <f>IF(F455=5,別表２!$E$4,0)</f>
        <v>0</v>
      </c>
      <c r="K455" s="234">
        <f>VLOOKUP($F455,別表３!$B$9:$I$14,5,FALSE)</f>
        <v>0</v>
      </c>
      <c r="L455" s="235" t="str">
        <f>IF(F455="","",VLOOKUP(F455,別表３!$B$9:$D$14,3,FALSE))</f>
        <v/>
      </c>
      <c r="M455" s="98"/>
      <c r="N455" s="98"/>
      <c r="O455" s="97"/>
      <c r="P455" s="236">
        <f t="shared" si="55"/>
        <v>0</v>
      </c>
      <c r="Q455" s="7">
        <f t="shared" si="56"/>
        <v>0</v>
      </c>
      <c r="R455" s="7">
        <f t="shared" si="49"/>
        <v>0</v>
      </c>
      <c r="S455" s="7">
        <f t="shared" si="50"/>
        <v>0</v>
      </c>
      <c r="T455" s="7" t="str">
        <f t="shared" si="51"/>
        <v/>
      </c>
      <c r="U455" s="7" t="str">
        <f t="shared" si="52"/>
        <v/>
      </c>
    </row>
    <row r="456" spans="1:21" s="217" customFormat="1" ht="15.95" hidden="1" customHeight="1">
      <c r="A456" s="230" t="s">
        <v>1610</v>
      </c>
      <c r="B456" s="105"/>
      <c r="C456" s="110"/>
      <c r="D456" s="110"/>
      <c r="E456" s="109"/>
      <c r="F456" s="109"/>
      <c r="G456" s="234">
        <f>VLOOKUP(E456,別表３!$B$9:$I$14,7,FALSE)</f>
        <v>0</v>
      </c>
      <c r="H456" s="234">
        <f>VLOOKUP($F456,別表３!$B$9:$I$14,7,FALSE)</f>
        <v>0</v>
      </c>
      <c r="I456" s="234">
        <f>VLOOKUP($F456,別表３!$B$9:$I$14,7,FALSE)</f>
        <v>0</v>
      </c>
      <c r="J456" s="234">
        <f>IF(F456=5,別表２!$E$4,0)</f>
        <v>0</v>
      </c>
      <c r="K456" s="234">
        <f>VLOOKUP($F456,別表３!$B$9:$I$14,5,FALSE)</f>
        <v>0</v>
      </c>
      <c r="L456" s="235" t="str">
        <f>IF(F456="","",VLOOKUP(F456,別表３!$B$9:$D$14,3,FALSE))</f>
        <v/>
      </c>
      <c r="M456" s="98"/>
      <c r="N456" s="98"/>
      <c r="O456" s="97"/>
      <c r="P456" s="236">
        <f t="shared" si="55"/>
        <v>0</v>
      </c>
      <c r="Q456" s="7">
        <f t="shared" si="56"/>
        <v>0</v>
      </c>
      <c r="R456" s="7">
        <f t="shared" si="49"/>
        <v>0</v>
      </c>
      <c r="S456" s="7">
        <f t="shared" si="50"/>
        <v>0</v>
      </c>
      <c r="T456" s="7" t="str">
        <f t="shared" si="51"/>
        <v/>
      </c>
      <c r="U456" s="7" t="str">
        <f t="shared" si="52"/>
        <v/>
      </c>
    </row>
    <row r="457" spans="1:21" s="217" customFormat="1" ht="15.95" hidden="1" customHeight="1">
      <c r="A457" s="230" t="s">
        <v>1611</v>
      </c>
      <c r="B457" s="105"/>
      <c r="C457" s="108"/>
      <c r="D457" s="108"/>
      <c r="E457" s="109"/>
      <c r="F457" s="109"/>
      <c r="G457" s="234">
        <f>VLOOKUP(E457,別表３!$B$9:$I$14,7,FALSE)</f>
        <v>0</v>
      </c>
      <c r="H457" s="234">
        <f>VLOOKUP($F457,別表３!$B$9:$I$14,7,FALSE)</f>
        <v>0</v>
      </c>
      <c r="I457" s="234">
        <f>VLOOKUP($F457,別表３!$B$9:$I$14,7,FALSE)</f>
        <v>0</v>
      </c>
      <c r="J457" s="234">
        <f>IF(F457=5,別表２!$E$4,0)</f>
        <v>0</v>
      </c>
      <c r="K457" s="234">
        <f>VLOOKUP($F457,別表３!$B$9:$I$14,5,FALSE)</f>
        <v>0</v>
      </c>
      <c r="L457" s="235" t="str">
        <f>IF(F457="","",VLOOKUP(F457,別表３!$B$9:$D$14,3,FALSE))</f>
        <v/>
      </c>
      <c r="M457" s="103"/>
      <c r="N457" s="103"/>
      <c r="O457" s="568"/>
      <c r="P457" s="236">
        <f t="shared" si="55"/>
        <v>0</v>
      </c>
      <c r="Q457" s="7">
        <f t="shared" si="56"/>
        <v>0</v>
      </c>
      <c r="R457" s="7">
        <f t="shared" si="49"/>
        <v>0</v>
      </c>
      <c r="S457" s="7">
        <f t="shared" si="50"/>
        <v>0</v>
      </c>
      <c r="T457" s="7" t="str">
        <f t="shared" si="51"/>
        <v/>
      </c>
      <c r="U457" s="7" t="str">
        <f t="shared" si="52"/>
        <v/>
      </c>
    </row>
    <row r="458" spans="1:21" ht="15.95" hidden="1" customHeight="1">
      <c r="A458" s="230" t="s">
        <v>1612</v>
      </c>
      <c r="B458" s="105"/>
      <c r="C458" s="108"/>
      <c r="D458" s="108"/>
      <c r="E458" s="109"/>
      <c r="F458" s="109"/>
      <c r="G458" s="194">
        <f>VLOOKUP(E458,別表３!$B$9:$I$14,7,FALSE)</f>
        <v>0</v>
      </c>
      <c r="H458" s="194">
        <f>VLOOKUP($F458,別表３!$B$9:$I$14,7,FALSE)</f>
        <v>0</v>
      </c>
      <c r="I458" s="194">
        <f>VLOOKUP($F458,別表３!$B$9:$I$14,7,FALSE)</f>
        <v>0</v>
      </c>
      <c r="J458" s="194">
        <f>IF(F458=5,別表２!$E$4,0)</f>
        <v>0</v>
      </c>
      <c r="K458" s="194">
        <f>VLOOKUP($F458,別表３!$B$9:$I$14,5,FALSE)</f>
        <v>0</v>
      </c>
      <c r="L458" s="231" t="str">
        <f>IF(F458="","",VLOOKUP(F458,別表３!$B$9:$D$14,3,FALSE))</f>
        <v/>
      </c>
      <c r="M458" s="98"/>
      <c r="N458" s="98"/>
      <c r="O458" s="97"/>
      <c r="P458" s="232">
        <f t="shared" si="55"/>
        <v>0</v>
      </c>
      <c r="Q458" s="7">
        <f t="shared" si="56"/>
        <v>0</v>
      </c>
      <c r="R458" s="7">
        <f t="shared" si="49"/>
        <v>0</v>
      </c>
      <c r="S458" s="7">
        <f t="shared" si="50"/>
        <v>0</v>
      </c>
      <c r="T458" s="7" t="str">
        <f t="shared" si="51"/>
        <v/>
      </c>
      <c r="U458" s="7" t="str">
        <f t="shared" si="52"/>
        <v/>
      </c>
    </row>
    <row r="459" spans="1:21" ht="15.95" hidden="1" customHeight="1">
      <c r="A459" s="230" t="s">
        <v>1613</v>
      </c>
      <c r="B459" s="105"/>
      <c r="C459" s="108"/>
      <c r="D459" s="108"/>
      <c r="E459" s="109"/>
      <c r="F459" s="109"/>
      <c r="G459" s="194">
        <f>VLOOKUP(E459,別表３!$B$9:$I$14,7,FALSE)</f>
        <v>0</v>
      </c>
      <c r="H459" s="194">
        <f>VLOOKUP($F459,別表３!$B$9:$I$14,7,FALSE)</f>
        <v>0</v>
      </c>
      <c r="I459" s="194">
        <f>VLOOKUP($F459,別表３!$B$9:$I$14,7,FALSE)</f>
        <v>0</v>
      </c>
      <c r="J459" s="194">
        <f>IF(F459=5,別表２!$E$4,0)</f>
        <v>0</v>
      </c>
      <c r="K459" s="194">
        <f>VLOOKUP($F459,別表３!$B$9:$I$14,5,FALSE)</f>
        <v>0</v>
      </c>
      <c r="L459" s="231" t="str">
        <f>IF(F459="","",VLOOKUP(F459,別表３!$B$9:$D$14,3,FALSE))</f>
        <v/>
      </c>
      <c r="M459" s="98"/>
      <c r="N459" s="98"/>
      <c r="O459" s="97"/>
      <c r="P459" s="232">
        <f t="shared" si="55"/>
        <v>0</v>
      </c>
      <c r="Q459" s="7">
        <f t="shared" si="56"/>
        <v>0</v>
      </c>
      <c r="R459" s="7">
        <f t="shared" si="49"/>
        <v>0</v>
      </c>
      <c r="S459" s="7">
        <f t="shared" si="50"/>
        <v>0</v>
      </c>
      <c r="T459" s="7" t="str">
        <f t="shared" si="51"/>
        <v/>
      </c>
      <c r="U459" s="7" t="str">
        <f t="shared" si="52"/>
        <v/>
      </c>
    </row>
    <row r="460" spans="1:21" ht="15.95" hidden="1" customHeight="1">
      <c r="A460" s="230" t="s">
        <v>1614</v>
      </c>
      <c r="B460" s="105"/>
      <c r="C460" s="108"/>
      <c r="D460" s="108"/>
      <c r="E460" s="109"/>
      <c r="F460" s="109"/>
      <c r="G460" s="194">
        <f>VLOOKUP(E460,別表３!$B$9:$I$14,7,FALSE)</f>
        <v>0</v>
      </c>
      <c r="H460" s="194">
        <f>VLOOKUP($F460,別表３!$B$9:$I$14,7,FALSE)</f>
        <v>0</v>
      </c>
      <c r="I460" s="194">
        <f>VLOOKUP($F460,別表３!$B$9:$I$14,7,FALSE)</f>
        <v>0</v>
      </c>
      <c r="J460" s="194">
        <f>IF(F460=5,別表２!$E$4,0)</f>
        <v>0</v>
      </c>
      <c r="K460" s="194">
        <f>VLOOKUP($F460,別表３!$B$9:$I$14,5,FALSE)</f>
        <v>0</v>
      </c>
      <c r="L460" s="231" t="str">
        <f>IF(F460="","",VLOOKUP(F460,別表３!$B$9:$D$14,3,FALSE))</f>
        <v/>
      </c>
      <c r="M460" s="98"/>
      <c r="N460" s="98"/>
      <c r="O460" s="97"/>
      <c r="P460" s="232">
        <f t="shared" si="55"/>
        <v>0</v>
      </c>
      <c r="Q460" s="7">
        <f t="shared" si="56"/>
        <v>0</v>
      </c>
      <c r="R460" s="7">
        <f t="shared" si="49"/>
        <v>0</v>
      </c>
      <c r="S460" s="7">
        <f t="shared" si="50"/>
        <v>0</v>
      </c>
      <c r="T460" s="7" t="str">
        <f t="shared" si="51"/>
        <v/>
      </c>
      <c r="U460" s="7" t="str">
        <f t="shared" si="52"/>
        <v/>
      </c>
    </row>
    <row r="461" spans="1:21" ht="15.95" hidden="1" customHeight="1">
      <c r="A461" s="230" t="s">
        <v>1615</v>
      </c>
      <c r="B461" s="105"/>
      <c r="C461" s="108"/>
      <c r="D461" s="108"/>
      <c r="E461" s="109"/>
      <c r="F461" s="109"/>
      <c r="G461" s="194">
        <f>VLOOKUP(E461,別表３!$B$9:$I$14,7,FALSE)</f>
        <v>0</v>
      </c>
      <c r="H461" s="194">
        <f>VLOOKUP($F461,別表３!$B$9:$I$14,7,FALSE)</f>
        <v>0</v>
      </c>
      <c r="I461" s="194">
        <f>VLOOKUP($F461,別表３!$B$9:$I$14,7,FALSE)</f>
        <v>0</v>
      </c>
      <c r="J461" s="194">
        <f>IF(F461=5,別表２!$E$4,0)</f>
        <v>0</v>
      </c>
      <c r="K461" s="194">
        <f>VLOOKUP($F461,別表３!$B$9:$I$14,5,FALSE)</f>
        <v>0</v>
      </c>
      <c r="L461" s="231" t="str">
        <f>IF(F461="","",VLOOKUP(F461,別表３!$B$9:$D$14,3,FALSE))</f>
        <v/>
      </c>
      <c r="M461" s="98"/>
      <c r="N461" s="98"/>
      <c r="O461" s="97"/>
      <c r="P461" s="232">
        <f t="shared" si="55"/>
        <v>0</v>
      </c>
      <c r="Q461" s="7">
        <f t="shared" si="56"/>
        <v>0</v>
      </c>
      <c r="R461" s="7">
        <f t="shared" si="49"/>
        <v>0</v>
      </c>
      <c r="S461" s="7">
        <f t="shared" si="50"/>
        <v>0</v>
      </c>
      <c r="T461" s="7" t="str">
        <f t="shared" si="51"/>
        <v/>
      </c>
      <c r="U461" s="7" t="str">
        <f t="shared" si="52"/>
        <v/>
      </c>
    </row>
    <row r="462" spans="1:21" ht="15.95" hidden="1" customHeight="1">
      <c r="A462" s="230" t="s">
        <v>1616</v>
      </c>
      <c r="B462" s="105"/>
      <c r="C462" s="108"/>
      <c r="D462" s="108"/>
      <c r="E462" s="109"/>
      <c r="F462" s="109"/>
      <c r="G462" s="194">
        <f>VLOOKUP(E462,別表３!$B$9:$I$14,7,FALSE)</f>
        <v>0</v>
      </c>
      <c r="H462" s="194">
        <f>VLOOKUP($F462,別表３!$B$9:$I$14,7,FALSE)</f>
        <v>0</v>
      </c>
      <c r="I462" s="194">
        <f>VLOOKUP($F462,別表３!$B$9:$I$14,7,FALSE)</f>
        <v>0</v>
      </c>
      <c r="J462" s="194">
        <f>IF(F462=5,別表２!$E$4,0)</f>
        <v>0</v>
      </c>
      <c r="K462" s="194">
        <f>VLOOKUP($F462,別表３!$B$9:$I$14,5,FALSE)</f>
        <v>0</v>
      </c>
      <c r="L462" s="231" t="str">
        <f>IF(F462="","",VLOOKUP(F462,別表３!$B$9:$D$14,3,FALSE))</f>
        <v/>
      </c>
      <c r="M462" s="98"/>
      <c r="N462" s="98"/>
      <c r="O462" s="97"/>
      <c r="P462" s="232">
        <f t="shared" si="55"/>
        <v>0</v>
      </c>
      <c r="Q462" s="7">
        <f t="shared" si="56"/>
        <v>0</v>
      </c>
      <c r="R462" s="7">
        <f t="shared" si="49"/>
        <v>0</v>
      </c>
      <c r="S462" s="7">
        <f t="shared" si="50"/>
        <v>0</v>
      </c>
      <c r="T462" s="7" t="str">
        <f t="shared" si="51"/>
        <v/>
      </c>
      <c r="U462" s="7" t="str">
        <f t="shared" si="52"/>
        <v/>
      </c>
    </row>
    <row r="463" spans="1:21" ht="15.95" hidden="1" customHeight="1">
      <c r="A463" s="230" t="s">
        <v>1617</v>
      </c>
      <c r="B463" s="105"/>
      <c r="C463" s="108"/>
      <c r="D463" s="108"/>
      <c r="E463" s="109"/>
      <c r="F463" s="109"/>
      <c r="G463" s="194">
        <f>VLOOKUP(E463,別表３!$B$9:$I$14,7,FALSE)</f>
        <v>0</v>
      </c>
      <c r="H463" s="194">
        <f>VLOOKUP($F463,別表３!$B$9:$I$14,7,FALSE)</f>
        <v>0</v>
      </c>
      <c r="I463" s="194">
        <f>VLOOKUP($F463,別表３!$B$9:$I$14,7,FALSE)</f>
        <v>0</v>
      </c>
      <c r="J463" s="194">
        <f>IF(F463=5,別表２!$E$4,0)</f>
        <v>0</v>
      </c>
      <c r="K463" s="194">
        <f>VLOOKUP($F463,別表３!$B$9:$I$14,5,FALSE)</f>
        <v>0</v>
      </c>
      <c r="L463" s="231" t="str">
        <f>IF(F463="","",VLOOKUP(F463,別表３!$B$9:$D$14,3,FALSE))</f>
        <v/>
      </c>
      <c r="M463" s="98"/>
      <c r="N463" s="98"/>
      <c r="O463" s="97"/>
      <c r="P463" s="232">
        <f t="shared" si="55"/>
        <v>0</v>
      </c>
      <c r="Q463" s="7">
        <f t="shared" si="56"/>
        <v>0</v>
      </c>
      <c r="R463" s="7">
        <f t="shared" si="49"/>
        <v>0</v>
      </c>
      <c r="S463" s="7">
        <f t="shared" si="50"/>
        <v>0</v>
      </c>
      <c r="T463" s="7" t="str">
        <f t="shared" si="51"/>
        <v/>
      </c>
      <c r="U463" s="7" t="str">
        <f t="shared" si="52"/>
        <v/>
      </c>
    </row>
    <row r="464" spans="1:21" ht="15.95" hidden="1" customHeight="1">
      <c r="A464" s="230" t="s">
        <v>1618</v>
      </c>
      <c r="B464" s="105"/>
      <c r="C464" s="109"/>
      <c r="D464" s="109"/>
      <c r="E464" s="109"/>
      <c r="F464" s="109"/>
      <c r="G464" s="194">
        <f>VLOOKUP(E464,別表３!$B$9:$I$14,7,FALSE)</f>
        <v>0</v>
      </c>
      <c r="H464" s="194">
        <f>VLOOKUP($F464,別表３!$B$9:$I$14,7,FALSE)</f>
        <v>0</v>
      </c>
      <c r="I464" s="194">
        <f>VLOOKUP($F464,別表３!$B$9:$I$14,7,FALSE)</f>
        <v>0</v>
      </c>
      <c r="J464" s="194">
        <f>IF(F464=5,別表２!$E$4,0)</f>
        <v>0</v>
      </c>
      <c r="K464" s="194">
        <f>VLOOKUP($F464,別表３!$B$9:$I$14,5,FALSE)</f>
        <v>0</v>
      </c>
      <c r="L464" s="231" t="str">
        <f>IF(F464="","",VLOOKUP(F464,別表３!$B$9:$D$14,3,FALSE))</f>
        <v/>
      </c>
      <c r="M464" s="98"/>
      <c r="N464" s="98"/>
      <c r="O464" s="97"/>
      <c r="P464" s="232">
        <f t="shared" si="55"/>
        <v>0</v>
      </c>
      <c r="Q464" s="7">
        <f t="shared" si="56"/>
        <v>0</v>
      </c>
      <c r="R464" s="7">
        <f t="shared" si="49"/>
        <v>0</v>
      </c>
      <c r="S464" s="7">
        <f t="shared" si="50"/>
        <v>0</v>
      </c>
      <c r="T464" s="7" t="str">
        <f t="shared" si="51"/>
        <v/>
      </c>
      <c r="U464" s="7" t="str">
        <f t="shared" si="52"/>
        <v/>
      </c>
    </row>
    <row r="465" spans="1:21" ht="15.95" hidden="1" customHeight="1">
      <c r="A465" s="230" t="s">
        <v>1619</v>
      </c>
      <c r="B465" s="105"/>
      <c r="C465" s="109"/>
      <c r="D465" s="109"/>
      <c r="E465" s="109"/>
      <c r="F465" s="109"/>
      <c r="G465" s="194">
        <f>VLOOKUP(E465,別表３!$B$9:$I$14,7,FALSE)</f>
        <v>0</v>
      </c>
      <c r="H465" s="194">
        <f>VLOOKUP($F465,別表３!$B$9:$I$14,7,FALSE)</f>
        <v>0</v>
      </c>
      <c r="I465" s="194">
        <f>VLOOKUP($F465,別表３!$B$9:$I$14,7,FALSE)</f>
        <v>0</v>
      </c>
      <c r="J465" s="194">
        <f>IF(F465=5,別表２!$E$4,0)</f>
        <v>0</v>
      </c>
      <c r="K465" s="194">
        <f>VLOOKUP($F465,別表３!$B$9:$I$14,5,FALSE)</f>
        <v>0</v>
      </c>
      <c r="L465" s="231" t="str">
        <f>IF(F465="","",VLOOKUP(F465,別表３!$B$9:$D$14,3,FALSE))</f>
        <v/>
      </c>
      <c r="M465" s="98"/>
      <c r="N465" s="98"/>
      <c r="O465" s="97"/>
      <c r="P465" s="232">
        <f t="shared" si="55"/>
        <v>0</v>
      </c>
      <c r="Q465" s="7">
        <f t="shared" si="56"/>
        <v>0</v>
      </c>
      <c r="R465" s="7">
        <f t="shared" si="49"/>
        <v>0</v>
      </c>
      <c r="S465" s="7">
        <f t="shared" si="50"/>
        <v>0</v>
      </c>
      <c r="T465" s="7" t="str">
        <f t="shared" si="51"/>
        <v/>
      </c>
      <c r="U465" s="7" t="str">
        <f t="shared" si="52"/>
        <v/>
      </c>
    </row>
    <row r="466" spans="1:21" ht="15.95" hidden="1" customHeight="1">
      <c r="A466" s="230" t="s">
        <v>1620</v>
      </c>
      <c r="B466" s="105"/>
      <c r="C466" s="109"/>
      <c r="D466" s="109"/>
      <c r="E466" s="109"/>
      <c r="F466" s="109"/>
      <c r="G466" s="194">
        <f>VLOOKUP(E466,別表３!$B$9:$I$14,7,FALSE)</f>
        <v>0</v>
      </c>
      <c r="H466" s="194">
        <f>VLOOKUP($F466,別表３!$B$9:$I$14,7,FALSE)</f>
        <v>0</v>
      </c>
      <c r="I466" s="194">
        <f>VLOOKUP($F466,別表３!$B$9:$I$14,7,FALSE)</f>
        <v>0</v>
      </c>
      <c r="J466" s="194">
        <f>IF(F466=5,別表２!$E$4,0)</f>
        <v>0</v>
      </c>
      <c r="K466" s="194">
        <f>VLOOKUP($F466,別表３!$B$9:$I$14,5,FALSE)</f>
        <v>0</v>
      </c>
      <c r="L466" s="231" t="str">
        <f>IF(F466="","",VLOOKUP(F466,別表３!$B$9:$D$14,3,FALSE))</f>
        <v/>
      </c>
      <c r="M466" s="98"/>
      <c r="N466" s="98"/>
      <c r="O466" s="97"/>
      <c r="P466" s="232">
        <f t="shared" si="55"/>
        <v>0</v>
      </c>
      <c r="Q466" s="7">
        <f t="shared" si="56"/>
        <v>0</v>
      </c>
      <c r="R466" s="7">
        <f t="shared" si="49"/>
        <v>0</v>
      </c>
      <c r="S466" s="7">
        <f t="shared" si="50"/>
        <v>0</v>
      </c>
      <c r="T466" s="7" t="str">
        <f t="shared" si="51"/>
        <v/>
      </c>
      <c r="U466" s="7" t="str">
        <f t="shared" si="52"/>
        <v/>
      </c>
    </row>
    <row r="467" spans="1:21" ht="15.95" hidden="1" customHeight="1">
      <c r="A467" s="230" t="s">
        <v>1621</v>
      </c>
      <c r="B467" s="105"/>
      <c r="C467" s="109"/>
      <c r="D467" s="109"/>
      <c r="E467" s="109"/>
      <c r="F467" s="109"/>
      <c r="G467" s="194">
        <f>VLOOKUP(E467,別表３!$B$9:$I$14,7,FALSE)</f>
        <v>0</v>
      </c>
      <c r="H467" s="194">
        <f>VLOOKUP($F467,別表３!$B$9:$I$14,7,FALSE)</f>
        <v>0</v>
      </c>
      <c r="I467" s="194">
        <f>VLOOKUP($F467,別表３!$B$9:$I$14,7,FALSE)</f>
        <v>0</v>
      </c>
      <c r="J467" s="194">
        <f>IF(F467=5,別表２!$E$4,0)</f>
        <v>0</v>
      </c>
      <c r="K467" s="194">
        <f>VLOOKUP($F467,別表３!$B$9:$I$14,5,FALSE)</f>
        <v>0</v>
      </c>
      <c r="L467" s="231" t="str">
        <f>IF(F467="","",VLOOKUP(F467,別表３!$B$9:$D$14,3,FALSE))</f>
        <v/>
      </c>
      <c r="M467" s="98"/>
      <c r="N467" s="98"/>
      <c r="O467" s="97"/>
      <c r="P467" s="232">
        <f t="shared" si="55"/>
        <v>0</v>
      </c>
      <c r="Q467" s="7">
        <f t="shared" si="56"/>
        <v>0</v>
      </c>
      <c r="R467" s="7">
        <f t="shared" si="49"/>
        <v>0</v>
      </c>
      <c r="S467" s="7">
        <f t="shared" si="50"/>
        <v>0</v>
      </c>
      <c r="T467" s="7" t="str">
        <f t="shared" si="51"/>
        <v/>
      </c>
      <c r="U467" s="7" t="str">
        <f t="shared" si="52"/>
        <v/>
      </c>
    </row>
    <row r="468" spans="1:21" ht="15.95" hidden="1" customHeight="1">
      <c r="A468" s="230" t="s">
        <v>1622</v>
      </c>
      <c r="B468" s="105"/>
      <c r="C468" s="109"/>
      <c r="D468" s="109"/>
      <c r="E468" s="109"/>
      <c r="F468" s="109"/>
      <c r="G468" s="194">
        <f>VLOOKUP(E468,別表３!$B$9:$I$14,7,FALSE)</f>
        <v>0</v>
      </c>
      <c r="H468" s="194">
        <f>VLOOKUP($F468,別表３!$B$9:$I$14,7,FALSE)</f>
        <v>0</v>
      </c>
      <c r="I468" s="194">
        <f>VLOOKUP($F468,別表３!$B$9:$I$14,7,FALSE)</f>
        <v>0</v>
      </c>
      <c r="J468" s="194">
        <f>IF(F468=5,別表２!$E$4,0)</f>
        <v>0</v>
      </c>
      <c r="K468" s="194">
        <f>VLOOKUP($F468,別表３!$B$9:$I$14,5,FALSE)</f>
        <v>0</v>
      </c>
      <c r="L468" s="231" t="str">
        <f>IF(F468="","",VLOOKUP(F468,別表３!$B$9:$D$14,3,FALSE))</f>
        <v/>
      </c>
      <c r="M468" s="98"/>
      <c r="N468" s="98"/>
      <c r="O468" s="97"/>
      <c r="P468" s="232">
        <f t="shared" si="55"/>
        <v>0</v>
      </c>
      <c r="Q468" s="7">
        <f t="shared" si="56"/>
        <v>0</v>
      </c>
      <c r="R468" s="7">
        <f t="shared" si="49"/>
        <v>0</v>
      </c>
      <c r="S468" s="7">
        <f t="shared" si="50"/>
        <v>0</v>
      </c>
      <c r="T468" s="7" t="str">
        <f t="shared" si="51"/>
        <v/>
      </c>
      <c r="U468" s="7" t="str">
        <f t="shared" si="52"/>
        <v/>
      </c>
    </row>
    <row r="469" spans="1:21" ht="15.95" hidden="1" customHeight="1">
      <c r="A469" s="230" t="s">
        <v>1623</v>
      </c>
      <c r="B469" s="105"/>
      <c r="C469" s="108"/>
      <c r="D469" s="108"/>
      <c r="E469" s="109"/>
      <c r="F469" s="109"/>
      <c r="G469" s="194">
        <f>VLOOKUP(E469,別表３!$B$9:$I$14,7,FALSE)</f>
        <v>0</v>
      </c>
      <c r="H469" s="194">
        <f>VLOOKUP($F469,別表３!$B$9:$I$14,7,FALSE)</f>
        <v>0</v>
      </c>
      <c r="I469" s="194">
        <f>VLOOKUP($F469,別表３!$B$9:$I$14,7,FALSE)</f>
        <v>0</v>
      </c>
      <c r="J469" s="194">
        <f>IF(F469=5,別表２!$E$4,0)</f>
        <v>0</v>
      </c>
      <c r="K469" s="194">
        <f>VLOOKUP($F469,別表３!$B$9:$I$14,5,FALSE)</f>
        <v>0</v>
      </c>
      <c r="L469" s="231" t="str">
        <f>IF(F469="","",VLOOKUP(F469,別表３!$B$9:$D$14,3,FALSE))</f>
        <v/>
      </c>
      <c r="M469" s="98"/>
      <c r="N469" s="98"/>
      <c r="O469" s="97"/>
      <c r="P469" s="232">
        <f t="shared" si="55"/>
        <v>0</v>
      </c>
      <c r="Q469" s="7">
        <f t="shared" si="56"/>
        <v>0</v>
      </c>
      <c r="R469" s="7">
        <f t="shared" si="49"/>
        <v>0</v>
      </c>
      <c r="S469" s="7">
        <f t="shared" si="50"/>
        <v>0</v>
      </c>
      <c r="T469" s="7" t="str">
        <f t="shared" si="51"/>
        <v/>
      </c>
      <c r="U469" s="7" t="str">
        <f t="shared" si="52"/>
        <v/>
      </c>
    </row>
    <row r="470" spans="1:21" ht="15.95" hidden="1" customHeight="1">
      <c r="A470" s="230" t="s">
        <v>1624</v>
      </c>
      <c r="B470" s="105"/>
      <c r="C470" s="108"/>
      <c r="D470" s="108"/>
      <c r="E470" s="109"/>
      <c r="F470" s="109"/>
      <c r="G470" s="194">
        <f>VLOOKUP(E470,別表３!$B$9:$I$14,7,FALSE)</f>
        <v>0</v>
      </c>
      <c r="H470" s="194">
        <f>VLOOKUP($F470,別表３!$B$9:$I$14,7,FALSE)</f>
        <v>0</v>
      </c>
      <c r="I470" s="194">
        <f>VLOOKUP($F470,別表３!$B$9:$I$14,7,FALSE)</f>
        <v>0</v>
      </c>
      <c r="J470" s="194">
        <f>IF(F470=5,別表２!$E$4,0)</f>
        <v>0</v>
      </c>
      <c r="K470" s="194">
        <f>VLOOKUP($F470,別表３!$B$9:$I$14,5,FALSE)</f>
        <v>0</v>
      </c>
      <c r="L470" s="231" t="str">
        <f>IF(F470="","",VLOOKUP(F470,別表３!$B$9:$D$14,3,FALSE))</f>
        <v/>
      </c>
      <c r="M470" s="98"/>
      <c r="N470" s="98"/>
      <c r="O470" s="97"/>
      <c r="P470" s="232">
        <f t="shared" si="55"/>
        <v>0</v>
      </c>
      <c r="Q470" s="7">
        <f t="shared" si="56"/>
        <v>0</v>
      </c>
      <c r="R470" s="7">
        <f t="shared" si="49"/>
        <v>0</v>
      </c>
      <c r="S470" s="7">
        <f t="shared" si="50"/>
        <v>0</v>
      </c>
      <c r="T470" s="7" t="str">
        <f t="shared" si="51"/>
        <v/>
      </c>
      <c r="U470" s="7" t="str">
        <f t="shared" si="52"/>
        <v/>
      </c>
    </row>
    <row r="471" spans="1:21" ht="15.95" hidden="1" customHeight="1">
      <c r="A471" s="230" t="s">
        <v>1625</v>
      </c>
      <c r="B471" s="105"/>
      <c r="C471" s="108"/>
      <c r="D471" s="108"/>
      <c r="E471" s="109"/>
      <c r="F471" s="109"/>
      <c r="G471" s="194">
        <f>VLOOKUP(E471,別表３!$B$9:$I$14,7,FALSE)</f>
        <v>0</v>
      </c>
      <c r="H471" s="194">
        <f>VLOOKUP($F471,別表３!$B$9:$I$14,7,FALSE)</f>
        <v>0</v>
      </c>
      <c r="I471" s="194">
        <f>VLOOKUP($F471,別表３!$B$9:$I$14,7,FALSE)</f>
        <v>0</v>
      </c>
      <c r="J471" s="194">
        <f>IF(F471=5,別表２!$E$4,0)</f>
        <v>0</v>
      </c>
      <c r="K471" s="194">
        <f>VLOOKUP($F471,別表３!$B$9:$I$14,5,FALSE)</f>
        <v>0</v>
      </c>
      <c r="L471" s="231" t="str">
        <f>IF(F471="","",VLOOKUP(F471,別表３!$B$9:$D$14,3,FALSE))</f>
        <v/>
      </c>
      <c r="M471" s="98"/>
      <c r="N471" s="98"/>
      <c r="O471" s="97"/>
      <c r="P471" s="232">
        <f t="shared" si="55"/>
        <v>0</v>
      </c>
      <c r="Q471" s="7">
        <f t="shared" si="56"/>
        <v>0</v>
      </c>
      <c r="R471" s="7">
        <f t="shared" si="49"/>
        <v>0</v>
      </c>
      <c r="S471" s="7">
        <f t="shared" si="50"/>
        <v>0</v>
      </c>
      <c r="T471" s="7" t="str">
        <f t="shared" si="51"/>
        <v/>
      </c>
      <c r="U471" s="7" t="str">
        <f t="shared" si="52"/>
        <v/>
      </c>
    </row>
    <row r="472" spans="1:21" ht="15.95" hidden="1" customHeight="1">
      <c r="A472" s="230" t="s">
        <v>1626</v>
      </c>
      <c r="B472" s="105"/>
      <c r="C472" s="108"/>
      <c r="D472" s="108"/>
      <c r="E472" s="109"/>
      <c r="F472" s="109"/>
      <c r="G472" s="194">
        <f>VLOOKUP(E472,別表３!$B$9:$I$14,7,FALSE)</f>
        <v>0</v>
      </c>
      <c r="H472" s="194">
        <f>VLOOKUP($F472,別表３!$B$9:$I$14,7,FALSE)</f>
        <v>0</v>
      </c>
      <c r="I472" s="194">
        <f>VLOOKUP($F472,別表３!$B$9:$I$14,7,FALSE)</f>
        <v>0</v>
      </c>
      <c r="J472" s="194">
        <f>IF(F472=5,別表２!$E$4,0)</f>
        <v>0</v>
      </c>
      <c r="K472" s="194">
        <f>VLOOKUP($F472,別表３!$B$9:$I$14,5,FALSE)</f>
        <v>0</v>
      </c>
      <c r="L472" s="231" t="str">
        <f>IF(F472="","",VLOOKUP(F472,別表３!$B$9:$D$14,3,FALSE))</f>
        <v/>
      </c>
      <c r="M472" s="98"/>
      <c r="N472" s="98"/>
      <c r="O472" s="97"/>
      <c r="P472" s="232">
        <f t="shared" si="55"/>
        <v>0</v>
      </c>
      <c r="Q472" s="7">
        <f t="shared" si="56"/>
        <v>0</v>
      </c>
      <c r="R472" s="7">
        <f t="shared" si="49"/>
        <v>0</v>
      </c>
      <c r="S472" s="7">
        <f t="shared" si="50"/>
        <v>0</v>
      </c>
      <c r="T472" s="7" t="str">
        <f t="shared" si="51"/>
        <v/>
      </c>
      <c r="U472" s="7" t="str">
        <f t="shared" si="52"/>
        <v/>
      </c>
    </row>
    <row r="473" spans="1:21" ht="15.95" hidden="1" customHeight="1">
      <c r="A473" s="230" t="s">
        <v>1627</v>
      </c>
      <c r="B473" s="105"/>
      <c r="C473" s="108"/>
      <c r="D473" s="108"/>
      <c r="E473" s="109"/>
      <c r="F473" s="109"/>
      <c r="G473" s="194">
        <f>VLOOKUP(E473,別表３!$B$9:$I$14,7,FALSE)</f>
        <v>0</v>
      </c>
      <c r="H473" s="194">
        <f>VLOOKUP($F473,別表３!$B$9:$I$14,7,FALSE)</f>
        <v>0</v>
      </c>
      <c r="I473" s="194">
        <f>VLOOKUP($F473,別表３!$B$9:$I$14,7,FALSE)</f>
        <v>0</v>
      </c>
      <c r="J473" s="194">
        <f>IF(F473=5,別表２!$E$4,0)</f>
        <v>0</v>
      </c>
      <c r="K473" s="194">
        <f>VLOOKUP($F473,別表３!$B$9:$I$14,5,FALSE)</f>
        <v>0</v>
      </c>
      <c r="L473" s="231" t="str">
        <f>IF(F473="","",VLOOKUP(F473,別表３!$B$9:$D$14,3,FALSE))</f>
        <v/>
      </c>
      <c r="M473" s="98"/>
      <c r="N473" s="98"/>
      <c r="O473" s="97"/>
      <c r="P473" s="232">
        <f t="shared" si="55"/>
        <v>0</v>
      </c>
      <c r="Q473" s="7">
        <f t="shared" si="56"/>
        <v>0</v>
      </c>
      <c r="R473" s="7">
        <f t="shared" si="49"/>
        <v>0</v>
      </c>
      <c r="S473" s="7">
        <f t="shared" si="50"/>
        <v>0</v>
      </c>
      <c r="T473" s="7" t="str">
        <f t="shared" si="51"/>
        <v/>
      </c>
      <c r="U473" s="7" t="str">
        <f t="shared" si="52"/>
        <v/>
      </c>
    </row>
    <row r="474" spans="1:21" ht="15.95" hidden="1" customHeight="1">
      <c r="A474" s="230" t="s">
        <v>1628</v>
      </c>
      <c r="B474" s="105"/>
      <c r="C474" s="108"/>
      <c r="D474" s="108"/>
      <c r="E474" s="109"/>
      <c r="F474" s="109"/>
      <c r="G474" s="194">
        <f>VLOOKUP(E474,別表３!$B$9:$I$14,7,FALSE)</f>
        <v>0</v>
      </c>
      <c r="H474" s="194">
        <f>VLOOKUP($F474,別表３!$B$9:$I$14,7,FALSE)</f>
        <v>0</v>
      </c>
      <c r="I474" s="194">
        <f>VLOOKUP($F474,別表３!$B$9:$I$14,7,FALSE)</f>
        <v>0</v>
      </c>
      <c r="J474" s="194">
        <f>IF(F474=5,別表２!$E$4,0)</f>
        <v>0</v>
      </c>
      <c r="K474" s="194">
        <f>VLOOKUP($F474,別表３!$B$9:$I$14,5,FALSE)</f>
        <v>0</v>
      </c>
      <c r="L474" s="231" t="str">
        <f>IF(F474="","",VLOOKUP(F474,別表３!$B$9:$D$14,3,FALSE))</f>
        <v/>
      </c>
      <c r="M474" s="98"/>
      <c r="N474" s="98"/>
      <c r="O474" s="97"/>
      <c r="P474" s="232">
        <f t="shared" si="55"/>
        <v>0</v>
      </c>
      <c r="Q474" s="7">
        <f t="shared" si="56"/>
        <v>0</v>
      </c>
      <c r="R474" s="7">
        <f t="shared" si="49"/>
        <v>0</v>
      </c>
      <c r="S474" s="7">
        <f t="shared" si="50"/>
        <v>0</v>
      </c>
      <c r="T474" s="7" t="str">
        <f t="shared" si="51"/>
        <v/>
      </c>
      <c r="U474" s="7" t="str">
        <f t="shared" si="52"/>
        <v/>
      </c>
    </row>
    <row r="475" spans="1:21" ht="15.95" hidden="1" customHeight="1">
      <c r="A475" s="230" t="s">
        <v>1629</v>
      </c>
      <c r="B475" s="105"/>
      <c r="C475" s="108"/>
      <c r="D475" s="108"/>
      <c r="E475" s="109"/>
      <c r="F475" s="109"/>
      <c r="G475" s="194">
        <f>VLOOKUP(E475,別表３!$B$9:$I$14,7,FALSE)</f>
        <v>0</v>
      </c>
      <c r="H475" s="194">
        <f>VLOOKUP($F475,別表３!$B$9:$I$14,7,FALSE)</f>
        <v>0</v>
      </c>
      <c r="I475" s="194">
        <f>VLOOKUP($F475,別表３!$B$9:$I$14,7,FALSE)</f>
        <v>0</v>
      </c>
      <c r="J475" s="194">
        <f>IF(F475=5,別表２!$E$4,0)</f>
        <v>0</v>
      </c>
      <c r="K475" s="194">
        <f>VLOOKUP($F475,別表３!$B$9:$I$14,5,FALSE)</f>
        <v>0</v>
      </c>
      <c r="L475" s="231" t="str">
        <f>IF(F475="","",VLOOKUP(F475,別表３!$B$9:$D$14,3,FALSE))</f>
        <v/>
      </c>
      <c r="M475" s="98"/>
      <c r="N475" s="98"/>
      <c r="O475" s="97"/>
      <c r="P475" s="232">
        <f t="shared" si="55"/>
        <v>0</v>
      </c>
      <c r="Q475" s="7">
        <f>IF(E475=5,G475,0)</f>
        <v>0</v>
      </c>
      <c r="R475" s="7">
        <f t="shared" si="49"/>
        <v>0</v>
      </c>
      <c r="S475" s="7">
        <f t="shared" si="50"/>
        <v>0</v>
      </c>
      <c r="T475" s="7" t="str">
        <f t="shared" si="51"/>
        <v/>
      </c>
      <c r="U475" s="7" t="str">
        <f t="shared" si="52"/>
        <v/>
      </c>
    </row>
    <row r="476" spans="1:21" s="217" customFormat="1" ht="15.95" hidden="1" customHeight="1">
      <c r="A476" s="230" t="s">
        <v>1630</v>
      </c>
      <c r="B476" s="105"/>
      <c r="C476" s="108"/>
      <c r="D476" s="108"/>
      <c r="E476" s="108"/>
      <c r="F476" s="108"/>
      <c r="G476" s="234">
        <f>VLOOKUP(E476,別表３!$B$9:$I$14,7,FALSE)</f>
        <v>0</v>
      </c>
      <c r="H476" s="234">
        <f>VLOOKUP($F476,別表３!$B$9:$I$14,7,FALSE)</f>
        <v>0</v>
      </c>
      <c r="I476" s="234">
        <f>VLOOKUP($F476,別表３!$B$9:$I$14,7,FALSE)</f>
        <v>0</v>
      </c>
      <c r="J476" s="234">
        <f>IF(F476=5,別表２!$E$4,0)</f>
        <v>0</v>
      </c>
      <c r="K476" s="234">
        <f>VLOOKUP($F476,別表３!$B$9:$I$14,5,FALSE)</f>
        <v>0</v>
      </c>
      <c r="L476" s="235" t="str">
        <f>IF(F476="","",VLOOKUP(F476,別表３!$B$9:$D$14,3,FALSE))</f>
        <v/>
      </c>
      <c r="M476" s="103"/>
      <c r="N476" s="103"/>
      <c r="O476" s="568"/>
      <c r="P476" s="236">
        <f t="shared" si="55"/>
        <v>0</v>
      </c>
      <c r="Q476" s="7">
        <f t="shared" ref="Q476:Q491" si="57">IF(E476=5,G476,0)</f>
        <v>0</v>
      </c>
      <c r="R476" s="7">
        <f t="shared" si="49"/>
        <v>0</v>
      </c>
      <c r="S476" s="7">
        <f t="shared" si="50"/>
        <v>0</v>
      </c>
      <c r="T476" s="7" t="str">
        <f t="shared" si="51"/>
        <v/>
      </c>
      <c r="U476" s="7" t="str">
        <f t="shared" si="52"/>
        <v/>
      </c>
    </row>
    <row r="477" spans="1:21" s="217" customFormat="1" ht="15.95" hidden="1" customHeight="1">
      <c r="A477" s="230" t="s">
        <v>1631</v>
      </c>
      <c r="B477" s="105"/>
      <c r="C477" s="108"/>
      <c r="D477" s="108"/>
      <c r="E477" s="108"/>
      <c r="F477" s="108"/>
      <c r="G477" s="234">
        <f>VLOOKUP(E477,別表３!$B$9:$I$14,7,FALSE)</f>
        <v>0</v>
      </c>
      <c r="H477" s="234">
        <f>VLOOKUP($F477,別表３!$B$9:$I$14,7,FALSE)</f>
        <v>0</v>
      </c>
      <c r="I477" s="234">
        <f>VLOOKUP($F477,別表３!$B$9:$I$14,7,FALSE)</f>
        <v>0</v>
      </c>
      <c r="J477" s="234">
        <f>IF(F477=5,別表２!$E$4,0)</f>
        <v>0</v>
      </c>
      <c r="K477" s="234">
        <f>VLOOKUP($F477,別表３!$B$9:$I$14,5,FALSE)</f>
        <v>0</v>
      </c>
      <c r="L477" s="235" t="str">
        <f>IF(F477="","",VLOOKUP(F477,別表３!$B$9:$D$14,3,FALSE))</f>
        <v/>
      </c>
      <c r="M477" s="103"/>
      <c r="N477" s="103"/>
      <c r="O477" s="568"/>
      <c r="P477" s="236">
        <f t="shared" si="55"/>
        <v>0</v>
      </c>
      <c r="Q477" s="7">
        <f t="shared" si="57"/>
        <v>0</v>
      </c>
      <c r="R477" s="7">
        <f t="shared" si="49"/>
        <v>0</v>
      </c>
      <c r="S477" s="7">
        <f t="shared" si="50"/>
        <v>0</v>
      </c>
      <c r="T477" s="7" t="str">
        <f t="shared" si="51"/>
        <v/>
      </c>
      <c r="U477" s="7" t="str">
        <f t="shared" si="52"/>
        <v/>
      </c>
    </row>
    <row r="478" spans="1:21" s="217" customFormat="1" ht="15.95" hidden="1" customHeight="1">
      <c r="A478" s="230" t="s">
        <v>1632</v>
      </c>
      <c r="B478" s="105"/>
      <c r="C478" s="110"/>
      <c r="D478" s="110"/>
      <c r="E478" s="108"/>
      <c r="F478" s="108"/>
      <c r="G478" s="234">
        <f>VLOOKUP(E478,別表３!$B$9:$I$14,7,FALSE)</f>
        <v>0</v>
      </c>
      <c r="H478" s="234">
        <f>VLOOKUP($F478,別表３!$B$9:$I$14,7,FALSE)</f>
        <v>0</v>
      </c>
      <c r="I478" s="234">
        <f>VLOOKUP($F478,別表３!$B$9:$I$14,7,FALSE)</f>
        <v>0</v>
      </c>
      <c r="J478" s="234">
        <f>IF(F478=5,別表２!$E$4,0)</f>
        <v>0</v>
      </c>
      <c r="K478" s="234">
        <f>VLOOKUP($F478,別表３!$B$9:$I$14,5,FALSE)</f>
        <v>0</v>
      </c>
      <c r="L478" s="235" t="str">
        <f>IF(F478="","",VLOOKUP(F478,別表３!$B$9:$D$14,3,FALSE))</f>
        <v/>
      </c>
      <c r="M478" s="103"/>
      <c r="N478" s="103"/>
      <c r="O478" s="568"/>
      <c r="P478" s="236">
        <f t="shared" si="55"/>
        <v>0</v>
      </c>
      <c r="Q478" s="7">
        <f t="shared" si="57"/>
        <v>0</v>
      </c>
      <c r="R478" s="7">
        <f t="shared" si="49"/>
        <v>0</v>
      </c>
      <c r="S478" s="7">
        <f t="shared" si="50"/>
        <v>0</v>
      </c>
      <c r="T478" s="7" t="str">
        <f t="shared" si="51"/>
        <v/>
      </c>
      <c r="U478" s="7" t="str">
        <f t="shared" si="52"/>
        <v/>
      </c>
    </row>
    <row r="479" spans="1:21" s="217" customFormat="1" ht="15.95" hidden="1" customHeight="1">
      <c r="A479" s="230" t="s">
        <v>1633</v>
      </c>
      <c r="B479" s="105"/>
      <c r="C479" s="108"/>
      <c r="D479" s="108"/>
      <c r="E479" s="108"/>
      <c r="F479" s="108"/>
      <c r="G479" s="234">
        <f>VLOOKUP(E479,別表３!$B$9:$I$14,7,FALSE)</f>
        <v>0</v>
      </c>
      <c r="H479" s="234">
        <f>VLOOKUP($F479,別表３!$B$9:$I$14,7,FALSE)</f>
        <v>0</v>
      </c>
      <c r="I479" s="234">
        <f>VLOOKUP($F479,別表３!$B$9:$I$14,7,FALSE)</f>
        <v>0</v>
      </c>
      <c r="J479" s="234">
        <f>IF(F479=5,別表２!$E$4,0)</f>
        <v>0</v>
      </c>
      <c r="K479" s="234">
        <f>VLOOKUP($F479,別表３!$B$9:$I$14,5,FALSE)</f>
        <v>0</v>
      </c>
      <c r="L479" s="235" t="str">
        <f>IF(F479="","",VLOOKUP(F479,別表３!$B$9:$D$14,3,FALSE))</f>
        <v/>
      </c>
      <c r="M479" s="103"/>
      <c r="N479" s="103"/>
      <c r="O479" s="568"/>
      <c r="P479" s="236">
        <f t="shared" si="55"/>
        <v>0</v>
      </c>
      <c r="Q479" s="7">
        <f t="shared" si="57"/>
        <v>0</v>
      </c>
      <c r="R479" s="7">
        <f t="shared" si="49"/>
        <v>0</v>
      </c>
      <c r="S479" s="7">
        <f t="shared" si="50"/>
        <v>0</v>
      </c>
      <c r="T479" s="7" t="str">
        <f t="shared" si="51"/>
        <v/>
      </c>
      <c r="U479" s="7" t="str">
        <f t="shared" si="52"/>
        <v/>
      </c>
    </row>
    <row r="480" spans="1:21" ht="15.95" hidden="1" customHeight="1">
      <c r="A480" s="230" t="s">
        <v>1634</v>
      </c>
      <c r="B480" s="105"/>
      <c r="C480" s="108"/>
      <c r="D480" s="108"/>
      <c r="E480" s="109"/>
      <c r="F480" s="109"/>
      <c r="G480" s="194">
        <f>VLOOKUP(E480,別表３!$B$9:$I$14,7,FALSE)</f>
        <v>0</v>
      </c>
      <c r="H480" s="194">
        <f>VLOOKUP($F480,別表３!$B$9:$I$14,7,FALSE)</f>
        <v>0</v>
      </c>
      <c r="I480" s="194">
        <f>VLOOKUP($F480,別表３!$B$9:$I$14,7,FALSE)</f>
        <v>0</v>
      </c>
      <c r="J480" s="194">
        <f>IF(F480=5,別表２!$E$4,0)</f>
        <v>0</v>
      </c>
      <c r="K480" s="194">
        <f>VLOOKUP($F480,別表３!$B$9:$I$14,5,FALSE)</f>
        <v>0</v>
      </c>
      <c r="L480" s="231" t="str">
        <f>IF(F480="","",VLOOKUP(F480,別表３!$B$9:$D$14,3,FALSE))</f>
        <v/>
      </c>
      <c r="M480" s="98"/>
      <c r="N480" s="98"/>
      <c r="O480" s="97"/>
      <c r="P480" s="232">
        <f t="shared" si="55"/>
        <v>0</v>
      </c>
      <c r="Q480" s="7">
        <f t="shared" si="57"/>
        <v>0</v>
      </c>
      <c r="R480" s="7">
        <f t="shared" si="49"/>
        <v>0</v>
      </c>
      <c r="S480" s="7">
        <f t="shared" si="50"/>
        <v>0</v>
      </c>
      <c r="T480" s="7" t="str">
        <f t="shared" si="51"/>
        <v/>
      </c>
      <c r="U480" s="7" t="str">
        <f t="shared" si="52"/>
        <v/>
      </c>
    </row>
    <row r="481" spans="1:21" ht="15.95" hidden="1" customHeight="1">
      <c r="A481" s="230" t="s">
        <v>1635</v>
      </c>
      <c r="B481" s="105"/>
      <c r="C481" s="108"/>
      <c r="D481" s="108"/>
      <c r="E481" s="109"/>
      <c r="F481" s="109"/>
      <c r="G481" s="194">
        <f>VLOOKUP(E481,別表３!$B$9:$I$14,7,FALSE)</f>
        <v>0</v>
      </c>
      <c r="H481" s="194">
        <f>VLOOKUP($F481,別表３!$B$9:$I$14,7,FALSE)</f>
        <v>0</v>
      </c>
      <c r="I481" s="194">
        <f>VLOOKUP($F481,別表３!$B$9:$I$14,7,FALSE)</f>
        <v>0</v>
      </c>
      <c r="J481" s="194">
        <f>IF(F481=5,別表２!$E$4,0)</f>
        <v>0</v>
      </c>
      <c r="K481" s="194">
        <f>VLOOKUP($F481,別表３!$B$9:$I$14,5,FALSE)</f>
        <v>0</v>
      </c>
      <c r="L481" s="231" t="str">
        <f>IF(F481="","",VLOOKUP(F481,別表３!$B$9:$D$14,3,FALSE))</f>
        <v/>
      </c>
      <c r="M481" s="98"/>
      <c r="N481" s="98"/>
      <c r="O481" s="97"/>
      <c r="P481" s="232">
        <f t="shared" si="55"/>
        <v>0</v>
      </c>
      <c r="Q481" s="7">
        <f t="shared" si="57"/>
        <v>0</v>
      </c>
      <c r="R481" s="7">
        <f t="shared" si="49"/>
        <v>0</v>
      </c>
      <c r="S481" s="7">
        <f t="shared" si="50"/>
        <v>0</v>
      </c>
      <c r="T481" s="7" t="str">
        <f t="shared" si="51"/>
        <v/>
      </c>
      <c r="U481" s="7" t="str">
        <f t="shared" si="52"/>
        <v/>
      </c>
    </row>
    <row r="482" spans="1:21" ht="15.95" hidden="1" customHeight="1">
      <c r="A482" s="230" t="s">
        <v>1636</v>
      </c>
      <c r="B482" s="105"/>
      <c r="C482" s="108"/>
      <c r="D482" s="108"/>
      <c r="E482" s="109"/>
      <c r="F482" s="109"/>
      <c r="G482" s="194">
        <f>VLOOKUP(E482,別表３!$B$9:$I$14,7,FALSE)</f>
        <v>0</v>
      </c>
      <c r="H482" s="194">
        <f>VLOOKUP($F482,別表３!$B$9:$I$14,7,FALSE)</f>
        <v>0</v>
      </c>
      <c r="I482" s="194">
        <f>VLOOKUP($F482,別表３!$B$9:$I$14,7,FALSE)</f>
        <v>0</v>
      </c>
      <c r="J482" s="194">
        <f>IF(F482=5,別表２!$E$4,0)</f>
        <v>0</v>
      </c>
      <c r="K482" s="194">
        <f>VLOOKUP($F482,別表３!$B$9:$I$14,5,FALSE)</f>
        <v>0</v>
      </c>
      <c r="L482" s="231" t="str">
        <f>IF(F482="","",VLOOKUP(F482,別表３!$B$9:$D$14,3,FALSE))</f>
        <v/>
      </c>
      <c r="M482" s="98"/>
      <c r="N482" s="98"/>
      <c r="O482" s="97"/>
      <c r="P482" s="232">
        <f t="shared" si="55"/>
        <v>0</v>
      </c>
      <c r="Q482" s="7">
        <f t="shared" si="57"/>
        <v>0</v>
      </c>
      <c r="R482" s="7">
        <f t="shared" si="49"/>
        <v>0</v>
      </c>
      <c r="S482" s="7">
        <f t="shared" si="50"/>
        <v>0</v>
      </c>
      <c r="T482" s="7" t="str">
        <f t="shared" si="51"/>
        <v/>
      </c>
      <c r="U482" s="7" t="str">
        <f t="shared" si="52"/>
        <v/>
      </c>
    </row>
    <row r="483" spans="1:21" ht="15.95" hidden="1" customHeight="1">
      <c r="A483" s="230" t="s">
        <v>1637</v>
      </c>
      <c r="B483" s="105"/>
      <c r="C483" s="108"/>
      <c r="D483" s="108"/>
      <c r="E483" s="109"/>
      <c r="F483" s="109"/>
      <c r="G483" s="194">
        <f>VLOOKUP(E483,別表３!$B$9:$I$14,7,FALSE)</f>
        <v>0</v>
      </c>
      <c r="H483" s="194">
        <f>VLOOKUP($F483,別表３!$B$9:$I$14,7,FALSE)</f>
        <v>0</v>
      </c>
      <c r="I483" s="194">
        <f>VLOOKUP($F483,別表３!$B$9:$I$14,7,FALSE)</f>
        <v>0</v>
      </c>
      <c r="J483" s="194">
        <f>IF(F483=5,別表２!$E$4,0)</f>
        <v>0</v>
      </c>
      <c r="K483" s="194">
        <f>VLOOKUP($F483,別表３!$B$9:$I$14,5,FALSE)</f>
        <v>0</v>
      </c>
      <c r="L483" s="231" t="str">
        <f>IF(F483="","",VLOOKUP(F483,別表３!$B$9:$D$14,3,FALSE))</f>
        <v/>
      </c>
      <c r="M483" s="98"/>
      <c r="N483" s="98"/>
      <c r="O483" s="97"/>
      <c r="P483" s="232">
        <f t="shared" si="55"/>
        <v>0</v>
      </c>
      <c r="Q483" s="7">
        <f t="shared" si="57"/>
        <v>0</v>
      </c>
      <c r="R483" s="7">
        <f t="shared" si="49"/>
        <v>0</v>
      </c>
      <c r="S483" s="7">
        <f t="shared" si="50"/>
        <v>0</v>
      </c>
      <c r="T483" s="7" t="str">
        <f t="shared" si="51"/>
        <v/>
      </c>
      <c r="U483" s="7" t="str">
        <f t="shared" si="52"/>
        <v/>
      </c>
    </row>
    <row r="484" spans="1:21" ht="15.95" hidden="1" customHeight="1">
      <c r="A484" s="230" t="s">
        <v>1638</v>
      </c>
      <c r="B484" s="105"/>
      <c r="C484" s="108"/>
      <c r="D484" s="108"/>
      <c r="E484" s="109"/>
      <c r="F484" s="109"/>
      <c r="G484" s="194">
        <f>VLOOKUP(E484,別表３!$B$9:$I$14,7,FALSE)</f>
        <v>0</v>
      </c>
      <c r="H484" s="194">
        <f>VLOOKUP($F484,別表３!$B$9:$I$14,7,FALSE)</f>
        <v>0</v>
      </c>
      <c r="I484" s="194">
        <f>VLOOKUP($F484,別表３!$B$9:$I$14,7,FALSE)</f>
        <v>0</v>
      </c>
      <c r="J484" s="194">
        <f>IF(F484=5,別表２!$E$4,0)</f>
        <v>0</v>
      </c>
      <c r="K484" s="194">
        <f>VLOOKUP($F484,別表３!$B$9:$I$14,5,FALSE)</f>
        <v>0</v>
      </c>
      <c r="L484" s="231" t="str">
        <f>IF(F484="","",VLOOKUP(F484,別表３!$B$9:$D$14,3,FALSE))</f>
        <v/>
      </c>
      <c r="M484" s="98"/>
      <c r="N484" s="98"/>
      <c r="O484" s="97"/>
      <c r="P484" s="232">
        <f t="shared" si="55"/>
        <v>0</v>
      </c>
      <c r="Q484" s="7">
        <f t="shared" si="57"/>
        <v>0</v>
      </c>
      <c r="R484" s="7">
        <f t="shared" si="49"/>
        <v>0</v>
      </c>
      <c r="S484" s="7">
        <f t="shared" si="50"/>
        <v>0</v>
      </c>
      <c r="T484" s="7" t="str">
        <f t="shared" si="51"/>
        <v/>
      </c>
      <c r="U484" s="7" t="str">
        <f t="shared" si="52"/>
        <v/>
      </c>
    </row>
    <row r="485" spans="1:21" ht="15.95" hidden="1" customHeight="1">
      <c r="A485" s="230" t="s">
        <v>1639</v>
      </c>
      <c r="B485" s="105"/>
      <c r="C485" s="108"/>
      <c r="D485" s="108"/>
      <c r="E485" s="109"/>
      <c r="F485" s="109"/>
      <c r="G485" s="194">
        <f>VLOOKUP(E485,別表３!$B$9:$I$14,7,FALSE)</f>
        <v>0</v>
      </c>
      <c r="H485" s="194">
        <f>VLOOKUP($F485,別表３!$B$9:$I$14,7,FALSE)</f>
        <v>0</v>
      </c>
      <c r="I485" s="194">
        <f>VLOOKUP($F485,別表３!$B$9:$I$14,7,FALSE)</f>
        <v>0</v>
      </c>
      <c r="J485" s="194">
        <f>IF(F485=5,別表２!$E$4,0)</f>
        <v>0</v>
      </c>
      <c r="K485" s="194">
        <f>VLOOKUP($F485,別表３!$B$9:$I$14,5,FALSE)</f>
        <v>0</v>
      </c>
      <c r="L485" s="231" t="str">
        <f>IF(F485="","",VLOOKUP(F485,別表３!$B$9:$D$14,3,FALSE))</f>
        <v/>
      </c>
      <c r="M485" s="98"/>
      <c r="N485" s="98"/>
      <c r="O485" s="97"/>
      <c r="P485" s="232">
        <f t="shared" si="55"/>
        <v>0</v>
      </c>
      <c r="Q485" s="7">
        <f t="shared" si="57"/>
        <v>0</v>
      </c>
      <c r="R485" s="7">
        <f t="shared" si="49"/>
        <v>0</v>
      </c>
      <c r="S485" s="7">
        <f t="shared" si="50"/>
        <v>0</v>
      </c>
      <c r="T485" s="7" t="str">
        <f t="shared" si="51"/>
        <v/>
      </c>
      <c r="U485" s="7" t="str">
        <f t="shared" si="52"/>
        <v/>
      </c>
    </row>
    <row r="486" spans="1:21" ht="15.95" hidden="1" customHeight="1">
      <c r="A486" s="230" t="s">
        <v>1640</v>
      </c>
      <c r="B486" s="105"/>
      <c r="C486" s="109"/>
      <c r="D486" s="109"/>
      <c r="E486" s="109"/>
      <c r="F486" s="109"/>
      <c r="G486" s="194">
        <f>VLOOKUP(E486,別表３!$B$9:$I$14,7,FALSE)</f>
        <v>0</v>
      </c>
      <c r="H486" s="194">
        <f>VLOOKUP($F486,別表３!$B$9:$I$14,7,FALSE)</f>
        <v>0</v>
      </c>
      <c r="I486" s="194">
        <f>VLOOKUP($F486,別表３!$B$9:$I$14,7,FALSE)</f>
        <v>0</v>
      </c>
      <c r="J486" s="194">
        <f>IF(F486=5,別表２!$E$4,0)</f>
        <v>0</v>
      </c>
      <c r="K486" s="194">
        <f>VLOOKUP($F486,別表３!$B$9:$I$14,5,FALSE)</f>
        <v>0</v>
      </c>
      <c r="L486" s="231" t="str">
        <f>IF(F486="","",VLOOKUP(F486,別表３!$B$9:$D$14,3,FALSE))</f>
        <v/>
      </c>
      <c r="M486" s="98"/>
      <c r="N486" s="98"/>
      <c r="O486" s="97"/>
      <c r="P486" s="232">
        <f t="shared" si="55"/>
        <v>0</v>
      </c>
      <c r="Q486" s="7">
        <f t="shared" si="57"/>
        <v>0</v>
      </c>
      <c r="R486" s="7">
        <f t="shared" si="49"/>
        <v>0</v>
      </c>
      <c r="S486" s="7">
        <f t="shared" si="50"/>
        <v>0</v>
      </c>
      <c r="T486" s="7" t="str">
        <f t="shared" si="51"/>
        <v/>
      </c>
      <c r="U486" s="7" t="str">
        <f t="shared" si="52"/>
        <v/>
      </c>
    </row>
    <row r="487" spans="1:21" ht="15.95" hidden="1" customHeight="1">
      <c r="A487" s="230" t="s">
        <v>1641</v>
      </c>
      <c r="B487" s="105"/>
      <c r="C487" s="109"/>
      <c r="D487" s="109"/>
      <c r="E487" s="109"/>
      <c r="F487" s="109"/>
      <c r="G487" s="194">
        <f>VLOOKUP(E487,別表３!$B$9:$I$14,7,FALSE)</f>
        <v>0</v>
      </c>
      <c r="H487" s="194">
        <f>VLOOKUP($F487,別表３!$B$9:$I$14,7,FALSE)</f>
        <v>0</v>
      </c>
      <c r="I487" s="194">
        <f>VLOOKUP($F487,別表３!$B$9:$I$14,7,FALSE)</f>
        <v>0</v>
      </c>
      <c r="J487" s="194">
        <f>IF(F487=5,別表２!$E$4,0)</f>
        <v>0</v>
      </c>
      <c r="K487" s="194">
        <f>VLOOKUP($F487,別表３!$B$9:$I$14,5,FALSE)</f>
        <v>0</v>
      </c>
      <c r="L487" s="231" t="str">
        <f>IF(F487="","",VLOOKUP(F487,別表３!$B$9:$D$14,3,FALSE))</f>
        <v/>
      </c>
      <c r="M487" s="98"/>
      <c r="N487" s="98"/>
      <c r="O487" s="97"/>
      <c r="P487" s="232">
        <f t="shared" si="55"/>
        <v>0</v>
      </c>
      <c r="Q487" s="7">
        <f t="shared" si="57"/>
        <v>0</v>
      </c>
      <c r="R487" s="7">
        <f t="shared" si="49"/>
        <v>0</v>
      </c>
      <c r="S487" s="7">
        <f t="shared" si="50"/>
        <v>0</v>
      </c>
      <c r="T487" s="7" t="str">
        <f t="shared" si="51"/>
        <v/>
      </c>
      <c r="U487" s="7" t="str">
        <f t="shared" si="52"/>
        <v/>
      </c>
    </row>
    <row r="488" spans="1:21" ht="15.95" hidden="1" customHeight="1">
      <c r="A488" s="230" t="s">
        <v>1642</v>
      </c>
      <c r="B488" s="105"/>
      <c r="C488" s="109"/>
      <c r="D488" s="109"/>
      <c r="E488" s="109"/>
      <c r="F488" s="109"/>
      <c r="G488" s="194">
        <f>VLOOKUP(E488,別表３!$B$9:$I$14,7,FALSE)</f>
        <v>0</v>
      </c>
      <c r="H488" s="194">
        <f>VLOOKUP($F488,別表３!$B$9:$I$14,7,FALSE)</f>
        <v>0</v>
      </c>
      <c r="I488" s="194">
        <f>VLOOKUP($F488,別表３!$B$9:$I$14,7,FALSE)</f>
        <v>0</v>
      </c>
      <c r="J488" s="194">
        <f>IF(F488=5,別表２!$E$4,0)</f>
        <v>0</v>
      </c>
      <c r="K488" s="194">
        <f>VLOOKUP($F488,別表３!$B$9:$I$14,5,FALSE)</f>
        <v>0</v>
      </c>
      <c r="L488" s="231" t="str">
        <f>IF(F488="","",VLOOKUP(F488,別表３!$B$9:$D$14,3,FALSE))</f>
        <v/>
      </c>
      <c r="M488" s="98"/>
      <c r="N488" s="98"/>
      <c r="O488" s="97"/>
      <c r="P488" s="232">
        <f t="shared" si="55"/>
        <v>0</v>
      </c>
      <c r="Q488" s="7">
        <f t="shared" si="57"/>
        <v>0</v>
      </c>
      <c r="R488" s="7">
        <f t="shared" si="49"/>
        <v>0</v>
      </c>
      <c r="S488" s="7">
        <f t="shared" si="50"/>
        <v>0</v>
      </c>
      <c r="T488" s="7" t="str">
        <f t="shared" si="51"/>
        <v/>
      </c>
      <c r="U488" s="7" t="str">
        <f t="shared" si="52"/>
        <v/>
      </c>
    </row>
    <row r="489" spans="1:21" ht="15.95" hidden="1" customHeight="1">
      <c r="A489" s="230" t="s">
        <v>1643</v>
      </c>
      <c r="B489" s="105"/>
      <c r="C489" s="109"/>
      <c r="D489" s="109"/>
      <c r="E489" s="109"/>
      <c r="F489" s="109"/>
      <c r="G489" s="194">
        <f>VLOOKUP(E489,別表３!$B$9:$I$14,7,FALSE)</f>
        <v>0</v>
      </c>
      <c r="H489" s="194">
        <f>VLOOKUP($F489,別表３!$B$9:$I$14,7,FALSE)</f>
        <v>0</v>
      </c>
      <c r="I489" s="194">
        <f>VLOOKUP($F489,別表３!$B$9:$I$14,7,FALSE)</f>
        <v>0</v>
      </c>
      <c r="J489" s="194">
        <f>IF(F489=5,別表２!$E$4,0)</f>
        <v>0</v>
      </c>
      <c r="K489" s="194">
        <f>VLOOKUP($F489,別表３!$B$9:$I$14,5,FALSE)</f>
        <v>0</v>
      </c>
      <c r="L489" s="231" t="str">
        <f>IF(F489="","",VLOOKUP(F489,別表３!$B$9:$D$14,3,FALSE))</f>
        <v/>
      </c>
      <c r="M489" s="98"/>
      <c r="N489" s="98"/>
      <c r="O489" s="97"/>
      <c r="P489" s="232">
        <f t="shared" si="55"/>
        <v>0</v>
      </c>
      <c r="Q489" s="7">
        <f t="shared" si="57"/>
        <v>0</v>
      </c>
      <c r="R489" s="7">
        <f t="shared" si="49"/>
        <v>0</v>
      </c>
      <c r="S489" s="7">
        <f t="shared" si="50"/>
        <v>0</v>
      </c>
      <c r="T489" s="7" t="str">
        <f t="shared" si="51"/>
        <v/>
      </c>
      <c r="U489" s="7" t="str">
        <f t="shared" si="52"/>
        <v/>
      </c>
    </row>
    <row r="490" spans="1:21" ht="15.95" hidden="1" customHeight="1">
      <c r="A490" s="230" t="s">
        <v>1644</v>
      </c>
      <c r="B490" s="105"/>
      <c r="C490" s="109"/>
      <c r="D490" s="109"/>
      <c r="E490" s="109"/>
      <c r="F490" s="109"/>
      <c r="G490" s="194">
        <f>VLOOKUP(E490,別表３!$B$9:$I$14,7,FALSE)</f>
        <v>0</v>
      </c>
      <c r="H490" s="194">
        <f>VLOOKUP($F490,別表３!$B$9:$I$14,7,FALSE)</f>
        <v>0</v>
      </c>
      <c r="I490" s="194">
        <f>VLOOKUP($F490,別表３!$B$9:$I$14,7,FALSE)</f>
        <v>0</v>
      </c>
      <c r="J490" s="194">
        <f>IF(F490=5,別表２!$E$4,0)</f>
        <v>0</v>
      </c>
      <c r="K490" s="194">
        <f>VLOOKUP($F490,別表３!$B$9:$I$14,5,FALSE)</f>
        <v>0</v>
      </c>
      <c r="L490" s="231" t="str">
        <f>IF(F490="","",VLOOKUP(F490,別表３!$B$9:$D$14,3,FALSE))</f>
        <v/>
      </c>
      <c r="M490" s="98"/>
      <c r="N490" s="98"/>
      <c r="O490" s="97"/>
      <c r="P490" s="232">
        <f t="shared" si="55"/>
        <v>0</v>
      </c>
      <c r="Q490" s="7">
        <f t="shared" si="57"/>
        <v>0</v>
      </c>
      <c r="R490" s="7">
        <f t="shared" si="49"/>
        <v>0</v>
      </c>
      <c r="S490" s="7">
        <f t="shared" si="50"/>
        <v>0</v>
      </c>
      <c r="T490" s="7" t="str">
        <f t="shared" si="51"/>
        <v/>
      </c>
      <c r="U490" s="7" t="str">
        <f t="shared" si="52"/>
        <v/>
      </c>
    </row>
    <row r="491" spans="1:21" ht="15.95" hidden="1" customHeight="1">
      <c r="A491" s="230" t="s">
        <v>1645</v>
      </c>
      <c r="B491" s="105"/>
      <c r="C491" s="109"/>
      <c r="D491" s="109"/>
      <c r="E491" s="109"/>
      <c r="F491" s="109"/>
      <c r="G491" s="194">
        <f>VLOOKUP(E491,別表３!$B$9:$I$14,7,FALSE)</f>
        <v>0</v>
      </c>
      <c r="H491" s="194">
        <f>VLOOKUP($F491,別表３!$B$9:$I$14,7,FALSE)</f>
        <v>0</v>
      </c>
      <c r="I491" s="194">
        <f>VLOOKUP($F491,別表３!$B$9:$I$14,7,FALSE)</f>
        <v>0</v>
      </c>
      <c r="J491" s="194">
        <f>IF(F491=5,別表２!$E$4,0)</f>
        <v>0</v>
      </c>
      <c r="K491" s="194">
        <f>VLOOKUP($F491,別表３!$B$9:$I$14,5,FALSE)</f>
        <v>0</v>
      </c>
      <c r="L491" s="231" t="str">
        <f>IF(F491="","",VLOOKUP(F491,別表３!$B$9:$D$14,3,FALSE))</f>
        <v/>
      </c>
      <c r="M491" s="98"/>
      <c r="N491" s="98"/>
      <c r="O491" s="97"/>
      <c r="P491" s="232">
        <f t="shared" si="55"/>
        <v>0</v>
      </c>
      <c r="Q491" s="7">
        <f t="shared" si="57"/>
        <v>0</v>
      </c>
      <c r="R491" s="7">
        <f t="shared" si="49"/>
        <v>0</v>
      </c>
      <c r="S491" s="7">
        <f t="shared" si="50"/>
        <v>0</v>
      </c>
      <c r="T491" s="7" t="str">
        <f t="shared" si="51"/>
        <v/>
      </c>
      <c r="U491" s="7" t="str">
        <f t="shared" si="52"/>
        <v/>
      </c>
    </row>
    <row r="492" spans="1:21" ht="15.95" hidden="1" customHeight="1">
      <c r="A492" s="230" t="s">
        <v>1646</v>
      </c>
      <c r="B492" s="105"/>
      <c r="C492" s="108"/>
      <c r="D492" s="108"/>
      <c r="E492" s="109"/>
      <c r="F492" s="109"/>
      <c r="G492" s="194">
        <f>VLOOKUP(E492,別表３!$B$9:$I$14,7,FALSE)</f>
        <v>0</v>
      </c>
      <c r="H492" s="194">
        <f>VLOOKUP($F492,別表３!$B$9:$I$14,7,FALSE)</f>
        <v>0</v>
      </c>
      <c r="I492" s="194">
        <f>VLOOKUP($F492,別表３!$B$9:$I$14,7,FALSE)</f>
        <v>0</v>
      </c>
      <c r="J492" s="194">
        <f>IF(F492=5,別表２!$E$4,0)</f>
        <v>0</v>
      </c>
      <c r="K492" s="194">
        <f>VLOOKUP($F492,別表３!$B$9:$I$14,5,FALSE)</f>
        <v>0</v>
      </c>
      <c r="L492" s="231" t="str">
        <f>IF(F492="","",VLOOKUP(F492,別表３!$B$9:$D$14,3,FALSE))</f>
        <v/>
      </c>
      <c r="M492" s="98"/>
      <c r="N492" s="98"/>
      <c r="O492" s="97"/>
      <c r="P492" s="232">
        <f t="shared" si="55"/>
        <v>0</v>
      </c>
      <c r="Q492" s="7">
        <f t="shared" si="27"/>
        <v>0</v>
      </c>
      <c r="R492" s="7">
        <f t="shared" si="23"/>
        <v>0</v>
      </c>
      <c r="S492" s="7">
        <f t="shared" si="24"/>
        <v>0</v>
      </c>
      <c r="T492" s="7" t="str">
        <f t="shared" si="25"/>
        <v/>
      </c>
      <c r="U492" s="7" t="str">
        <f t="shared" si="26"/>
        <v/>
      </c>
    </row>
    <row r="493" spans="1:21" ht="15.95" hidden="1" customHeight="1">
      <c r="A493" s="230" t="s">
        <v>1647</v>
      </c>
      <c r="B493" s="105"/>
      <c r="C493" s="109"/>
      <c r="D493" s="109"/>
      <c r="E493" s="109"/>
      <c r="F493" s="109"/>
      <c r="G493" s="194">
        <f>VLOOKUP(E493,別表３!$B$9:$I$14,7,FALSE)</f>
        <v>0</v>
      </c>
      <c r="H493" s="194">
        <f>VLOOKUP($F493,別表３!$B$9:$I$14,7,FALSE)</f>
        <v>0</v>
      </c>
      <c r="I493" s="194">
        <f>VLOOKUP($F493,別表３!$B$9:$I$14,7,FALSE)</f>
        <v>0</v>
      </c>
      <c r="J493" s="194">
        <f>IF(F493=5,別表２!$E$4,0)</f>
        <v>0</v>
      </c>
      <c r="K493" s="194">
        <f>VLOOKUP($F493,別表３!$B$9:$I$14,5,FALSE)</f>
        <v>0</v>
      </c>
      <c r="L493" s="231" t="str">
        <f>IF(F493="","",VLOOKUP(F493,別表３!$B$9:$D$14,3,FALSE))</f>
        <v/>
      </c>
      <c r="M493" s="98"/>
      <c r="N493" s="98"/>
      <c r="O493" s="97"/>
      <c r="P493" s="232">
        <f t="shared" si="55"/>
        <v>0</v>
      </c>
      <c r="Q493" s="7">
        <f t="shared" si="27"/>
        <v>0</v>
      </c>
      <c r="R493" s="7">
        <f t="shared" si="23"/>
        <v>0</v>
      </c>
      <c r="S493" s="7">
        <f t="shared" si="24"/>
        <v>0</v>
      </c>
      <c r="T493" s="7" t="str">
        <f t="shared" si="25"/>
        <v/>
      </c>
      <c r="U493" s="7" t="str">
        <f t="shared" si="26"/>
        <v/>
      </c>
    </row>
    <row r="494" spans="1:21" ht="15.95" hidden="1" customHeight="1">
      <c r="A494" s="230" t="s">
        <v>1648</v>
      </c>
      <c r="B494" s="105"/>
      <c r="C494" s="109"/>
      <c r="D494" s="109"/>
      <c r="E494" s="109"/>
      <c r="F494" s="109"/>
      <c r="G494" s="194">
        <f>VLOOKUP(E494,別表３!$B$9:$I$14,7,FALSE)</f>
        <v>0</v>
      </c>
      <c r="H494" s="194">
        <f>VLOOKUP($F494,別表３!$B$9:$I$14,7,FALSE)</f>
        <v>0</v>
      </c>
      <c r="I494" s="194">
        <f>VLOOKUP($F494,別表３!$B$9:$I$14,7,FALSE)</f>
        <v>0</v>
      </c>
      <c r="J494" s="194">
        <f>IF(F494=5,別表２!$E$4,0)</f>
        <v>0</v>
      </c>
      <c r="K494" s="194">
        <f>VLOOKUP($F494,別表３!$B$9:$I$14,5,FALSE)</f>
        <v>0</v>
      </c>
      <c r="L494" s="231" t="str">
        <f>IF(F494="","",VLOOKUP(F494,別表３!$B$9:$D$14,3,FALSE))</f>
        <v/>
      </c>
      <c r="M494" s="98"/>
      <c r="N494" s="98"/>
      <c r="O494" s="97"/>
      <c r="P494" s="232">
        <f t="shared" si="55"/>
        <v>0</v>
      </c>
      <c r="Q494" s="7">
        <f t="shared" si="27"/>
        <v>0</v>
      </c>
      <c r="R494" s="7">
        <f t="shared" si="23"/>
        <v>0</v>
      </c>
      <c r="S494" s="7">
        <f t="shared" si="24"/>
        <v>0</v>
      </c>
      <c r="T494" s="7" t="str">
        <f t="shared" si="25"/>
        <v/>
      </c>
      <c r="U494" s="7" t="str">
        <f t="shared" si="26"/>
        <v/>
      </c>
    </row>
    <row r="495" spans="1:21" ht="15.95" hidden="1" customHeight="1">
      <c r="A495" s="230" t="s">
        <v>1649</v>
      </c>
      <c r="B495" s="105"/>
      <c r="C495" s="109"/>
      <c r="D495" s="109"/>
      <c r="E495" s="109"/>
      <c r="F495" s="109"/>
      <c r="G495" s="194">
        <f>VLOOKUP(E495,別表３!$B$9:$I$14,7,FALSE)</f>
        <v>0</v>
      </c>
      <c r="H495" s="194">
        <f>VLOOKUP($F495,別表３!$B$9:$I$14,7,FALSE)</f>
        <v>0</v>
      </c>
      <c r="I495" s="194">
        <f>VLOOKUP($F495,別表３!$B$9:$I$14,7,FALSE)</f>
        <v>0</v>
      </c>
      <c r="J495" s="194">
        <f>IF(F495=5,別表２!$E$4,0)</f>
        <v>0</v>
      </c>
      <c r="K495" s="194">
        <f>VLOOKUP($F495,別表３!$B$9:$I$14,5,FALSE)</f>
        <v>0</v>
      </c>
      <c r="L495" s="231" t="str">
        <f>IF(F495="","",VLOOKUP(F495,別表３!$B$9:$D$14,3,FALSE))</f>
        <v/>
      </c>
      <c r="M495" s="98"/>
      <c r="N495" s="98"/>
      <c r="O495" s="97"/>
      <c r="P495" s="232">
        <f t="shared" si="55"/>
        <v>0</v>
      </c>
      <c r="Q495" s="7">
        <f t="shared" si="27"/>
        <v>0</v>
      </c>
      <c r="R495" s="7">
        <f t="shared" si="23"/>
        <v>0</v>
      </c>
      <c r="S495" s="7">
        <f t="shared" si="24"/>
        <v>0</v>
      </c>
      <c r="T495" s="7" t="str">
        <f t="shared" si="25"/>
        <v/>
      </c>
      <c r="U495" s="7" t="str">
        <f t="shared" si="26"/>
        <v/>
      </c>
    </row>
    <row r="496" spans="1:21" ht="15.95" hidden="1" customHeight="1">
      <c r="A496" s="230" t="s">
        <v>1650</v>
      </c>
      <c r="B496" s="105"/>
      <c r="C496" s="109"/>
      <c r="D496" s="109"/>
      <c r="E496" s="109"/>
      <c r="F496" s="109"/>
      <c r="G496" s="194">
        <f>VLOOKUP(E496,別表３!$B$9:$I$14,7,FALSE)</f>
        <v>0</v>
      </c>
      <c r="H496" s="194">
        <f>VLOOKUP($F496,別表３!$B$9:$I$14,7,FALSE)</f>
        <v>0</v>
      </c>
      <c r="I496" s="194">
        <f>VLOOKUP($F496,別表３!$B$9:$I$14,7,FALSE)</f>
        <v>0</v>
      </c>
      <c r="J496" s="194">
        <f>IF(F496=5,別表２!$E$4,0)</f>
        <v>0</v>
      </c>
      <c r="K496" s="194">
        <f>VLOOKUP($F496,別表３!$B$9:$I$14,5,FALSE)</f>
        <v>0</v>
      </c>
      <c r="L496" s="231" t="str">
        <f>IF(F496="","",VLOOKUP(F496,別表３!$B$9:$D$14,3,FALSE))</f>
        <v/>
      </c>
      <c r="M496" s="98"/>
      <c r="N496" s="98"/>
      <c r="O496" s="97"/>
      <c r="P496" s="232">
        <f t="shared" si="55"/>
        <v>0</v>
      </c>
      <c r="Q496" s="7">
        <f t="shared" si="27"/>
        <v>0</v>
      </c>
      <c r="R496" s="7">
        <f t="shared" si="23"/>
        <v>0</v>
      </c>
      <c r="S496" s="7">
        <f t="shared" si="24"/>
        <v>0</v>
      </c>
      <c r="T496" s="7" t="str">
        <f t="shared" si="25"/>
        <v/>
      </c>
      <c r="U496" s="7" t="str">
        <f t="shared" si="26"/>
        <v/>
      </c>
    </row>
    <row r="497" spans="1:21" ht="15.95" hidden="1" customHeight="1">
      <c r="A497" s="230" t="s">
        <v>1651</v>
      </c>
      <c r="B497" s="105"/>
      <c r="C497" s="109"/>
      <c r="D497" s="109"/>
      <c r="E497" s="109"/>
      <c r="F497" s="109"/>
      <c r="G497" s="194">
        <f>VLOOKUP(E497,別表３!$B$9:$I$14,7,FALSE)</f>
        <v>0</v>
      </c>
      <c r="H497" s="194">
        <f>VLOOKUP($F497,別表３!$B$9:$I$14,7,FALSE)</f>
        <v>0</v>
      </c>
      <c r="I497" s="194">
        <f>VLOOKUP($F497,別表３!$B$9:$I$14,7,FALSE)</f>
        <v>0</v>
      </c>
      <c r="J497" s="194">
        <f>IF(F497=5,別表２!$E$4,0)</f>
        <v>0</v>
      </c>
      <c r="K497" s="194">
        <f>VLOOKUP($F497,別表３!$B$9:$I$14,5,FALSE)</f>
        <v>0</v>
      </c>
      <c r="L497" s="231" t="str">
        <f>IF(F497="","",VLOOKUP(F497,別表３!$B$9:$D$14,3,FALSE))</f>
        <v/>
      </c>
      <c r="M497" s="98"/>
      <c r="N497" s="98"/>
      <c r="O497" s="97"/>
      <c r="P497" s="232">
        <f t="shared" si="55"/>
        <v>0</v>
      </c>
      <c r="Q497" s="7">
        <f t="shared" si="27"/>
        <v>0</v>
      </c>
      <c r="R497" s="7">
        <f t="shared" si="23"/>
        <v>0</v>
      </c>
      <c r="S497" s="7">
        <f t="shared" si="24"/>
        <v>0</v>
      </c>
      <c r="T497" s="7" t="str">
        <f t="shared" si="25"/>
        <v/>
      </c>
      <c r="U497" s="7" t="str">
        <f t="shared" si="26"/>
        <v/>
      </c>
    </row>
    <row r="498" spans="1:21" ht="15.95" hidden="1" customHeight="1">
      <c r="A498" s="230" t="s">
        <v>1652</v>
      </c>
      <c r="B498" s="105"/>
      <c r="C498" s="108"/>
      <c r="D498" s="108"/>
      <c r="E498" s="109"/>
      <c r="F498" s="109"/>
      <c r="G498" s="194">
        <f>VLOOKUP(E498,別表３!$B$9:$I$14,7,FALSE)</f>
        <v>0</v>
      </c>
      <c r="H498" s="194">
        <f>VLOOKUP($F498,別表３!$B$9:$I$14,7,FALSE)</f>
        <v>0</v>
      </c>
      <c r="I498" s="194">
        <f>VLOOKUP($F498,別表３!$B$9:$I$14,7,FALSE)</f>
        <v>0</v>
      </c>
      <c r="J498" s="194">
        <f>IF(F498=5,別表２!$E$4,0)</f>
        <v>0</v>
      </c>
      <c r="K498" s="194">
        <f>VLOOKUP($F498,別表３!$B$9:$I$14,5,FALSE)</f>
        <v>0</v>
      </c>
      <c r="L498" s="231" t="str">
        <f>IF(F498="","",VLOOKUP(F498,別表３!$B$9:$D$14,3,FALSE))</f>
        <v/>
      </c>
      <c r="M498" s="98"/>
      <c r="N498" s="98"/>
      <c r="O498" s="97"/>
      <c r="P498" s="232">
        <f t="shared" si="55"/>
        <v>0</v>
      </c>
      <c r="Q498" s="7">
        <f t="shared" si="27"/>
        <v>0</v>
      </c>
      <c r="R498" s="7">
        <f t="shared" ref="R498:R519" si="58">IF(F498=5,P498-G498,0)</f>
        <v>0</v>
      </c>
      <c r="S498" s="7">
        <f t="shared" ref="S498:S519" si="59">SUM(Q498:R498)</f>
        <v>0</v>
      </c>
      <c r="T498" s="7" t="str">
        <f t="shared" ref="T498:T519" si="60">IF(E498="","",VLOOKUP(E498,$V$53:$W$58,2,FALSE))</f>
        <v/>
      </c>
      <c r="U498" s="7" t="str">
        <f t="shared" ref="U498:U519" si="61">IF(F498="","",VLOOKUP(F498,$V$53:$W$58,2,FALSE))</f>
        <v/>
      </c>
    </row>
    <row r="499" spans="1:21" ht="15.95" hidden="1" customHeight="1">
      <c r="A499" s="230" t="s">
        <v>1653</v>
      </c>
      <c r="B499" s="105"/>
      <c r="C499" s="108"/>
      <c r="D499" s="108"/>
      <c r="E499" s="109"/>
      <c r="F499" s="109"/>
      <c r="G499" s="194">
        <f>VLOOKUP(E499,別表３!$B$9:$I$14,7,FALSE)</f>
        <v>0</v>
      </c>
      <c r="H499" s="194">
        <f>VLOOKUP($F499,別表３!$B$9:$I$14,7,FALSE)</f>
        <v>0</v>
      </c>
      <c r="I499" s="194">
        <f>VLOOKUP($F499,別表３!$B$9:$I$14,7,FALSE)</f>
        <v>0</v>
      </c>
      <c r="J499" s="194">
        <f>IF(F499=5,別表２!$E$4,0)</f>
        <v>0</v>
      </c>
      <c r="K499" s="194">
        <f>VLOOKUP($F499,別表３!$B$9:$I$14,5,FALSE)</f>
        <v>0</v>
      </c>
      <c r="L499" s="231" t="str">
        <f>IF(F499="","",VLOOKUP(F499,別表３!$B$9:$D$14,3,FALSE))</f>
        <v/>
      </c>
      <c r="M499" s="98"/>
      <c r="N499" s="98"/>
      <c r="O499" s="97"/>
      <c r="P499" s="232">
        <f t="shared" si="55"/>
        <v>0</v>
      </c>
      <c r="Q499" s="7">
        <f t="shared" si="27"/>
        <v>0</v>
      </c>
      <c r="R499" s="7">
        <f t="shared" si="58"/>
        <v>0</v>
      </c>
      <c r="S499" s="7">
        <f t="shared" si="59"/>
        <v>0</v>
      </c>
      <c r="T499" s="7" t="str">
        <f t="shared" si="60"/>
        <v/>
      </c>
      <c r="U499" s="7" t="str">
        <f t="shared" si="61"/>
        <v/>
      </c>
    </row>
    <row r="500" spans="1:21" ht="15.95" hidden="1" customHeight="1">
      <c r="A500" s="230" t="s">
        <v>1654</v>
      </c>
      <c r="B500" s="105"/>
      <c r="C500" s="108"/>
      <c r="D500" s="108"/>
      <c r="E500" s="109"/>
      <c r="F500" s="109"/>
      <c r="G500" s="194">
        <f>VLOOKUP(E500,別表３!$B$9:$I$14,7,FALSE)</f>
        <v>0</v>
      </c>
      <c r="H500" s="194">
        <f>VLOOKUP($F500,別表３!$B$9:$I$14,7,FALSE)</f>
        <v>0</v>
      </c>
      <c r="I500" s="194">
        <f>VLOOKUP($F500,別表３!$B$9:$I$14,7,FALSE)</f>
        <v>0</v>
      </c>
      <c r="J500" s="194">
        <f>IF(F500=5,別表２!$E$4,0)</f>
        <v>0</v>
      </c>
      <c r="K500" s="194">
        <f>VLOOKUP($F500,別表３!$B$9:$I$14,5,FALSE)</f>
        <v>0</v>
      </c>
      <c r="L500" s="231" t="str">
        <f>IF(F500="","",VLOOKUP(F500,別表３!$B$9:$D$14,3,FALSE))</f>
        <v/>
      </c>
      <c r="M500" s="98"/>
      <c r="N500" s="98"/>
      <c r="O500" s="97"/>
      <c r="P500" s="232">
        <f t="shared" si="55"/>
        <v>0</v>
      </c>
      <c r="Q500" s="7">
        <f t="shared" si="27"/>
        <v>0</v>
      </c>
      <c r="R500" s="7">
        <f t="shared" si="58"/>
        <v>0</v>
      </c>
      <c r="S500" s="7">
        <f t="shared" si="59"/>
        <v>0</v>
      </c>
      <c r="T500" s="7" t="str">
        <f t="shared" si="60"/>
        <v/>
      </c>
      <c r="U500" s="7" t="str">
        <f t="shared" si="61"/>
        <v/>
      </c>
    </row>
    <row r="501" spans="1:21" ht="15.95" hidden="1" customHeight="1">
      <c r="A501" s="230" t="s">
        <v>1655</v>
      </c>
      <c r="B501" s="105"/>
      <c r="C501" s="108"/>
      <c r="D501" s="108"/>
      <c r="E501" s="109"/>
      <c r="F501" s="109"/>
      <c r="G501" s="194">
        <f>VLOOKUP(E501,別表３!$B$9:$I$14,7,FALSE)</f>
        <v>0</v>
      </c>
      <c r="H501" s="194">
        <f>VLOOKUP($F501,別表３!$B$9:$I$14,7,FALSE)</f>
        <v>0</v>
      </c>
      <c r="I501" s="194">
        <f>VLOOKUP($F501,別表３!$B$9:$I$14,7,FALSE)</f>
        <v>0</v>
      </c>
      <c r="J501" s="194">
        <f>IF(F501=5,別表２!$E$4,0)</f>
        <v>0</v>
      </c>
      <c r="K501" s="194">
        <f>VLOOKUP($F501,別表３!$B$9:$I$14,5,FALSE)</f>
        <v>0</v>
      </c>
      <c r="L501" s="231" t="str">
        <f>IF(F501="","",VLOOKUP(F501,別表３!$B$9:$D$14,3,FALSE))</f>
        <v/>
      </c>
      <c r="M501" s="98"/>
      <c r="N501" s="98"/>
      <c r="O501" s="97"/>
      <c r="P501" s="232">
        <f t="shared" si="55"/>
        <v>0</v>
      </c>
      <c r="Q501" s="7">
        <f t="shared" si="27"/>
        <v>0</v>
      </c>
      <c r="R501" s="7">
        <f t="shared" si="58"/>
        <v>0</v>
      </c>
      <c r="S501" s="7">
        <f t="shared" si="59"/>
        <v>0</v>
      </c>
      <c r="T501" s="7" t="str">
        <f t="shared" si="60"/>
        <v/>
      </c>
      <c r="U501" s="7" t="str">
        <f t="shared" si="61"/>
        <v/>
      </c>
    </row>
    <row r="502" spans="1:21" ht="15.95" hidden="1" customHeight="1">
      <c r="A502" s="230" t="s">
        <v>1656</v>
      </c>
      <c r="B502" s="105"/>
      <c r="C502" s="108"/>
      <c r="D502" s="108"/>
      <c r="E502" s="109"/>
      <c r="F502" s="109"/>
      <c r="G502" s="194">
        <f>VLOOKUP(E502,別表３!$B$9:$I$14,7,FALSE)</f>
        <v>0</v>
      </c>
      <c r="H502" s="194">
        <f>VLOOKUP($F502,別表３!$B$9:$I$14,7,FALSE)</f>
        <v>0</v>
      </c>
      <c r="I502" s="194">
        <f>VLOOKUP($F502,別表３!$B$9:$I$14,7,FALSE)</f>
        <v>0</v>
      </c>
      <c r="J502" s="194">
        <f>IF(F502=5,別表２!$E$4,0)</f>
        <v>0</v>
      </c>
      <c r="K502" s="194">
        <f>VLOOKUP($F502,別表３!$B$9:$I$14,5,FALSE)</f>
        <v>0</v>
      </c>
      <c r="L502" s="231" t="str">
        <f>IF(F502="","",VLOOKUP(F502,別表３!$B$9:$D$14,3,FALSE))</f>
        <v/>
      </c>
      <c r="M502" s="98"/>
      <c r="N502" s="98"/>
      <c r="O502" s="97"/>
      <c r="P502" s="232">
        <f t="shared" si="55"/>
        <v>0</v>
      </c>
      <c r="Q502" s="7">
        <f t="shared" si="27"/>
        <v>0</v>
      </c>
      <c r="R502" s="7">
        <f t="shared" si="58"/>
        <v>0</v>
      </c>
      <c r="S502" s="7">
        <f t="shared" si="59"/>
        <v>0</v>
      </c>
      <c r="T502" s="7" t="str">
        <f t="shared" si="60"/>
        <v/>
      </c>
      <c r="U502" s="7" t="str">
        <f t="shared" si="61"/>
        <v/>
      </c>
    </row>
    <row r="503" spans="1:21" ht="15.95" hidden="1" customHeight="1">
      <c r="A503" s="230" t="s">
        <v>1657</v>
      </c>
      <c r="B503" s="105"/>
      <c r="C503" s="108"/>
      <c r="D503" s="108"/>
      <c r="E503" s="109"/>
      <c r="F503" s="109"/>
      <c r="G503" s="194">
        <f>VLOOKUP(E503,別表３!$B$9:$I$14,7,FALSE)</f>
        <v>0</v>
      </c>
      <c r="H503" s="194">
        <f>VLOOKUP($F503,別表３!$B$9:$I$14,7,FALSE)</f>
        <v>0</v>
      </c>
      <c r="I503" s="194">
        <f>VLOOKUP($F503,別表３!$B$9:$I$14,7,FALSE)</f>
        <v>0</v>
      </c>
      <c r="J503" s="194">
        <f>IF(F503=5,別表２!$E$4,0)</f>
        <v>0</v>
      </c>
      <c r="K503" s="194">
        <f>VLOOKUP($F503,別表３!$B$9:$I$14,5,FALSE)</f>
        <v>0</v>
      </c>
      <c r="L503" s="231" t="str">
        <f>IF(F503="","",VLOOKUP(F503,別表３!$B$9:$D$14,3,FALSE))</f>
        <v/>
      </c>
      <c r="M503" s="98"/>
      <c r="N503" s="98"/>
      <c r="O503" s="97"/>
      <c r="P503" s="232">
        <f t="shared" ref="P503:P566" si="62">IF(J503=0,0,IF(M503="",J503,M503))+IF(N503="",K503,IF(L503&lt;=N503+O503,L503,N503+O503))+SUM(G503:I503)</f>
        <v>0</v>
      </c>
      <c r="Q503" s="7">
        <f t="shared" si="27"/>
        <v>0</v>
      </c>
      <c r="R503" s="7">
        <f t="shared" si="58"/>
        <v>0</v>
      </c>
      <c r="S503" s="7">
        <f t="shared" si="59"/>
        <v>0</v>
      </c>
      <c r="T503" s="7" t="str">
        <f t="shared" si="60"/>
        <v/>
      </c>
      <c r="U503" s="7" t="str">
        <f t="shared" si="61"/>
        <v/>
      </c>
    </row>
    <row r="504" spans="1:21" ht="15.95" hidden="1" customHeight="1">
      <c r="A504" s="230" t="s">
        <v>1658</v>
      </c>
      <c r="B504" s="105"/>
      <c r="C504" s="108"/>
      <c r="D504" s="108"/>
      <c r="E504" s="109"/>
      <c r="F504" s="109"/>
      <c r="G504" s="194">
        <f>VLOOKUP(E504,別表３!$B$9:$I$14,7,FALSE)</f>
        <v>0</v>
      </c>
      <c r="H504" s="194">
        <f>VLOOKUP($F504,別表３!$B$9:$I$14,7,FALSE)</f>
        <v>0</v>
      </c>
      <c r="I504" s="194">
        <f>VLOOKUP($F504,別表３!$B$9:$I$14,7,FALSE)</f>
        <v>0</v>
      </c>
      <c r="J504" s="194">
        <f>IF(F504=5,別表２!$E$4,0)</f>
        <v>0</v>
      </c>
      <c r="K504" s="194">
        <f>VLOOKUP($F504,別表３!$B$9:$I$14,5,FALSE)</f>
        <v>0</v>
      </c>
      <c r="L504" s="231" t="str">
        <f>IF(F504="","",VLOOKUP(F504,別表３!$B$9:$D$14,3,FALSE))</f>
        <v/>
      </c>
      <c r="M504" s="98"/>
      <c r="N504" s="98"/>
      <c r="O504" s="97"/>
      <c r="P504" s="232">
        <f t="shared" si="62"/>
        <v>0</v>
      </c>
      <c r="Q504" s="7">
        <f>IF(E504=5,G504,0)</f>
        <v>0</v>
      </c>
      <c r="R504" s="7">
        <f t="shared" si="58"/>
        <v>0</v>
      </c>
      <c r="S504" s="7">
        <f t="shared" si="59"/>
        <v>0</v>
      </c>
      <c r="T504" s="7" t="str">
        <f t="shared" si="60"/>
        <v/>
      </c>
      <c r="U504" s="7" t="str">
        <f t="shared" si="61"/>
        <v/>
      </c>
    </row>
    <row r="505" spans="1:21" s="217" customFormat="1" ht="15.95" hidden="1" customHeight="1">
      <c r="A505" s="230" t="s">
        <v>1659</v>
      </c>
      <c r="B505" s="105"/>
      <c r="C505" s="108"/>
      <c r="D505" s="108"/>
      <c r="E505" s="108"/>
      <c r="F505" s="108"/>
      <c r="G505" s="234">
        <f>VLOOKUP(E505,別表３!$B$9:$I$14,7,FALSE)</f>
        <v>0</v>
      </c>
      <c r="H505" s="234">
        <f>VLOOKUP($F505,別表３!$B$9:$I$14,7,FALSE)</f>
        <v>0</v>
      </c>
      <c r="I505" s="234">
        <f>VLOOKUP($F505,別表３!$B$9:$I$14,7,FALSE)</f>
        <v>0</v>
      </c>
      <c r="J505" s="234">
        <f>IF(F505=5,別表２!$E$4,0)</f>
        <v>0</v>
      </c>
      <c r="K505" s="234">
        <f>VLOOKUP($F505,別表３!$B$9:$I$14,5,FALSE)</f>
        <v>0</v>
      </c>
      <c r="L505" s="235" t="str">
        <f>IF(F505="","",VLOOKUP(F505,別表３!$B$9:$D$14,3,FALSE))</f>
        <v/>
      </c>
      <c r="M505" s="103"/>
      <c r="N505" s="103"/>
      <c r="O505" s="568"/>
      <c r="P505" s="236">
        <f t="shared" si="62"/>
        <v>0</v>
      </c>
      <c r="Q505" s="7">
        <f t="shared" ref="Q505:Q519" si="63">IF(E505=5,G505,0)</f>
        <v>0</v>
      </c>
      <c r="R505" s="7">
        <f t="shared" si="58"/>
        <v>0</v>
      </c>
      <c r="S505" s="7">
        <f t="shared" si="59"/>
        <v>0</v>
      </c>
      <c r="T505" s="7" t="str">
        <f t="shared" si="60"/>
        <v/>
      </c>
      <c r="U505" s="7" t="str">
        <f t="shared" si="61"/>
        <v/>
      </c>
    </row>
    <row r="506" spans="1:21" s="217" customFormat="1" ht="15.95" hidden="1" customHeight="1">
      <c r="A506" s="230" t="s">
        <v>1660</v>
      </c>
      <c r="B506" s="105"/>
      <c r="C506" s="108"/>
      <c r="D506" s="108"/>
      <c r="E506" s="108"/>
      <c r="F506" s="108"/>
      <c r="G506" s="234">
        <f>VLOOKUP(E506,別表３!$B$9:$I$14,7,FALSE)</f>
        <v>0</v>
      </c>
      <c r="H506" s="234">
        <f>VLOOKUP($F506,別表３!$B$9:$I$14,7,FALSE)</f>
        <v>0</v>
      </c>
      <c r="I506" s="234">
        <f>VLOOKUP($F506,別表３!$B$9:$I$14,7,FALSE)</f>
        <v>0</v>
      </c>
      <c r="J506" s="234">
        <f>IF(F506=5,別表２!$E$4,0)</f>
        <v>0</v>
      </c>
      <c r="K506" s="234">
        <f>VLOOKUP($F506,別表３!$B$9:$I$14,5,FALSE)</f>
        <v>0</v>
      </c>
      <c r="L506" s="235" t="str">
        <f>IF(F506="","",VLOOKUP(F506,別表３!$B$9:$D$14,3,FALSE))</f>
        <v/>
      </c>
      <c r="M506" s="103"/>
      <c r="N506" s="103"/>
      <c r="O506" s="568"/>
      <c r="P506" s="236">
        <f t="shared" si="62"/>
        <v>0</v>
      </c>
      <c r="Q506" s="7">
        <f t="shared" si="63"/>
        <v>0</v>
      </c>
      <c r="R506" s="7">
        <f t="shared" si="58"/>
        <v>0</v>
      </c>
      <c r="S506" s="7">
        <f t="shared" si="59"/>
        <v>0</v>
      </c>
      <c r="T506" s="7" t="str">
        <f t="shared" si="60"/>
        <v/>
      </c>
      <c r="U506" s="7" t="str">
        <f t="shared" si="61"/>
        <v/>
      </c>
    </row>
    <row r="507" spans="1:21" s="217" customFormat="1" ht="15.95" hidden="1" customHeight="1">
      <c r="A507" s="230" t="s">
        <v>1661</v>
      </c>
      <c r="B507" s="105"/>
      <c r="C507" s="110"/>
      <c r="D507" s="110"/>
      <c r="E507" s="108"/>
      <c r="F507" s="108"/>
      <c r="G507" s="234">
        <f>VLOOKUP(E507,別表３!$B$9:$I$14,7,FALSE)</f>
        <v>0</v>
      </c>
      <c r="H507" s="234">
        <f>VLOOKUP($F507,別表３!$B$9:$I$14,7,FALSE)</f>
        <v>0</v>
      </c>
      <c r="I507" s="234">
        <f>VLOOKUP($F507,別表３!$B$9:$I$14,7,FALSE)</f>
        <v>0</v>
      </c>
      <c r="J507" s="234">
        <f>IF(F507=5,別表２!$E$4,0)</f>
        <v>0</v>
      </c>
      <c r="K507" s="234">
        <f>VLOOKUP($F507,別表３!$B$9:$I$14,5,FALSE)</f>
        <v>0</v>
      </c>
      <c r="L507" s="235" t="str">
        <f>IF(F507="","",VLOOKUP(F507,別表３!$B$9:$D$14,3,FALSE))</f>
        <v/>
      </c>
      <c r="M507" s="103"/>
      <c r="N507" s="103"/>
      <c r="O507" s="568"/>
      <c r="P507" s="236">
        <f t="shared" si="62"/>
        <v>0</v>
      </c>
      <c r="Q507" s="7">
        <f t="shared" si="63"/>
        <v>0</v>
      </c>
      <c r="R507" s="7">
        <f t="shared" si="58"/>
        <v>0</v>
      </c>
      <c r="S507" s="7">
        <f t="shared" si="59"/>
        <v>0</v>
      </c>
      <c r="T507" s="7" t="str">
        <f t="shared" si="60"/>
        <v/>
      </c>
      <c r="U507" s="7" t="str">
        <f t="shared" si="61"/>
        <v/>
      </c>
    </row>
    <row r="508" spans="1:21" s="217" customFormat="1" ht="15.95" hidden="1" customHeight="1">
      <c r="A508" s="230" t="s">
        <v>1662</v>
      </c>
      <c r="B508" s="105"/>
      <c r="C508" s="108"/>
      <c r="D508" s="108"/>
      <c r="E508" s="108"/>
      <c r="F508" s="108"/>
      <c r="G508" s="234">
        <f>VLOOKUP(E508,別表３!$B$9:$I$14,7,FALSE)</f>
        <v>0</v>
      </c>
      <c r="H508" s="234">
        <f>VLOOKUP($F508,別表３!$B$9:$I$14,7,FALSE)</f>
        <v>0</v>
      </c>
      <c r="I508" s="234">
        <f>VLOOKUP($F508,別表３!$B$9:$I$14,7,FALSE)</f>
        <v>0</v>
      </c>
      <c r="J508" s="234">
        <f>IF(F508=5,別表２!$E$4,0)</f>
        <v>0</v>
      </c>
      <c r="K508" s="234">
        <f>VLOOKUP($F508,別表３!$B$9:$I$14,5,FALSE)</f>
        <v>0</v>
      </c>
      <c r="L508" s="235" t="str">
        <f>IF(F508="","",VLOOKUP(F508,別表３!$B$9:$D$14,3,FALSE))</f>
        <v/>
      </c>
      <c r="M508" s="103"/>
      <c r="N508" s="103"/>
      <c r="O508" s="568"/>
      <c r="P508" s="236">
        <f t="shared" si="62"/>
        <v>0</v>
      </c>
      <c r="Q508" s="7">
        <f t="shared" si="63"/>
        <v>0</v>
      </c>
      <c r="R508" s="7">
        <f t="shared" si="58"/>
        <v>0</v>
      </c>
      <c r="S508" s="7">
        <f t="shared" si="59"/>
        <v>0</v>
      </c>
      <c r="T508" s="7" t="str">
        <f t="shared" si="60"/>
        <v/>
      </c>
      <c r="U508" s="7" t="str">
        <f t="shared" si="61"/>
        <v/>
      </c>
    </row>
    <row r="509" spans="1:21" ht="15.95" hidden="1" customHeight="1">
      <c r="A509" s="230" t="s">
        <v>1663</v>
      </c>
      <c r="B509" s="105"/>
      <c r="C509" s="108"/>
      <c r="D509" s="108"/>
      <c r="E509" s="109"/>
      <c r="F509" s="109"/>
      <c r="G509" s="194">
        <f>VLOOKUP(E509,別表３!$B$9:$I$14,7,FALSE)</f>
        <v>0</v>
      </c>
      <c r="H509" s="194">
        <f>VLOOKUP($F509,別表３!$B$9:$I$14,7,FALSE)</f>
        <v>0</v>
      </c>
      <c r="I509" s="194">
        <f>VLOOKUP($F509,別表３!$B$9:$I$14,7,FALSE)</f>
        <v>0</v>
      </c>
      <c r="J509" s="194">
        <f>IF(F509=5,別表２!$E$4,0)</f>
        <v>0</v>
      </c>
      <c r="K509" s="194">
        <f>VLOOKUP($F509,別表３!$B$9:$I$14,5,FALSE)</f>
        <v>0</v>
      </c>
      <c r="L509" s="231" t="str">
        <f>IF(F509="","",VLOOKUP(F509,別表３!$B$9:$D$14,3,FALSE))</f>
        <v/>
      </c>
      <c r="M509" s="98"/>
      <c r="N509" s="98"/>
      <c r="O509" s="97"/>
      <c r="P509" s="232">
        <f t="shared" si="62"/>
        <v>0</v>
      </c>
      <c r="Q509" s="7">
        <f t="shared" si="63"/>
        <v>0</v>
      </c>
      <c r="R509" s="7">
        <f t="shared" si="58"/>
        <v>0</v>
      </c>
      <c r="S509" s="7">
        <f t="shared" si="59"/>
        <v>0</v>
      </c>
      <c r="T509" s="7" t="str">
        <f t="shared" si="60"/>
        <v/>
      </c>
      <c r="U509" s="7" t="str">
        <f t="shared" si="61"/>
        <v/>
      </c>
    </row>
    <row r="510" spans="1:21" ht="15.95" hidden="1" customHeight="1">
      <c r="A510" s="230" t="s">
        <v>1664</v>
      </c>
      <c r="B510" s="105"/>
      <c r="C510" s="108"/>
      <c r="D510" s="108"/>
      <c r="E510" s="109"/>
      <c r="F510" s="109"/>
      <c r="G510" s="194">
        <f>VLOOKUP(E510,別表３!$B$9:$I$14,7,FALSE)</f>
        <v>0</v>
      </c>
      <c r="H510" s="194">
        <f>VLOOKUP($F510,別表３!$B$9:$I$14,7,FALSE)</f>
        <v>0</v>
      </c>
      <c r="I510" s="194">
        <f>VLOOKUP($F510,別表３!$B$9:$I$14,7,FALSE)</f>
        <v>0</v>
      </c>
      <c r="J510" s="194">
        <f>IF(F510=5,別表２!$E$4,0)</f>
        <v>0</v>
      </c>
      <c r="K510" s="194">
        <f>VLOOKUP($F510,別表３!$B$9:$I$14,5,FALSE)</f>
        <v>0</v>
      </c>
      <c r="L510" s="231" t="str">
        <f>IF(F510="","",VLOOKUP(F510,別表３!$B$9:$D$14,3,FALSE))</f>
        <v/>
      </c>
      <c r="M510" s="98"/>
      <c r="N510" s="98"/>
      <c r="O510" s="97"/>
      <c r="P510" s="232">
        <f t="shared" si="62"/>
        <v>0</v>
      </c>
      <c r="Q510" s="7">
        <f t="shared" si="63"/>
        <v>0</v>
      </c>
      <c r="R510" s="7">
        <f t="shared" si="58"/>
        <v>0</v>
      </c>
      <c r="S510" s="7">
        <f t="shared" si="59"/>
        <v>0</v>
      </c>
      <c r="T510" s="7" t="str">
        <f t="shared" si="60"/>
        <v/>
      </c>
      <c r="U510" s="7" t="str">
        <f t="shared" si="61"/>
        <v/>
      </c>
    </row>
    <row r="511" spans="1:21" ht="15.95" hidden="1" customHeight="1">
      <c r="A511" s="230" t="s">
        <v>1665</v>
      </c>
      <c r="B511" s="105"/>
      <c r="C511" s="108"/>
      <c r="D511" s="108"/>
      <c r="E511" s="109"/>
      <c r="F511" s="109"/>
      <c r="G511" s="194">
        <f>VLOOKUP(E511,別表３!$B$9:$I$14,7,FALSE)</f>
        <v>0</v>
      </c>
      <c r="H511" s="194">
        <f>VLOOKUP($F511,別表３!$B$9:$I$14,7,FALSE)</f>
        <v>0</v>
      </c>
      <c r="I511" s="194">
        <f>VLOOKUP($F511,別表３!$B$9:$I$14,7,FALSE)</f>
        <v>0</v>
      </c>
      <c r="J511" s="194">
        <f>IF(F511=5,別表２!$E$4,0)</f>
        <v>0</v>
      </c>
      <c r="K511" s="194">
        <f>VLOOKUP($F511,別表３!$B$9:$I$14,5,FALSE)</f>
        <v>0</v>
      </c>
      <c r="L511" s="231" t="str">
        <f>IF(F511="","",VLOOKUP(F511,別表３!$B$9:$D$14,3,FALSE))</f>
        <v/>
      </c>
      <c r="M511" s="98"/>
      <c r="N511" s="98"/>
      <c r="O511" s="97"/>
      <c r="P511" s="232">
        <f t="shared" si="62"/>
        <v>0</v>
      </c>
      <c r="Q511" s="7">
        <f t="shared" si="63"/>
        <v>0</v>
      </c>
      <c r="R511" s="7">
        <f t="shared" si="58"/>
        <v>0</v>
      </c>
      <c r="S511" s="7">
        <f t="shared" si="59"/>
        <v>0</v>
      </c>
      <c r="T511" s="7" t="str">
        <f t="shared" si="60"/>
        <v/>
      </c>
      <c r="U511" s="7" t="str">
        <f t="shared" si="61"/>
        <v/>
      </c>
    </row>
    <row r="512" spans="1:21" ht="15.95" hidden="1" customHeight="1">
      <c r="A512" s="230" t="s">
        <v>1666</v>
      </c>
      <c r="B512" s="105"/>
      <c r="C512" s="108"/>
      <c r="D512" s="108"/>
      <c r="E512" s="109"/>
      <c r="F512" s="109"/>
      <c r="G512" s="194">
        <f>VLOOKUP(E512,別表３!$B$9:$I$14,7,FALSE)</f>
        <v>0</v>
      </c>
      <c r="H512" s="194">
        <f>VLOOKUP($F512,別表３!$B$9:$I$14,7,FALSE)</f>
        <v>0</v>
      </c>
      <c r="I512" s="194">
        <f>VLOOKUP($F512,別表３!$B$9:$I$14,7,FALSE)</f>
        <v>0</v>
      </c>
      <c r="J512" s="194">
        <f>IF(F512=5,別表２!$E$4,0)</f>
        <v>0</v>
      </c>
      <c r="K512" s="194">
        <f>VLOOKUP($F512,別表３!$B$9:$I$14,5,FALSE)</f>
        <v>0</v>
      </c>
      <c r="L512" s="231" t="str">
        <f>IF(F512="","",VLOOKUP(F512,別表３!$B$9:$D$14,3,FALSE))</f>
        <v/>
      </c>
      <c r="M512" s="98"/>
      <c r="N512" s="98"/>
      <c r="O512" s="97"/>
      <c r="P512" s="232">
        <f t="shared" si="62"/>
        <v>0</v>
      </c>
      <c r="Q512" s="7">
        <f t="shared" si="63"/>
        <v>0</v>
      </c>
      <c r="R512" s="7">
        <f t="shared" si="58"/>
        <v>0</v>
      </c>
      <c r="S512" s="7">
        <f t="shared" si="59"/>
        <v>0</v>
      </c>
      <c r="T512" s="7" t="str">
        <f t="shared" si="60"/>
        <v/>
      </c>
      <c r="U512" s="7" t="str">
        <f t="shared" si="61"/>
        <v/>
      </c>
    </row>
    <row r="513" spans="1:21" ht="15.95" hidden="1" customHeight="1">
      <c r="A513" s="230" t="s">
        <v>1667</v>
      </c>
      <c r="B513" s="105"/>
      <c r="C513" s="108"/>
      <c r="D513" s="108"/>
      <c r="E513" s="109"/>
      <c r="F513" s="109"/>
      <c r="G513" s="194">
        <f>VLOOKUP(E513,別表３!$B$9:$I$14,7,FALSE)</f>
        <v>0</v>
      </c>
      <c r="H513" s="194">
        <f>VLOOKUP($F513,別表３!$B$9:$I$14,7,FALSE)</f>
        <v>0</v>
      </c>
      <c r="I513" s="194">
        <f>VLOOKUP($F513,別表３!$B$9:$I$14,7,FALSE)</f>
        <v>0</v>
      </c>
      <c r="J513" s="194">
        <f>IF(F513=5,別表２!$E$4,0)</f>
        <v>0</v>
      </c>
      <c r="K513" s="194">
        <f>VLOOKUP($F513,別表３!$B$9:$I$14,5,FALSE)</f>
        <v>0</v>
      </c>
      <c r="L513" s="231" t="str">
        <f>IF(F513="","",VLOOKUP(F513,別表３!$B$9:$D$14,3,FALSE))</f>
        <v/>
      </c>
      <c r="M513" s="98"/>
      <c r="N513" s="98"/>
      <c r="O513" s="97"/>
      <c r="P513" s="232">
        <f t="shared" si="62"/>
        <v>0</v>
      </c>
      <c r="Q513" s="7">
        <f t="shared" si="63"/>
        <v>0</v>
      </c>
      <c r="R513" s="7">
        <f t="shared" si="58"/>
        <v>0</v>
      </c>
      <c r="S513" s="7">
        <f t="shared" si="59"/>
        <v>0</v>
      </c>
      <c r="T513" s="7" t="str">
        <f t="shared" si="60"/>
        <v/>
      </c>
      <c r="U513" s="7" t="str">
        <f t="shared" si="61"/>
        <v/>
      </c>
    </row>
    <row r="514" spans="1:21" ht="15.95" hidden="1" customHeight="1">
      <c r="A514" s="230" t="s">
        <v>1668</v>
      </c>
      <c r="B514" s="105"/>
      <c r="C514" s="108"/>
      <c r="D514" s="108"/>
      <c r="E514" s="109"/>
      <c r="F514" s="109"/>
      <c r="G514" s="194">
        <f>VLOOKUP(E514,別表３!$B$9:$I$14,7,FALSE)</f>
        <v>0</v>
      </c>
      <c r="H514" s="194">
        <f>VLOOKUP($F514,別表３!$B$9:$I$14,7,FALSE)</f>
        <v>0</v>
      </c>
      <c r="I514" s="194">
        <f>VLOOKUP($F514,別表３!$B$9:$I$14,7,FALSE)</f>
        <v>0</v>
      </c>
      <c r="J514" s="194">
        <f>IF(F514=5,別表２!$E$4,0)</f>
        <v>0</v>
      </c>
      <c r="K514" s="194">
        <f>VLOOKUP($F514,別表３!$B$9:$I$14,5,FALSE)</f>
        <v>0</v>
      </c>
      <c r="L514" s="231" t="str">
        <f>IF(F514="","",VLOOKUP(F514,別表３!$B$9:$D$14,3,FALSE))</f>
        <v/>
      </c>
      <c r="M514" s="98"/>
      <c r="N514" s="98"/>
      <c r="O514" s="97"/>
      <c r="P514" s="232">
        <f t="shared" si="62"/>
        <v>0</v>
      </c>
      <c r="Q514" s="7">
        <f t="shared" si="63"/>
        <v>0</v>
      </c>
      <c r="R514" s="7">
        <f t="shared" si="58"/>
        <v>0</v>
      </c>
      <c r="S514" s="7">
        <f t="shared" si="59"/>
        <v>0</v>
      </c>
      <c r="T514" s="7" t="str">
        <f t="shared" si="60"/>
        <v/>
      </c>
      <c r="U514" s="7" t="str">
        <f t="shared" si="61"/>
        <v/>
      </c>
    </row>
    <row r="515" spans="1:21" ht="15.95" hidden="1" customHeight="1">
      <c r="A515" s="230" t="s">
        <v>1669</v>
      </c>
      <c r="B515" s="105"/>
      <c r="C515" s="109"/>
      <c r="D515" s="109"/>
      <c r="E515" s="109"/>
      <c r="F515" s="109"/>
      <c r="G515" s="194">
        <f>VLOOKUP(E515,別表３!$B$9:$I$14,7,FALSE)</f>
        <v>0</v>
      </c>
      <c r="H515" s="194">
        <f>VLOOKUP($F515,別表３!$B$9:$I$14,7,FALSE)</f>
        <v>0</v>
      </c>
      <c r="I515" s="194">
        <f>VLOOKUP($F515,別表３!$B$9:$I$14,7,FALSE)</f>
        <v>0</v>
      </c>
      <c r="J515" s="194">
        <f>IF(F515=5,別表２!$E$4,0)</f>
        <v>0</v>
      </c>
      <c r="K515" s="194">
        <f>VLOOKUP($F515,別表３!$B$9:$I$14,5,FALSE)</f>
        <v>0</v>
      </c>
      <c r="L515" s="231" t="str">
        <f>IF(F515="","",VLOOKUP(F515,別表３!$B$9:$D$14,3,FALSE))</f>
        <v/>
      </c>
      <c r="M515" s="98"/>
      <c r="N515" s="98"/>
      <c r="O515" s="97"/>
      <c r="P515" s="232">
        <f t="shared" si="62"/>
        <v>0</v>
      </c>
      <c r="Q515" s="7">
        <f t="shared" si="63"/>
        <v>0</v>
      </c>
      <c r="R515" s="7">
        <f t="shared" si="58"/>
        <v>0</v>
      </c>
      <c r="S515" s="7">
        <f t="shared" si="59"/>
        <v>0</v>
      </c>
      <c r="T515" s="7" t="str">
        <f t="shared" si="60"/>
        <v/>
      </c>
      <c r="U515" s="7" t="str">
        <f t="shared" si="61"/>
        <v/>
      </c>
    </row>
    <row r="516" spans="1:21" ht="15.95" hidden="1" customHeight="1">
      <c r="A516" s="230" t="s">
        <v>1670</v>
      </c>
      <c r="B516" s="105"/>
      <c r="C516" s="109"/>
      <c r="D516" s="109"/>
      <c r="E516" s="109"/>
      <c r="F516" s="109"/>
      <c r="G516" s="194">
        <f>VLOOKUP(E516,別表３!$B$9:$I$14,7,FALSE)</f>
        <v>0</v>
      </c>
      <c r="H516" s="194">
        <f>VLOOKUP($F516,別表３!$B$9:$I$14,7,FALSE)</f>
        <v>0</v>
      </c>
      <c r="I516" s="194">
        <f>VLOOKUP($F516,別表３!$B$9:$I$14,7,FALSE)</f>
        <v>0</v>
      </c>
      <c r="J516" s="194">
        <f>IF(F516=5,別表２!$E$4,0)</f>
        <v>0</v>
      </c>
      <c r="K516" s="194">
        <f>VLOOKUP($F516,別表３!$B$9:$I$14,5,FALSE)</f>
        <v>0</v>
      </c>
      <c r="L516" s="231" t="str">
        <f>IF(F516="","",VLOOKUP(F516,別表３!$B$9:$D$14,3,FALSE))</f>
        <v/>
      </c>
      <c r="M516" s="98"/>
      <c r="N516" s="98"/>
      <c r="O516" s="97"/>
      <c r="P516" s="232">
        <f t="shared" si="62"/>
        <v>0</v>
      </c>
      <c r="Q516" s="7">
        <f t="shared" si="63"/>
        <v>0</v>
      </c>
      <c r="R516" s="7">
        <f t="shared" si="58"/>
        <v>0</v>
      </c>
      <c r="S516" s="7">
        <f t="shared" si="59"/>
        <v>0</v>
      </c>
      <c r="T516" s="7" t="str">
        <f t="shared" si="60"/>
        <v/>
      </c>
      <c r="U516" s="7" t="str">
        <f t="shared" si="61"/>
        <v/>
      </c>
    </row>
    <row r="517" spans="1:21" ht="15.95" hidden="1" customHeight="1">
      <c r="A517" s="230" t="s">
        <v>1671</v>
      </c>
      <c r="B517" s="105"/>
      <c r="C517" s="109"/>
      <c r="D517" s="109"/>
      <c r="E517" s="109"/>
      <c r="F517" s="109"/>
      <c r="G517" s="194">
        <f>VLOOKUP(E517,別表３!$B$9:$I$14,7,FALSE)</f>
        <v>0</v>
      </c>
      <c r="H517" s="194">
        <f>VLOOKUP($F517,別表３!$B$9:$I$14,7,FALSE)</f>
        <v>0</v>
      </c>
      <c r="I517" s="194">
        <f>VLOOKUP($F517,別表３!$B$9:$I$14,7,FALSE)</f>
        <v>0</v>
      </c>
      <c r="J517" s="194">
        <f>IF(F517=5,別表２!$E$4,0)</f>
        <v>0</v>
      </c>
      <c r="K517" s="194">
        <f>VLOOKUP($F517,別表３!$B$9:$I$14,5,FALSE)</f>
        <v>0</v>
      </c>
      <c r="L517" s="231" t="str">
        <f>IF(F517="","",VLOOKUP(F517,別表３!$B$9:$D$14,3,FALSE))</f>
        <v/>
      </c>
      <c r="M517" s="98"/>
      <c r="N517" s="98"/>
      <c r="O517" s="97"/>
      <c r="P517" s="232">
        <f t="shared" si="62"/>
        <v>0</v>
      </c>
      <c r="Q517" s="7">
        <f t="shared" si="63"/>
        <v>0</v>
      </c>
      <c r="R517" s="7">
        <f t="shared" si="58"/>
        <v>0</v>
      </c>
      <c r="S517" s="7">
        <f t="shared" si="59"/>
        <v>0</v>
      </c>
      <c r="T517" s="7" t="str">
        <f t="shared" si="60"/>
        <v/>
      </c>
      <c r="U517" s="7" t="str">
        <f t="shared" si="61"/>
        <v/>
      </c>
    </row>
    <row r="518" spans="1:21" ht="15.95" hidden="1" customHeight="1">
      <c r="A518" s="230" t="s">
        <v>1672</v>
      </c>
      <c r="B518" s="105"/>
      <c r="C518" s="109"/>
      <c r="D518" s="109"/>
      <c r="E518" s="109"/>
      <c r="F518" s="109"/>
      <c r="G518" s="194">
        <f>VLOOKUP(E518,別表３!$B$9:$I$14,7,FALSE)</f>
        <v>0</v>
      </c>
      <c r="H518" s="194">
        <f>VLOOKUP($F518,別表３!$B$9:$I$14,7,FALSE)</f>
        <v>0</v>
      </c>
      <c r="I518" s="194">
        <f>VLOOKUP($F518,別表３!$B$9:$I$14,7,FALSE)</f>
        <v>0</v>
      </c>
      <c r="J518" s="194">
        <f>IF(F518=5,別表２!$E$4,0)</f>
        <v>0</v>
      </c>
      <c r="K518" s="194">
        <f>VLOOKUP($F518,別表３!$B$9:$I$14,5,FALSE)</f>
        <v>0</v>
      </c>
      <c r="L518" s="231" t="str">
        <f>IF(F518="","",VLOOKUP(F518,別表３!$B$9:$D$14,3,FALSE))</f>
        <v/>
      </c>
      <c r="M518" s="98"/>
      <c r="N518" s="98"/>
      <c r="O518" s="97"/>
      <c r="P518" s="232">
        <f t="shared" si="62"/>
        <v>0</v>
      </c>
      <c r="Q518" s="7">
        <f t="shared" si="63"/>
        <v>0</v>
      </c>
      <c r="R518" s="7">
        <f t="shared" si="58"/>
        <v>0</v>
      </c>
      <c r="S518" s="7">
        <f t="shared" si="59"/>
        <v>0</v>
      </c>
      <c r="T518" s="7" t="str">
        <f t="shared" si="60"/>
        <v/>
      </c>
      <c r="U518" s="7" t="str">
        <f t="shared" si="61"/>
        <v/>
      </c>
    </row>
    <row r="519" spans="1:21" ht="15.95" hidden="1" customHeight="1">
      <c r="A519" s="230" t="s">
        <v>1673</v>
      </c>
      <c r="B519" s="105"/>
      <c r="C519" s="109"/>
      <c r="D519" s="109"/>
      <c r="E519" s="109"/>
      <c r="F519" s="109"/>
      <c r="G519" s="194">
        <f>VLOOKUP(E519,別表３!$B$9:$I$14,7,FALSE)</f>
        <v>0</v>
      </c>
      <c r="H519" s="194">
        <f>VLOOKUP($F519,別表３!$B$9:$I$14,7,FALSE)</f>
        <v>0</v>
      </c>
      <c r="I519" s="194">
        <f>VLOOKUP($F519,別表３!$B$9:$I$14,7,FALSE)</f>
        <v>0</v>
      </c>
      <c r="J519" s="194">
        <f>IF(F519=5,別表２!$E$4,0)</f>
        <v>0</v>
      </c>
      <c r="K519" s="194">
        <f>VLOOKUP($F519,別表３!$B$9:$I$14,5,FALSE)</f>
        <v>0</v>
      </c>
      <c r="L519" s="231" t="str">
        <f>IF(F519="","",VLOOKUP(F519,別表３!$B$9:$D$14,3,FALSE))</f>
        <v/>
      </c>
      <c r="M519" s="98"/>
      <c r="N519" s="98"/>
      <c r="O519" s="97"/>
      <c r="P519" s="232">
        <f t="shared" si="62"/>
        <v>0</v>
      </c>
      <c r="Q519" s="7">
        <f t="shared" si="63"/>
        <v>0</v>
      </c>
      <c r="R519" s="7">
        <f t="shared" si="58"/>
        <v>0</v>
      </c>
      <c r="S519" s="7">
        <f t="shared" si="59"/>
        <v>0</v>
      </c>
      <c r="T519" s="7" t="str">
        <f t="shared" si="60"/>
        <v/>
      </c>
      <c r="U519" s="7" t="str">
        <f t="shared" si="61"/>
        <v/>
      </c>
    </row>
    <row r="520" spans="1:21" ht="15.95" hidden="1" customHeight="1">
      <c r="A520" s="230" t="s">
        <v>1674</v>
      </c>
      <c r="B520" s="105"/>
      <c r="C520" s="109"/>
      <c r="D520" s="109"/>
      <c r="E520" s="109"/>
      <c r="F520" s="109"/>
      <c r="G520" s="194">
        <f>VLOOKUP(E520,別表３!$B$9:$I$14,7,FALSE)</f>
        <v>0</v>
      </c>
      <c r="H520" s="194">
        <f>VLOOKUP($F520,別表３!$B$9:$I$14,7,FALSE)</f>
        <v>0</v>
      </c>
      <c r="I520" s="194">
        <f>VLOOKUP($F520,別表３!$B$9:$I$14,7,FALSE)</f>
        <v>0</v>
      </c>
      <c r="J520" s="194">
        <f>IF(F520=5,別表２!$E$4,0)</f>
        <v>0</v>
      </c>
      <c r="K520" s="194">
        <f>VLOOKUP($F520,別表３!$B$9:$I$14,5,FALSE)</f>
        <v>0</v>
      </c>
      <c r="L520" s="231" t="str">
        <f>IF(F520="","",VLOOKUP(F520,別表３!$B$9:$D$14,3,FALSE))</f>
        <v/>
      </c>
      <c r="M520" s="98"/>
      <c r="N520" s="98"/>
      <c r="O520" s="97"/>
      <c r="P520" s="232">
        <f t="shared" si="62"/>
        <v>0</v>
      </c>
      <c r="Q520" s="7">
        <f t="shared" si="7"/>
        <v>0</v>
      </c>
      <c r="R520" s="7">
        <f t="shared" si="5"/>
        <v>0</v>
      </c>
      <c r="S520" s="7">
        <f t="shared" si="8"/>
        <v>0</v>
      </c>
      <c r="T520" s="7" t="str">
        <f t="shared" si="9"/>
        <v/>
      </c>
      <c r="U520" s="7" t="str">
        <f t="shared" si="10"/>
        <v/>
      </c>
    </row>
    <row r="521" spans="1:21" ht="15.95" hidden="1" customHeight="1">
      <c r="A521" s="230" t="s">
        <v>1675</v>
      </c>
      <c r="B521" s="105"/>
      <c r="C521" s="108"/>
      <c r="D521" s="108"/>
      <c r="E521" s="109"/>
      <c r="F521" s="109"/>
      <c r="G521" s="194">
        <f>VLOOKUP(E521,別表３!$B$9:$I$14,7,FALSE)</f>
        <v>0</v>
      </c>
      <c r="H521" s="194">
        <f>VLOOKUP($F521,別表３!$B$9:$I$14,7,FALSE)</f>
        <v>0</v>
      </c>
      <c r="I521" s="194">
        <f>VLOOKUP($F521,別表３!$B$9:$I$14,7,FALSE)</f>
        <v>0</v>
      </c>
      <c r="J521" s="194">
        <f>IF(F521=5,別表２!$E$4,0)</f>
        <v>0</v>
      </c>
      <c r="K521" s="194">
        <f>VLOOKUP($F521,別表３!$B$9:$I$14,5,FALSE)</f>
        <v>0</v>
      </c>
      <c r="L521" s="231" t="str">
        <f>IF(F521="","",VLOOKUP(F521,別表３!$B$9:$D$14,3,FALSE))</f>
        <v/>
      </c>
      <c r="M521" s="98"/>
      <c r="N521" s="98"/>
      <c r="O521" s="97"/>
      <c r="P521" s="232">
        <f t="shared" si="62"/>
        <v>0</v>
      </c>
      <c r="Q521" s="7">
        <f t="shared" ref="Q521:Q522" si="64">IF(E521=5,G521,0)</f>
        <v>0</v>
      </c>
      <c r="R521" s="7">
        <f t="shared" ref="R521:R627" si="65">IF(F521=5,P521-G521,0)</f>
        <v>0</v>
      </c>
      <c r="S521" s="7">
        <f t="shared" ref="S521:S627" si="66">SUM(Q521:R521)</f>
        <v>0</v>
      </c>
      <c r="T521" s="7" t="str">
        <f t="shared" ref="T521:T627" si="67">IF(E521="","",VLOOKUP(E521,$V$53:$W$58,2,FALSE))</f>
        <v/>
      </c>
      <c r="U521" s="7" t="str">
        <f t="shared" ref="U521:U627" si="68">IF(F521="","",VLOOKUP(F521,$V$53:$W$58,2,FALSE))</f>
        <v/>
      </c>
    </row>
    <row r="522" spans="1:21" ht="15.95" hidden="1" customHeight="1">
      <c r="A522" s="230" t="s">
        <v>1676</v>
      </c>
      <c r="B522" s="105"/>
      <c r="C522" s="108"/>
      <c r="D522" s="108"/>
      <c r="E522" s="109"/>
      <c r="F522" s="109"/>
      <c r="G522" s="194">
        <f>VLOOKUP(E522,別表３!$B$9:$I$14,7,FALSE)</f>
        <v>0</v>
      </c>
      <c r="H522" s="194">
        <f>VLOOKUP($F522,別表３!$B$9:$I$14,7,FALSE)</f>
        <v>0</v>
      </c>
      <c r="I522" s="194">
        <f>VLOOKUP($F522,別表３!$B$9:$I$14,7,FALSE)</f>
        <v>0</v>
      </c>
      <c r="J522" s="194">
        <f>IF(F522=5,別表２!$E$4,0)</f>
        <v>0</v>
      </c>
      <c r="K522" s="194">
        <f>VLOOKUP($F522,別表３!$B$9:$I$14,5,FALSE)</f>
        <v>0</v>
      </c>
      <c r="L522" s="231" t="str">
        <f>IF(F522="","",VLOOKUP(F522,別表３!$B$9:$D$14,3,FALSE))</f>
        <v/>
      </c>
      <c r="M522" s="98"/>
      <c r="N522" s="98"/>
      <c r="O522" s="97"/>
      <c r="P522" s="232">
        <f t="shared" si="62"/>
        <v>0</v>
      </c>
      <c r="Q522" s="7">
        <f t="shared" si="64"/>
        <v>0</v>
      </c>
      <c r="R522" s="7">
        <f t="shared" si="65"/>
        <v>0</v>
      </c>
      <c r="S522" s="7">
        <f t="shared" si="66"/>
        <v>0</v>
      </c>
      <c r="T522" s="7" t="str">
        <f t="shared" si="67"/>
        <v/>
      </c>
      <c r="U522" s="7" t="str">
        <f t="shared" si="68"/>
        <v/>
      </c>
    </row>
    <row r="523" spans="1:21" ht="15.95" hidden="1" customHeight="1">
      <c r="A523" s="230" t="s">
        <v>1677</v>
      </c>
      <c r="B523" s="105"/>
      <c r="C523" s="108"/>
      <c r="D523" s="108"/>
      <c r="E523" s="109"/>
      <c r="F523" s="109"/>
      <c r="G523" s="194">
        <f>VLOOKUP(E523,別表３!$B$9:$I$14,7,FALSE)</f>
        <v>0</v>
      </c>
      <c r="H523" s="194">
        <f>VLOOKUP($F523,別表３!$B$9:$I$14,7,FALSE)</f>
        <v>0</v>
      </c>
      <c r="I523" s="194">
        <f>VLOOKUP($F523,別表３!$B$9:$I$14,7,FALSE)</f>
        <v>0</v>
      </c>
      <c r="J523" s="194">
        <f>IF(F523=5,別表２!$E$4,0)</f>
        <v>0</v>
      </c>
      <c r="K523" s="194">
        <f>VLOOKUP($F523,別表３!$B$9:$I$14,5,FALSE)</f>
        <v>0</v>
      </c>
      <c r="L523" s="231" t="str">
        <f>IF(F523="","",VLOOKUP(F523,別表３!$B$9:$D$14,3,FALSE))</f>
        <v/>
      </c>
      <c r="M523" s="98"/>
      <c r="N523" s="98"/>
      <c r="O523" s="97"/>
      <c r="P523" s="232">
        <f t="shared" si="62"/>
        <v>0</v>
      </c>
      <c r="Q523" s="7">
        <f>IF(E523=5,G523,0)</f>
        <v>0</v>
      </c>
      <c r="R523" s="7">
        <f t="shared" si="65"/>
        <v>0</v>
      </c>
      <c r="S523" s="7">
        <f t="shared" si="66"/>
        <v>0</v>
      </c>
      <c r="T523" s="7" t="str">
        <f t="shared" si="67"/>
        <v/>
      </c>
      <c r="U523" s="7" t="str">
        <f t="shared" si="68"/>
        <v/>
      </c>
    </row>
    <row r="524" spans="1:21" s="217" customFormat="1" ht="15.95" hidden="1" customHeight="1">
      <c r="A524" s="230" t="s">
        <v>1678</v>
      </c>
      <c r="B524" s="105"/>
      <c r="C524" s="108"/>
      <c r="D524" s="108"/>
      <c r="E524" s="108"/>
      <c r="F524" s="108"/>
      <c r="G524" s="234">
        <f>VLOOKUP(E524,別表３!$B$9:$I$14,7,FALSE)</f>
        <v>0</v>
      </c>
      <c r="H524" s="234">
        <f>VLOOKUP($F524,別表３!$B$9:$I$14,7,FALSE)</f>
        <v>0</v>
      </c>
      <c r="I524" s="234">
        <f>VLOOKUP($F524,別表３!$B$9:$I$14,7,FALSE)</f>
        <v>0</v>
      </c>
      <c r="J524" s="234">
        <f>IF(F524=5,別表２!$E$4,0)</f>
        <v>0</v>
      </c>
      <c r="K524" s="234">
        <f>VLOOKUP($F524,別表３!$B$9:$I$14,5,FALSE)</f>
        <v>0</v>
      </c>
      <c r="L524" s="235" t="str">
        <f>IF(F524="","",VLOOKUP(F524,別表３!$B$9:$D$14,3,FALSE))</f>
        <v/>
      </c>
      <c r="M524" s="103"/>
      <c r="N524" s="103"/>
      <c r="O524" s="568"/>
      <c r="P524" s="236">
        <f t="shared" si="62"/>
        <v>0</v>
      </c>
      <c r="Q524" s="7">
        <f t="shared" ref="Q524:Q544" si="69">IF(E524=5,G524,0)</f>
        <v>0</v>
      </c>
      <c r="R524" s="7">
        <f t="shared" si="65"/>
        <v>0</v>
      </c>
      <c r="S524" s="7">
        <f t="shared" si="66"/>
        <v>0</v>
      </c>
      <c r="T524" s="7" t="str">
        <f t="shared" si="67"/>
        <v/>
      </c>
      <c r="U524" s="7" t="str">
        <f t="shared" si="68"/>
        <v/>
      </c>
    </row>
    <row r="525" spans="1:21" s="217" customFormat="1" ht="15.95" hidden="1" customHeight="1">
      <c r="A525" s="230" t="s">
        <v>1679</v>
      </c>
      <c r="B525" s="105"/>
      <c r="C525" s="108"/>
      <c r="D525" s="108"/>
      <c r="E525" s="108"/>
      <c r="F525" s="108"/>
      <c r="G525" s="234">
        <f>VLOOKUP(E525,別表３!$B$9:$I$14,7,FALSE)</f>
        <v>0</v>
      </c>
      <c r="H525" s="234">
        <f>VLOOKUP($F525,別表３!$B$9:$I$14,7,FALSE)</f>
        <v>0</v>
      </c>
      <c r="I525" s="234">
        <f>VLOOKUP($F525,別表３!$B$9:$I$14,7,FALSE)</f>
        <v>0</v>
      </c>
      <c r="J525" s="234">
        <f>IF(F525=5,別表２!$E$4,0)</f>
        <v>0</v>
      </c>
      <c r="K525" s="234">
        <f>VLOOKUP($F525,別表３!$B$9:$I$14,5,FALSE)</f>
        <v>0</v>
      </c>
      <c r="L525" s="235" t="str">
        <f>IF(F525="","",VLOOKUP(F525,別表３!$B$9:$D$14,3,FALSE))</f>
        <v/>
      </c>
      <c r="M525" s="103"/>
      <c r="N525" s="103"/>
      <c r="O525" s="568"/>
      <c r="P525" s="236">
        <f t="shared" si="62"/>
        <v>0</v>
      </c>
      <c r="Q525" s="7">
        <f t="shared" si="69"/>
        <v>0</v>
      </c>
      <c r="R525" s="7">
        <f t="shared" si="65"/>
        <v>0</v>
      </c>
      <c r="S525" s="7">
        <f t="shared" si="66"/>
        <v>0</v>
      </c>
      <c r="T525" s="7" t="str">
        <f t="shared" si="67"/>
        <v/>
      </c>
      <c r="U525" s="7" t="str">
        <f t="shared" si="68"/>
        <v/>
      </c>
    </row>
    <row r="526" spans="1:21" s="217" customFormat="1" ht="15.95" hidden="1" customHeight="1">
      <c r="A526" s="230" t="s">
        <v>1680</v>
      </c>
      <c r="B526" s="105"/>
      <c r="C526" s="110"/>
      <c r="D526" s="110"/>
      <c r="E526" s="108"/>
      <c r="F526" s="108"/>
      <c r="G526" s="234">
        <f>VLOOKUP(E526,別表３!$B$9:$I$14,7,FALSE)</f>
        <v>0</v>
      </c>
      <c r="H526" s="234">
        <f>VLOOKUP($F526,別表３!$B$9:$I$14,7,FALSE)</f>
        <v>0</v>
      </c>
      <c r="I526" s="234">
        <f>VLOOKUP($F526,別表３!$B$9:$I$14,7,FALSE)</f>
        <v>0</v>
      </c>
      <c r="J526" s="234">
        <f>IF(F526=5,別表２!$E$4,0)</f>
        <v>0</v>
      </c>
      <c r="K526" s="234">
        <f>VLOOKUP($F526,別表３!$B$9:$I$14,5,FALSE)</f>
        <v>0</v>
      </c>
      <c r="L526" s="235" t="str">
        <f>IF(F526="","",VLOOKUP(F526,別表３!$B$9:$D$14,3,FALSE))</f>
        <v/>
      </c>
      <c r="M526" s="103"/>
      <c r="N526" s="103"/>
      <c r="O526" s="568"/>
      <c r="P526" s="236">
        <f t="shared" si="62"/>
        <v>0</v>
      </c>
      <c r="Q526" s="7">
        <f t="shared" si="69"/>
        <v>0</v>
      </c>
      <c r="R526" s="7">
        <f t="shared" si="65"/>
        <v>0</v>
      </c>
      <c r="S526" s="7">
        <f t="shared" si="66"/>
        <v>0</v>
      </c>
      <c r="T526" s="7" t="str">
        <f t="shared" si="67"/>
        <v/>
      </c>
      <c r="U526" s="7" t="str">
        <f t="shared" si="68"/>
        <v/>
      </c>
    </row>
    <row r="527" spans="1:21" s="217" customFormat="1" ht="15.95" hidden="1" customHeight="1">
      <c r="A527" s="230" t="s">
        <v>1681</v>
      </c>
      <c r="B527" s="105"/>
      <c r="C527" s="108"/>
      <c r="D527" s="108"/>
      <c r="E527" s="108"/>
      <c r="F527" s="108"/>
      <c r="G527" s="234">
        <f>VLOOKUP(E527,別表３!$B$9:$I$14,7,FALSE)</f>
        <v>0</v>
      </c>
      <c r="H527" s="234">
        <f>VLOOKUP($F527,別表３!$B$9:$I$14,7,FALSE)</f>
        <v>0</v>
      </c>
      <c r="I527" s="234">
        <f>VLOOKUP($F527,別表３!$B$9:$I$14,7,FALSE)</f>
        <v>0</v>
      </c>
      <c r="J527" s="234">
        <f>IF(F527=5,別表２!$E$4,0)</f>
        <v>0</v>
      </c>
      <c r="K527" s="234">
        <f>VLOOKUP($F527,別表３!$B$9:$I$14,5,FALSE)</f>
        <v>0</v>
      </c>
      <c r="L527" s="235" t="str">
        <f>IF(F527="","",VLOOKUP(F527,別表３!$B$9:$D$14,3,FALSE))</f>
        <v/>
      </c>
      <c r="M527" s="103"/>
      <c r="N527" s="103"/>
      <c r="O527" s="568"/>
      <c r="P527" s="236">
        <f t="shared" si="62"/>
        <v>0</v>
      </c>
      <c r="Q527" s="7">
        <f t="shared" si="69"/>
        <v>0</v>
      </c>
      <c r="R527" s="7">
        <f t="shared" si="65"/>
        <v>0</v>
      </c>
      <c r="S527" s="7">
        <f t="shared" si="66"/>
        <v>0</v>
      </c>
      <c r="T527" s="7" t="str">
        <f t="shared" si="67"/>
        <v/>
      </c>
      <c r="U527" s="7" t="str">
        <f t="shared" si="68"/>
        <v/>
      </c>
    </row>
    <row r="528" spans="1:21" ht="15.95" hidden="1" customHeight="1">
      <c r="A528" s="230" t="s">
        <v>1682</v>
      </c>
      <c r="B528" s="105"/>
      <c r="C528" s="108"/>
      <c r="D528" s="108"/>
      <c r="E528" s="109"/>
      <c r="F528" s="109"/>
      <c r="G528" s="194">
        <f>VLOOKUP(E528,別表３!$B$9:$I$14,7,FALSE)</f>
        <v>0</v>
      </c>
      <c r="H528" s="194">
        <f>VLOOKUP($F528,別表３!$B$9:$I$14,7,FALSE)</f>
        <v>0</v>
      </c>
      <c r="I528" s="194">
        <f>VLOOKUP($F528,別表３!$B$9:$I$14,7,FALSE)</f>
        <v>0</v>
      </c>
      <c r="J528" s="194">
        <f>IF(F528=5,別表２!$E$4,0)</f>
        <v>0</v>
      </c>
      <c r="K528" s="194">
        <f>VLOOKUP($F528,別表３!$B$9:$I$14,5,FALSE)</f>
        <v>0</v>
      </c>
      <c r="L528" s="231" t="str">
        <f>IF(F528="","",VLOOKUP(F528,別表３!$B$9:$D$14,3,FALSE))</f>
        <v/>
      </c>
      <c r="M528" s="98"/>
      <c r="N528" s="98"/>
      <c r="O528" s="97"/>
      <c r="P528" s="232">
        <f t="shared" si="62"/>
        <v>0</v>
      </c>
      <c r="Q528" s="7">
        <f t="shared" si="69"/>
        <v>0</v>
      </c>
      <c r="R528" s="7">
        <f t="shared" si="65"/>
        <v>0</v>
      </c>
      <c r="S528" s="7">
        <f t="shared" si="66"/>
        <v>0</v>
      </c>
      <c r="T528" s="7" t="str">
        <f t="shared" si="67"/>
        <v/>
      </c>
      <c r="U528" s="7" t="str">
        <f t="shared" si="68"/>
        <v/>
      </c>
    </row>
    <row r="529" spans="1:21" ht="15.95" hidden="1" customHeight="1">
      <c r="A529" s="230" t="s">
        <v>1683</v>
      </c>
      <c r="B529" s="105"/>
      <c r="C529" s="108"/>
      <c r="D529" s="108"/>
      <c r="E529" s="109"/>
      <c r="F529" s="109"/>
      <c r="G529" s="194">
        <f>VLOOKUP(E529,別表３!$B$9:$I$14,7,FALSE)</f>
        <v>0</v>
      </c>
      <c r="H529" s="194">
        <f>VLOOKUP($F529,別表３!$B$9:$I$14,7,FALSE)</f>
        <v>0</v>
      </c>
      <c r="I529" s="194">
        <f>VLOOKUP($F529,別表３!$B$9:$I$14,7,FALSE)</f>
        <v>0</v>
      </c>
      <c r="J529" s="194">
        <f>IF(F529=5,別表２!$E$4,0)</f>
        <v>0</v>
      </c>
      <c r="K529" s="194">
        <f>VLOOKUP($F529,別表３!$B$9:$I$14,5,FALSE)</f>
        <v>0</v>
      </c>
      <c r="L529" s="231" t="str">
        <f>IF(F529="","",VLOOKUP(F529,別表３!$B$9:$D$14,3,FALSE))</f>
        <v/>
      </c>
      <c r="M529" s="98"/>
      <c r="N529" s="98"/>
      <c r="O529" s="97"/>
      <c r="P529" s="232">
        <f t="shared" si="62"/>
        <v>0</v>
      </c>
      <c r="Q529" s="7">
        <f t="shared" si="69"/>
        <v>0</v>
      </c>
      <c r="R529" s="7">
        <f t="shared" si="65"/>
        <v>0</v>
      </c>
      <c r="S529" s="7">
        <f t="shared" si="66"/>
        <v>0</v>
      </c>
      <c r="T529" s="7" t="str">
        <f t="shared" si="67"/>
        <v/>
      </c>
      <c r="U529" s="7" t="str">
        <f t="shared" si="68"/>
        <v/>
      </c>
    </row>
    <row r="530" spans="1:21" ht="15.95" hidden="1" customHeight="1">
      <c r="A530" s="230" t="s">
        <v>1684</v>
      </c>
      <c r="B530" s="105"/>
      <c r="C530" s="108"/>
      <c r="D530" s="108"/>
      <c r="E530" s="109"/>
      <c r="F530" s="109"/>
      <c r="G530" s="194">
        <f>VLOOKUP(E530,別表３!$B$9:$I$14,7,FALSE)</f>
        <v>0</v>
      </c>
      <c r="H530" s="194">
        <f>VLOOKUP($F530,別表３!$B$9:$I$14,7,FALSE)</f>
        <v>0</v>
      </c>
      <c r="I530" s="194">
        <f>VLOOKUP($F530,別表３!$B$9:$I$14,7,FALSE)</f>
        <v>0</v>
      </c>
      <c r="J530" s="194">
        <f>IF(F530=5,別表２!$E$4,0)</f>
        <v>0</v>
      </c>
      <c r="K530" s="194">
        <f>VLOOKUP($F530,別表３!$B$9:$I$14,5,FALSE)</f>
        <v>0</v>
      </c>
      <c r="L530" s="231" t="str">
        <f>IF(F530="","",VLOOKUP(F530,別表３!$B$9:$D$14,3,FALSE))</f>
        <v/>
      </c>
      <c r="M530" s="98"/>
      <c r="N530" s="98"/>
      <c r="O530" s="97"/>
      <c r="P530" s="232">
        <f t="shared" si="62"/>
        <v>0</v>
      </c>
      <c r="Q530" s="7">
        <f t="shared" si="69"/>
        <v>0</v>
      </c>
      <c r="R530" s="7">
        <f t="shared" si="65"/>
        <v>0</v>
      </c>
      <c r="S530" s="7">
        <f t="shared" si="66"/>
        <v>0</v>
      </c>
      <c r="T530" s="7" t="str">
        <f t="shared" si="67"/>
        <v/>
      </c>
      <c r="U530" s="7" t="str">
        <f t="shared" si="68"/>
        <v/>
      </c>
    </row>
    <row r="531" spans="1:21" ht="15.95" hidden="1" customHeight="1">
      <c r="A531" s="230" t="s">
        <v>1685</v>
      </c>
      <c r="B531" s="105"/>
      <c r="C531" s="108"/>
      <c r="D531" s="108"/>
      <c r="E531" s="109"/>
      <c r="F531" s="109"/>
      <c r="G531" s="194">
        <f>VLOOKUP(E531,別表３!$B$9:$I$14,7,FALSE)</f>
        <v>0</v>
      </c>
      <c r="H531" s="194">
        <f>VLOOKUP($F531,別表３!$B$9:$I$14,7,FALSE)</f>
        <v>0</v>
      </c>
      <c r="I531" s="194">
        <f>VLOOKUP($F531,別表３!$B$9:$I$14,7,FALSE)</f>
        <v>0</v>
      </c>
      <c r="J531" s="194">
        <f>IF(F531=5,別表２!$E$4,0)</f>
        <v>0</v>
      </c>
      <c r="K531" s="194">
        <f>VLOOKUP($F531,別表３!$B$9:$I$14,5,FALSE)</f>
        <v>0</v>
      </c>
      <c r="L531" s="231" t="str">
        <f>IF(F531="","",VLOOKUP(F531,別表３!$B$9:$D$14,3,FALSE))</f>
        <v/>
      </c>
      <c r="M531" s="98"/>
      <c r="N531" s="98"/>
      <c r="O531" s="97"/>
      <c r="P531" s="232">
        <f t="shared" si="62"/>
        <v>0</v>
      </c>
      <c r="Q531" s="7">
        <f t="shared" si="69"/>
        <v>0</v>
      </c>
      <c r="R531" s="7">
        <f t="shared" si="65"/>
        <v>0</v>
      </c>
      <c r="S531" s="7">
        <f t="shared" si="66"/>
        <v>0</v>
      </c>
      <c r="T531" s="7" t="str">
        <f t="shared" si="67"/>
        <v/>
      </c>
      <c r="U531" s="7" t="str">
        <f t="shared" si="68"/>
        <v/>
      </c>
    </row>
    <row r="532" spans="1:21" ht="15.95" hidden="1" customHeight="1">
      <c r="A532" s="230" t="s">
        <v>1686</v>
      </c>
      <c r="B532" s="105"/>
      <c r="C532" s="108"/>
      <c r="D532" s="108"/>
      <c r="E532" s="109"/>
      <c r="F532" s="109"/>
      <c r="G532" s="194">
        <f>VLOOKUP(E532,別表３!$B$9:$I$14,7,FALSE)</f>
        <v>0</v>
      </c>
      <c r="H532" s="194">
        <f>VLOOKUP($F532,別表３!$B$9:$I$14,7,FALSE)</f>
        <v>0</v>
      </c>
      <c r="I532" s="194">
        <f>VLOOKUP($F532,別表３!$B$9:$I$14,7,FALSE)</f>
        <v>0</v>
      </c>
      <c r="J532" s="194">
        <f>IF(F532=5,別表２!$E$4,0)</f>
        <v>0</v>
      </c>
      <c r="K532" s="194">
        <f>VLOOKUP($F532,別表３!$B$9:$I$14,5,FALSE)</f>
        <v>0</v>
      </c>
      <c r="L532" s="231" t="str">
        <f>IF(F532="","",VLOOKUP(F532,別表３!$B$9:$D$14,3,FALSE))</f>
        <v/>
      </c>
      <c r="M532" s="98"/>
      <c r="N532" s="98"/>
      <c r="O532" s="97"/>
      <c r="P532" s="232">
        <f t="shared" si="62"/>
        <v>0</v>
      </c>
      <c r="Q532" s="7">
        <f t="shared" si="69"/>
        <v>0</v>
      </c>
      <c r="R532" s="7">
        <f t="shared" si="65"/>
        <v>0</v>
      </c>
      <c r="S532" s="7">
        <f t="shared" si="66"/>
        <v>0</v>
      </c>
      <c r="T532" s="7" t="str">
        <f t="shared" si="67"/>
        <v/>
      </c>
      <c r="U532" s="7" t="str">
        <f t="shared" si="68"/>
        <v/>
      </c>
    </row>
    <row r="533" spans="1:21" ht="15.95" hidden="1" customHeight="1">
      <c r="A533" s="230" t="s">
        <v>1687</v>
      </c>
      <c r="B533" s="105"/>
      <c r="C533" s="108"/>
      <c r="D533" s="108"/>
      <c r="E533" s="109"/>
      <c r="F533" s="109"/>
      <c r="G533" s="194">
        <f>VLOOKUP(E533,別表３!$B$9:$I$14,7,FALSE)</f>
        <v>0</v>
      </c>
      <c r="H533" s="194">
        <f>VLOOKUP($F533,別表３!$B$9:$I$14,7,FALSE)</f>
        <v>0</v>
      </c>
      <c r="I533" s="194">
        <f>VLOOKUP($F533,別表３!$B$9:$I$14,7,FALSE)</f>
        <v>0</v>
      </c>
      <c r="J533" s="194">
        <f>IF(F533=5,別表２!$E$4,0)</f>
        <v>0</v>
      </c>
      <c r="K533" s="194">
        <f>VLOOKUP($F533,別表３!$B$9:$I$14,5,FALSE)</f>
        <v>0</v>
      </c>
      <c r="L533" s="231" t="str">
        <f>IF(F533="","",VLOOKUP(F533,別表３!$B$9:$D$14,3,FALSE))</f>
        <v/>
      </c>
      <c r="M533" s="98"/>
      <c r="N533" s="98"/>
      <c r="O533" s="97"/>
      <c r="P533" s="232">
        <f t="shared" si="62"/>
        <v>0</v>
      </c>
      <c r="Q533" s="7">
        <f t="shared" si="69"/>
        <v>0</v>
      </c>
      <c r="R533" s="7">
        <f t="shared" si="65"/>
        <v>0</v>
      </c>
      <c r="S533" s="7">
        <f t="shared" si="66"/>
        <v>0</v>
      </c>
      <c r="T533" s="7" t="str">
        <f t="shared" si="67"/>
        <v/>
      </c>
      <c r="U533" s="7" t="str">
        <f t="shared" si="68"/>
        <v/>
      </c>
    </row>
    <row r="534" spans="1:21" ht="15.95" hidden="1" customHeight="1">
      <c r="A534" s="230" t="s">
        <v>1688</v>
      </c>
      <c r="B534" s="105"/>
      <c r="C534" s="109"/>
      <c r="D534" s="109"/>
      <c r="E534" s="109"/>
      <c r="F534" s="109"/>
      <c r="G534" s="194">
        <f>VLOOKUP(E534,別表３!$B$9:$I$14,7,FALSE)</f>
        <v>0</v>
      </c>
      <c r="H534" s="194">
        <f>VLOOKUP($F534,別表３!$B$9:$I$14,7,FALSE)</f>
        <v>0</v>
      </c>
      <c r="I534" s="194">
        <f>VLOOKUP($F534,別表３!$B$9:$I$14,7,FALSE)</f>
        <v>0</v>
      </c>
      <c r="J534" s="194">
        <f>IF(F534=5,別表２!$E$4,0)</f>
        <v>0</v>
      </c>
      <c r="K534" s="194">
        <f>VLOOKUP($F534,別表３!$B$9:$I$14,5,FALSE)</f>
        <v>0</v>
      </c>
      <c r="L534" s="231" t="str">
        <f>IF(F534="","",VLOOKUP(F534,別表３!$B$9:$D$14,3,FALSE))</f>
        <v/>
      </c>
      <c r="M534" s="98"/>
      <c r="N534" s="98"/>
      <c r="O534" s="97"/>
      <c r="P534" s="232">
        <f t="shared" si="62"/>
        <v>0</v>
      </c>
      <c r="Q534" s="7">
        <f t="shared" si="69"/>
        <v>0</v>
      </c>
      <c r="R534" s="7">
        <f t="shared" si="65"/>
        <v>0</v>
      </c>
      <c r="S534" s="7">
        <f t="shared" si="66"/>
        <v>0</v>
      </c>
      <c r="T534" s="7" t="str">
        <f t="shared" si="67"/>
        <v/>
      </c>
      <c r="U534" s="7" t="str">
        <f t="shared" si="68"/>
        <v/>
      </c>
    </row>
    <row r="535" spans="1:21" ht="15.95" hidden="1" customHeight="1">
      <c r="A535" s="230" t="s">
        <v>1689</v>
      </c>
      <c r="B535" s="105"/>
      <c r="C535" s="109"/>
      <c r="D535" s="109"/>
      <c r="E535" s="109"/>
      <c r="F535" s="109"/>
      <c r="G535" s="194">
        <f>VLOOKUP(E535,別表３!$B$9:$I$14,7,FALSE)</f>
        <v>0</v>
      </c>
      <c r="H535" s="194">
        <f>VLOOKUP($F535,別表３!$B$9:$I$14,7,FALSE)</f>
        <v>0</v>
      </c>
      <c r="I535" s="194">
        <f>VLOOKUP($F535,別表３!$B$9:$I$14,7,FALSE)</f>
        <v>0</v>
      </c>
      <c r="J535" s="194">
        <f>IF(F535=5,別表２!$E$4,0)</f>
        <v>0</v>
      </c>
      <c r="K535" s="194">
        <f>VLOOKUP($F535,別表３!$B$9:$I$14,5,FALSE)</f>
        <v>0</v>
      </c>
      <c r="L535" s="231" t="str">
        <f>IF(F535="","",VLOOKUP(F535,別表３!$B$9:$D$14,3,FALSE))</f>
        <v/>
      </c>
      <c r="M535" s="98"/>
      <c r="N535" s="98"/>
      <c r="O535" s="97"/>
      <c r="P535" s="232">
        <f t="shared" si="62"/>
        <v>0</v>
      </c>
      <c r="Q535" s="7">
        <f t="shared" si="69"/>
        <v>0</v>
      </c>
      <c r="R535" s="7">
        <f t="shared" si="65"/>
        <v>0</v>
      </c>
      <c r="S535" s="7">
        <f t="shared" si="66"/>
        <v>0</v>
      </c>
      <c r="T535" s="7" t="str">
        <f t="shared" si="67"/>
        <v/>
      </c>
      <c r="U535" s="7" t="str">
        <f t="shared" si="68"/>
        <v/>
      </c>
    </row>
    <row r="536" spans="1:21" ht="15.95" hidden="1" customHeight="1">
      <c r="A536" s="230" t="s">
        <v>1690</v>
      </c>
      <c r="B536" s="105"/>
      <c r="C536" s="109"/>
      <c r="D536" s="109"/>
      <c r="E536" s="109"/>
      <c r="F536" s="109"/>
      <c r="G536" s="194">
        <f>VLOOKUP(E536,別表３!$B$9:$I$14,7,FALSE)</f>
        <v>0</v>
      </c>
      <c r="H536" s="194">
        <f>VLOOKUP($F536,別表３!$B$9:$I$14,7,FALSE)</f>
        <v>0</v>
      </c>
      <c r="I536" s="194">
        <f>VLOOKUP($F536,別表３!$B$9:$I$14,7,FALSE)</f>
        <v>0</v>
      </c>
      <c r="J536" s="194">
        <f>IF(F536=5,別表２!$E$4,0)</f>
        <v>0</v>
      </c>
      <c r="K536" s="194">
        <f>VLOOKUP($F536,別表３!$B$9:$I$14,5,FALSE)</f>
        <v>0</v>
      </c>
      <c r="L536" s="231" t="str">
        <f>IF(F536="","",VLOOKUP(F536,別表３!$B$9:$D$14,3,FALSE))</f>
        <v/>
      </c>
      <c r="M536" s="98"/>
      <c r="N536" s="98"/>
      <c r="O536" s="97"/>
      <c r="P536" s="232">
        <f t="shared" si="62"/>
        <v>0</v>
      </c>
      <c r="Q536" s="7">
        <f t="shared" si="69"/>
        <v>0</v>
      </c>
      <c r="R536" s="7">
        <f t="shared" si="65"/>
        <v>0</v>
      </c>
      <c r="S536" s="7">
        <f t="shared" si="66"/>
        <v>0</v>
      </c>
      <c r="T536" s="7" t="str">
        <f t="shared" si="67"/>
        <v/>
      </c>
      <c r="U536" s="7" t="str">
        <f t="shared" si="68"/>
        <v/>
      </c>
    </row>
    <row r="537" spans="1:21" ht="15.95" hidden="1" customHeight="1">
      <c r="A537" s="230" t="s">
        <v>1691</v>
      </c>
      <c r="B537" s="105"/>
      <c r="C537" s="109"/>
      <c r="D537" s="109"/>
      <c r="E537" s="109"/>
      <c r="F537" s="109"/>
      <c r="G537" s="194">
        <f>VLOOKUP(E537,別表３!$B$9:$I$14,7,FALSE)</f>
        <v>0</v>
      </c>
      <c r="H537" s="194">
        <f>VLOOKUP($F537,別表３!$B$9:$I$14,7,FALSE)</f>
        <v>0</v>
      </c>
      <c r="I537" s="194">
        <f>VLOOKUP($F537,別表３!$B$9:$I$14,7,FALSE)</f>
        <v>0</v>
      </c>
      <c r="J537" s="194">
        <f>IF(F537=5,別表２!$E$4,0)</f>
        <v>0</v>
      </c>
      <c r="K537" s="194">
        <f>VLOOKUP($F537,別表３!$B$9:$I$14,5,FALSE)</f>
        <v>0</v>
      </c>
      <c r="L537" s="231" t="str">
        <f>IF(F537="","",VLOOKUP(F537,別表３!$B$9:$D$14,3,FALSE))</f>
        <v/>
      </c>
      <c r="M537" s="98"/>
      <c r="N537" s="98"/>
      <c r="O537" s="97"/>
      <c r="P537" s="232">
        <f t="shared" si="62"/>
        <v>0</v>
      </c>
      <c r="Q537" s="7">
        <f t="shared" si="69"/>
        <v>0</v>
      </c>
      <c r="R537" s="7">
        <f t="shared" si="65"/>
        <v>0</v>
      </c>
      <c r="S537" s="7">
        <f t="shared" si="66"/>
        <v>0</v>
      </c>
      <c r="T537" s="7" t="str">
        <f t="shared" si="67"/>
        <v/>
      </c>
      <c r="U537" s="7" t="str">
        <f t="shared" si="68"/>
        <v/>
      </c>
    </row>
    <row r="538" spans="1:21" ht="15.95" hidden="1" customHeight="1">
      <c r="A538" s="230" t="s">
        <v>1692</v>
      </c>
      <c r="B538" s="105"/>
      <c r="C538" s="109"/>
      <c r="D538" s="109"/>
      <c r="E538" s="109"/>
      <c r="F538" s="109"/>
      <c r="G538" s="194">
        <f>VLOOKUP(E538,別表３!$B$9:$I$14,7,FALSE)</f>
        <v>0</v>
      </c>
      <c r="H538" s="194">
        <f>VLOOKUP($F538,別表３!$B$9:$I$14,7,FALSE)</f>
        <v>0</v>
      </c>
      <c r="I538" s="194">
        <f>VLOOKUP($F538,別表３!$B$9:$I$14,7,FALSE)</f>
        <v>0</v>
      </c>
      <c r="J538" s="194">
        <f>IF(F538=5,別表２!$E$4,0)</f>
        <v>0</v>
      </c>
      <c r="K538" s="194">
        <f>VLOOKUP($F538,別表３!$B$9:$I$14,5,FALSE)</f>
        <v>0</v>
      </c>
      <c r="L538" s="231" t="str">
        <f>IF(F538="","",VLOOKUP(F538,別表３!$B$9:$D$14,3,FALSE))</f>
        <v/>
      </c>
      <c r="M538" s="98"/>
      <c r="N538" s="98"/>
      <c r="O538" s="97"/>
      <c r="P538" s="232">
        <f t="shared" si="62"/>
        <v>0</v>
      </c>
      <c r="Q538" s="7">
        <f t="shared" si="69"/>
        <v>0</v>
      </c>
      <c r="R538" s="7">
        <f t="shared" si="65"/>
        <v>0</v>
      </c>
      <c r="S538" s="7">
        <f t="shared" si="66"/>
        <v>0</v>
      </c>
      <c r="T538" s="7" t="str">
        <f t="shared" si="67"/>
        <v/>
      </c>
      <c r="U538" s="7" t="str">
        <f t="shared" si="68"/>
        <v/>
      </c>
    </row>
    <row r="539" spans="1:21" ht="15.95" hidden="1" customHeight="1">
      <c r="A539" s="230" t="s">
        <v>1693</v>
      </c>
      <c r="B539" s="105"/>
      <c r="C539" s="108"/>
      <c r="D539" s="108"/>
      <c r="E539" s="109"/>
      <c r="F539" s="109"/>
      <c r="G539" s="194">
        <f>VLOOKUP(E539,別表３!$B$9:$I$14,7,FALSE)</f>
        <v>0</v>
      </c>
      <c r="H539" s="194">
        <f>VLOOKUP($F539,別表３!$B$9:$I$14,7,FALSE)</f>
        <v>0</v>
      </c>
      <c r="I539" s="194">
        <f>VLOOKUP($F539,別表３!$B$9:$I$14,7,FALSE)</f>
        <v>0</v>
      </c>
      <c r="J539" s="194">
        <f>IF(F539=5,別表２!$E$4,0)</f>
        <v>0</v>
      </c>
      <c r="K539" s="194">
        <f>VLOOKUP($F539,別表３!$B$9:$I$14,5,FALSE)</f>
        <v>0</v>
      </c>
      <c r="L539" s="231" t="str">
        <f>IF(F539="","",VLOOKUP(F539,別表３!$B$9:$D$14,3,FALSE))</f>
        <v/>
      </c>
      <c r="M539" s="98"/>
      <c r="N539" s="98"/>
      <c r="O539" s="97"/>
      <c r="P539" s="232">
        <f t="shared" si="62"/>
        <v>0</v>
      </c>
      <c r="Q539" s="7">
        <f t="shared" si="69"/>
        <v>0</v>
      </c>
      <c r="R539" s="7">
        <f t="shared" si="65"/>
        <v>0</v>
      </c>
      <c r="S539" s="7">
        <f t="shared" si="66"/>
        <v>0</v>
      </c>
      <c r="T539" s="7" t="str">
        <f t="shared" si="67"/>
        <v/>
      </c>
      <c r="U539" s="7" t="str">
        <f t="shared" si="68"/>
        <v/>
      </c>
    </row>
    <row r="540" spans="1:21" ht="15.95" hidden="1" customHeight="1">
      <c r="A540" s="230" t="s">
        <v>1694</v>
      </c>
      <c r="B540" s="105"/>
      <c r="C540" s="108"/>
      <c r="D540" s="108"/>
      <c r="E540" s="109"/>
      <c r="F540" s="109"/>
      <c r="G540" s="194">
        <f>VLOOKUP(E540,別表３!$B$9:$I$14,7,FALSE)</f>
        <v>0</v>
      </c>
      <c r="H540" s="194">
        <f>VLOOKUP($F540,別表３!$B$9:$I$14,7,FALSE)</f>
        <v>0</v>
      </c>
      <c r="I540" s="194">
        <f>VLOOKUP($F540,別表３!$B$9:$I$14,7,FALSE)</f>
        <v>0</v>
      </c>
      <c r="J540" s="194">
        <f>IF(F540=5,別表２!$E$4,0)</f>
        <v>0</v>
      </c>
      <c r="K540" s="194">
        <f>VLOOKUP($F540,別表３!$B$9:$I$14,5,FALSE)</f>
        <v>0</v>
      </c>
      <c r="L540" s="231" t="str">
        <f>IF(F540="","",VLOOKUP(F540,別表３!$B$9:$D$14,3,FALSE))</f>
        <v/>
      </c>
      <c r="M540" s="98"/>
      <c r="N540" s="98"/>
      <c r="O540" s="97"/>
      <c r="P540" s="232">
        <f t="shared" si="62"/>
        <v>0</v>
      </c>
      <c r="Q540" s="7">
        <f t="shared" si="69"/>
        <v>0</v>
      </c>
      <c r="R540" s="7">
        <f t="shared" si="65"/>
        <v>0</v>
      </c>
      <c r="S540" s="7">
        <f t="shared" si="66"/>
        <v>0</v>
      </c>
      <c r="T540" s="7" t="str">
        <f t="shared" si="67"/>
        <v/>
      </c>
      <c r="U540" s="7" t="str">
        <f t="shared" si="68"/>
        <v/>
      </c>
    </row>
    <row r="541" spans="1:21" ht="15.95" hidden="1" customHeight="1">
      <c r="A541" s="230" t="s">
        <v>1695</v>
      </c>
      <c r="B541" s="105"/>
      <c r="C541" s="108"/>
      <c r="D541" s="108"/>
      <c r="E541" s="109"/>
      <c r="F541" s="109"/>
      <c r="G541" s="194">
        <f>VLOOKUP(E541,別表３!$B$9:$I$14,7,FALSE)</f>
        <v>0</v>
      </c>
      <c r="H541" s="194">
        <f>VLOOKUP($F541,別表３!$B$9:$I$14,7,FALSE)</f>
        <v>0</v>
      </c>
      <c r="I541" s="194">
        <f>VLOOKUP($F541,別表３!$B$9:$I$14,7,FALSE)</f>
        <v>0</v>
      </c>
      <c r="J541" s="194">
        <f>IF(F541=5,別表２!$E$4,0)</f>
        <v>0</v>
      </c>
      <c r="K541" s="194">
        <f>VLOOKUP($F541,別表３!$B$9:$I$14,5,FALSE)</f>
        <v>0</v>
      </c>
      <c r="L541" s="231" t="str">
        <f>IF(F541="","",VLOOKUP(F541,別表３!$B$9:$D$14,3,FALSE))</f>
        <v/>
      </c>
      <c r="M541" s="98"/>
      <c r="N541" s="98"/>
      <c r="O541" s="97"/>
      <c r="P541" s="232">
        <f t="shared" si="62"/>
        <v>0</v>
      </c>
      <c r="Q541" s="7">
        <f t="shared" si="69"/>
        <v>0</v>
      </c>
      <c r="R541" s="7">
        <f t="shared" si="65"/>
        <v>0</v>
      </c>
      <c r="S541" s="7">
        <f t="shared" si="66"/>
        <v>0</v>
      </c>
      <c r="T541" s="7" t="str">
        <f t="shared" si="67"/>
        <v/>
      </c>
      <c r="U541" s="7" t="str">
        <f t="shared" si="68"/>
        <v/>
      </c>
    </row>
    <row r="542" spans="1:21" ht="15.95" hidden="1" customHeight="1">
      <c r="A542" s="230" t="s">
        <v>1696</v>
      </c>
      <c r="B542" s="105"/>
      <c r="C542" s="108"/>
      <c r="D542" s="108"/>
      <c r="E542" s="109"/>
      <c r="F542" s="109"/>
      <c r="G542" s="194">
        <f>VLOOKUP(E542,別表３!$B$9:$I$14,7,FALSE)</f>
        <v>0</v>
      </c>
      <c r="H542" s="194">
        <f>VLOOKUP($F542,別表３!$B$9:$I$14,7,FALSE)</f>
        <v>0</v>
      </c>
      <c r="I542" s="194">
        <f>VLOOKUP($F542,別表３!$B$9:$I$14,7,FALSE)</f>
        <v>0</v>
      </c>
      <c r="J542" s="194">
        <f>IF(F542=5,別表２!$E$4,0)</f>
        <v>0</v>
      </c>
      <c r="K542" s="194">
        <f>VLOOKUP($F542,別表３!$B$9:$I$14,5,FALSE)</f>
        <v>0</v>
      </c>
      <c r="L542" s="231" t="str">
        <f>IF(F542="","",VLOOKUP(F542,別表３!$B$9:$D$14,3,FALSE))</f>
        <v/>
      </c>
      <c r="M542" s="98"/>
      <c r="N542" s="98"/>
      <c r="O542" s="97"/>
      <c r="P542" s="232">
        <f t="shared" si="62"/>
        <v>0</v>
      </c>
      <c r="Q542" s="7">
        <f t="shared" si="69"/>
        <v>0</v>
      </c>
      <c r="R542" s="7">
        <f t="shared" si="65"/>
        <v>0</v>
      </c>
      <c r="S542" s="7">
        <f t="shared" si="66"/>
        <v>0</v>
      </c>
      <c r="T542" s="7" t="str">
        <f t="shared" si="67"/>
        <v/>
      </c>
      <c r="U542" s="7" t="str">
        <f t="shared" si="68"/>
        <v/>
      </c>
    </row>
    <row r="543" spans="1:21" ht="15.95" hidden="1" customHeight="1">
      <c r="A543" s="230" t="s">
        <v>1697</v>
      </c>
      <c r="B543" s="105"/>
      <c r="C543" s="108"/>
      <c r="D543" s="108"/>
      <c r="E543" s="109"/>
      <c r="F543" s="109"/>
      <c r="G543" s="194">
        <f>VLOOKUP(E543,別表３!$B$9:$I$14,7,FALSE)</f>
        <v>0</v>
      </c>
      <c r="H543" s="194">
        <f>VLOOKUP($F543,別表３!$B$9:$I$14,7,FALSE)</f>
        <v>0</v>
      </c>
      <c r="I543" s="194">
        <f>VLOOKUP($F543,別表３!$B$9:$I$14,7,FALSE)</f>
        <v>0</v>
      </c>
      <c r="J543" s="194">
        <f>IF(F543=5,別表２!$E$4,0)</f>
        <v>0</v>
      </c>
      <c r="K543" s="194">
        <f>VLOOKUP($F543,別表３!$B$9:$I$14,5,FALSE)</f>
        <v>0</v>
      </c>
      <c r="L543" s="231" t="str">
        <f>IF(F543="","",VLOOKUP(F543,別表３!$B$9:$D$14,3,FALSE))</f>
        <v/>
      </c>
      <c r="M543" s="98"/>
      <c r="N543" s="98"/>
      <c r="O543" s="97"/>
      <c r="P543" s="232">
        <f t="shared" si="62"/>
        <v>0</v>
      </c>
      <c r="Q543" s="7">
        <f t="shared" si="69"/>
        <v>0</v>
      </c>
      <c r="R543" s="7">
        <f t="shared" si="65"/>
        <v>0</v>
      </c>
      <c r="S543" s="7">
        <f t="shared" si="66"/>
        <v>0</v>
      </c>
      <c r="T543" s="7" t="str">
        <f t="shared" si="67"/>
        <v/>
      </c>
      <c r="U543" s="7" t="str">
        <f t="shared" si="68"/>
        <v/>
      </c>
    </row>
    <row r="544" spans="1:21" ht="15.95" hidden="1" customHeight="1">
      <c r="A544" s="230" t="s">
        <v>1698</v>
      </c>
      <c r="B544" s="105"/>
      <c r="C544" s="108"/>
      <c r="D544" s="108"/>
      <c r="E544" s="109"/>
      <c r="F544" s="109"/>
      <c r="G544" s="194">
        <f>VLOOKUP(E544,別表３!$B$9:$I$14,7,FALSE)</f>
        <v>0</v>
      </c>
      <c r="H544" s="194">
        <f>VLOOKUP($F544,別表３!$B$9:$I$14,7,FALSE)</f>
        <v>0</v>
      </c>
      <c r="I544" s="194">
        <f>VLOOKUP($F544,別表３!$B$9:$I$14,7,FALSE)</f>
        <v>0</v>
      </c>
      <c r="J544" s="194">
        <f>IF(F544=5,別表２!$E$4,0)</f>
        <v>0</v>
      </c>
      <c r="K544" s="194">
        <f>VLOOKUP($F544,別表３!$B$9:$I$14,5,FALSE)</f>
        <v>0</v>
      </c>
      <c r="L544" s="231" t="str">
        <f>IF(F544="","",VLOOKUP(F544,別表３!$B$9:$D$14,3,FALSE))</f>
        <v/>
      </c>
      <c r="M544" s="98"/>
      <c r="N544" s="98"/>
      <c r="O544" s="97"/>
      <c r="P544" s="232">
        <f t="shared" si="62"/>
        <v>0</v>
      </c>
      <c r="Q544" s="7">
        <f t="shared" si="69"/>
        <v>0</v>
      </c>
      <c r="R544" s="7">
        <f t="shared" si="65"/>
        <v>0</v>
      </c>
      <c r="S544" s="7">
        <f t="shared" si="66"/>
        <v>0</v>
      </c>
      <c r="T544" s="7" t="str">
        <f t="shared" si="67"/>
        <v/>
      </c>
      <c r="U544" s="7" t="str">
        <f t="shared" si="68"/>
        <v/>
      </c>
    </row>
    <row r="545" spans="1:21" ht="15.95" hidden="1" customHeight="1">
      <c r="A545" s="230" t="s">
        <v>1699</v>
      </c>
      <c r="B545" s="105"/>
      <c r="C545" s="108"/>
      <c r="D545" s="108"/>
      <c r="E545" s="109"/>
      <c r="F545" s="109"/>
      <c r="G545" s="194">
        <f>VLOOKUP(E545,別表３!$B$9:$I$14,7,FALSE)</f>
        <v>0</v>
      </c>
      <c r="H545" s="194">
        <f>VLOOKUP($F545,別表３!$B$9:$I$14,7,FALSE)</f>
        <v>0</v>
      </c>
      <c r="I545" s="194">
        <f>VLOOKUP($F545,別表３!$B$9:$I$14,7,FALSE)</f>
        <v>0</v>
      </c>
      <c r="J545" s="194">
        <f>IF(F545=5,別表２!$E$4,0)</f>
        <v>0</v>
      </c>
      <c r="K545" s="194">
        <f>VLOOKUP($F545,別表３!$B$9:$I$14,5,FALSE)</f>
        <v>0</v>
      </c>
      <c r="L545" s="231" t="str">
        <f>IF(F545="","",VLOOKUP(F545,別表３!$B$9:$D$14,3,FALSE))</f>
        <v/>
      </c>
      <c r="M545" s="98"/>
      <c r="N545" s="98"/>
      <c r="O545" s="97"/>
      <c r="P545" s="232">
        <f t="shared" si="62"/>
        <v>0</v>
      </c>
      <c r="Q545" s="7">
        <f>IF(E545=5,G545,0)</f>
        <v>0</v>
      </c>
      <c r="R545" s="7">
        <f t="shared" si="65"/>
        <v>0</v>
      </c>
      <c r="S545" s="7">
        <f t="shared" si="66"/>
        <v>0</v>
      </c>
      <c r="T545" s="7" t="str">
        <f t="shared" si="67"/>
        <v/>
      </c>
      <c r="U545" s="7" t="str">
        <f t="shared" si="68"/>
        <v/>
      </c>
    </row>
    <row r="546" spans="1:21" s="217" customFormat="1" ht="15.95" hidden="1" customHeight="1">
      <c r="A546" s="230" t="s">
        <v>1700</v>
      </c>
      <c r="B546" s="105"/>
      <c r="C546" s="108"/>
      <c r="D546" s="108"/>
      <c r="E546" s="108"/>
      <c r="F546" s="108"/>
      <c r="G546" s="234">
        <f>VLOOKUP(E546,別表３!$B$9:$I$14,7,FALSE)</f>
        <v>0</v>
      </c>
      <c r="H546" s="234">
        <f>VLOOKUP($F546,別表３!$B$9:$I$14,7,FALSE)</f>
        <v>0</v>
      </c>
      <c r="I546" s="234">
        <f>VLOOKUP($F546,別表３!$B$9:$I$14,7,FALSE)</f>
        <v>0</v>
      </c>
      <c r="J546" s="234">
        <f>IF(F546=5,別表２!$E$4,0)</f>
        <v>0</v>
      </c>
      <c r="K546" s="234">
        <f>VLOOKUP($F546,別表３!$B$9:$I$14,5,FALSE)</f>
        <v>0</v>
      </c>
      <c r="L546" s="235" t="str">
        <f>IF(F546="","",VLOOKUP(F546,別表３!$B$9:$D$14,3,FALSE))</f>
        <v/>
      </c>
      <c r="M546" s="103"/>
      <c r="N546" s="103"/>
      <c r="O546" s="568"/>
      <c r="P546" s="236">
        <f t="shared" si="62"/>
        <v>0</v>
      </c>
      <c r="Q546" s="7">
        <f t="shared" ref="Q546:Q566" si="70">IF(E546=5,G546,0)</f>
        <v>0</v>
      </c>
      <c r="R546" s="7">
        <f t="shared" si="65"/>
        <v>0</v>
      </c>
      <c r="S546" s="7">
        <f t="shared" si="66"/>
        <v>0</v>
      </c>
      <c r="T546" s="7" t="str">
        <f t="shared" si="67"/>
        <v/>
      </c>
      <c r="U546" s="7" t="str">
        <f t="shared" si="68"/>
        <v/>
      </c>
    </row>
    <row r="547" spans="1:21" s="217" customFormat="1" ht="15.95" hidden="1" customHeight="1">
      <c r="A547" s="230" t="s">
        <v>1701</v>
      </c>
      <c r="B547" s="105"/>
      <c r="C547" s="108"/>
      <c r="D547" s="108"/>
      <c r="E547" s="108"/>
      <c r="F547" s="108"/>
      <c r="G547" s="234">
        <f>VLOOKUP(E547,別表３!$B$9:$I$14,7,FALSE)</f>
        <v>0</v>
      </c>
      <c r="H547" s="234">
        <f>VLOOKUP($F547,別表３!$B$9:$I$14,7,FALSE)</f>
        <v>0</v>
      </c>
      <c r="I547" s="234">
        <f>VLOOKUP($F547,別表３!$B$9:$I$14,7,FALSE)</f>
        <v>0</v>
      </c>
      <c r="J547" s="234">
        <f>IF(F547=5,別表２!$E$4,0)</f>
        <v>0</v>
      </c>
      <c r="K547" s="234">
        <f>VLOOKUP($F547,別表３!$B$9:$I$14,5,FALSE)</f>
        <v>0</v>
      </c>
      <c r="L547" s="235" t="str">
        <f>IF(F547="","",VLOOKUP(F547,別表３!$B$9:$D$14,3,FALSE))</f>
        <v/>
      </c>
      <c r="M547" s="103"/>
      <c r="N547" s="103"/>
      <c r="O547" s="568"/>
      <c r="P547" s="236">
        <f t="shared" si="62"/>
        <v>0</v>
      </c>
      <c r="Q547" s="7">
        <f t="shared" si="70"/>
        <v>0</v>
      </c>
      <c r="R547" s="7">
        <f t="shared" si="65"/>
        <v>0</v>
      </c>
      <c r="S547" s="7">
        <f t="shared" si="66"/>
        <v>0</v>
      </c>
      <c r="T547" s="7" t="str">
        <f t="shared" si="67"/>
        <v/>
      </c>
      <c r="U547" s="7" t="str">
        <f t="shared" si="68"/>
        <v/>
      </c>
    </row>
    <row r="548" spans="1:21" s="217" customFormat="1" ht="15.95" hidden="1" customHeight="1">
      <c r="A548" s="230" t="s">
        <v>1702</v>
      </c>
      <c r="B548" s="105"/>
      <c r="C548" s="110"/>
      <c r="D548" s="110"/>
      <c r="E548" s="108"/>
      <c r="F548" s="108"/>
      <c r="G548" s="234">
        <f>VLOOKUP(E548,別表３!$B$9:$I$14,7,FALSE)</f>
        <v>0</v>
      </c>
      <c r="H548" s="234">
        <f>VLOOKUP($F548,別表３!$B$9:$I$14,7,FALSE)</f>
        <v>0</v>
      </c>
      <c r="I548" s="234">
        <f>VLOOKUP($F548,別表３!$B$9:$I$14,7,FALSE)</f>
        <v>0</v>
      </c>
      <c r="J548" s="234">
        <f>IF(F548=5,別表２!$E$4,0)</f>
        <v>0</v>
      </c>
      <c r="K548" s="234">
        <f>VLOOKUP($F548,別表３!$B$9:$I$14,5,FALSE)</f>
        <v>0</v>
      </c>
      <c r="L548" s="235" t="str">
        <f>IF(F548="","",VLOOKUP(F548,別表３!$B$9:$D$14,3,FALSE))</f>
        <v/>
      </c>
      <c r="M548" s="103"/>
      <c r="N548" s="103"/>
      <c r="O548" s="568"/>
      <c r="P548" s="236">
        <f t="shared" si="62"/>
        <v>0</v>
      </c>
      <c r="Q548" s="7">
        <f t="shared" si="70"/>
        <v>0</v>
      </c>
      <c r="R548" s="7">
        <f t="shared" si="65"/>
        <v>0</v>
      </c>
      <c r="S548" s="7">
        <f t="shared" si="66"/>
        <v>0</v>
      </c>
      <c r="T548" s="7" t="str">
        <f t="shared" si="67"/>
        <v/>
      </c>
      <c r="U548" s="7" t="str">
        <f t="shared" si="68"/>
        <v/>
      </c>
    </row>
    <row r="549" spans="1:21" s="217" customFormat="1" ht="15.95" hidden="1" customHeight="1">
      <c r="A549" s="230" t="s">
        <v>1703</v>
      </c>
      <c r="B549" s="105"/>
      <c r="C549" s="108"/>
      <c r="D549" s="108"/>
      <c r="E549" s="108"/>
      <c r="F549" s="108"/>
      <c r="G549" s="234">
        <f>VLOOKUP(E549,別表３!$B$9:$I$14,7,FALSE)</f>
        <v>0</v>
      </c>
      <c r="H549" s="234">
        <f>VLOOKUP($F549,別表３!$B$9:$I$14,7,FALSE)</f>
        <v>0</v>
      </c>
      <c r="I549" s="234">
        <f>VLOOKUP($F549,別表３!$B$9:$I$14,7,FALSE)</f>
        <v>0</v>
      </c>
      <c r="J549" s="234">
        <f>IF(F549=5,別表２!$E$4,0)</f>
        <v>0</v>
      </c>
      <c r="K549" s="234">
        <f>VLOOKUP($F549,別表３!$B$9:$I$14,5,FALSE)</f>
        <v>0</v>
      </c>
      <c r="L549" s="235" t="str">
        <f>IF(F549="","",VLOOKUP(F549,別表３!$B$9:$D$14,3,FALSE))</f>
        <v/>
      </c>
      <c r="M549" s="103"/>
      <c r="N549" s="103"/>
      <c r="O549" s="568"/>
      <c r="P549" s="236">
        <f t="shared" si="62"/>
        <v>0</v>
      </c>
      <c r="Q549" s="7">
        <f t="shared" si="70"/>
        <v>0</v>
      </c>
      <c r="R549" s="7">
        <f t="shared" si="65"/>
        <v>0</v>
      </c>
      <c r="S549" s="7">
        <f t="shared" si="66"/>
        <v>0</v>
      </c>
      <c r="T549" s="7" t="str">
        <f t="shared" si="67"/>
        <v/>
      </c>
      <c r="U549" s="7" t="str">
        <f t="shared" si="68"/>
        <v/>
      </c>
    </row>
    <row r="550" spans="1:21" ht="15.95" hidden="1" customHeight="1">
      <c r="A550" s="230" t="s">
        <v>1704</v>
      </c>
      <c r="B550" s="105"/>
      <c r="C550" s="108"/>
      <c r="D550" s="108"/>
      <c r="E550" s="109"/>
      <c r="F550" s="109"/>
      <c r="G550" s="194">
        <f>VLOOKUP(E550,別表３!$B$9:$I$14,7,FALSE)</f>
        <v>0</v>
      </c>
      <c r="H550" s="194">
        <f>VLOOKUP($F550,別表３!$B$9:$I$14,7,FALSE)</f>
        <v>0</v>
      </c>
      <c r="I550" s="194">
        <f>VLOOKUP($F550,別表３!$B$9:$I$14,7,FALSE)</f>
        <v>0</v>
      </c>
      <c r="J550" s="194">
        <f>IF(F550=5,別表２!$E$4,0)</f>
        <v>0</v>
      </c>
      <c r="K550" s="194">
        <f>VLOOKUP($F550,別表３!$B$9:$I$14,5,FALSE)</f>
        <v>0</v>
      </c>
      <c r="L550" s="231" t="str">
        <f>IF(F550="","",VLOOKUP(F550,別表３!$B$9:$D$14,3,FALSE))</f>
        <v/>
      </c>
      <c r="M550" s="98"/>
      <c r="N550" s="98"/>
      <c r="O550" s="97"/>
      <c r="P550" s="232">
        <f t="shared" si="62"/>
        <v>0</v>
      </c>
      <c r="Q550" s="7">
        <f t="shared" si="70"/>
        <v>0</v>
      </c>
      <c r="R550" s="7">
        <f t="shared" si="65"/>
        <v>0</v>
      </c>
      <c r="S550" s="7">
        <f t="shared" si="66"/>
        <v>0</v>
      </c>
      <c r="T550" s="7" t="str">
        <f t="shared" si="67"/>
        <v/>
      </c>
      <c r="U550" s="7" t="str">
        <f t="shared" si="68"/>
        <v/>
      </c>
    </row>
    <row r="551" spans="1:21" ht="15.95" hidden="1" customHeight="1">
      <c r="A551" s="230" t="s">
        <v>1705</v>
      </c>
      <c r="B551" s="105"/>
      <c r="C551" s="108"/>
      <c r="D551" s="108"/>
      <c r="E551" s="109"/>
      <c r="F551" s="109"/>
      <c r="G551" s="194">
        <f>VLOOKUP(E551,別表３!$B$9:$I$14,7,FALSE)</f>
        <v>0</v>
      </c>
      <c r="H551" s="194">
        <f>VLOOKUP($F551,別表３!$B$9:$I$14,7,FALSE)</f>
        <v>0</v>
      </c>
      <c r="I551" s="194">
        <f>VLOOKUP($F551,別表３!$B$9:$I$14,7,FALSE)</f>
        <v>0</v>
      </c>
      <c r="J551" s="194">
        <f>IF(F551=5,別表２!$E$4,0)</f>
        <v>0</v>
      </c>
      <c r="K551" s="194">
        <f>VLOOKUP($F551,別表３!$B$9:$I$14,5,FALSE)</f>
        <v>0</v>
      </c>
      <c r="L551" s="231" t="str">
        <f>IF(F551="","",VLOOKUP(F551,別表３!$B$9:$D$14,3,FALSE))</f>
        <v/>
      </c>
      <c r="M551" s="98"/>
      <c r="N551" s="98"/>
      <c r="O551" s="97"/>
      <c r="P551" s="232">
        <f t="shared" si="62"/>
        <v>0</v>
      </c>
      <c r="Q551" s="7">
        <f t="shared" si="70"/>
        <v>0</v>
      </c>
      <c r="R551" s="7">
        <f t="shared" si="65"/>
        <v>0</v>
      </c>
      <c r="S551" s="7">
        <f t="shared" si="66"/>
        <v>0</v>
      </c>
      <c r="T551" s="7" t="str">
        <f t="shared" si="67"/>
        <v/>
      </c>
      <c r="U551" s="7" t="str">
        <f t="shared" si="68"/>
        <v/>
      </c>
    </row>
    <row r="552" spans="1:21" ht="15.95" hidden="1" customHeight="1">
      <c r="A552" s="230" t="s">
        <v>1706</v>
      </c>
      <c r="B552" s="105"/>
      <c r="C552" s="108"/>
      <c r="D552" s="108"/>
      <c r="E552" s="109"/>
      <c r="F552" s="109"/>
      <c r="G552" s="194">
        <f>VLOOKUP(E552,別表３!$B$9:$I$14,7,FALSE)</f>
        <v>0</v>
      </c>
      <c r="H552" s="194">
        <f>VLOOKUP($F552,別表３!$B$9:$I$14,7,FALSE)</f>
        <v>0</v>
      </c>
      <c r="I552" s="194">
        <f>VLOOKUP($F552,別表３!$B$9:$I$14,7,FALSE)</f>
        <v>0</v>
      </c>
      <c r="J552" s="194">
        <f>IF(F552=5,別表２!$E$4,0)</f>
        <v>0</v>
      </c>
      <c r="K552" s="194">
        <f>VLOOKUP($F552,別表３!$B$9:$I$14,5,FALSE)</f>
        <v>0</v>
      </c>
      <c r="L552" s="231" t="str">
        <f>IF(F552="","",VLOOKUP(F552,別表３!$B$9:$D$14,3,FALSE))</f>
        <v/>
      </c>
      <c r="M552" s="98"/>
      <c r="N552" s="98"/>
      <c r="O552" s="97"/>
      <c r="P552" s="232">
        <f t="shared" si="62"/>
        <v>0</v>
      </c>
      <c r="Q552" s="7">
        <f t="shared" si="70"/>
        <v>0</v>
      </c>
      <c r="R552" s="7">
        <f t="shared" si="65"/>
        <v>0</v>
      </c>
      <c r="S552" s="7">
        <f t="shared" si="66"/>
        <v>0</v>
      </c>
      <c r="T552" s="7" t="str">
        <f t="shared" si="67"/>
        <v/>
      </c>
      <c r="U552" s="7" t="str">
        <f t="shared" si="68"/>
        <v/>
      </c>
    </row>
    <row r="553" spans="1:21" ht="15.95" hidden="1" customHeight="1">
      <c r="A553" s="230" t="s">
        <v>1707</v>
      </c>
      <c r="B553" s="105"/>
      <c r="C553" s="108"/>
      <c r="D553" s="108"/>
      <c r="E553" s="109"/>
      <c r="F553" s="109"/>
      <c r="G553" s="194">
        <f>VLOOKUP(E553,別表３!$B$9:$I$14,7,FALSE)</f>
        <v>0</v>
      </c>
      <c r="H553" s="194">
        <f>VLOOKUP($F553,別表３!$B$9:$I$14,7,FALSE)</f>
        <v>0</v>
      </c>
      <c r="I553" s="194">
        <f>VLOOKUP($F553,別表３!$B$9:$I$14,7,FALSE)</f>
        <v>0</v>
      </c>
      <c r="J553" s="194">
        <f>IF(F553=5,別表２!$E$4,0)</f>
        <v>0</v>
      </c>
      <c r="K553" s="194">
        <f>VLOOKUP($F553,別表３!$B$9:$I$14,5,FALSE)</f>
        <v>0</v>
      </c>
      <c r="L553" s="231" t="str">
        <f>IF(F553="","",VLOOKUP(F553,別表３!$B$9:$D$14,3,FALSE))</f>
        <v/>
      </c>
      <c r="M553" s="98"/>
      <c r="N553" s="98"/>
      <c r="O553" s="97"/>
      <c r="P553" s="232">
        <f t="shared" si="62"/>
        <v>0</v>
      </c>
      <c r="Q553" s="7">
        <f t="shared" si="70"/>
        <v>0</v>
      </c>
      <c r="R553" s="7">
        <f t="shared" si="65"/>
        <v>0</v>
      </c>
      <c r="S553" s="7">
        <f t="shared" si="66"/>
        <v>0</v>
      </c>
      <c r="T553" s="7" t="str">
        <f t="shared" si="67"/>
        <v/>
      </c>
      <c r="U553" s="7" t="str">
        <f t="shared" si="68"/>
        <v/>
      </c>
    </row>
    <row r="554" spans="1:21" ht="15.95" hidden="1" customHeight="1">
      <c r="A554" s="230" t="s">
        <v>1708</v>
      </c>
      <c r="B554" s="105"/>
      <c r="C554" s="108"/>
      <c r="D554" s="108"/>
      <c r="E554" s="109"/>
      <c r="F554" s="109"/>
      <c r="G554" s="194">
        <f>VLOOKUP(E554,別表３!$B$9:$I$14,7,FALSE)</f>
        <v>0</v>
      </c>
      <c r="H554" s="194">
        <f>VLOOKUP($F554,別表３!$B$9:$I$14,7,FALSE)</f>
        <v>0</v>
      </c>
      <c r="I554" s="194">
        <f>VLOOKUP($F554,別表３!$B$9:$I$14,7,FALSE)</f>
        <v>0</v>
      </c>
      <c r="J554" s="194">
        <f>IF(F554=5,別表２!$E$4,0)</f>
        <v>0</v>
      </c>
      <c r="K554" s="194">
        <f>VLOOKUP($F554,別表３!$B$9:$I$14,5,FALSE)</f>
        <v>0</v>
      </c>
      <c r="L554" s="231" t="str">
        <f>IF(F554="","",VLOOKUP(F554,別表３!$B$9:$D$14,3,FALSE))</f>
        <v/>
      </c>
      <c r="M554" s="98"/>
      <c r="N554" s="98"/>
      <c r="O554" s="97"/>
      <c r="P554" s="232">
        <f t="shared" si="62"/>
        <v>0</v>
      </c>
      <c r="Q554" s="7">
        <f t="shared" si="70"/>
        <v>0</v>
      </c>
      <c r="R554" s="7">
        <f t="shared" si="65"/>
        <v>0</v>
      </c>
      <c r="S554" s="7">
        <f t="shared" si="66"/>
        <v>0</v>
      </c>
      <c r="T554" s="7" t="str">
        <f t="shared" si="67"/>
        <v/>
      </c>
      <c r="U554" s="7" t="str">
        <f t="shared" si="68"/>
        <v/>
      </c>
    </row>
    <row r="555" spans="1:21" ht="15.95" hidden="1" customHeight="1">
      <c r="A555" s="230" t="s">
        <v>1709</v>
      </c>
      <c r="B555" s="105"/>
      <c r="C555" s="108"/>
      <c r="D555" s="108"/>
      <c r="E555" s="109"/>
      <c r="F555" s="109"/>
      <c r="G555" s="194">
        <f>VLOOKUP(E555,別表３!$B$9:$I$14,7,FALSE)</f>
        <v>0</v>
      </c>
      <c r="H555" s="194">
        <f>VLOOKUP($F555,別表３!$B$9:$I$14,7,FALSE)</f>
        <v>0</v>
      </c>
      <c r="I555" s="194">
        <f>VLOOKUP($F555,別表３!$B$9:$I$14,7,FALSE)</f>
        <v>0</v>
      </c>
      <c r="J555" s="194">
        <f>IF(F555=5,別表２!$E$4,0)</f>
        <v>0</v>
      </c>
      <c r="K555" s="194">
        <f>VLOOKUP($F555,別表３!$B$9:$I$14,5,FALSE)</f>
        <v>0</v>
      </c>
      <c r="L555" s="231" t="str">
        <f>IF(F555="","",VLOOKUP(F555,別表３!$B$9:$D$14,3,FALSE))</f>
        <v/>
      </c>
      <c r="M555" s="98"/>
      <c r="N555" s="98"/>
      <c r="O555" s="97"/>
      <c r="P555" s="232">
        <f t="shared" si="62"/>
        <v>0</v>
      </c>
      <c r="Q555" s="7">
        <f t="shared" si="70"/>
        <v>0</v>
      </c>
      <c r="R555" s="7">
        <f t="shared" si="65"/>
        <v>0</v>
      </c>
      <c r="S555" s="7">
        <f t="shared" si="66"/>
        <v>0</v>
      </c>
      <c r="T555" s="7" t="str">
        <f t="shared" si="67"/>
        <v/>
      </c>
      <c r="U555" s="7" t="str">
        <f t="shared" si="68"/>
        <v/>
      </c>
    </row>
    <row r="556" spans="1:21" ht="15.95" hidden="1" customHeight="1">
      <c r="A556" s="230" t="s">
        <v>1710</v>
      </c>
      <c r="B556" s="105"/>
      <c r="C556" s="109"/>
      <c r="D556" s="109"/>
      <c r="E556" s="109"/>
      <c r="F556" s="109"/>
      <c r="G556" s="194">
        <f>VLOOKUP(E556,別表３!$B$9:$I$14,7,FALSE)</f>
        <v>0</v>
      </c>
      <c r="H556" s="194">
        <f>VLOOKUP($F556,別表３!$B$9:$I$14,7,FALSE)</f>
        <v>0</v>
      </c>
      <c r="I556" s="194">
        <f>VLOOKUP($F556,別表３!$B$9:$I$14,7,FALSE)</f>
        <v>0</v>
      </c>
      <c r="J556" s="194">
        <f>IF(F556=5,別表２!$E$4,0)</f>
        <v>0</v>
      </c>
      <c r="K556" s="194">
        <f>VLOOKUP($F556,別表３!$B$9:$I$14,5,FALSE)</f>
        <v>0</v>
      </c>
      <c r="L556" s="231" t="str">
        <f>IF(F556="","",VLOOKUP(F556,別表３!$B$9:$D$14,3,FALSE))</f>
        <v/>
      </c>
      <c r="M556" s="98"/>
      <c r="N556" s="98"/>
      <c r="O556" s="97"/>
      <c r="P556" s="232">
        <f t="shared" si="62"/>
        <v>0</v>
      </c>
      <c r="Q556" s="7">
        <f t="shared" si="70"/>
        <v>0</v>
      </c>
      <c r="R556" s="7">
        <f t="shared" si="65"/>
        <v>0</v>
      </c>
      <c r="S556" s="7">
        <f t="shared" si="66"/>
        <v>0</v>
      </c>
      <c r="T556" s="7" t="str">
        <f t="shared" si="67"/>
        <v/>
      </c>
      <c r="U556" s="7" t="str">
        <f t="shared" si="68"/>
        <v/>
      </c>
    </row>
    <row r="557" spans="1:21" ht="15.95" hidden="1" customHeight="1">
      <c r="A557" s="230" t="s">
        <v>1711</v>
      </c>
      <c r="B557" s="105"/>
      <c r="C557" s="109"/>
      <c r="D557" s="109"/>
      <c r="E557" s="109"/>
      <c r="F557" s="109"/>
      <c r="G557" s="194">
        <f>VLOOKUP(E557,別表３!$B$9:$I$14,7,FALSE)</f>
        <v>0</v>
      </c>
      <c r="H557" s="194">
        <f>VLOOKUP($F557,別表３!$B$9:$I$14,7,FALSE)</f>
        <v>0</v>
      </c>
      <c r="I557" s="194">
        <f>VLOOKUP($F557,別表３!$B$9:$I$14,7,FALSE)</f>
        <v>0</v>
      </c>
      <c r="J557" s="194">
        <f>IF(F557=5,別表２!$E$4,0)</f>
        <v>0</v>
      </c>
      <c r="K557" s="194">
        <f>VLOOKUP($F557,別表３!$B$9:$I$14,5,FALSE)</f>
        <v>0</v>
      </c>
      <c r="L557" s="231" t="str">
        <f>IF(F557="","",VLOOKUP(F557,別表３!$B$9:$D$14,3,FALSE))</f>
        <v/>
      </c>
      <c r="M557" s="98"/>
      <c r="N557" s="98"/>
      <c r="O557" s="97"/>
      <c r="P557" s="232">
        <f t="shared" si="62"/>
        <v>0</v>
      </c>
      <c r="Q557" s="7">
        <f t="shared" si="70"/>
        <v>0</v>
      </c>
      <c r="R557" s="7">
        <f t="shared" si="65"/>
        <v>0</v>
      </c>
      <c r="S557" s="7">
        <f t="shared" si="66"/>
        <v>0</v>
      </c>
      <c r="T557" s="7" t="str">
        <f t="shared" si="67"/>
        <v/>
      </c>
      <c r="U557" s="7" t="str">
        <f t="shared" si="68"/>
        <v/>
      </c>
    </row>
    <row r="558" spans="1:21" ht="15.95" hidden="1" customHeight="1">
      <c r="A558" s="230" t="s">
        <v>1712</v>
      </c>
      <c r="B558" s="105"/>
      <c r="C558" s="109"/>
      <c r="D558" s="109"/>
      <c r="E558" s="109"/>
      <c r="F558" s="109"/>
      <c r="G558" s="194">
        <f>VLOOKUP(E558,別表３!$B$9:$I$14,7,FALSE)</f>
        <v>0</v>
      </c>
      <c r="H558" s="194">
        <f>VLOOKUP($F558,別表３!$B$9:$I$14,7,FALSE)</f>
        <v>0</v>
      </c>
      <c r="I558" s="194">
        <f>VLOOKUP($F558,別表３!$B$9:$I$14,7,FALSE)</f>
        <v>0</v>
      </c>
      <c r="J558" s="194">
        <f>IF(F558=5,別表２!$E$4,0)</f>
        <v>0</v>
      </c>
      <c r="K558" s="194">
        <f>VLOOKUP($F558,別表３!$B$9:$I$14,5,FALSE)</f>
        <v>0</v>
      </c>
      <c r="L558" s="231" t="str">
        <f>IF(F558="","",VLOOKUP(F558,別表３!$B$9:$D$14,3,FALSE))</f>
        <v/>
      </c>
      <c r="M558" s="98"/>
      <c r="N558" s="98"/>
      <c r="O558" s="97"/>
      <c r="P558" s="232">
        <f t="shared" si="62"/>
        <v>0</v>
      </c>
      <c r="Q558" s="7">
        <f t="shared" si="70"/>
        <v>0</v>
      </c>
      <c r="R558" s="7">
        <f t="shared" si="65"/>
        <v>0</v>
      </c>
      <c r="S558" s="7">
        <f t="shared" si="66"/>
        <v>0</v>
      </c>
      <c r="T558" s="7" t="str">
        <f t="shared" si="67"/>
        <v/>
      </c>
      <c r="U558" s="7" t="str">
        <f t="shared" si="68"/>
        <v/>
      </c>
    </row>
    <row r="559" spans="1:21" ht="15.95" hidden="1" customHeight="1">
      <c r="A559" s="230" t="s">
        <v>1713</v>
      </c>
      <c r="B559" s="105"/>
      <c r="C559" s="109"/>
      <c r="D559" s="109"/>
      <c r="E559" s="109"/>
      <c r="F559" s="109"/>
      <c r="G559" s="194">
        <f>VLOOKUP(E559,別表３!$B$9:$I$14,7,FALSE)</f>
        <v>0</v>
      </c>
      <c r="H559" s="194">
        <f>VLOOKUP($F559,別表３!$B$9:$I$14,7,FALSE)</f>
        <v>0</v>
      </c>
      <c r="I559" s="194">
        <f>VLOOKUP($F559,別表３!$B$9:$I$14,7,FALSE)</f>
        <v>0</v>
      </c>
      <c r="J559" s="194">
        <f>IF(F559=5,別表２!$E$4,0)</f>
        <v>0</v>
      </c>
      <c r="K559" s="194">
        <f>VLOOKUP($F559,別表３!$B$9:$I$14,5,FALSE)</f>
        <v>0</v>
      </c>
      <c r="L559" s="231" t="str">
        <f>IF(F559="","",VLOOKUP(F559,別表３!$B$9:$D$14,3,FALSE))</f>
        <v/>
      </c>
      <c r="M559" s="98"/>
      <c r="N559" s="98"/>
      <c r="O559" s="97"/>
      <c r="P559" s="232">
        <f t="shared" si="62"/>
        <v>0</v>
      </c>
      <c r="Q559" s="7">
        <f t="shared" si="70"/>
        <v>0</v>
      </c>
      <c r="R559" s="7">
        <f t="shared" si="65"/>
        <v>0</v>
      </c>
      <c r="S559" s="7">
        <f t="shared" si="66"/>
        <v>0</v>
      </c>
      <c r="T559" s="7" t="str">
        <f t="shared" si="67"/>
        <v/>
      </c>
      <c r="U559" s="7" t="str">
        <f t="shared" si="68"/>
        <v/>
      </c>
    </row>
    <row r="560" spans="1:21" ht="15.95" hidden="1" customHeight="1">
      <c r="A560" s="230" t="s">
        <v>1714</v>
      </c>
      <c r="B560" s="105"/>
      <c r="C560" s="109"/>
      <c r="D560" s="109"/>
      <c r="E560" s="109"/>
      <c r="F560" s="109"/>
      <c r="G560" s="194">
        <f>VLOOKUP(E560,別表３!$B$9:$I$14,7,FALSE)</f>
        <v>0</v>
      </c>
      <c r="H560" s="194">
        <f>VLOOKUP($F560,別表３!$B$9:$I$14,7,FALSE)</f>
        <v>0</v>
      </c>
      <c r="I560" s="194">
        <f>VLOOKUP($F560,別表３!$B$9:$I$14,7,FALSE)</f>
        <v>0</v>
      </c>
      <c r="J560" s="194">
        <f>IF(F560=5,別表２!$E$4,0)</f>
        <v>0</v>
      </c>
      <c r="K560" s="194">
        <f>VLOOKUP($F560,別表３!$B$9:$I$14,5,FALSE)</f>
        <v>0</v>
      </c>
      <c r="L560" s="231" t="str">
        <f>IF(F560="","",VLOOKUP(F560,別表３!$B$9:$D$14,3,FALSE))</f>
        <v/>
      </c>
      <c r="M560" s="98"/>
      <c r="N560" s="98"/>
      <c r="O560" s="97"/>
      <c r="P560" s="232">
        <f t="shared" si="62"/>
        <v>0</v>
      </c>
      <c r="Q560" s="7">
        <f t="shared" si="70"/>
        <v>0</v>
      </c>
      <c r="R560" s="7">
        <f t="shared" si="65"/>
        <v>0</v>
      </c>
      <c r="S560" s="7">
        <f t="shared" si="66"/>
        <v>0</v>
      </c>
      <c r="T560" s="7" t="str">
        <f t="shared" si="67"/>
        <v/>
      </c>
      <c r="U560" s="7" t="str">
        <f t="shared" si="68"/>
        <v/>
      </c>
    </row>
    <row r="561" spans="1:21" ht="15.95" hidden="1" customHeight="1">
      <c r="A561" s="230" t="s">
        <v>1715</v>
      </c>
      <c r="B561" s="105"/>
      <c r="C561" s="108"/>
      <c r="D561" s="108"/>
      <c r="E561" s="109"/>
      <c r="F561" s="109"/>
      <c r="G561" s="194">
        <f>VLOOKUP(E561,別表３!$B$9:$I$14,7,FALSE)</f>
        <v>0</v>
      </c>
      <c r="H561" s="194">
        <f>VLOOKUP($F561,別表３!$B$9:$I$14,7,FALSE)</f>
        <v>0</v>
      </c>
      <c r="I561" s="194">
        <f>VLOOKUP($F561,別表３!$B$9:$I$14,7,FALSE)</f>
        <v>0</v>
      </c>
      <c r="J561" s="194">
        <f>IF(F561=5,別表２!$E$4,0)</f>
        <v>0</v>
      </c>
      <c r="K561" s="194">
        <f>VLOOKUP($F561,別表３!$B$9:$I$14,5,FALSE)</f>
        <v>0</v>
      </c>
      <c r="L561" s="231" t="str">
        <f>IF(F561="","",VLOOKUP(F561,別表３!$B$9:$D$14,3,FALSE))</f>
        <v/>
      </c>
      <c r="M561" s="98"/>
      <c r="N561" s="98"/>
      <c r="O561" s="97"/>
      <c r="P561" s="232">
        <f t="shared" si="62"/>
        <v>0</v>
      </c>
      <c r="Q561" s="7">
        <f t="shared" si="70"/>
        <v>0</v>
      </c>
      <c r="R561" s="7">
        <f t="shared" si="65"/>
        <v>0</v>
      </c>
      <c r="S561" s="7">
        <f t="shared" si="66"/>
        <v>0</v>
      </c>
      <c r="T561" s="7" t="str">
        <f t="shared" si="67"/>
        <v/>
      </c>
      <c r="U561" s="7" t="str">
        <f t="shared" si="68"/>
        <v/>
      </c>
    </row>
    <row r="562" spans="1:21" ht="15.95" hidden="1" customHeight="1">
      <c r="A562" s="230" t="s">
        <v>1716</v>
      </c>
      <c r="B562" s="105"/>
      <c r="C562" s="108"/>
      <c r="D562" s="108"/>
      <c r="E562" s="109"/>
      <c r="F562" s="109"/>
      <c r="G562" s="194">
        <f>VLOOKUP(E562,別表３!$B$9:$I$14,7,FALSE)</f>
        <v>0</v>
      </c>
      <c r="H562" s="194">
        <f>VLOOKUP($F562,別表３!$B$9:$I$14,7,FALSE)</f>
        <v>0</v>
      </c>
      <c r="I562" s="194">
        <f>VLOOKUP($F562,別表３!$B$9:$I$14,7,FALSE)</f>
        <v>0</v>
      </c>
      <c r="J562" s="194">
        <f>IF(F562=5,別表２!$E$4,0)</f>
        <v>0</v>
      </c>
      <c r="K562" s="194">
        <f>VLOOKUP($F562,別表３!$B$9:$I$14,5,FALSE)</f>
        <v>0</v>
      </c>
      <c r="L562" s="231" t="str">
        <f>IF(F562="","",VLOOKUP(F562,別表３!$B$9:$D$14,3,FALSE))</f>
        <v/>
      </c>
      <c r="M562" s="98"/>
      <c r="N562" s="98"/>
      <c r="O562" s="97"/>
      <c r="P562" s="232">
        <f t="shared" si="62"/>
        <v>0</v>
      </c>
      <c r="Q562" s="7">
        <f t="shared" si="70"/>
        <v>0</v>
      </c>
      <c r="R562" s="7">
        <f t="shared" si="65"/>
        <v>0</v>
      </c>
      <c r="S562" s="7">
        <f t="shared" si="66"/>
        <v>0</v>
      </c>
      <c r="T562" s="7" t="str">
        <f t="shared" si="67"/>
        <v/>
      </c>
      <c r="U562" s="7" t="str">
        <f t="shared" si="68"/>
        <v/>
      </c>
    </row>
    <row r="563" spans="1:21" ht="15.95" hidden="1" customHeight="1">
      <c r="A563" s="230" t="s">
        <v>1717</v>
      </c>
      <c r="B563" s="105"/>
      <c r="C563" s="108"/>
      <c r="D563" s="108"/>
      <c r="E563" s="109"/>
      <c r="F563" s="109"/>
      <c r="G563" s="194">
        <f>VLOOKUP(E563,別表３!$B$9:$I$14,7,FALSE)</f>
        <v>0</v>
      </c>
      <c r="H563" s="194">
        <f>VLOOKUP($F563,別表３!$B$9:$I$14,7,FALSE)</f>
        <v>0</v>
      </c>
      <c r="I563" s="194">
        <f>VLOOKUP($F563,別表３!$B$9:$I$14,7,FALSE)</f>
        <v>0</v>
      </c>
      <c r="J563" s="194">
        <f>IF(F563=5,別表２!$E$4,0)</f>
        <v>0</v>
      </c>
      <c r="K563" s="194">
        <f>VLOOKUP($F563,別表３!$B$9:$I$14,5,FALSE)</f>
        <v>0</v>
      </c>
      <c r="L563" s="231" t="str">
        <f>IF(F563="","",VLOOKUP(F563,別表３!$B$9:$D$14,3,FALSE))</f>
        <v/>
      </c>
      <c r="M563" s="98"/>
      <c r="N563" s="98"/>
      <c r="O563" s="97"/>
      <c r="P563" s="232">
        <f t="shared" si="62"/>
        <v>0</v>
      </c>
      <c r="Q563" s="7">
        <f t="shared" si="70"/>
        <v>0</v>
      </c>
      <c r="R563" s="7">
        <f t="shared" si="65"/>
        <v>0</v>
      </c>
      <c r="S563" s="7">
        <f t="shared" si="66"/>
        <v>0</v>
      </c>
      <c r="T563" s="7" t="str">
        <f t="shared" si="67"/>
        <v/>
      </c>
      <c r="U563" s="7" t="str">
        <f t="shared" si="68"/>
        <v/>
      </c>
    </row>
    <row r="564" spans="1:21" ht="15.95" hidden="1" customHeight="1">
      <c r="A564" s="230" t="s">
        <v>1718</v>
      </c>
      <c r="B564" s="105"/>
      <c r="C564" s="108"/>
      <c r="D564" s="108"/>
      <c r="E564" s="109"/>
      <c r="F564" s="109"/>
      <c r="G564" s="194">
        <f>VLOOKUP(E564,別表３!$B$9:$I$14,7,FALSE)</f>
        <v>0</v>
      </c>
      <c r="H564" s="194">
        <f>VLOOKUP($F564,別表３!$B$9:$I$14,7,FALSE)</f>
        <v>0</v>
      </c>
      <c r="I564" s="194">
        <f>VLOOKUP($F564,別表３!$B$9:$I$14,7,FALSE)</f>
        <v>0</v>
      </c>
      <c r="J564" s="194">
        <f>IF(F564=5,別表２!$E$4,0)</f>
        <v>0</v>
      </c>
      <c r="K564" s="194">
        <f>VLOOKUP($F564,別表３!$B$9:$I$14,5,FALSE)</f>
        <v>0</v>
      </c>
      <c r="L564" s="231" t="str">
        <f>IF(F564="","",VLOOKUP(F564,別表３!$B$9:$D$14,3,FALSE))</f>
        <v/>
      </c>
      <c r="M564" s="98"/>
      <c r="N564" s="98"/>
      <c r="O564" s="97"/>
      <c r="P564" s="232">
        <f t="shared" si="62"/>
        <v>0</v>
      </c>
      <c r="Q564" s="7">
        <f t="shared" si="70"/>
        <v>0</v>
      </c>
      <c r="R564" s="7">
        <f t="shared" si="65"/>
        <v>0</v>
      </c>
      <c r="S564" s="7">
        <f t="shared" si="66"/>
        <v>0</v>
      </c>
      <c r="T564" s="7" t="str">
        <f t="shared" si="67"/>
        <v/>
      </c>
      <c r="U564" s="7" t="str">
        <f t="shared" si="68"/>
        <v/>
      </c>
    </row>
    <row r="565" spans="1:21" ht="15.95" hidden="1" customHeight="1">
      <c r="A565" s="230" t="s">
        <v>1719</v>
      </c>
      <c r="B565" s="105"/>
      <c r="C565" s="108"/>
      <c r="D565" s="108"/>
      <c r="E565" s="109"/>
      <c r="F565" s="109"/>
      <c r="G565" s="194">
        <f>VLOOKUP(E565,別表３!$B$9:$I$14,7,FALSE)</f>
        <v>0</v>
      </c>
      <c r="H565" s="194">
        <f>VLOOKUP($F565,別表３!$B$9:$I$14,7,FALSE)</f>
        <v>0</v>
      </c>
      <c r="I565" s="194">
        <f>VLOOKUP($F565,別表３!$B$9:$I$14,7,FALSE)</f>
        <v>0</v>
      </c>
      <c r="J565" s="194">
        <f>IF(F565=5,別表２!$E$4,0)</f>
        <v>0</v>
      </c>
      <c r="K565" s="194">
        <f>VLOOKUP($F565,別表３!$B$9:$I$14,5,FALSE)</f>
        <v>0</v>
      </c>
      <c r="L565" s="231" t="str">
        <f>IF(F565="","",VLOOKUP(F565,別表３!$B$9:$D$14,3,FALSE))</f>
        <v/>
      </c>
      <c r="M565" s="98"/>
      <c r="N565" s="98"/>
      <c r="O565" s="97"/>
      <c r="P565" s="232">
        <f t="shared" si="62"/>
        <v>0</v>
      </c>
      <c r="Q565" s="7">
        <f t="shared" si="70"/>
        <v>0</v>
      </c>
      <c r="R565" s="7">
        <f t="shared" si="65"/>
        <v>0</v>
      </c>
      <c r="S565" s="7">
        <f t="shared" si="66"/>
        <v>0</v>
      </c>
      <c r="T565" s="7" t="str">
        <f t="shared" si="67"/>
        <v/>
      </c>
      <c r="U565" s="7" t="str">
        <f t="shared" si="68"/>
        <v/>
      </c>
    </row>
    <row r="566" spans="1:21" ht="15.95" hidden="1" customHeight="1">
      <c r="A566" s="230" t="s">
        <v>1720</v>
      </c>
      <c r="B566" s="105"/>
      <c r="C566" s="108"/>
      <c r="D566" s="108"/>
      <c r="E566" s="109"/>
      <c r="F566" s="109"/>
      <c r="G566" s="194">
        <f>VLOOKUP(E566,別表３!$B$9:$I$14,7,FALSE)</f>
        <v>0</v>
      </c>
      <c r="H566" s="194">
        <f>VLOOKUP($F566,別表３!$B$9:$I$14,7,FALSE)</f>
        <v>0</v>
      </c>
      <c r="I566" s="194">
        <f>VLOOKUP($F566,別表３!$B$9:$I$14,7,FALSE)</f>
        <v>0</v>
      </c>
      <c r="J566" s="194">
        <f>IF(F566=5,別表２!$E$4,0)</f>
        <v>0</v>
      </c>
      <c r="K566" s="194">
        <f>VLOOKUP($F566,別表３!$B$9:$I$14,5,FALSE)</f>
        <v>0</v>
      </c>
      <c r="L566" s="231" t="str">
        <f>IF(F566="","",VLOOKUP(F566,別表３!$B$9:$D$14,3,FALSE))</f>
        <v/>
      </c>
      <c r="M566" s="98"/>
      <c r="N566" s="98"/>
      <c r="O566" s="97"/>
      <c r="P566" s="232">
        <f t="shared" si="62"/>
        <v>0</v>
      </c>
      <c r="Q566" s="7">
        <f t="shared" si="70"/>
        <v>0</v>
      </c>
      <c r="R566" s="7">
        <f t="shared" si="65"/>
        <v>0</v>
      </c>
      <c r="S566" s="7">
        <f t="shared" si="66"/>
        <v>0</v>
      </c>
      <c r="T566" s="7" t="str">
        <f t="shared" si="67"/>
        <v/>
      </c>
      <c r="U566" s="7" t="str">
        <f t="shared" si="68"/>
        <v/>
      </c>
    </row>
    <row r="567" spans="1:21" ht="15.95" hidden="1" customHeight="1">
      <c r="A567" s="230" t="s">
        <v>1721</v>
      </c>
      <c r="B567" s="105"/>
      <c r="C567" s="108"/>
      <c r="D567" s="108"/>
      <c r="E567" s="109"/>
      <c r="F567" s="109"/>
      <c r="G567" s="194">
        <f>VLOOKUP(E567,別表３!$B$9:$I$14,7,FALSE)</f>
        <v>0</v>
      </c>
      <c r="H567" s="194">
        <f>VLOOKUP($F567,別表３!$B$9:$I$14,7,FALSE)</f>
        <v>0</v>
      </c>
      <c r="I567" s="194">
        <f>VLOOKUP($F567,別表３!$B$9:$I$14,7,FALSE)</f>
        <v>0</v>
      </c>
      <c r="J567" s="194">
        <f>IF(F567=5,別表２!$E$4,0)</f>
        <v>0</v>
      </c>
      <c r="K567" s="194">
        <f>VLOOKUP($F567,別表３!$B$9:$I$14,5,FALSE)</f>
        <v>0</v>
      </c>
      <c r="L567" s="231" t="str">
        <f>IF(F567="","",VLOOKUP(F567,別表３!$B$9:$D$14,3,FALSE))</f>
        <v/>
      </c>
      <c r="M567" s="98"/>
      <c r="N567" s="98"/>
      <c r="O567" s="97"/>
      <c r="P567" s="232">
        <f t="shared" ref="P567:P630" si="71">IF(J567=0,0,IF(M567="",J567,M567))+IF(N567="",K567,IF(L567&lt;=N567+O567,L567,N567+O567))+SUM(G567:I567)</f>
        <v>0</v>
      </c>
      <c r="Q567" s="7">
        <f>IF(E567=5,G567,0)</f>
        <v>0</v>
      </c>
      <c r="R567" s="7">
        <f t="shared" si="65"/>
        <v>0</v>
      </c>
      <c r="S567" s="7">
        <f t="shared" si="66"/>
        <v>0</v>
      </c>
      <c r="T567" s="7" t="str">
        <f t="shared" si="67"/>
        <v/>
      </c>
      <c r="U567" s="7" t="str">
        <f t="shared" si="68"/>
        <v/>
      </c>
    </row>
    <row r="568" spans="1:21" s="217" customFormat="1" ht="15.95" hidden="1" customHeight="1">
      <c r="A568" s="230" t="s">
        <v>1722</v>
      </c>
      <c r="B568" s="105"/>
      <c r="C568" s="108"/>
      <c r="D568" s="108"/>
      <c r="E568" s="108"/>
      <c r="F568" s="108"/>
      <c r="G568" s="234">
        <f>VLOOKUP(E568,別表３!$B$9:$I$14,7,FALSE)</f>
        <v>0</v>
      </c>
      <c r="H568" s="234">
        <f>VLOOKUP($F568,別表３!$B$9:$I$14,7,FALSE)</f>
        <v>0</v>
      </c>
      <c r="I568" s="234">
        <f>VLOOKUP($F568,別表３!$B$9:$I$14,7,FALSE)</f>
        <v>0</v>
      </c>
      <c r="J568" s="234">
        <f>IF(F568=5,別表２!$E$4,0)</f>
        <v>0</v>
      </c>
      <c r="K568" s="234">
        <f>VLOOKUP($F568,別表３!$B$9:$I$14,5,FALSE)</f>
        <v>0</v>
      </c>
      <c r="L568" s="235" t="str">
        <f>IF(F568="","",VLOOKUP(F568,別表３!$B$9:$D$14,3,FALSE))</f>
        <v/>
      </c>
      <c r="M568" s="103"/>
      <c r="N568" s="103"/>
      <c r="O568" s="568"/>
      <c r="P568" s="236">
        <f t="shared" si="71"/>
        <v>0</v>
      </c>
      <c r="Q568" s="7">
        <f t="shared" ref="Q568:Q588" si="72">IF(E568=5,G568,0)</f>
        <v>0</v>
      </c>
      <c r="R568" s="7">
        <f t="shared" si="65"/>
        <v>0</v>
      </c>
      <c r="S568" s="7">
        <f t="shared" si="66"/>
        <v>0</v>
      </c>
      <c r="T568" s="7" t="str">
        <f t="shared" si="67"/>
        <v/>
      </c>
      <c r="U568" s="7" t="str">
        <f t="shared" si="68"/>
        <v/>
      </c>
    </row>
    <row r="569" spans="1:21" s="217" customFormat="1" ht="15.95" hidden="1" customHeight="1">
      <c r="A569" s="230" t="s">
        <v>1723</v>
      </c>
      <c r="B569" s="105"/>
      <c r="C569" s="108"/>
      <c r="D569" s="108"/>
      <c r="E569" s="108"/>
      <c r="F569" s="108"/>
      <c r="G569" s="234">
        <f>VLOOKUP(E569,別表３!$B$9:$I$14,7,FALSE)</f>
        <v>0</v>
      </c>
      <c r="H569" s="234">
        <f>VLOOKUP($F569,別表３!$B$9:$I$14,7,FALSE)</f>
        <v>0</v>
      </c>
      <c r="I569" s="234">
        <f>VLOOKUP($F569,別表３!$B$9:$I$14,7,FALSE)</f>
        <v>0</v>
      </c>
      <c r="J569" s="234">
        <f>IF(F569=5,別表２!$E$4,0)</f>
        <v>0</v>
      </c>
      <c r="K569" s="234">
        <f>VLOOKUP($F569,別表３!$B$9:$I$14,5,FALSE)</f>
        <v>0</v>
      </c>
      <c r="L569" s="235" t="str">
        <f>IF(F569="","",VLOOKUP(F569,別表３!$B$9:$D$14,3,FALSE))</f>
        <v/>
      </c>
      <c r="M569" s="103"/>
      <c r="N569" s="103"/>
      <c r="O569" s="568"/>
      <c r="P569" s="236">
        <f t="shared" si="71"/>
        <v>0</v>
      </c>
      <c r="Q569" s="7">
        <f t="shared" si="72"/>
        <v>0</v>
      </c>
      <c r="R569" s="7">
        <f t="shared" si="65"/>
        <v>0</v>
      </c>
      <c r="S569" s="7">
        <f t="shared" si="66"/>
        <v>0</v>
      </c>
      <c r="T569" s="7" t="str">
        <f t="shared" si="67"/>
        <v/>
      </c>
      <c r="U569" s="7" t="str">
        <f t="shared" si="68"/>
        <v/>
      </c>
    </row>
    <row r="570" spans="1:21" s="217" customFormat="1" ht="15.95" hidden="1" customHeight="1">
      <c r="A570" s="230" t="s">
        <v>1724</v>
      </c>
      <c r="B570" s="105"/>
      <c r="C570" s="110"/>
      <c r="D570" s="110"/>
      <c r="E570" s="108"/>
      <c r="F570" s="108"/>
      <c r="G570" s="234">
        <f>VLOOKUP(E570,別表３!$B$9:$I$14,7,FALSE)</f>
        <v>0</v>
      </c>
      <c r="H570" s="234">
        <f>VLOOKUP($F570,別表３!$B$9:$I$14,7,FALSE)</f>
        <v>0</v>
      </c>
      <c r="I570" s="234">
        <f>VLOOKUP($F570,別表３!$B$9:$I$14,7,FALSE)</f>
        <v>0</v>
      </c>
      <c r="J570" s="234">
        <f>IF(F570=5,別表２!$E$4,0)</f>
        <v>0</v>
      </c>
      <c r="K570" s="234">
        <f>VLOOKUP($F570,別表３!$B$9:$I$14,5,FALSE)</f>
        <v>0</v>
      </c>
      <c r="L570" s="235" t="str">
        <f>IF(F570="","",VLOOKUP(F570,別表３!$B$9:$D$14,3,FALSE))</f>
        <v/>
      </c>
      <c r="M570" s="103"/>
      <c r="N570" s="103"/>
      <c r="O570" s="568"/>
      <c r="P570" s="236">
        <f t="shared" si="71"/>
        <v>0</v>
      </c>
      <c r="Q570" s="7">
        <f t="shared" si="72"/>
        <v>0</v>
      </c>
      <c r="R570" s="7">
        <f t="shared" si="65"/>
        <v>0</v>
      </c>
      <c r="S570" s="7">
        <f t="shared" si="66"/>
        <v>0</v>
      </c>
      <c r="T570" s="7" t="str">
        <f t="shared" si="67"/>
        <v/>
      </c>
      <c r="U570" s="7" t="str">
        <f t="shared" si="68"/>
        <v/>
      </c>
    </row>
    <row r="571" spans="1:21" s="217" customFormat="1" ht="15.95" hidden="1" customHeight="1">
      <c r="A571" s="230" t="s">
        <v>1725</v>
      </c>
      <c r="B571" s="105"/>
      <c r="C571" s="108"/>
      <c r="D571" s="108"/>
      <c r="E571" s="108"/>
      <c r="F571" s="108"/>
      <c r="G571" s="234">
        <f>VLOOKUP(E571,別表３!$B$9:$I$14,7,FALSE)</f>
        <v>0</v>
      </c>
      <c r="H571" s="234">
        <f>VLOOKUP($F571,別表３!$B$9:$I$14,7,FALSE)</f>
        <v>0</v>
      </c>
      <c r="I571" s="234">
        <f>VLOOKUP($F571,別表３!$B$9:$I$14,7,FALSE)</f>
        <v>0</v>
      </c>
      <c r="J571" s="234">
        <f>IF(F571=5,別表２!$E$4,0)</f>
        <v>0</v>
      </c>
      <c r="K571" s="234">
        <f>VLOOKUP($F571,別表３!$B$9:$I$14,5,FALSE)</f>
        <v>0</v>
      </c>
      <c r="L571" s="235" t="str">
        <f>IF(F571="","",VLOOKUP(F571,別表３!$B$9:$D$14,3,FALSE))</f>
        <v/>
      </c>
      <c r="M571" s="103"/>
      <c r="N571" s="103"/>
      <c r="O571" s="568"/>
      <c r="P571" s="236">
        <f t="shared" si="71"/>
        <v>0</v>
      </c>
      <c r="Q571" s="7">
        <f t="shared" si="72"/>
        <v>0</v>
      </c>
      <c r="R571" s="7">
        <f t="shared" si="65"/>
        <v>0</v>
      </c>
      <c r="S571" s="7">
        <f t="shared" si="66"/>
        <v>0</v>
      </c>
      <c r="T571" s="7" t="str">
        <f t="shared" si="67"/>
        <v/>
      </c>
      <c r="U571" s="7" t="str">
        <f t="shared" si="68"/>
        <v/>
      </c>
    </row>
    <row r="572" spans="1:21" ht="15.95" hidden="1" customHeight="1">
      <c r="A572" s="230" t="s">
        <v>1726</v>
      </c>
      <c r="B572" s="105"/>
      <c r="C572" s="108"/>
      <c r="D572" s="108"/>
      <c r="E572" s="109"/>
      <c r="F572" s="109"/>
      <c r="G572" s="194">
        <f>VLOOKUP(E572,別表３!$B$9:$I$14,7,FALSE)</f>
        <v>0</v>
      </c>
      <c r="H572" s="194">
        <f>VLOOKUP($F572,別表３!$B$9:$I$14,7,FALSE)</f>
        <v>0</v>
      </c>
      <c r="I572" s="194">
        <f>VLOOKUP($F572,別表３!$B$9:$I$14,7,FALSE)</f>
        <v>0</v>
      </c>
      <c r="J572" s="194">
        <f>IF(F572=5,別表２!$E$4,0)</f>
        <v>0</v>
      </c>
      <c r="K572" s="194">
        <f>VLOOKUP($F572,別表３!$B$9:$I$14,5,FALSE)</f>
        <v>0</v>
      </c>
      <c r="L572" s="231" t="str">
        <f>IF(F572="","",VLOOKUP(F572,別表３!$B$9:$D$14,3,FALSE))</f>
        <v/>
      </c>
      <c r="M572" s="98"/>
      <c r="N572" s="98"/>
      <c r="O572" s="97"/>
      <c r="P572" s="232">
        <f t="shared" si="71"/>
        <v>0</v>
      </c>
      <c r="Q572" s="7">
        <f t="shared" si="72"/>
        <v>0</v>
      </c>
      <c r="R572" s="7">
        <f t="shared" si="65"/>
        <v>0</v>
      </c>
      <c r="S572" s="7">
        <f t="shared" si="66"/>
        <v>0</v>
      </c>
      <c r="T572" s="7" t="str">
        <f t="shared" si="67"/>
        <v/>
      </c>
      <c r="U572" s="7" t="str">
        <f t="shared" si="68"/>
        <v/>
      </c>
    </row>
    <row r="573" spans="1:21" ht="15.95" hidden="1" customHeight="1">
      <c r="A573" s="230" t="s">
        <v>1727</v>
      </c>
      <c r="B573" s="105"/>
      <c r="C573" s="108"/>
      <c r="D573" s="108"/>
      <c r="E573" s="109"/>
      <c r="F573" s="109"/>
      <c r="G573" s="194">
        <f>VLOOKUP(E573,別表３!$B$9:$I$14,7,FALSE)</f>
        <v>0</v>
      </c>
      <c r="H573" s="194">
        <f>VLOOKUP($F573,別表３!$B$9:$I$14,7,FALSE)</f>
        <v>0</v>
      </c>
      <c r="I573" s="194">
        <f>VLOOKUP($F573,別表３!$B$9:$I$14,7,FALSE)</f>
        <v>0</v>
      </c>
      <c r="J573" s="194">
        <f>IF(F573=5,別表２!$E$4,0)</f>
        <v>0</v>
      </c>
      <c r="K573" s="194">
        <f>VLOOKUP($F573,別表３!$B$9:$I$14,5,FALSE)</f>
        <v>0</v>
      </c>
      <c r="L573" s="231" t="str">
        <f>IF(F573="","",VLOOKUP(F573,別表３!$B$9:$D$14,3,FALSE))</f>
        <v/>
      </c>
      <c r="M573" s="98"/>
      <c r="N573" s="98"/>
      <c r="O573" s="97"/>
      <c r="P573" s="232">
        <f t="shared" si="71"/>
        <v>0</v>
      </c>
      <c r="Q573" s="7">
        <f t="shared" si="72"/>
        <v>0</v>
      </c>
      <c r="R573" s="7">
        <f t="shared" si="65"/>
        <v>0</v>
      </c>
      <c r="S573" s="7">
        <f t="shared" si="66"/>
        <v>0</v>
      </c>
      <c r="T573" s="7" t="str">
        <f t="shared" si="67"/>
        <v/>
      </c>
      <c r="U573" s="7" t="str">
        <f t="shared" si="68"/>
        <v/>
      </c>
    </row>
    <row r="574" spans="1:21" ht="15.95" hidden="1" customHeight="1">
      <c r="A574" s="230" t="s">
        <v>1728</v>
      </c>
      <c r="B574" s="105"/>
      <c r="C574" s="108"/>
      <c r="D574" s="108"/>
      <c r="E574" s="109"/>
      <c r="F574" s="109"/>
      <c r="G574" s="194">
        <f>VLOOKUP(E574,別表３!$B$9:$I$14,7,FALSE)</f>
        <v>0</v>
      </c>
      <c r="H574" s="194">
        <f>VLOOKUP($F574,別表３!$B$9:$I$14,7,FALSE)</f>
        <v>0</v>
      </c>
      <c r="I574" s="194">
        <f>VLOOKUP($F574,別表３!$B$9:$I$14,7,FALSE)</f>
        <v>0</v>
      </c>
      <c r="J574" s="194">
        <f>IF(F574=5,別表２!$E$4,0)</f>
        <v>0</v>
      </c>
      <c r="K574" s="194">
        <f>VLOOKUP($F574,別表３!$B$9:$I$14,5,FALSE)</f>
        <v>0</v>
      </c>
      <c r="L574" s="231" t="str">
        <f>IF(F574="","",VLOOKUP(F574,別表３!$B$9:$D$14,3,FALSE))</f>
        <v/>
      </c>
      <c r="M574" s="98"/>
      <c r="N574" s="98"/>
      <c r="O574" s="97"/>
      <c r="P574" s="232">
        <f t="shared" si="71"/>
        <v>0</v>
      </c>
      <c r="Q574" s="7">
        <f t="shared" si="72"/>
        <v>0</v>
      </c>
      <c r="R574" s="7">
        <f t="shared" si="65"/>
        <v>0</v>
      </c>
      <c r="S574" s="7">
        <f t="shared" si="66"/>
        <v>0</v>
      </c>
      <c r="T574" s="7" t="str">
        <f t="shared" si="67"/>
        <v/>
      </c>
      <c r="U574" s="7" t="str">
        <f t="shared" si="68"/>
        <v/>
      </c>
    </row>
    <row r="575" spans="1:21" ht="15.95" hidden="1" customHeight="1">
      <c r="A575" s="230" t="s">
        <v>1729</v>
      </c>
      <c r="B575" s="105"/>
      <c r="C575" s="108"/>
      <c r="D575" s="108"/>
      <c r="E575" s="109"/>
      <c r="F575" s="109"/>
      <c r="G575" s="194">
        <f>VLOOKUP(E575,別表３!$B$9:$I$14,7,FALSE)</f>
        <v>0</v>
      </c>
      <c r="H575" s="194">
        <f>VLOOKUP($F575,別表３!$B$9:$I$14,7,FALSE)</f>
        <v>0</v>
      </c>
      <c r="I575" s="194">
        <f>VLOOKUP($F575,別表３!$B$9:$I$14,7,FALSE)</f>
        <v>0</v>
      </c>
      <c r="J575" s="194">
        <f>IF(F575=5,別表２!$E$4,0)</f>
        <v>0</v>
      </c>
      <c r="K575" s="194">
        <f>VLOOKUP($F575,別表３!$B$9:$I$14,5,FALSE)</f>
        <v>0</v>
      </c>
      <c r="L575" s="231" t="str">
        <f>IF(F575="","",VLOOKUP(F575,別表３!$B$9:$D$14,3,FALSE))</f>
        <v/>
      </c>
      <c r="M575" s="98"/>
      <c r="N575" s="98"/>
      <c r="O575" s="97"/>
      <c r="P575" s="232">
        <f t="shared" si="71"/>
        <v>0</v>
      </c>
      <c r="Q575" s="7">
        <f t="shared" si="72"/>
        <v>0</v>
      </c>
      <c r="R575" s="7">
        <f t="shared" si="65"/>
        <v>0</v>
      </c>
      <c r="S575" s="7">
        <f t="shared" si="66"/>
        <v>0</v>
      </c>
      <c r="T575" s="7" t="str">
        <f t="shared" si="67"/>
        <v/>
      </c>
      <c r="U575" s="7" t="str">
        <f t="shared" si="68"/>
        <v/>
      </c>
    </row>
    <row r="576" spans="1:21" ht="15.95" hidden="1" customHeight="1">
      <c r="A576" s="230" t="s">
        <v>1730</v>
      </c>
      <c r="B576" s="105"/>
      <c r="C576" s="108"/>
      <c r="D576" s="108"/>
      <c r="E576" s="109"/>
      <c r="F576" s="109"/>
      <c r="G576" s="194">
        <f>VLOOKUP(E576,別表３!$B$9:$I$14,7,FALSE)</f>
        <v>0</v>
      </c>
      <c r="H576" s="194">
        <f>VLOOKUP($F576,別表３!$B$9:$I$14,7,FALSE)</f>
        <v>0</v>
      </c>
      <c r="I576" s="194">
        <f>VLOOKUP($F576,別表３!$B$9:$I$14,7,FALSE)</f>
        <v>0</v>
      </c>
      <c r="J576" s="194">
        <f>IF(F576=5,別表２!$E$4,0)</f>
        <v>0</v>
      </c>
      <c r="K576" s="194">
        <f>VLOOKUP($F576,別表３!$B$9:$I$14,5,FALSE)</f>
        <v>0</v>
      </c>
      <c r="L576" s="231" t="str">
        <f>IF(F576="","",VLOOKUP(F576,別表３!$B$9:$D$14,3,FALSE))</f>
        <v/>
      </c>
      <c r="M576" s="98"/>
      <c r="N576" s="98"/>
      <c r="O576" s="97"/>
      <c r="P576" s="232">
        <f t="shared" si="71"/>
        <v>0</v>
      </c>
      <c r="Q576" s="7">
        <f t="shared" si="72"/>
        <v>0</v>
      </c>
      <c r="R576" s="7">
        <f t="shared" si="65"/>
        <v>0</v>
      </c>
      <c r="S576" s="7">
        <f t="shared" si="66"/>
        <v>0</v>
      </c>
      <c r="T576" s="7" t="str">
        <f t="shared" si="67"/>
        <v/>
      </c>
      <c r="U576" s="7" t="str">
        <f t="shared" si="68"/>
        <v/>
      </c>
    </row>
    <row r="577" spans="1:21" ht="15.95" hidden="1" customHeight="1">
      <c r="A577" s="230" t="s">
        <v>1731</v>
      </c>
      <c r="B577" s="105"/>
      <c r="C577" s="108"/>
      <c r="D577" s="108"/>
      <c r="E577" s="109"/>
      <c r="F577" s="109"/>
      <c r="G577" s="194">
        <f>VLOOKUP(E577,別表３!$B$9:$I$14,7,FALSE)</f>
        <v>0</v>
      </c>
      <c r="H577" s="194">
        <f>VLOOKUP($F577,別表３!$B$9:$I$14,7,FALSE)</f>
        <v>0</v>
      </c>
      <c r="I577" s="194">
        <f>VLOOKUP($F577,別表３!$B$9:$I$14,7,FALSE)</f>
        <v>0</v>
      </c>
      <c r="J577" s="194">
        <f>IF(F577=5,別表２!$E$4,0)</f>
        <v>0</v>
      </c>
      <c r="K577" s="194">
        <f>VLOOKUP($F577,別表３!$B$9:$I$14,5,FALSE)</f>
        <v>0</v>
      </c>
      <c r="L577" s="231" t="str">
        <f>IF(F577="","",VLOOKUP(F577,別表３!$B$9:$D$14,3,FALSE))</f>
        <v/>
      </c>
      <c r="M577" s="98"/>
      <c r="N577" s="98"/>
      <c r="O577" s="97"/>
      <c r="P577" s="232">
        <f t="shared" si="71"/>
        <v>0</v>
      </c>
      <c r="Q577" s="7">
        <f t="shared" si="72"/>
        <v>0</v>
      </c>
      <c r="R577" s="7">
        <f t="shared" si="65"/>
        <v>0</v>
      </c>
      <c r="S577" s="7">
        <f t="shared" si="66"/>
        <v>0</v>
      </c>
      <c r="T577" s="7" t="str">
        <f t="shared" si="67"/>
        <v/>
      </c>
      <c r="U577" s="7" t="str">
        <f t="shared" si="68"/>
        <v/>
      </c>
    </row>
    <row r="578" spans="1:21" ht="15.95" hidden="1" customHeight="1">
      <c r="A578" s="230" t="s">
        <v>1732</v>
      </c>
      <c r="B578" s="105"/>
      <c r="C578" s="109"/>
      <c r="D578" s="109"/>
      <c r="E578" s="109"/>
      <c r="F578" s="109"/>
      <c r="G578" s="194">
        <f>VLOOKUP(E578,別表３!$B$9:$I$14,7,FALSE)</f>
        <v>0</v>
      </c>
      <c r="H578" s="194">
        <f>VLOOKUP($F578,別表３!$B$9:$I$14,7,FALSE)</f>
        <v>0</v>
      </c>
      <c r="I578" s="194">
        <f>VLOOKUP($F578,別表３!$B$9:$I$14,7,FALSE)</f>
        <v>0</v>
      </c>
      <c r="J578" s="194">
        <f>IF(F578=5,別表２!$E$4,0)</f>
        <v>0</v>
      </c>
      <c r="K578" s="194">
        <f>VLOOKUP($F578,別表３!$B$9:$I$14,5,FALSE)</f>
        <v>0</v>
      </c>
      <c r="L578" s="231" t="str">
        <f>IF(F578="","",VLOOKUP(F578,別表３!$B$9:$D$14,3,FALSE))</f>
        <v/>
      </c>
      <c r="M578" s="98"/>
      <c r="N578" s="98"/>
      <c r="O578" s="97"/>
      <c r="P578" s="232">
        <f t="shared" si="71"/>
        <v>0</v>
      </c>
      <c r="Q578" s="7">
        <f t="shared" si="72"/>
        <v>0</v>
      </c>
      <c r="R578" s="7">
        <f t="shared" si="65"/>
        <v>0</v>
      </c>
      <c r="S578" s="7">
        <f t="shared" si="66"/>
        <v>0</v>
      </c>
      <c r="T578" s="7" t="str">
        <f t="shared" si="67"/>
        <v/>
      </c>
      <c r="U578" s="7" t="str">
        <f t="shared" si="68"/>
        <v/>
      </c>
    </row>
    <row r="579" spans="1:21" ht="15.95" hidden="1" customHeight="1">
      <c r="A579" s="230" t="s">
        <v>1733</v>
      </c>
      <c r="B579" s="105"/>
      <c r="C579" s="109"/>
      <c r="D579" s="109"/>
      <c r="E579" s="109"/>
      <c r="F579" s="109"/>
      <c r="G579" s="194">
        <f>VLOOKUP(E579,別表３!$B$9:$I$14,7,FALSE)</f>
        <v>0</v>
      </c>
      <c r="H579" s="194">
        <f>VLOOKUP($F579,別表３!$B$9:$I$14,7,FALSE)</f>
        <v>0</v>
      </c>
      <c r="I579" s="194">
        <f>VLOOKUP($F579,別表３!$B$9:$I$14,7,FALSE)</f>
        <v>0</v>
      </c>
      <c r="J579" s="194">
        <f>IF(F579=5,別表２!$E$4,0)</f>
        <v>0</v>
      </c>
      <c r="K579" s="194">
        <f>VLOOKUP($F579,別表３!$B$9:$I$14,5,FALSE)</f>
        <v>0</v>
      </c>
      <c r="L579" s="231" t="str">
        <f>IF(F579="","",VLOOKUP(F579,別表３!$B$9:$D$14,3,FALSE))</f>
        <v/>
      </c>
      <c r="M579" s="98"/>
      <c r="N579" s="98"/>
      <c r="O579" s="97"/>
      <c r="P579" s="232">
        <f t="shared" si="71"/>
        <v>0</v>
      </c>
      <c r="Q579" s="7">
        <f t="shared" si="72"/>
        <v>0</v>
      </c>
      <c r="R579" s="7">
        <f t="shared" si="65"/>
        <v>0</v>
      </c>
      <c r="S579" s="7">
        <f t="shared" si="66"/>
        <v>0</v>
      </c>
      <c r="T579" s="7" t="str">
        <f t="shared" si="67"/>
        <v/>
      </c>
      <c r="U579" s="7" t="str">
        <f t="shared" si="68"/>
        <v/>
      </c>
    </row>
    <row r="580" spans="1:21" ht="15.95" hidden="1" customHeight="1">
      <c r="A580" s="230" t="s">
        <v>1734</v>
      </c>
      <c r="B580" s="105"/>
      <c r="C580" s="109"/>
      <c r="D580" s="109"/>
      <c r="E580" s="109"/>
      <c r="F580" s="109"/>
      <c r="G580" s="194">
        <f>VLOOKUP(E580,別表３!$B$9:$I$14,7,FALSE)</f>
        <v>0</v>
      </c>
      <c r="H580" s="194">
        <f>VLOOKUP($F580,別表３!$B$9:$I$14,7,FALSE)</f>
        <v>0</v>
      </c>
      <c r="I580" s="194">
        <f>VLOOKUP($F580,別表３!$B$9:$I$14,7,FALSE)</f>
        <v>0</v>
      </c>
      <c r="J580" s="194">
        <f>IF(F580=5,別表２!$E$4,0)</f>
        <v>0</v>
      </c>
      <c r="K580" s="194">
        <f>VLOOKUP($F580,別表３!$B$9:$I$14,5,FALSE)</f>
        <v>0</v>
      </c>
      <c r="L580" s="231" t="str">
        <f>IF(F580="","",VLOOKUP(F580,別表３!$B$9:$D$14,3,FALSE))</f>
        <v/>
      </c>
      <c r="M580" s="98"/>
      <c r="N580" s="98"/>
      <c r="O580" s="97"/>
      <c r="P580" s="232">
        <f t="shared" si="71"/>
        <v>0</v>
      </c>
      <c r="Q580" s="7">
        <f t="shared" si="72"/>
        <v>0</v>
      </c>
      <c r="R580" s="7">
        <f t="shared" si="65"/>
        <v>0</v>
      </c>
      <c r="S580" s="7">
        <f t="shared" si="66"/>
        <v>0</v>
      </c>
      <c r="T580" s="7" t="str">
        <f t="shared" si="67"/>
        <v/>
      </c>
      <c r="U580" s="7" t="str">
        <f t="shared" si="68"/>
        <v/>
      </c>
    </row>
    <row r="581" spans="1:21" ht="15.95" hidden="1" customHeight="1">
      <c r="A581" s="230" t="s">
        <v>1735</v>
      </c>
      <c r="B581" s="105"/>
      <c r="C581" s="109"/>
      <c r="D581" s="109"/>
      <c r="E581" s="109"/>
      <c r="F581" s="109"/>
      <c r="G581" s="194">
        <f>VLOOKUP(E581,別表３!$B$9:$I$14,7,FALSE)</f>
        <v>0</v>
      </c>
      <c r="H581" s="194">
        <f>VLOOKUP($F581,別表３!$B$9:$I$14,7,FALSE)</f>
        <v>0</v>
      </c>
      <c r="I581" s="194">
        <f>VLOOKUP($F581,別表３!$B$9:$I$14,7,FALSE)</f>
        <v>0</v>
      </c>
      <c r="J581" s="194">
        <f>IF(F581=5,別表２!$E$4,0)</f>
        <v>0</v>
      </c>
      <c r="K581" s="194">
        <f>VLOOKUP($F581,別表３!$B$9:$I$14,5,FALSE)</f>
        <v>0</v>
      </c>
      <c r="L581" s="231" t="str">
        <f>IF(F581="","",VLOOKUP(F581,別表３!$B$9:$D$14,3,FALSE))</f>
        <v/>
      </c>
      <c r="M581" s="98"/>
      <c r="N581" s="98"/>
      <c r="O581" s="97"/>
      <c r="P581" s="232">
        <f t="shared" si="71"/>
        <v>0</v>
      </c>
      <c r="Q581" s="7">
        <f t="shared" si="72"/>
        <v>0</v>
      </c>
      <c r="R581" s="7">
        <f t="shared" si="65"/>
        <v>0</v>
      </c>
      <c r="S581" s="7">
        <f t="shared" si="66"/>
        <v>0</v>
      </c>
      <c r="T581" s="7" t="str">
        <f t="shared" si="67"/>
        <v/>
      </c>
      <c r="U581" s="7" t="str">
        <f t="shared" si="68"/>
        <v/>
      </c>
    </row>
    <row r="582" spans="1:21" ht="15.95" hidden="1" customHeight="1">
      <c r="A582" s="230" t="s">
        <v>1736</v>
      </c>
      <c r="B582" s="105"/>
      <c r="C582" s="109"/>
      <c r="D582" s="109"/>
      <c r="E582" s="109"/>
      <c r="F582" s="109"/>
      <c r="G582" s="194">
        <f>VLOOKUP(E582,別表３!$B$9:$I$14,7,FALSE)</f>
        <v>0</v>
      </c>
      <c r="H582" s="194">
        <f>VLOOKUP($F582,別表３!$B$9:$I$14,7,FALSE)</f>
        <v>0</v>
      </c>
      <c r="I582" s="194">
        <f>VLOOKUP($F582,別表３!$B$9:$I$14,7,FALSE)</f>
        <v>0</v>
      </c>
      <c r="J582" s="194">
        <f>IF(F582=5,別表２!$E$4,0)</f>
        <v>0</v>
      </c>
      <c r="K582" s="194">
        <f>VLOOKUP($F582,別表３!$B$9:$I$14,5,FALSE)</f>
        <v>0</v>
      </c>
      <c r="L582" s="231" t="str">
        <f>IF(F582="","",VLOOKUP(F582,別表３!$B$9:$D$14,3,FALSE))</f>
        <v/>
      </c>
      <c r="M582" s="98"/>
      <c r="N582" s="98"/>
      <c r="O582" s="97"/>
      <c r="P582" s="232">
        <f t="shared" si="71"/>
        <v>0</v>
      </c>
      <c r="Q582" s="7">
        <f t="shared" si="72"/>
        <v>0</v>
      </c>
      <c r="R582" s="7">
        <f t="shared" si="65"/>
        <v>0</v>
      </c>
      <c r="S582" s="7">
        <f t="shared" si="66"/>
        <v>0</v>
      </c>
      <c r="T582" s="7" t="str">
        <f t="shared" si="67"/>
        <v/>
      </c>
      <c r="U582" s="7" t="str">
        <f t="shared" si="68"/>
        <v/>
      </c>
    </row>
    <row r="583" spans="1:21" ht="15.95" hidden="1" customHeight="1">
      <c r="A583" s="230" t="s">
        <v>1737</v>
      </c>
      <c r="B583" s="105"/>
      <c r="C583" s="108"/>
      <c r="D583" s="108"/>
      <c r="E583" s="109"/>
      <c r="F583" s="109"/>
      <c r="G583" s="194">
        <f>VLOOKUP(E583,別表３!$B$9:$I$14,7,FALSE)</f>
        <v>0</v>
      </c>
      <c r="H583" s="194">
        <f>VLOOKUP($F583,別表３!$B$9:$I$14,7,FALSE)</f>
        <v>0</v>
      </c>
      <c r="I583" s="194">
        <f>VLOOKUP($F583,別表３!$B$9:$I$14,7,FALSE)</f>
        <v>0</v>
      </c>
      <c r="J583" s="194">
        <f>IF(F583=5,別表２!$E$4,0)</f>
        <v>0</v>
      </c>
      <c r="K583" s="194">
        <f>VLOOKUP($F583,別表３!$B$9:$I$14,5,FALSE)</f>
        <v>0</v>
      </c>
      <c r="L583" s="231" t="str">
        <f>IF(F583="","",VLOOKUP(F583,別表３!$B$9:$D$14,3,FALSE))</f>
        <v/>
      </c>
      <c r="M583" s="98"/>
      <c r="N583" s="98"/>
      <c r="O583" s="97"/>
      <c r="P583" s="232">
        <f t="shared" si="71"/>
        <v>0</v>
      </c>
      <c r="Q583" s="7">
        <f t="shared" si="72"/>
        <v>0</v>
      </c>
      <c r="R583" s="7">
        <f t="shared" si="65"/>
        <v>0</v>
      </c>
      <c r="S583" s="7">
        <f t="shared" si="66"/>
        <v>0</v>
      </c>
      <c r="T583" s="7" t="str">
        <f t="shared" si="67"/>
        <v/>
      </c>
      <c r="U583" s="7" t="str">
        <f t="shared" si="68"/>
        <v/>
      </c>
    </row>
    <row r="584" spans="1:21" ht="15.95" hidden="1" customHeight="1">
      <c r="A584" s="230" t="s">
        <v>1738</v>
      </c>
      <c r="B584" s="105"/>
      <c r="C584" s="108"/>
      <c r="D584" s="108"/>
      <c r="E584" s="109"/>
      <c r="F584" s="109"/>
      <c r="G584" s="194">
        <f>VLOOKUP(E584,別表３!$B$9:$I$14,7,FALSE)</f>
        <v>0</v>
      </c>
      <c r="H584" s="194">
        <f>VLOOKUP($F584,別表３!$B$9:$I$14,7,FALSE)</f>
        <v>0</v>
      </c>
      <c r="I584" s="194">
        <f>VLOOKUP($F584,別表３!$B$9:$I$14,7,FALSE)</f>
        <v>0</v>
      </c>
      <c r="J584" s="194">
        <f>IF(F584=5,別表２!$E$4,0)</f>
        <v>0</v>
      </c>
      <c r="K584" s="194">
        <f>VLOOKUP($F584,別表３!$B$9:$I$14,5,FALSE)</f>
        <v>0</v>
      </c>
      <c r="L584" s="231" t="str">
        <f>IF(F584="","",VLOOKUP(F584,別表３!$B$9:$D$14,3,FALSE))</f>
        <v/>
      </c>
      <c r="M584" s="98"/>
      <c r="N584" s="98"/>
      <c r="O584" s="97"/>
      <c r="P584" s="232">
        <f t="shared" si="71"/>
        <v>0</v>
      </c>
      <c r="Q584" s="7">
        <f t="shared" si="72"/>
        <v>0</v>
      </c>
      <c r="R584" s="7">
        <f t="shared" si="65"/>
        <v>0</v>
      </c>
      <c r="S584" s="7">
        <f t="shared" si="66"/>
        <v>0</v>
      </c>
      <c r="T584" s="7" t="str">
        <f t="shared" si="67"/>
        <v/>
      </c>
      <c r="U584" s="7" t="str">
        <f t="shared" si="68"/>
        <v/>
      </c>
    </row>
    <row r="585" spans="1:21" ht="15.95" hidden="1" customHeight="1">
      <c r="A585" s="230" t="s">
        <v>1739</v>
      </c>
      <c r="B585" s="105"/>
      <c r="C585" s="108"/>
      <c r="D585" s="108"/>
      <c r="E585" s="109"/>
      <c r="F585" s="109"/>
      <c r="G585" s="194">
        <f>VLOOKUP(E585,別表３!$B$9:$I$14,7,FALSE)</f>
        <v>0</v>
      </c>
      <c r="H585" s="194">
        <f>VLOOKUP($F585,別表３!$B$9:$I$14,7,FALSE)</f>
        <v>0</v>
      </c>
      <c r="I585" s="194">
        <f>VLOOKUP($F585,別表３!$B$9:$I$14,7,FALSE)</f>
        <v>0</v>
      </c>
      <c r="J585" s="194">
        <f>IF(F585=5,別表２!$E$4,0)</f>
        <v>0</v>
      </c>
      <c r="K585" s="194">
        <f>VLOOKUP($F585,別表３!$B$9:$I$14,5,FALSE)</f>
        <v>0</v>
      </c>
      <c r="L585" s="231" t="str">
        <f>IF(F585="","",VLOOKUP(F585,別表３!$B$9:$D$14,3,FALSE))</f>
        <v/>
      </c>
      <c r="M585" s="98"/>
      <c r="N585" s="98"/>
      <c r="O585" s="97"/>
      <c r="P585" s="232">
        <f t="shared" si="71"/>
        <v>0</v>
      </c>
      <c r="Q585" s="7">
        <f t="shared" si="72"/>
        <v>0</v>
      </c>
      <c r="R585" s="7">
        <f t="shared" si="65"/>
        <v>0</v>
      </c>
      <c r="S585" s="7">
        <f t="shared" si="66"/>
        <v>0</v>
      </c>
      <c r="T585" s="7" t="str">
        <f t="shared" si="67"/>
        <v/>
      </c>
      <c r="U585" s="7" t="str">
        <f t="shared" si="68"/>
        <v/>
      </c>
    </row>
    <row r="586" spans="1:21" ht="15.95" hidden="1" customHeight="1">
      <c r="A586" s="230" t="s">
        <v>1740</v>
      </c>
      <c r="B586" s="105"/>
      <c r="C586" s="108"/>
      <c r="D586" s="108"/>
      <c r="E586" s="109"/>
      <c r="F586" s="109"/>
      <c r="G586" s="194">
        <f>VLOOKUP(E586,別表３!$B$9:$I$14,7,FALSE)</f>
        <v>0</v>
      </c>
      <c r="H586" s="194">
        <f>VLOOKUP($F586,別表３!$B$9:$I$14,7,FALSE)</f>
        <v>0</v>
      </c>
      <c r="I586" s="194">
        <f>VLOOKUP($F586,別表３!$B$9:$I$14,7,FALSE)</f>
        <v>0</v>
      </c>
      <c r="J586" s="194">
        <f>IF(F586=5,別表２!$E$4,0)</f>
        <v>0</v>
      </c>
      <c r="K586" s="194">
        <f>VLOOKUP($F586,別表３!$B$9:$I$14,5,FALSE)</f>
        <v>0</v>
      </c>
      <c r="L586" s="231" t="str">
        <f>IF(F586="","",VLOOKUP(F586,別表３!$B$9:$D$14,3,FALSE))</f>
        <v/>
      </c>
      <c r="M586" s="98"/>
      <c r="N586" s="98"/>
      <c r="O586" s="97"/>
      <c r="P586" s="232">
        <f t="shared" si="71"/>
        <v>0</v>
      </c>
      <c r="Q586" s="7">
        <f t="shared" si="72"/>
        <v>0</v>
      </c>
      <c r="R586" s="7">
        <f t="shared" si="65"/>
        <v>0</v>
      </c>
      <c r="S586" s="7">
        <f t="shared" si="66"/>
        <v>0</v>
      </c>
      <c r="T586" s="7" t="str">
        <f t="shared" si="67"/>
        <v/>
      </c>
      <c r="U586" s="7" t="str">
        <f t="shared" si="68"/>
        <v/>
      </c>
    </row>
    <row r="587" spans="1:21" ht="15.95" hidden="1" customHeight="1">
      <c r="A587" s="230" t="s">
        <v>1741</v>
      </c>
      <c r="B587" s="105"/>
      <c r="C587" s="108"/>
      <c r="D587" s="108"/>
      <c r="E587" s="109"/>
      <c r="F587" s="109"/>
      <c r="G587" s="194">
        <f>VLOOKUP(E587,別表３!$B$9:$I$14,7,FALSE)</f>
        <v>0</v>
      </c>
      <c r="H587" s="194">
        <f>VLOOKUP($F587,別表３!$B$9:$I$14,7,FALSE)</f>
        <v>0</v>
      </c>
      <c r="I587" s="194">
        <f>VLOOKUP($F587,別表３!$B$9:$I$14,7,FALSE)</f>
        <v>0</v>
      </c>
      <c r="J587" s="194">
        <f>IF(F587=5,別表２!$E$4,0)</f>
        <v>0</v>
      </c>
      <c r="K587" s="194">
        <f>VLOOKUP($F587,別表３!$B$9:$I$14,5,FALSE)</f>
        <v>0</v>
      </c>
      <c r="L587" s="231" t="str">
        <f>IF(F587="","",VLOOKUP(F587,別表３!$B$9:$D$14,3,FALSE))</f>
        <v/>
      </c>
      <c r="M587" s="98"/>
      <c r="N587" s="98"/>
      <c r="O587" s="97"/>
      <c r="P587" s="232">
        <f t="shared" si="71"/>
        <v>0</v>
      </c>
      <c r="Q587" s="7">
        <f t="shared" si="72"/>
        <v>0</v>
      </c>
      <c r="R587" s="7">
        <f t="shared" si="65"/>
        <v>0</v>
      </c>
      <c r="S587" s="7">
        <f t="shared" si="66"/>
        <v>0</v>
      </c>
      <c r="T587" s="7" t="str">
        <f t="shared" si="67"/>
        <v/>
      </c>
      <c r="U587" s="7" t="str">
        <f t="shared" si="68"/>
        <v/>
      </c>
    </row>
    <row r="588" spans="1:21" ht="15.95" hidden="1" customHeight="1">
      <c r="A588" s="230" t="s">
        <v>1742</v>
      </c>
      <c r="B588" s="105"/>
      <c r="C588" s="108"/>
      <c r="D588" s="108"/>
      <c r="E588" s="109"/>
      <c r="F588" s="109"/>
      <c r="G588" s="194">
        <f>VLOOKUP(E588,別表３!$B$9:$I$14,7,FALSE)</f>
        <v>0</v>
      </c>
      <c r="H588" s="194">
        <f>VLOOKUP($F588,別表３!$B$9:$I$14,7,FALSE)</f>
        <v>0</v>
      </c>
      <c r="I588" s="194">
        <f>VLOOKUP($F588,別表３!$B$9:$I$14,7,FALSE)</f>
        <v>0</v>
      </c>
      <c r="J588" s="194">
        <f>IF(F588=5,別表２!$E$4,0)</f>
        <v>0</v>
      </c>
      <c r="K588" s="194">
        <f>VLOOKUP($F588,別表３!$B$9:$I$14,5,FALSE)</f>
        <v>0</v>
      </c>
      <c r="L588" s="231" t="str">
        <f>IF(F588="","",VLOOKUP(F588,別表３!$B$9:$D$14,3,FALSE))</f>
        <v/>
      </c>
      <c r="M588" s="98"/>
      <c r="N588" s="98"/>
      <c r="O588" s="97"/>
      <c r="P588" s="232">
        <f t="shared" si="71"/>
        <v>0</v>
      </c>
      <c r="Q588" s="7">
        <f t="shared" si="72"/>
        <v>0</v>
      </c>
      <c r="R588" s="7">
        <f t="shared" si="65"/>
        <v>0</v>
      </c>
      <c r="S588" s="7">
        <f t="shared" si="66"/>
        <v>0</v>
      </c>
      <c r="T588" s="7" t="str">
        <f t="shared" si="67"/>
        <v/>
      </c>
      <c r="U588" s="7" t="str">
        <f t="shared" si="68"/>
        <v/>
      </c>
    </row>
    <row r="589" spans="1:21" ht="15.95" hidden="1" customHeight="1">
      <c r="A589" s="230" t="s">
        <v>1743</v>
      </c>
      <c r="B589" s="105"/>
      <c r="C589" s="108"/>
      <c r="D589" s="108"/>
      <c r="E589" s="109"/>
      <c r="F589" s="109"/>
      <c r="G589" s="194">
        <f>VLOOKUP(E589,別表３!$B$9:$I$14,7,FALSE)</f>
        <v>0</v>
      </c>
      <c r="H589" s="194">
        <f>VLOOKUP($F589,別表３!$B$9:$I$14,7,FALSE)</f>
        <v>0</v>
      </c>
      <c r="I589" s="194">
        <f>VLOOKUP($F589,別表３!$B$9:$I$14,7,FALSE)</f>
        <v>0</v>
      </c>
      <c r="J589" s="194">
        <f>IF(F589=5,別表２!$E$4,0)</f>
        <v>0</v>
      </c>
      <c r="K589" s="194">
        <f>VLOOKUP($F589,別表３!$B$9:$I$14,5,FALSE)</f>
        <v>0</v>
      </c>
      <c r="L589" s="231" t="str">
        <f>IF(F589="","",VLOOKUP(F589,別表３!$B$9:$D$14,3,FALSE))</f>
        <v/>
      </c>
      <c r="M589" s="98"/>
      <c r="N589" s="98"/>
      <c r="O589" s="97"/>
      <c r="P589" s="232">
        <f t="shared" si="71"/>
        <v>0</v>
      </c>
      <c r="Q589" s="7">
        <f>IF(E589=5,G589,0)</f>
        <v>0</v>
      </c>
      <c r="R589" s="7">
        <f t="shared" si="65"/>
        <v>0</v>
      </c>
      <c r="S589" s="7">
        <f t="shared" si="66"/>
        <v>0</v>
      </c>
      <c r="T589" s="7" t="str">
        <f t="shared" si="67"/>
        <v/>
      </c>
      <c r="U589" s="7" t="str">
        <f t="shared" si="68"/>
        <v/>
      </c>
    </row>
    <row r="590" spans="1:21" s="217" customFormat="1" ht="15.95" hidden="1" customHeight="1">
      <c r="A590" s="230" t="s">
        <v>1744</v>
      </c>
      <c r="B590" s="105"/>
      <c r="C590" s="108"/>
      <c r="D590" s="108"/>
      <c r="E590" s="108"/>
      <c r="F590" s="108"/>
      <c r="G590" s="234">
        <f>VLOOKUP(E590,別表３!$B$9:$I$14,7,FALSE)</f>
        <v>0</v>
      </c>
      <c r="H590" s="234">
        <f>VLOOKUP($F590,別表３!$B$9:$I$14,7,FALSE)</f>
        <v>0</v>
      </c>
      <c r="I590" s="234">
        <f>VLOOKUP($F590,別表３!$B$9:$I$14,7,FALSE)</f>
        <v>0</v>
      </c>
      <c r="J590" s="234">
        <f>IF(F590=5,別表２!$E$4,0)</f>
        <v>0</v>
      </c>
      <c r="K590" s="234">
        <f>VLOOKUP($F590,別表３!$B$9:$I$14,5,FALSE)</f>
        <v>0</v>
      </c>
      <c r="L590" s="235" t="str">
        <f>IF(F590="","",VLOOKUP(F590,別表３!$B$9:$D$14,3,FALSE))</f>
        <v/>
      </c>
      <c r="M590" s="103"/>
      <c r="N590" s="103"/>
      <c r="O590" s="568"/>
      <c r="P590" s="236">
        <f t="shared" si="71"/>
        <v>0</v>
      </c>
      <c r="Q590" s="7">
        <f t="shared" ref="Q590:Q610" si="73">IF(E590=5,G590,0)</f>
        <v>0</v>
      </c>
      <c r="R590" s="7">
        <f t="shared" si="65"/>
        <v>0</v>
      </c>
      <c r="S590" s="7">
        <f t="shared" si="66"/>
        <v>0</v>
      </c>
      <c r="T590" s="7" t="str">
        <f t="shared" si="67"/>
        <v/>
      </c>
      <c r="U590" s="7" t="str">
        <f t="shared" si="68"/>
        <v/>
      </c>
    </row>
    <row r="591" spans="1:21" s="217" customFormat="1" ht="15.95" hidden="1" customHeight="1">
      <c r="A591" s="230" t="s">
        <v>1745</v>
      </c>
      <c r="B591" s="105"/>
      <c r="C591" s="108"/>
      <c r="D591" s="108"/>
      <c r="E591" s="108"/>
      <c r="F591" s="108"/>
      <c r="G591" s="234">
        <f>VLOOKUP(E591,別表３!$B$9:$I$14,7,FALSE)</f>
        <v>0</v>
      </c>
      <c r="H591" s="234">
        <f>VLOOKUP($F591,別表３!$B$9:$I$14,7,FALSE)</f>
        <v>0</v>
      </c>
      <c r="I591" s="234">
        <f>VLOOKUP($F591,別表３!$B$9:$I$14,7,FALSE)</f>
        <v>0</v>
      </c>
      <c r="J591" s="234">
        <f>IF(F591=5,別表２!$E$4,0)</f>
        <v>0</v>
      </c>
      <c r="K591" s="234">
        <f>VLOOKUP($F591,別表３!$B$9:$I$14,5,FALSE)</f>
        <v>0</v>
      </c>
      <c r="L591" s="235" t="str">
        <f>IF(F591="","",VLOOKUP(F591,別表３!$B$9:$D$14,3,FALSE))</f>
        <v/>
      </c>
      <c r="M591" s="103"/>
      <c r="N591" s="103"/>
      <c r="O591" s="568"/>
      <c r="P591" s="236">
        <f t="shared" si="71"/>
        <v>0</v>
      </c>
      <c r="Q591" s="7">
        <f t="shared" si="73"/>
        <v>0</v>
      </c>
      <c r="R591" s="7">
        <f t="shared" si="65"/>
        <v>0</v>
      </c>
      <c r="S591" s="7">
        <f t="shared" si="66"/>
        <v>0</v>
      </c>
      <c r="T591" s="7" t="str">
        <f t="shared" si="67"/>
        <v/>
      </c>
      <c r="U591" s="7" t="str">
        <f t="shared" si="68"/>
        <v/>
      </c>
    </row>
    <row r="592" spans="1:21" s="217" customFormat="1" ht="15.95" hidden="1" customHeight="1">
      <c r="A592" s="230" t="s">
        <v>1746</v>
      </c>
      <c r="B592" s="105"/>
      <c r="C592" s="110"/>
      <c r="D592" s="110"/>
      <c r="E592" s="108"/>
      <c r="F592" s="108"/>
      <c r="G592" s="234">
        <f>VLOOKUP(E592,別表３!$B$9:$I$14,7,FALSE)</f>
        <v>0</v>
      </c>
      <c r="H592" s="234">
        <f>VLOOKUP($F592,別表３!$B$9:$I$14,7,FALSE)</f>
        <v>0</v>
      </c>
      <c r="I592" s="234">
        <f>VLOOKUP($F592,別表３!$B$9:$I$14,7,FALSE)</f>
        <v>0</v>
      </c>
      <c r="J592" s="234">
        <f>IF(F592=5,別表２!$E$4,0)</f>
        <v>0</v>
      </c>
      <c r="K592" s="234">
        <f>VLOOKUP($F592,別表３!$B$9:$I$14,5,FALSE)</f>
        <v>0</v>
      </c>
      <c r="L592" s="235" t="str">
        <f>IF(F592="","",VLOOKUP(F592,別表３!$B$9:$D$14,3,FALSE))</f>
        <v/>
      </c>
      <c r="M592" s="103"/>
      <c r="N592" s="103"/>
      <c r="O592" s="568"/>
      <c r="P592" s="236">
        <f t="shared" si="71"/>
        <v>0</v>
      </c>
      <c r="Q592" s="7">
        <f t="shared" si="73"/>
        <v>0</v>
      </c>
      <c r="R592" s="7">
        <f t="shared" si="65"/>
        <v>0</v>
      </c>
      <c r="S592" s="7">
        <f t="shared" si="66"/>
        <v>0</v>
      </c>
      <c r="T592" s="7" t="str">
        <f t="shared" si="67"/>
        <v/>
      </c>
      <c r="U592" s="7" t="str">
        <f t="shared" si="68"/>
        <v/>
      </c>
    </row>
    <row r="593" spans="1:21" s="217" customFormat="1" ht="15.95" hidden="1" customHeight="1">
      <c r="A593" s="230" t="s">
        <v>1747</v>
      </c>
      <c r="B593" s="105"/>
      <c r="C593" s="108"/>
      <c r="D593" s="108"/>
      <c r="E593" s="108"/>
      <c r="F593" s="108"/>
      <c r="G593" s="234">
        <f>VLOOKUP(E593,別表３!$B$9:$I$14,7,FALSE)</f>
        <v>0</v>
      </c>
      <c r="H593" s="234">
        <f>VLOOKUP($F593,別表３!$B$9:$I$14,7,FALSE)</f>
        <v>0</v>
      </c>
      <c r="I593" s="234">
        <f>VLOOKUP($F593,別表３!$B$9:$I$14,7,FALSE)</f>
        <v>0</v>
      </c>
      <c r="J593" s="234">
        <f>IF(F593=5,別表２!$E$4,0)</f>
        <v>0</v>
      </c>
      <c r="K593" s="234">
        <f>VLOOKUP($F593,別表３!$B$9:$I$14,5,FALSE)</f>
        <v>0</v>
      </c>
      <c r="L593" s="235" t="str">
        <f>IF(F593="","",VLOOKUP(F593,別表３!$B$9:$D$14,3,FALSE))</f>
        <v/>
      </c>
      <c r="M593" s="103"/>
      <c r="N593" s="103"/>
      <c r="O593" s="568"/>
      <c r="P593" s="236">
        <f t="shared" si="71"/>
        <v>0</v>
      </c>
      <c r="Q593" s="7">
        <f t="shared" si="73"/>
        <v>0</v>
      </c>
      <c r="R593" s="7">
        <f t="shared" si="65"/>
        <v>0</v>
      </c>
      <c r="S593" s="7">
        <f t="shared" si="66"/>
        <v>0</v>
      </c>
      <c r="T593" s="7" t="str">
        <f t="shared" si="67"/>
        <v/>
      </c>
      <c r="U593" s="7" t="str">
        <f t="shared" si="68"/>
        <v/>
      </c>
    </row>
    <row r="594" spans="1:21" ht="15.95" hidden="1" customHeight="1">
      <c r="A594" s="230" t="s">
        <v>1748</v>
      </c>
      <c r="B594" s="105"/>
      <c r="C594" s="108"/>
      <c r="D594" s="108"/>
      <c r="E594" s="109"/>
      <c r="F594" s="109"/>
      <c r="G594" s="194">
        <f>VLOOKUP(E594,別表３!$B$9:$I$14,7,FALSE)</f>
        <v>0</v>
      </c>
      <c r="H594" s="194">
        <f>VLOOKUP($F594,別表３!$B$9:$I$14,7,FALSE)</f>
        <v>0</v>
      </c>
      <c r="I594" s="194">
        <f>VLOOKUP($F594,別表３!$B$9:$I$14,7,FALSE)</f>
        <v>0</v>
      </c>
      <c r="J594" s="194">
        <f>IF(F594=5,別表２!$E$4,0)</f>
        <v>0</v>
      </c>
      <c r="K594" s="194">
        <f>VLOOKUP($F594,別表３!$B$9:$I$14,5,FALSE)</f>
        <v>0</v>
      </c>
      <c r="L594" s="231" t="str">
        <f>IF(F594="","",VLOOKUP(F594,別表３!$B$9:$D$14,3,FALSE))</f>
        <v/>
      </c>
      <c r="M594" s="98"/>
      <c r="N594" s="98"/>
      <c r="O594" s="97"/>
      <c r="P594" s="232">
        <f t="shared" si="71"/>
        <v>0</v>
      </c>
      <c r="Q594" s="7">
        <f t="shared" si="73"/>
        <v>0</v>
      </c>
      <c r="R594" s="7">
        <f t="shared" si="65"/>
        <v>0</v>
      </c>
      <c r="S594" s="7">
        <f t="shared" si="66"/>
        <v>0</v>
      </c>
      <c r="T594" s="7" t="str">
        <f t="shared" si="67"/>
        <v/>
      </c>
      <c r="U594" s="7" t="str">
        <f t="shared" si="68"/>
        <v/>
      </c>
    </row>
    <row r="595" spans="1:21" ht="15.95" hidden="1" customHeight="1">
      <c r="A595" s="230" t="s">
        <v>1749</v>
      </c>
      <c r="B595" s="105"/>
      <c r="C595" s="108"/>
      <c r="D595" s="108"/>
      <c r="E595" s="109"/>
      <c r="F595" s="109"/>
      <c r="G595" s="194">
        <f>VLOOKUP(E595,別表３!$B$9:$I$14,7,FALSE)</f>
        <v>0</v>
      </c>
      <c r="H595" s="194">
        <f>VLOOKUP($F595,別表３!$B$9:$I$14,7,FALSE)</f>
        <v>0</v>
      </c>
      <c r="I595" s="194">
        <f>VLOOKUP($F595,別表３!$B$9:$I$14,7,FALSE)</f>
        <v>0</v>
      </c>
      <c r="J595" s="194">
        <f>IF(F595=5,別表２!$E$4,0)</f>
        <v>0</v>
      </c>
      <c r="K595" s="194">
        <f>VLOOKUP($F595,別表３!$B$9:$I$14,5,FALSE)</f>
        <v>0</v>
      </c>
      <c r="L595" s="231" t="str">
        <f>IF(F595="","",VLOOKUP(F595,別表３!$B$9:$D$14,3,FALSE))</f>
        <v/>
      </c>
      <c r="M595" s="98"/>
      <c r="N595" s="98"/>
      <c r="O595" s="97"/>
      <c r="P595" s="232">
        <f t="shared" si="71"/>
        <v>0</v>
      </c>
      <c r="Q595" s="7">
        <f t="shared" si="73"/>
        <v>0</v>
      </c>
      <c r="R595" s="7">
        <f t="shared" si="65"/>
        <v>0</v>
      </c>
      <c r="S595" s="7">
        <f t="shared" si="66"/>
        <v>0</v>
      </c>
      <c r="T595" s="7" t="str">
        <f t="shared" si="67"/>
        <v/>
      </c>
      <c r="U595" s="7" t="str">
        <f t="shared" si="68"/>
        <v/>
      </c>
    </row>
    <row r="596" spans="1:21" ht="15.95" hidden="1" customHeight="1">
      <c r="A596" s="230" t="s">
        <v>1750</v>
      </c>
      <c r="B596" s="105"/>
      <c r="C596" s="108"/>
      <c r="D596" s="108"/>
      <c r="E596" s="109"/>
      <c r="F596" s="109"/>
      <c r="G596" s="194">
        <f>VLOOKUP(E596,別表３!$B$9:$I$14,7,FALSE)</f>
        <v>0</v>
      </c>
      <c r="H596" s="194">
        <f>VLOOKUP($F596,別表３!$B$9:$I$14,7,FALSE)</f>
        <v>0</v>
      </c>
      <c r="I596" s="194">
        <f>VLOOKUP($F596,別表３!$B$9:$I$14,7,FALSE)</f>
        <v>0</v>
      </c>
      <c r="J596" s="194">
        <f>IF(F596=5,別表２!$E$4,0)</f>
        <v>0</v>
      </c>
      <c r="K596" s="194">
        <f>VLOOKUP($F596,別表３!$B$9:$I$14,5,FALSE)</f>
        <v>0</v>
      </c>
      <c r="L596" s="231" t="str">
        <f>IF(F596="","",VLOOKUP(F596,別表３!$B$9:$D$14,3,FALSE))</f>
        <v/>
      </c>
      <c r="M596" s="98"/>
      <c r="N596" s="98"/>
      <c r="O596" s="97"/>
      <c r="P596" s="232">
        <f t="shared" si="71"/>
        <v>0</v>
      </c>
      <c r="Q596" s="7">
        <f t="shared" si="73"/>
        <v>0</v>
      </c>
      <c r="R596" s="7">
        <f t="shared" si="65"/>
        <v>0</v>
      </c>
      <c r="S596" s="7">
        <f t="shared" si="66"/>
        <v>0</v>
      </c>
      <c r="T596" s="7" t="str">
        <f t="shared" si="67"/>
        <v/>
      </c>
      <c r="U596" s="7" t="str">
        <f t="shared" si="68"/>
        <v/>
      </c>
    </row>
    <row r="597" spans="1:21" ht="15.95" hidden="1" customHeight="1">
      <c r="A597" s="230" t="s">
        <v>1751</v>
      </c>
      <c r="B597" s="105"/>
      <c r="C597" s="108"/>
      <c r="D597" s="108"/>
      <c r="E597" s="109"/>
      <c r="F597" s="109"/>
      <c r="G597" s="194">
        <f>VLOOKUP(E597,別表３!$B$9:$I$14,7,FALSE)</f>
        <v>0</v>
      </c>
      <c r="H597" s="194">
        <f>VLOOKUP($F597,別表３!$B$9:$I$14,7,FALSE)</f>
        <v>0</v>
      </c>
      <c r="I597" s="194">
        <f>VLOOKUP($F597,別表３!$B$9:$I$14,7,FALSE)</f>
        <v>0</v>
      </c>
      <c r="J597" s="194">
        <f>IF(F597=5,別表２!$E$4,0)</f>
        <v>0</v>
      </c>
      <c r="K597" s="194">
        <f>VLOOKUP($F597,別表３!$B$9:$I$14,5,FALSE)</f>
        <v>0</v>
      </c>
      <c r="L597" s="231" t="str">
        <f>IF(F597="","",VLOOKUP(F597,別表３!$B$9:$D$14,3,FALSE))</f>
        <v/>
      </c>
      <c r="M597" s="98"/>
      <c r="N597" s="98"/>
      <c r="O597" s="97"/>
      <c r="P597" s="232">
        <f t="shared" si="71"/>
        <v>0</v>
      </c>
      <c r="Q597" s="7">
        <f t="shared" si="73"/>
        <v>0</v>
      </c>
      <c r="R597" s="7">
        <f t="shared" si="65"/>
        <v>0</v>
      </c>
      <c r="S597" s="7">
        <f t="shared" si="66"/>
        <v>0</v>
      </c>
      <c r="T597" s="7" t="str">
        <f t="shared" si="67"/>
        <v/>
      </c>
      <c r="U597" s="7" t="str">
        <f t="shared" si="68"/>
        <v/>
      </c>
    </row>
    <row r="598" spans="1:21" ht="15.95" hidden="1" customHeight="1">
      <c r="A598" s="230" t="s">
        <v>1752</v>
      </c>
      <c r="B598" s="105"/>
      <c r="C598" s="108"/>
      <c r="D598" s="108"/>
      <c r="E598" s="109"/>
      <c r="F598" s="109"/>
      <c r="G598" s="194">
        <f>VLOOKUP(E598,別表３!$B$9:$I$14,7,FALSE)</f>
        <v>0</v>
      </c>
      <c r="H598" s="194">
        <f>VLOOKUP($F598,別表３!$B$9:$I$14,7,FALSE)</f>
        <v>0</v>
      </c>
      <c r="I598" s="194">
        <f>VLOOKUP($F598,別表３!$B$9:$I$14,7,FALSE)</f>
        <v>0</v>
      </c>
      <c r="J598" s="194">
        <f>IF(F598=5,別表２!$E$4,0)</f>
        <v>0</v>
      </c>
      <c r="K598" s="194">
        <f>VLOOKUP($F598,別表３!$B$9:$I$14,5,FALSE)</f>
        <v>0</v>
      </c>
      <c r="L598" s="231" t="str">
        <f>IF(F598="","",VLOOKUP(F598,別表３!$B$9:$D$14,3,FALSE))</f>
        <v/>
      </c>
      <c r="M598" s="98"/>
      <c r="N598" s="98"/>
      <c r="O598" s="97"/>
      <c r="P598" s="232">
        <f t="shared" si="71"/>
        <v>0</v>
      </c>
      <c r="Q598" s="7">
        <f t="shared" si="73"/>
        <v>0</v>
      </c>
      <c r="R598" s="7">
        <f t="shared" si="65"/>
        <v>0</v>
      </c>
      <c r="S598" s="7">
        <f t="shared" si="66"/>
        <v>0</v>
      </c>
      <c r="T598" s="7" t="str">
        <f t="shared" si="67"/>
        <v/>
      </c>
      <c r="U598" s="7" t="str">
        <f t="shared" si="68"/>
        <v/>
      </c>
    </row>
    <row r="599" spans="1:21" ht="15.95" hidden="1" customHeight="1">
      <c r="A599" s="230" t="s">
        <v>1753</v>
      </c>
      <c r="B599" s="105"/>
      <c r="C599" s="108"/>
      <c r="D599" s="108"/>
      <c r="E599" s="109"/>
      <c r="F599" s="109"/>
      <c r="G599" s="194">
        <f>VLOOKUP(E599,別表３!$B$9:$I$14,7,FALSE)</f>
        <v>0</v>
      </c>
      <c r="H599" s="194">
        <f>VLOOKUP($F599,別表３!$B$9:$I$14,7,FALSE)</f>
        <v>0</v>
      </c>
      <c r="I599" s="194">
        <f>VLOOKUP($F599,別表３!$B$9:$I$14,7,FALSE)</f>
        <v>0</v>
      </c>
      <c r="J599" s="194">
        <f>IF(F599=5,別表２!$E$4,0)</f>
        <v>0</v>
      </c>
      <c r="K599" s="194">
        <f>VLOOKUP($F599,別表３!$B$9:$I$14,5,FALSE)</f>
        <v>0</v>
      </c>
      <c r="L599" s="231" t="str">
        <f>IF(F599="","",VLOOKUP(F599,別表３!$B$9:$D$14,3,FALSE))</f>
        <v/>
      </c>
      <c r="M599" s="98"/>
      <c r="N599" s="98"/>
      <c r="O599" s="97"/>
      <c r="P599" s="232">
        <f t="shared" si="71"/>
        <v>0</v>
      </c>
      <c r="Q599" s="7">
        <f t="shared" si="73"/>
        <v>0</v>
      </c>
      <c r="R599" s="7">
        <f t="shared" si="65"/>
        <v>0</v>
      </c>
      <c r="S599" s="7">
        <f t="shared" si="66"/>
        <v>0</v>
      </c>
      <c r="T599" s="7" t="str">
        <f t="shared" si="67"/>
        <v/>
      </c>
      <c r="U599" s="7" t="str">
        <f t="shared" si="68"/>
        <v/>
      </c>
    </row>
    <row r="600" spans="1:21" ht="15.95" hidden="1" customHeight="1">
      <c r="A600" s="230" t="s">
        <v>1754</v>
      </c>
      <c r="B600" s="105"/>
      <c r="C600" s="109"/>
      <c r="D600" s="109"/>
      <c r="E600" s="109"/>
      <c r="F600" s="109"/>
      <c r="G600" s="194">
        <f>VLOOKUP(E600,別表３!$B$9:$I$14,7,FALSE)</f>
        <v>0</v>
      </c>
      <c r="H600" s="194">
        <f>VLOOKUP($F600,別表３!$B$9:$I$14,7,FALSE)</f>
        <v>0</v>
      </c>
      <c r="I600" s="194">
        <f>VLOOKUP($F600,別表３!$B$9:$I$14,7,FALSE)</f>
        <v>0</v>
      </c>
      <c r="J600" s="194">
        <f>IF(F600=5,別表２!$E$4,0)</f>
        <v>0</v>
      </c>
      <c r="K600" s="194">
        <f>VLOOKUP($F600,別表３!$B$9:$I$14,5,FALSE)</f>
        <v>0</v>
      </c>
      <c r="L600" s="231" t="str">
        <f>IF(F600="","",VLOOKUP(F600,別表３!$B$9:$D$14,3,FALSE))</f>
        <v/>
      </c>
      <c r="M600" s="98"/>
      <c r="N600" s="98"/>
      <c r="O600" s="97"/>
      <c r="P600" s="232">
        <f t="shared" si="71"/>
        <v>0</v>
      </c>
      <c r="Q600" s="7">
        <f t="shared" si="73"/>
        <v>0</v>
      </c>
      <c r="R600" s="7">
        <f t="shared" si="65"/>
        <v>0</v>
      </c>
      <c r="S600" s="7">
        <f t="shared" si="66"/>
        <v>0</v>
      </c>
      <c r="T600" s="7" t="str">
        <f t="shared" si="67"/>
        <v/>
      </c>
      <c r="U600" s="7" t="str">
        <f t="shared" si="68"/>
        <v/>
      </c>
    </row>
    <row r="601" spans="1:21" ht="15.95" hidden="1" customHeight="1">
      <c r="A601" s="230" t="s">
        <v>1755</v>
      </c>
      <c r="B601" s="105"/>
      <c r="C601" s="109"/>
      <c r="D601" s="109"/>
      <c r="E601" s="109"/>
      <c r="F601" s="109"/>
      <c r="G601" s="194">
        <f>VLOOKUP(E601,別表３!$B$9:$I$14,7,FALSE)</f>
        <v>0</v>
      </c>
      <c r="H601" s="194">
        <f>VLOOKUP($F601,別表３!$B$9:$I$14,7,FALSE)</f>
        <v>0</v>
      </c>
      <c r="I601" s="194">
        <f>VLOOKUP($F601,別表３!$B$9:$I$14,7,FALSE)</f>
        <v>0</v>
      </c>
      <c r="J601" s="194">
        <f>IF(F601=5,別表２!$E$4,0)</f>
        <v>0</v>
      </c>
      <c r="K601" s="194">
        <f>VLOOKUP($F601,別表３!$B$9:$I$14,5,FALSE)</f>
        <v>0</v>
      </c>
      <c r="L601" s="231" t="str">
        <f>IF(F601="","",VLOOKUP(F601,別表３!$B$9:$D$14,3,FALSE))</f>
        <v/>
      </c>
      <c r="M601" s="98"/>
      <c r="N601" s="98"/>
      <c r="O601" s="97"/>
      <c r="P601" s="232">
        <f t="shared" si="71"/>
        <v>0</v>
      </c>
      <c r="Q601" s="7">
        <f t="shared" si="73"/>
        <v>0</v>
      </c>
      <c r="R601" s="7">
        <f t="shared" si="65"/>
        <v>0</v>
      </c>
      <c r="S601" s="7">
        <f t="shared" si="66"/>
        <v>0</v>
      </c>
      <c r="T601" s="7" t="str">
        <f t="shared" si="67"/>
        <v/>
      </c>
      <c r="U601" s="7" t="str">
        <f t="shared" si="68"/>
        <v/>
      </c>
    </row>
    <row r="602" spans="1:21" ht="15.95" hidden="1" customHeight="1">
      <c r="A602" s="230" t="s">
        <v>1756</v>
      </c>
      <c r="B602" s="105"/>
      <c r="C602" s="109"/>
      <c r="D602" s="109"/>
      <c r="E602" s="109"/>
      <c r="F602" s="109"/>
      <c r="G602" s="194">
        <f>VLOOKUP(E602,別表３!$B$9:$I$14,7,FALSE)</f>
        <v>0</v>
      </c>
      <c r="H602" s="194">
        <f>VLOOKUP($F602,別表３!$B$9:$I$14,7,FALSE)</f>
        <v>0</v>
      </c>
      <c r="I602" s="194">
        <f>VLOOKUP($F602,別表３!$B$9:$I$14,7,FALSE)</f>
        <v>0</v>
      </c>
      <c r="J602" s="194">
        <f>IF(F602=5,別表２!$E$4,0)</f>
        <v>0</v>
      </c>
      <c r="K602" s="194">
        <f>VLOOKUP($F602,別表３!$B$9:$I$14,5,FALSE)</f>
        <v>0</v>
      </c>
      <c r="L602" s="231" t="str">
        <f>IF(F602="","",VLOOKUP(F602,別表３!$B$9:$D$14,3,FALSE))</f>
        <v/>
      </c>
      <c r="M602" s="98"/>
      <c r="N602" s="98"/>
      <c r="O602" s="97"/>
      <c r="P602" s="232">
        <f t="shared" si="71"/>
        <v>0</v>
      </c>
      <c r="Q602" s="7">
        <f t="shared" si="73"/>
        <v>0</v>
      </c>
      <c r="R602" s="7">
        <f t="shared" si="65"/>
        <v>0</v>
      </c>
      <c r="S602" s="7">
        <f t="shared" si="66"/>
        <v>0</v>
      </c>
      <c r="T602" s="7" t="str">
        <f t="shared" si="67"/>
        <v/>
      </c>
      <c r="U602" s="7" t="str">
        <f t="shared" si="68"/>
        <v/>
      </c>
    </row>
    <row r="603" spans="1:21" ht="15.95" hidden="1" customHeight="1">
      <c r="A603" s="230" t="s">
        <v>1757</v>
      </c>
      <c r="B603" s="105"/>
      <c r="C603" s="109"/>
      <c r="D603" s="109"/>
      <c r="E603" s="109"/>
      <c r="F603" s="109"/>
      <c r="G603" s="194">
        <f>VLOOKUP(E603,別表３!$B$9:$I$14,7,FALSE)</f>
        <v>0</v>
      </c>
      <c r="H603" s="194">
        <f>VLOOKUP($F603,別表３!$B$9:$I$14,7,FALSE)</f>
        <v>0</v>
      </c>
      <c r="I603" s="194">
        <f>VLOOKUP($F603,別表３!$B$9:$I$14,7,FALSE)</f>
        <v>0</v>
      </c>
      <c r="J603" s="194">
        <f>IF(F603=5,別表２!$E$4,0)</f>
        <v>0</v>
      </c>
      <c r="K603" s="194">
        <f>VLOOKUP($F603,別表３!$B$9:$I$14,5,FALSE)</f>
        <v>0</v>
      </c>
      <c r="L603" s="231" t="str">
        <f>IF(F603="","",VLOOKUP(F603,別表３!$B$9:$D$14,3,FALSE))</f>
        <v/>
      </c>
      <c r="M603" s="98"/>
      <c r="N603" s="98"/>
      <c r="O603" s="97"/>
      <c r="P603" s="232">
        <f t="shared" si="71"/>
        <v>0</v>
      </c>
      <c r="Q603" s="7">
        <f t="shared" si="73"/>
        <v>0</v>
      </c>
      <c r="R603" s="7">
        <f t="shared" si="65"/>
        <v>0</v>
      </c>
      <c r="S603" s="7">
        <f t="shared" si="66"/>
        <v>0</v>
      </c>
      <c r="T603" s="7" t="str">
        <f t="shared" si="67"/>
        <v/>
      </c>
      <c r="U603" s="7" t="str">
        <f t="shared" si="68"/>
        <v/>
      </c>
    </row>
    <row r="604" spans="1:21" ht="15.95" hidden="1" customHeight="1">
      <c r="A604" s="230" t="s">
        <v>1758</v>
      </c>
      <c r="B604" s="105"/>
      <c r="C604" s="109"/>
      <c r="D604" s="109"/>
      <c r="E604" s="109"/>
      <c r="F604" s="109"/>
      <c r="G604" s="194">
        <f>VLOOKUP(E604,別表３!$B$9:$I$14,7,FALSE)</f>
        <v>0</v>
      </c>
      <c r="H604" s="194">
        <f>VLOOKUP($F604,別表３!$B$9:$I$14,7,FALSE)</f>
        <v>0</v>
      </c>
      <c r="I604" s="194">
        <f>VLOOKUP($F604,別表３!$B$9:$I$14,7,FALSE)</f>
        <v>0</v>
      </c>
      <c r="J604" s="194">
        <f>IF(F604=5,別表２!$E$4,0)</f>
        <v>0</v>
      </c>
      <c r="K604" s="194">
        <f>VLOOKUP($F604,別表３!$B$9:$I$14,5,FALSE)</f>
        <v>0</v>
      </c>
      <c r="L604" s="231" t="str">
        <f>IF(F604="","",VLOOKUP(F604,別表３!$B$9:$D$14,3,FALSE))</f>
        <v/>
      </c>
      <c r="M604" s="98"/>
      <c r="N604" s="98"/>
      <c r="O604" s="97"/>
      <c r="P604" s="232">
        <f t="shared" si="71"/>
        <v>0</v>
      </c>
      <c r="Q604" s="7">
        <f t="shared" si="73"/>
        <v>0</v>
      </c>
      <c r="R604" s="7">
        <f t="shared" si="65"/>
        <v>0</v>
      </c>
      <c r="S604" s="7">
        <f t="shared" si="66"/>
        <v>0</v>
      </c>
      <c r="T604" s="7" t="str">
        <f t="shared" si="67"/>
        <v/>
      </c>
      <c r="U604" s="7" t="str">
        <f t="shared" si="68"/>
        <v/>
      </c>
    </row>
    <row r="605" spans="1:21" ht="15.95" hidden="1" customHeight="1">
      <c r="A605" s="230" t="s">
        <v>1759</v>
      </c>
      <c r="B605" s="105"/>
      <c r="C605" s="108"/>
      <c r="D605" s="108"/>
      <c r="E605" s="109"/>
      <c r="F605" s="109"/>
      <c r="G605" s="194">
        <f>VLOOKUP(E605,別表３!$B$9:$I$14,7,FALSE)</f>
        <v>0</v>
      </c>
      <c r="H605" s="194">
        <f>VLOOKUP($F605,別表３!$B$9:$I$14,7,FALSE)</f>
        <v>0</v>
      </c>
      <c r="I605" s="194">
        <f>VLOOKUP($F605,別表３!$B$9:$I$14,7,FALSE)</f>
        <v>0</v>
      </c>
      <c r="J605" s="194">
        <f>IF(F605=5,別表２!$E$4,0)</f>
        <v>0</v>
      </c>
      <c r="K605" s="194">
        <f>VLOOKUP($F605,別表３!$B$9:$I$14,5,FALSE)</f>
        <v>0</v>
      </c>
      <c r="L605" s="231" t="str">
        <f>IF(F605="","",VLOOKUP(F605,別表３!$B$9:$D$14,3,FALSE))</f>
        <v/>
      </c>
      <c r="M605" s="98"/>
      <c r="N605" s="98"/>
      <c r="O605" s="97"/>
      <c r="P605" s="232">
        <f t="shared" si="71"/>
        <v>0</v>
      </c>
      <c r="Q605" s="7">
        <f t="shared" si="73"/>
        <v>0</v>
      </c>
      <c r="R605" s="7">
        <f t="shared" si="65"/>
        <v>0</v>
      </c>
      <c r="S605" s="7">
        <f t="shared" si="66"/>
        <v>0</v>
      </c>
      <c r="T605" s="7" t="str">
        <f t="shared" si="67"/>
        <v/>
      </c>
      <c r="U605" s="7" t="str">
        <f t="shared" si="68"/>
        <v/>
      </c>
    </row>
    <row r="606" spans="1:21" ht="15.95" hidden="1" customHeight="1">
      <c r="A606" s="230" t="s">
        <v>1760</v>
      </c>
      <c r="B606" s="105"/>
      <c r="C606" s="108"/>
      <c r="D606" s="108"/>
      <c r="E606" s="109"/>
      <c r="F606" s="109"/>
      <c r="G606" s="194">
        <f>VLOOKUP(E606,別表３!$B$9:$I$14,7,FALSE)</f>
        <v>0</v>
      </c>
      <c r="H606" s="194">
        <f>VLOOKUP($F606,別表３!$B$9:$I$14,7,FALSE)</f>
        <v>0</v>
      </c>
      <c r="I606" s="194">
        <f>VLOOKUP($F606,別表３!$B$9:$I$14,7,FALSE)</f>
        <v>0</v>
      </c>
      <c r="J606" s="194">
        <f>IF(F606=5,別表２!$E$4,0)</f>
        <v>0</v>
      </c>
      <c r="K606" s="194">
        <f>VLOOKUP($F606,別表３!$B$9:$I$14,5,FALSE)</f>
        <v>0</v>
      </c>
      <c r="L606" s="231" t="str">
        <f>IF(F606="","",VLOOKUP(F606,別表３!$B$9:$D$14,3,FALSE))</f>
        <v/>
      </c>
      <c r="M606" s="98"/>
      <c r="N606" s="98"/>
      <c r="O606" s="97"/>
      <c r="P606" s="232">
        <f t="shared" si="71"/>
        <v>0</v>
      </c>
      <c r="Q606" s="7">
        <f t="shared" si="73"/>
        <v>0</v>
      </c>
      <c r="R606" s="7">
        <f t="shared" si="65"/>
        <v>0</v>
      </c>
      <c r="S606" s="7">
        <f t="shared" si="66"/>
        <v>0</v>
      </c>
      <c r="T606" s="7" t="str">
        <f t="shared" si="67"/>
        <v/>
      </c>
      <c r="U606" s="7" t="str">
        <f t="shared" si="68"/>
        <v/>
      </c>
    </row>
    <row r="607" spans="1:21" ht="15.95" hidden="1" customHeight="1">
      <c r="A607" s="230" t="s">
        <v>1761</v>
      </c>
      <c r="B607" s="105"/>
      <c r="C607" s="108"/>
      <c r="D607" s="108"/>
      <c r="E607" s="109"/>
      <c r="F607" s="109"/>
      <c r="G607" s="194">
        <f>VLOOKUP(E607,別表３!$B$9:$I$14,7,FALSE)</f>
        <v>0</v>
      </c>
      <c r="H607" s="194">
        <f>VLOOKUP($F607,別表３!$B$9:$I$14,7,FALSE)</f>
        <v>0</v>
      </c>
      <c r="I607" s="194">
        <f>VLOOKUP($F607,別表３!$B$9:$I$14,7,FALSE)</f>
        <v>0</v>
      </c>
      <c r="J607" s="194">
        <f>IF(F607=5,別表２!$E$4,0)</f>
        <v>0</v>
      </c>
      <c r="K607" s="194">
        <f>VLOOKUP($F607,別表３!$B$9:$I$14,5,FALSE)</f>
        <v>0</v>
      </c>
      <c r="L607" s="231" t="str">
        <f>IF(F607="","",VLOOKUP(F607,別表３!$B$9:$D$14,3,FALSE))</f>
        <v/>
      </c>
      <c r="M607" s="98"/>
      <c r="N607" s="98"/>
      <c r="O607" s="97"/>
      <c r="P607" s="232">
        <f t="shared" si="71"/>
        <v>0</v>
      </c>
      <c r="Q607" s="7">
        <f t="shared" si="73"/>
        <v>0</v>
      </c>
      <c r="R607" s="7">
        <f t="shared" si="65"/>
        <v>0</v>
      </c>
      <c r="S607" s="7">
        <f t="shared" si="66"/>
        <v>0</v>
      </c>
      <c r="T607" s="7" t="str">
        <f t="shared" si="67"/>
        <v/>
      </c>
      <c r="U607" s="7" t="str">
        <f t="shared" si="68"/>
        <v/>
      </c>
    </row>
    <row r="608" spans="1:21" ht="15.95" hidden="1" customHeight="1">
      <c r="A608" s="230" t="s">
        <v>1762</v>
      </c>
      <c r="B608" s="105"/>
      <c r="C608" s="108"/>
      <c r="D608" s="108"/>
      <c r="E608" s="109"/>
      <c r="F608" s="109"/>
      <c r="G608" s="194">
        <f>VLOOKUP(E608,別表３!$B$9:$I$14,7,FALSE)</f>
        <v>0</v>
      </c>
      <c r="H608" s="194">
        <f>VLOOKUP($F608,別表３!$B$9:$I$14,7,FALSE)</f>
        <v>0</v>
      </c>
      <c r="I608" s="194">
        <f>VLOOKUP($F608,別表３!$B$9:$I$14,7,FALSE)</f>
        <v>0</v>
      </c>
      <c r="J608" s="194">
        <f>IF(F608=5,別表２!$E$4,0)</f>
        <v>0</v>
      </c>
      <c r="K608" s="194">
        <f>VLOOKUP($F608,別表３!$B$9:$I$14,5,FALSE)</f>
        <v>0</v>
      </c>
      <c r="L608" s="231" t="str">
        <f>IF(F608="","",VLOOKUP(F608,別表３!$B$9:$D$14,3,FALSE))</f>
        <v/>
      </c>
      <c r="M608" s="98"/>
      <c r="N608" s="98"/>
      <c r="O608" s="97"/>
      <c r="P608" s="232">
        <f t="shared" si="71"/>
        <v>0</v>
      </c>
      <c r="Q608" s="7">
        <f t="shared" si="73"/>
        <v>0</v>
      </c>
      <c r="R608" s="7">
        <f t="shared" si="65"/>
        <v>0</v>
      </c>
      <c r="S608" s="7">
        <f t="shared" si="66"/>
        <v>0</v>
      </c>
      <c r="T608" s="7" t="str">
        <f t="shared" si="67"/>
        <v/>
      </c>
      <c r="U608" s="7" t="str">
        <f t="shared" si="68"/>
        <v/>
      </c>
    </row>
    <row r="609" spans="1:21" ht="15.95" hidden="1" customHeight="1">
      <c r="A609" s="230" t="s">
        <v>1763</v>
      </c>
      <c r="B609" s="105"/>
      <c r="C609" s="108"/>
      <c r="D609" s="108"/>
      <c r="E609" s="109"/>
      <c r="F609" s="109"/>
      <c r="G609" s="194">
        <f>VLOOKUP(E609,別表３!$B$9:$I$14,7,FALSE)</f>
        <v>0</v>
      </c>
      <c r="H609" s="194">
        <f>VLOOKUP($F609,別表３!$B$9:$I$14,7,FALSE)</f>
        <v>0</v>
      </c>
      <c r="I609" s="194">
        <f>VLOOKUP($F609,別表３!$B$9:$I$14,7,FALSE)</f>
        <v>0</v>
      </c>
      <c r="J609" s="194">
        <f>IF(F609=5,別表２!$E$4,0)</f>
        <v>0</v>
      </c>
      <c r="K609" s="194">
        <f>VLOOKUP($F609,別表３!$B$9:$I$14,5,FALSE)</f>
        <v>0</v>
      </c>
      <c r="L609" s="231" t="str">
        <f>IF(F609="","",VLOOKUP(F609,別表３!$B$9:$D$14,3,FALSE))</f>
        <v/>
      </c>
      <c r="M609" s="98"/>
      <c r="N609" s="98"/>
      <c r="O609" s="97"/>
      <c r="P609" s="232">
        <f t="shared" si="71"/>
        <v>0</v>
      </c>
      <c r="Q609" s="7">
        <f t="shared" si="73"/>
        <v>0</v>
      </c>
      <c r="R609" s="7">
        <f t="shared" si="65"/>
        <v>0</v>
      </c>
      <c r="S609" s="7">
        <f t="shared" si="66"/>
        <v>0</v>
      </c>
      <c r="T609" s="7" t="str">
        <f t="shared" si="67"/>
        <v/>
      </c>
      <c r="U609" s="7" t="str">
        <f t="shared" si="68"/>
        <v/>
      </c>
    </row>
    <row r="610" spans="1:21" ht="15.95" hidden="1" customHeight="1">
      <c r="A610" s="230" t="s">
        <v>1764</v>
      </c>
      <c r="B610" s="105"/>
      <c r="C610" s="108"/>
      <c r="D610" s="108"/>
      <c r="E610" s="109"/>
      <c r="F610" s="109"/>
      <c r="G610" s="194">
        <f>VLOOKUP(E610,別表３!$B$9:$I$14,7,FALSE)</f>
        <v>0</v>
      </c>
      <c r="H610" s="194">
        <f>VLOOKUP($F610,別表３!$B$9:$I$14,7,FALSE)</f>
        <v>0</v>
      </c>
      <c r="I610" s="194">
        <f>VLOOKUP($F610,別表３!$B$9:$I$14,7,FALSE)</f>
        <v>0</v>
      </c>
      <c r="J610" s="194">
        <f>IF(F610=5,別表２!$E$4,0)</f>
        <v>0</v>
      </c>
      <c r="K610" s="194">
        <f>VLOOKUP($F610,別表３!$B$9:$I$14,5,FALSE)</f>
        <v>0</v>
      </c>
      <c r="L610" s="231" t="str">
        <f>IF(F610="","",VLOOKUP(F610,別表３!$B$9:$D$14,3,FALSE))</f>
        <v/>
      </c>
      <c r="M610" s="98"/>
      <c r="N610" s="98"/>
      <c r="O610" s="97"/>
      <c r="P610" s="232">
        <f t="shared" si="71"/>
        <v>0</v>
      </c>
      <c r="Q610" s="7">
        <f t="shared" si="73"/>
        <v>0</v>
      </c>
      <c r="R610" s="7">
        <f t="shared" si="65"/>
        <v>0</v>
      </c>
      <c r="S610" s="7">
        <f t="shared" si="66"/>
        <v>0</v>
      </c>
      <c r="T610" s="7" t="str">
        <f t="shared" si="67"/>
        <v/>
      </c>
      <c r="U610" s="7" t="str">
        <f t="shared" si="68"/>
        <v/>
      </c>
    </row>
    <row r="611" spans="1:21" ht="15.95" hidden="1" customHeight="1">
      <c r="A611" s="230" t="s">
        <v>1765</v>
      </c>
      <c r="B611" s="105"/>
      <c r="C611" s="108"/>
      <c r="D611" s="108"/>
      <c r="E611" s="109"/>
      <c r="F611" s="109"/>
      <c r="G611" s="194">
        <f>VLOOKUP(E611,別表３!$B$9:$I$14,7,FALSE)</f>
        <v>0</v>
      </c>
      <c r="H611" s="194">
        <f>VLOOKUP($F611,別表３!$B$9:$I$14,7,FALSE)</f>
        <v>0</v>
      </c>
      <c r="I611" s="194">
        <f>VLOOKUP($F611,別表３!$B$9:$I$14,7,FALSE)</f>
        <v>0</v>
      </c>
      <c r="J611" s="194">
        <f>IF(F611=5,別表２!$E$4,0)</f>
        <v>0</v>
      </c>
      <c r="K611" s="194">
        <f>VLOOKUP($F611,別表３!$B$9:$I$14,5,FALSE)</f>
        <v>0</v>
      </c>
      <c r="L611" s="231" t="str">
        <f>IF(F611="","",VLOOKUP(F611,別表３!$B$9:$D$14,3,FALSE))</f>
        <v/>
      </c>
      <c r="M611" s="98"/>
      <c r="N611" s="98"/>
      <c r="O611" s="97"/>
      <c r="P611" s="232">
        <f t="shared" si="71"/>
        <v>0</v>
      </c>
      <c r="Q611" s="7">
        <f>IF(E611=5,G611,0)</f>
        <v>0</v>
      </c>
      <c r="R611" s="7">
        <f t="shared" si="65"/>
        <v>0</v>
      </c>
      <c r="S611" s="7">
        <f t="shared" si="66"/>
        <v>0</v>
      </c>
      <c r="T611" s="7" t="str">
        <f t="shared" si="67"/>
        <v/>
      </c>
      <c r="U611" s="7" t="str">
        <f t="shared" si="68"/>
        <v/>
      </c>
    </row>
    <row r="612" spans="1:21" s="217" customFormat="1" ht="15.95" hidden="1" customHeight="1">
      <c r="A612" s="230" t="s">
        <v>1766</v>
      </c>
      <c r="B612" s="105"/>
      <c r="C612" s="108"/>
      <c r="D612" s="108"/>
      <c r="E612" s="108"/>
      <c r="F612" s="108"/>
      <c r="G612" s="234">
        <f>VLOOKUP(E612,別表３!$B$9:$I$14,7,FALSE)</f>
        <v>0</v>
      </c>
      <c r="H612" s="234">
        <f>VLOOKUP($F612,別表３!$B$9:$I$14,7,FALSE)</f>
        <v>0</v>
      </c>
      <c r="I612" s="234">
        <f>VLOOKUP($F612,別表３!$B$9:$I$14,7,FALSE)</f>
        <v>0</v>
      </c>
      <c r="J612" s="234">
        <f>IF(F612=5,別表２!$E$4,0)</f>
        <v>0</v>
      </c>
      <c r="K612" s="234">
        <f>VLOOKUP($F612,別表３!$B$9:$I$14,5,FALSE)</f>
        <v>0</v>
      </c>
      <c r="L612" s="235" t="str">
        <f>IF(F612="","",VLOOKUP(F612,別表３!$B$9:$D$14,3,FALSE))</f>
        <v/>
      </c>
      <c r="M612" s="103"/>
      <c r="N612" s="103"/>
      <c r="O612" s="568"/>
      <c r="P612" s="236">
        <f t="shared" si="71"/>
        <v>0</v>
      </c>
      <c r="Q612" s="7">
        <f t="shared" ref="Q612:Q627" si="74">IF(E612=5,G612,0)</f>
        <v>0</v>
      </c>
      <c r="R612" s="7">
        <f t="shared" si="65"/>
        <v>0</v>
      </c>
      <c r="S612" s="7">
        <f t="shared" si="66"/>
        <v>0</v>
      </c>
      <c r="T612" s="7" t="str">
        <f t="shared" si="67"/>
        <v/>
      </c>
      <c r="U612" s="7" t="str">
        <f t="shared" si="68"/>
        <v/>
      </c>
    </row>
    <row r="613" spans="1:21" s="217" customFormat="1" ht="15.95" hidden="1" customHeight="1">
      <c r="A613" s="230" t="s">
        <v>1767</v>
      </c>
      <c r="B613" s="105"/>
      <c r="C613" s="108"/>
      <c r="D613" s="108"/>
      <c r="E613" s="108"/>
      <c r="F613" s="108"/>
      <c r="G613" s="234">
        <f>VLOOKUP(E613,別表３!$B$9:$I$14,7,FALSE)</f>
        <v>0</v>
      </c>
      <c r="H613" s="234">
        <f>VLOOKUP($F613,別表３!$B$9:$I$14,7,FALSE)</f>
        <v>0</v>
      </c>
      <c r="I613" s="234">
        <f>VLOOKUP($F613,別表３!$B$9:$I$14,7,FALSE)</f>
        <v>0</v>
      </c>
      <c r="J613" s="234">
        <f>IF(F613=5,別表２!$E$4,0)</f>
        <v>0</v>
      </c>
      <c r="K613" s="234">
        <f>VLOOKUP($F613,別表３!$B$9:$I$14,5,FALSE)</f>
        <v>0</v>
      </c>
      <c r="L613" s="235" t="str">
        <f>IF(F613="","",VLOOKUP(F613,別表３!$B$9:$D$14,3,FALSE))</f>
        <v/>
      </c>
      <c r="M613" s="103"/>
      <c r="N613" s="103"/>
      <c r="O613" s="568"/>
      <c r="P613" s="236">
        <f t="shared" si="71"/>
        <v>0</v>
      </c>
      <c r="Q613" s="7">
        <f t="shared" si="74"/>
        <v>0</v>
      </c>
      <c r="R613" s="7">
        <f t="shared" si="65"/>
        <v>0</v>
      </c>
      <c r="S613" s="7">
        <f t="shared" si="66"/>
        <v>0</v>
      </c>
      <c r="T613" s="7" t="str">
        <f t="shared" si="67"/>
        <v/>
      </c>
      <c r="U613" s="7" t="str">
        <f t="shared" si="68"/>
        <v/>
      </c>
    </row>
    <row r="614" spans="1:21" s="217" customFormat="1" ht="15.95" hidden="1" customHeight="1">
      <c r="A614" s="230" t="s">
        <v>1768</v>
      </c>
      <c r="B614" s="105"/>
      <c r="C614" s="110"/>
      <c r="D614" s="110"/>
      <c r="E614" s="108"/>
      <c r="F614" s="108"/>
      <c r="G614" s="234">
        <f>VLOOKUP(E614,別表３!$B$9:$I$14,7,FALSE)</f>
        <v>0</v>
      </c>
      <c r="H614" s="234">
        <f>VLOOKUP($F614,別表３!$B$9:$I$14,7,FALSE)</f>
        <v>0</v>
      </c>
      <c r="I614" s="234">
        <f>VLOOKUP($F614,別表３!$B$9:$I$14,7,FALSE)</f>
        <v>0</v>
      </c>
      <c r="J614" s="234">
        <f>IF(F614=5,別表２!$E$4,0)</f>
        <v>0</v>
      </c>
      <c r="K614" s="234">
        <f>VLOOKUP($F614,別表３!$B$9:$I$14,5,FALSE)</f>
        <v>0</v>
      </c>
      <c r="L614" s="235" t="str">
        <f>IF(F614="","",VLOOKUP(F614,別表３!$B$9:$D$14,3,FALSE))</f>
        <v/>
      </c>
      <c r="M614" s="103"/>
      <c r="N614" s="103"/>
      <c r="O614" s="568"/>
      <c r="P614" s="236">
        <f t="shared" si="71"/>
        <v>0</v>
      </c>
      <c r="Q614" s="7">
        <f t="shared" si="74"/>
        <v>0</v>
      </c>
      <c r="R614" s="7">
        <f t="shared" si="65"/>
        <v>0</v>
      </c>
      <c r="S614" s="7">
        <f t="shared" si="66"/>
        <v>0</v>
      </c>
      <c r="T614" s="7" t="str">
        <f t="shared" si="67"/>
        <v/>
      </c>
      <c r="U614" s="7" t="str">
        <f t="shared" si="68"/>
        <v/>
      </c>
    </row>
    <row r="615" spans="1:21" s="217" customFormat="1" ht="15.95" hidden="1" customHeight="1">
      <c r="A615" s="230" t="s">
        <v>1769</v>
      </c>
      <c r="B615" s="105"/>
      <c r="C615" s="108"/>
      <c r="D615" s="108"/>
      <c r="E615" s="108"/>
      <c r="F615" s="108"/>
      <c r="G615" s="234">
        <f>VLOOKUP(E615,別表３!$B$9:$I$14,7,FALSE)</f>
        <v>0</v>
      </c>
      <c r="H615" s="234">
        <f>VLOOKUP($F615,別表３!$B$9:$I$14,7,FALSE)</f>
        <v>0</v>
      </c>
      <c r="I615" s="234">
        <f>VLOOKUP($F615,別表３!$B$9:$I$14,7,FALSE)</f>
        <v>0</v>
      </c>
      <c r="J615" s="234">
        <f>IF(F615=5,別表２!$E$4,0)</f>
        <v>0</v>
      </c>
      <c r="K615" s="234">
        <f>VLOOKUP($F615,別表３!$B$9:$I$14,5,FALSE)</f>
        <v>0</v>
      </c>
      <c r="L615" s="235" t="str">
        <f>IF(F615="","",VLOOKUP(F615,別表３!$B$9:$D$14,3,FALSE))</f>
        <v/>
      </c>
      <c r="M615" s="103"/>
      <c r="N615" s="103"/>
      <c r="O615" s="568"/>
      <c r="P615" s="236">
        <f t="shared" si="71"/>
        <v>0</v>
      </c>
      <c r="Q615" s="7">
        <f t="shared" si="74"/>
        <v>0</v>
      </c>
      <c r="R615" s="7">
        <f t="shared" si="65"/>
        <v>0</v>
      </c>
      <c r="S615" s="7">
        <f t="shared" si="66"/>
        <v>0</v>
      </c>
      <c r="T615" s="7" t="str">
        <f t="shared" si="67"/>
        <v/>
      </c>
      <c r="U615" s="7" t="str">
        <f t="shared" si="68"/>
        <v/>
      </c>
    </row>
    <row r="616" spans="1:21" ht="15.95" hidden="1" customHeight="1">
      <c r="A616" s="230" t="s">
        <v>1770</v>
      </c>
      <c r="B616" s="105"/>
      <c r="C616" s="108"/>
      <c r="D616" s="108"/>
      <c r="E616" s="109"/>
      <c r="F616" s="109"/>
      <c r="G616" s="194">
        <f>VLOOKUP(E616,別表３!$B$9:$I$14,7,FALSE)</f>
        <v>0</v>
      </c>
      <c r="H616" s="194">
        <f>VLOOKUP($F616,別表３!$B$9:$I$14,7,FALSE)</f>
        <v>0</v>
      </c>
      <c r="I616" s="194">
        <f>VLOOKUP($F616,別表３!$B$9:$I$14,7,FALSE)</f>
        <v>0</v>
      </c>
      <c r="J616" s="194">
        <f>IF(F616=5,別表２!$E$4,0)</f>
        <v>0</v>
      </c>
      <c r="K616" s="194">
        <f>VLOOKUP($F616,別表３!$B$9:$I$14,5,FALSE)</f>
        <v>0</v>
      </c>
      <c r="L616" s="231" t="str">
        <f>IF(F616="","",VLOOKUP(F616,別表３!$B$9:$D$14,3,FALSE))</f>
        <v/>
      </c>
      <c r="M616" s="98"/>
      <c r="N616" s="98"/>
      <c r="O616" s="97"/>
      <c r="P616" s="232">
        <f t="shared" si="71"/>
        <v>0</v>
      </c>
      <c r="Q616" s="7">
        <f t="shared" si="74"/>
        <v>0</v>
      </c>
      <c r="R616" s="7">
        <f t="shared" si="65"/>
        <v>0</v>
      </c>
      <c r="S616" s="7">
        <f t="shared" si="66"/>
        <v>0</v>
      </c>
      <c r="T616" s="7" t="str">
        <f t="shared" si="67"/>
        <v/>
      </c>
      <c r="U616" s="7" t="str">
        <f t="shared" si="68"/>
        <v/>
      </c>
    </row>
    <row r="617" spans="1:21" ht="15.95" hidden="1" customHeight="1">
      <c r="A617" s="230" t="s">
        <v>1771</v>
      </c>
      <c r="B617" s="105"/>
      <c r="C617" s="108"/>
      <c r="D617" s="108"/>
      <c r="E617" s="109"/>
      <c r="F617" s="109"/>
      <c r="G617" s="194">
        <f>VLOOKUP(E617,別表３!$B$9:$I$14,7,FALSE)</f>
        <v>0</v>
      </c>
      <c r="H617" s="194">
        <f>VLOOKUP($F617,別表３!$B$9:$I$14,7,FALSE)</f>
        <v>0</v>
      </c>
      <c r="I617" s="194">
        <f>VLOOKUP($F617,別表３!$B$9:$I$14,7,FALSE)</f>
        <v>0</v>
      </c>
      <c r="J617" s="194">
        <f>IF(F617=5,別表２!$E$4,0)</f>
        <v>0</v>
      </c>
      <c r="K617" s="194">
        <f>VLOOKUP($F617,別表３!$B$9:$I$14,5,FALSE)</f>
        <v>0</v>
      </c>
      <c r="L617" s="231" t="str">
        <f>IF(F617="","",VLOOKUP(F617,別表３!$B$9:$D$14,3,FALSE))</f>
        <v/>
      </c>
      <c r="M617" s="98"/>
      <c r="N617" s="98"/>
      <c r="O617" s="97"/>
      <c r="P617" s="232">
        <f t="shared" si="71"/>
        <v>0</v>
      </c>
      <c r="Q617" s="7">
        <f t="shared" si="74"/>
        <v>0</v>
      </c>
      <c r="R617" s="7">
        <f t="shared" si="65"/>
        <v>0</v>
      </c>
      <c r="S617" s="7">
        <f t="shared" si="66"/>
        <v>0</v>
      </c>
      <c r="T617" s="7" t="str">
        <f t="shared" si="67"/>
        <v/>
      </c>
      <c r="U617" s="7" t="str">
        <f t="shared" si="68"/>
        <v/>
      </c>
    </row>
    <row r="618" spans="1:21" ht="15.95" hidden="1" customHeight="1">
      <c r="A618" s="230" t="s">
        <v>1772</v>
      </c>
      <c r="B618" s="105"/>
      <c r="C618" s="108"/>
      <c r="D618" s="108"/>
      <c r="E618" s="109"/>
      <c r="F618" s="109"/>
      <c r="G618" s="194">
        <f>VLOOKUP(E618,別表３!$B$9:$I$14,7,FALSE)</f>
        <v>0</v>
      </c>
      <c r="H618" s="194">
        <f>VLOOKUP($F618,別表３!$B$9:$I$14,7,FALSE)</f>
        <v>0</v>
      </c>
      <c r="I618" s="194">
        <f>VLOOKUP($F618,別表３!$B$9:$I$14,7,FALSE)</f>
        <v>0</v>
      </c>
      <c r="J618" s="194">
        <f>IF(F618=5,別表２!$E$4,0)</f>
        <v>0</v>
      </c>
      <c r="K618" s="194">
        <f>VLOOKUP($F618,別表３!$B$9:$I$14,5,FALSE)</f>
        <v>0</v>
      </c>
      <c r="L618" s="231" t="str">
        <f>IF(F618="","",VLOOKUP(F618,別表３!$B$9:$D$14,3,FALSE))</f>
        <v/>
      </c>
      <c r="M618" s="98"/>
      <c r="N618" s="98"/>
      <c r="O618" s="97"/>
      <c r="P618" s="232">
        <f t="shared" si="71"/>
        <v>0</v>
      </c>
      <c r="Q618" s="7">
        <f t="shared" si="74"/>
        <v>0</v>
      </c>
      <c r="R618" s="7">
        <f t="shared" si="65"/>
        <v>0</v>
      </c>
      <c r="S618" s="7">
        <f t="shared" si="66"/>
        <v>0</v>
      </c>
      <c r="T618" s="7" t="str">
        <f t="shared" si="67"/>
        <v/>
      </c>
      <c r="U618" s="7" t="str">
        <f t="shared" si="68"/>
        <v/>
      </c>
    </row>
    <row r="619" spans="1:21" ht="15.95" hidden="1" customHeight="1">
      <c r="A619" s="230" t="s">
        <v>1773</v>
      </c>
      <c r="B619" s="105"/>
      <c r="C619" s="108"/>
      <c r="D619" s="108"/>
      <c r="E619" s="109"/>
      <c r="F619" s="109"/>
      <c r="G619" s="194">
        <f>VLOOKUP(E619,別表３!$B$9:$I$14,7,FALSE)</f>
        <v>0</v>
      </c>
      <c r="H619" s="194">
        <f>VLOOKUP($F619,別表３!$B$9:$I$14,7,FALSE)</f>
        <v>0</v>
      </c>
      <c r="I619" s="194">
        <f>VLOOKUP($F619,別表３!$B$9:$I$14,7,FALSE)</f>
        <v>0</v>
      </c>
      <c r="J619" s="194">
        <f>IF(F619=5,別表２!$E$4,0)</f>
        <v>0</v>
      </c>
      <c r="K619" s="194">
        <f>VLOOKUP($F619,別表３!$B$9:$I$14,5,FALSE)</f>
        <v>0</v>
      </c>
      <c r="L619" s="231" t="str">
        <f>IF(F619="","",VLOOKUP(F619,別表３!$B$9:$D$14,3,FALSE))</f>
        <v/>
      </c>
      <c r="M619" s="98"/>
      <c r="N619" s="98"/>
      <c r="O619" s="97"/>
      <c r="P619" s="232">
        <f t="shared" si="71"/>
        <v>0</v>
      </c>
      <c r="Q619" s="7">
        <f t="shared" si="74"/>
        <v>0</v>
      </c>
      <c r="R619" s="7">
        <f t="shared" si="65"/>
        <v>0</v>
      </c>
      <c r="S619" s="7">
        <f t="shared" si="66"/>
        <v>0</v>
      </c>
      <c r="T619" s="7" t="str">
        <f t="shared" si="67"/>
        <v/>
      </c>
      <c r="U619" s="7" t="str">
        <f t="shared" si="68"/>
        <v/>
      </c>
    </row>
    <row r="620" spans="1:21" ht="15.95" hidden="1" customHeight="1">
      <c r="A620" s="230" t="s">
        <v>1774</v>
      </c>
      <c r="B620" s="105"/>
      <c r="C620" s="108"/>
      <c r="D620" s="108"/>
      <c r="E620" s="109"/>
      <c r="F620" s="109"/>
      <c r="G620" s="194">
        <f>VLOOKUP(E620,別表３!$B$9:$I$14,7,FALSE)</f>
        <v>0</v>
      </c>
      <c r="H620" s="194">
        <f>VLOOKUP($F620,別表３!$B$9:$I$14,7,FALSE)</f>
        <v>0</v>
      </c>
      <c r="I620" s="194">
        <f>VLOOKUP($F620,別表３!$B$9:$I$14,7,FALSE)</f>
        <v>0</v>
      </c>
      <c r="J620" s="194">
        <f>IF(F620=5,別表２!$E$4,0)</f>
        <v>0</v>
      </c>
      <c r="K620" s="194">
        <f>VLOOKUP($F620,別表３!$B$9:$I$14,5,FALSE)</f>
        <v>0</v>
      </c>
      <c r="L620" s="231" t="str">
        <f>IF(F620="","",VLOOKUP(F620,別表３!$B$9:$D$14,3,FALSE))</f>
        <v/>
      </c>
      <c r="M620" s="98"/>
      <c r="N620" s="98"/>
      <c r="O620" s="97"/>
      <c r="P620" s="232">
        <f t="shared" si="71"/>
        <v>0</v>
      </c>
      <c r="Q620" s="7">
        <f t="shared" si="74"/>
        <v>0</v>
      </c>
      <c r="R620" s="7">
        <f t="shared" si="65"/>
        <v>0</v>
      </c>
      <c r="S620" s="7">
        <f t="shared" si="66"/>
        <v>0</v>
      </c>
      <c r="T620" s="7" t="str">
        <f t="shared" si="67"/>
        <v/>
      </c>
      <c r="U620" s="7" t="str">
        <f t="shared" si="68"/>
        <v/>
      </c>
    </row>
    <row r="621" spans="1:21" ht="15.95" hidden="1" customHeight="1">
      <c r="A621" s="230" t="s">
        <v>1775</v>
      </c>
      <c r="B621" s="105"/>
      <c r="C621" s="108"/>
      <c r="D621" s="108"/>
      <c r="E621" s="109"/>
      <c r="F621" s="109"/>
      <c r="G621" s="194">
        <f>VLOOKUP(E621,別表３!$B$9:$I$14,7,FALSE)</f>
        <v>0</v>
      </c>
      <c r="H621" s="194">
        <f>VLOOKUP($F621,別表３!$B$9:$I$14,7,FALSE)</f>
        <v>0</v>
      </c>
      <c r="I621" s="194">
        <f>VLOOKUP($F621,別表３!$B$9:$I$14,7,FALSE)</f>
        <v>0</v>
      </c>
      <c r="J621" s="194">
        <f>IF(F621=5,別表２!$E$4,0)</f>
        <v>0</v>
      </c>
      <c r="K621" s="194">
        <f>VLOOKUP($F621,別表３!$B$9:$I$14,5,FALSE)</f>
        <v>0</v>
      </c>
      <c r="L621" s="231" t="str">
        <f>IF(F621="","",VLOOKUP(F621,別表３!$B$9:$D$14,3,FALSE))</f>
        <v/>
      </c>
      <c r="M621" s="98"/>
      <c r="N621" s="98"/>
      <c r="O621" s="97"/>
      <c r="P621" s="232">
        <f t="shared" si="71"/>
        <v>0</v>
      </c>
      <c r="Q621" s="7">
        <f t="shared" si="74"/>
        <v>0</v>
      </c>
      <c r="R621" s="7">
        <f t="shared" si="65"/>
        <v>0</v>
      </c>
      <c r="S621" s="7">
        <f t="shared" si="66"/>
        <v>0</v>
      </c>
      <c r="T621" s="7" t="str">
        <f t="shared" si="67"/>
        <v/>
      </c>
      <c r="U621" s="7" t="str">
        <f t="shared" si="68"/>
        <v/>
      </c>
    </row>
    <row r="622" spans="1:21" ht="15.95" hidden="1" customHeight="1">
      <c r="A622" s="230" t="s">
        <v>1776</v>
      </c>
      <c r="B622" s="105"/>
      <c r="C622" s="109"/>
      <c r="D622" s="109"/>
      <c r="E622" s="109"/>
      <c r="F622" s="109"/>
      <c r="G622" s="194">
        <f>VLOOKUP(E622,別表３!$B$9:$I$14,7,FALSE)</f>
        <v>0</v>
      </c>
      <c r="H622" s="194">
        <f>VLOOKUP($F622,別表３!$B$9:$I$14,7,FALSE)</f>
        <v>0</v>
      </c>
      <c r="I622" s="194">
        <f>VLOOKUP($F622,別表３!$B$9:$I$14,7,FALSE)</f>
        <v>0</v>
      </c>
      <c r="J622" s="194">
        <f>IF(F622=5,別表２!$E$4,0)</f>
        <v>0</v>
      </c>
      <c r="K622" s="194">
        <f>VLOOKUP($F622,別表３!$B$9:$I$14,5,FALSE)</f>
        <v>0</v>
      </c>
      <c r="L622" s="231" t="str">
        <f>IF(F622="","",VLOOKUP(F622,別表３!$B$9:$D$14,3,FALSE))</f>
        <v/>
      </c>
      <c r="M622" s="98"/>
      <c r="N622" s="98"/>
      <c r="O622" s="97"/>
      <c r="P622" s="232">
        <f t="shared" si="71"/>
        <v>0</v>
      </c>
      <c r="Q622" s="7">
        <f t="shared" si="74"/>
        <v>0</v>
      </c>
      <c r="R622" s="7">
        <f t="shared" si="65"/>
        <v>0</v>
      </c>
      <c r="S622" s="7">
        <f t="shared" si="66"/>
        <v>0</v>
      </c>
      <c r="T622" s="7" t="str">
        <f t="shared" si="67"/>
        <v/>
      </c>
      <c r="U622" s="7" t="str">
        <f t="shared" si="68"/>
        <v/>
      </c>
    </row>
    <row r="623" spans="1:21" ht="15.95" hidden="1" customHeight="1">
      <c r="A623" s="230" t="s">
        <v>1777</v>
      </c>
      <c r="B623" s="105"/>
      <c r="C623" s="109"/>
      <c r="D623" s="109"/>
      <c r="E623" s="109"/>
      <c r="F623" s="109"/>
      <c r="G623" s="194">
        <f>VLOOKUP(E623,別表３!$B$9:$I$14,7,FALSE)</f>
        <v>0</v>
      </c>
      <c r="H623" s="194">
        <f>VLOOKUP($F623,別表３!$B$9:$I$14,7,FALSE)</f>
        <v>0</v>
      </c>
      <c r="I623" s="194">
        <f>VLOOKUP($F623,別表３!$B$9:$I$14,7,FALSE)</f>
        <v>0</v>
      </c>
      <c r="J623" s="194">
        <f>IF(F623=5,別表２!$E$4,0)</f>
        <v>0</v>
      </c>
      <c r="K623" s="194">
        <f>VLOOKUP($F623,別表３!$B$9:$I$14,5,FALSE)</f>
        <v>0</v>
      </c>
      <c r="L623" s="231" t="str">
        <f>IF(F623="","",VLOOKUP(F623,別表３!$B$9:$D$14,3,FALSE))</f>
        <v/>
      </c>
      <c r="M623" s="98"/>
      <c r="N623" s="98"/>
      <c r="O623" s="97"/>
      <c r="P623" s="232">
        <f t="shared" si="71"/>
        <v>0</v>
      </c>
      <c r="Q623" s="7">
        <f t="shared" si="74"/>
        <v>0</v>
      </c>
      <c r="R623" s="7">
        <f t="shared" si="65"/>
        <v>0</v>
      </c>
      <c r="S623" s="7">
        <f t="shared" si="66"/>
        <v>0</v>
      </c>
      <c r="T623" s="7" t="str">
        <f t="shared" si="67"/>
        <v/>
      </c>
      <c r="U623" s="7" t="str">
        <f t="shared" si="68"/>
        <v/>
      </c>
    </row>
    <row r="624" spans="1:21" ht="15.95" hidden="1" customHeight="1">
      <c r="A624" s="230" t="s">
        <v>1778</v>
      </c>
      <c r="B624" s="105"/>
      <c r="C624" s="109"/>
      <c r="D624" s="109"/>
      <c r="E624" s="109"/>
      <c r="F624" s="109"/>
      <c r="G624" s="194">
        <f>VLOOKUP(E624,別表３!$B$9:$I$14,7,FALSE)</f>
        <v>0</v>
      </c>
      <c r="H624" s="194">
        <f>VLOOKUP($F624,別表３!$B$9:$I$14,7,FALSE)</f>
        <v>0</v>
      </c>
      <c r="I624" s="194">
        <f>VLOOKUP($F624,別表３!$B$9:$I$14,7,FALSE)</f>
        <v>0</v>
      </c>
      <c r="J624" s="194">
        <f>IF(F624=5,別表２!$E$4,0)</f>
        <v>0</v>
      </c>
      <c r="K624" s="194">
        <f>VLOOKUP($F624,別表３!$B$9:$I$14,5,FALSE)</f>
        <v>0</v>
      </c>
      <c r="L624" s="231" t="str">
        <f>IF(F624="","",VLOOKUP(F624,別表３!$B$9:$D$14,3,FALSE))</f>
        <v/>
      </c>
      <c r="M624" s="98"/>
      <c r="N624" s="98"/>
      <c r="O624" s="97"/>
      <c r="P624" s="232">
        <f t="shared" si="71"/>
        <v>0</v>
      </c>
      <c r="Q624" s="7">
        <f t="shared" si="74"/>
        <v>0</v>
      </c>
      <c r="R624" s="7">
        <f t="shared" si="65"/>
        <v>0</v>
      </c>
      <c r="S624" s="7">
        <f t="shared" si="66"/>
        <v>0</v>
      </c>
      <c r="T624" s="7" t="str">
        <f t="shared" si="67"/>
        <v/>
      </c>
      <c r="U624" s="7" t="str">
        <f t="shared" si="68"/>
        <v/>
      </c>
    </row>
    <row r="625" spans="1:21" ht="15.95" hidden="1" customHeight="1">
      <c r="A625" s="230" t="s">
        <v>1779</v>
      </c>
      <c r="B625" s="105"/>
      <c r="C625" s="109"/>
      <c r="D625" s="109"/>
      <c r="E625" s="109"/>
      <c r="F625" s="109"/>
      <c r="G625" s="194">
        <f>VLOOKUP(E625,別表３!$B$9:$I$14,7,FALSE)</f>
        <v>0</v>
      </c>
      <c r="H625" s="194">
        <f>VLOOKUP($F625,別表３!$B$9:$I$14,7,FALSE)</f>
        <v>0</v>
      </c>
      <c r="I625" s="194">
        <f>VLOOKUP($F625,別表３!$B$9:$I$14,7,FALSE)</f>
        <v>0</v>
      </c>
      <c r="J625" s="194">
        <f>IF(F625=5,別表２!$E$4,0)</f>
        <v>0</v>
      </c>
      <c r="K625" s="194">
        <f>VLOOKUP($F625,別表３!$B$9:$I$14,5,FALSE)</f>
        <v>0</v>
      </c>
      <c r="L625" s="231" t="str">
        <f>IF(F625="","",VLOOKUP(F625,別表３!$B$9:$D$14,3,FALSE))</f>
        <v/>
      </c>
      <c r="M625" s="98"/>
      <c r="N625" s="98"/>
      <c r="O625" s="97"/>
      <c r="P625" s="232">
        <f t="shared" si="71"/>
        <v>0</v>
      </c>
      <c r="Q625" s="7">
        <f t="shared" si="74"/>
        <v>0</v>
      </c>
      <c r="R625" s="7">
        <f t="shared" si="65"/>
        <v>0</v>
      </c>
      <c r="S625" s="7">
        <f t="shared" si="66"/>
        <v>0</v>
      </c>
      <c r="T625" s="7" t="str">
        <f t="shared" si="67"/>
        <v/>
      </c>
      <c r="U625" s="7" t="str">
        <f t="shared" si="68"/>
        <v/>
      </c>
    </row>
    <row r="626" spans="1:21" ht="15.95" hidden="1" customHeight="1">
      <c r="A626" s="230" t="s">
        <v>1780</v>
      </c>
      <c r="B626" s="105"/>
      <c r="C626" s="109"/>
      <c r="D626" s="109"/>
      <c r="E626" s="109"/>
      <c r="F626" s="109"/>
      <c r="G626" s="194">
        <f>VLOOKUP(E626,別表３!$B$9:$I$14,7,FALSE)</f>
        <v>0</v>
      </c>
      <c r="H626" s="194">
        <f>VLOOKUP($F626,別表３!$B$9:$I$14,7,FALSE)</f>
        <v>0</v>
      </c>
      <c r="I626" s="194">
        <f>VLOOKUP($F626,別表３!$B$9:$I$14,7,FALSE)</f>
        <v>0</v>
      </c>
      <c r="J626" s="194">
        <f>IF(F626=5,別表２!$E$4,0)</f>
        <v>0</v>
      </c>
      <c r="K626" s="194">
        <f>VLOOKUP($F626,別表３!$B$9:$I$14,5,FALSE)</f>
        <v>0</v>
      </c>
      <c r="L626" s="231" t="str">
        <f>IF(F626="","",VLOOKUP(F626,別表３!$B$9:$D$14,3,FALSE))</f>
        <v/>
      </c>
      <c r="M626" s="98"/>
      <c r="N626" s="98"/>
      <c r="O626" s="97"/>
      <c r="P626" s="232">
        <f t="shared" si="71"/>
        <v>0</v>
      </c>
      <c r="Q626" s="7">
        <f t="shared" si="74"/>
        <v>0</v>
      </c>
      <c r="R626" s="7">
        <f t="shared" si="65"/>
        <v>0</v>
      </c>
      <c r="S626" s="7">
        <f t="shared" si="66"/>
        <v>0</v>
      </c>
      <c r="T626" s="7" t="str">
        <f t="shared" si="67"/>
        <v/>
      </c>
      <c r="U626" s="7" t="str">
        <f t="shared" si="68"/>
        <v/>
      </c>
    </row>
    <row r="627" spans="1:21" ht="15.95" hidden="1" customHeight="1">
      <c r="A627" s="230" t="s">
        <v>1781</v>
      </c>
      <c r="B627" s="105"/>
      <c r="C627" s="109"/>
      <c r="D627" s="109"/>
      <c r="E627" s="109"/>
      <c r="F627" s="109"/>
      <c r="G627" s="194">
        <f>VLOOKUP(E627,別表３!$B$9:$I$14,7,FALSE)</f>
        <v>0</v>
      </c>
      <c r="H627" s="194">
        <f>VLOOKUP($F627,別表３!$B$9:$I$14,7,FALSE)</f>
        <v>0</v>
      </c>
      <c r="I627" s="194">
        <f>VLOOKUP($F627,別表３!$B$9:$I$14,7,FALSE)</f>
        <v>0</v>
      </c>
      <c r="J627" s="194">
        <f>IF(F627=5,別表２!$E$4,0)</f>
        <v>0</v>
      </c>
      <c r="K627" s="194">
        <f>VLOOKUP($F627,別表３!$B$9:$I$14,5,FALSE)</f>
        <v>0</v>
      </c>
      <c r="L627" s="231" t="str">
        <f>IF(F627="","",VLOOKUP(F627,別表３!$B$9:$D$14,3,FALSE))</f>
        <v/>
      </c>
      <c r="M627" s="98"/>
      <c r="N627" s="98"/>
      <c r="O627" s="97"/>
      <c r="P627" s="232">
        <f t="shared" si="71"/>
        <v>0</v>
      </c>
      <c r="Q627" s="7">
        <f t="shared" si="74"/>
        <v>0</v>
      </c>
      <c r="R627" s="7">
        <f t="shared" si="65"/>
        <v>0</v>
      </c>
      <c r="S627" s="7">
        <f t="shared" si="66"/>
        <v>0</v>
      </c>
      <c r="T627" s="7" t="str">
        <f t="shared" si="67"/>
        <v/>
      </c>
      <c r="U627" s="7" t="str">
        <f t="shared" si="68"/>
        <v/>
      </c>
    </row>
    <row r="628" spans="1:21" ht="15.95" hidden="1" customHeight="1">
      <c r="A628" s="230" t="s">
        <v>1782</v>
      </c>
      <c r="B628" s="105"/>
      <c r="C628" s="108"/>
      <c r="D628" s="108"/>
      <c r="E628" s="109"/>
      <c r="F628" s="109"/>
      <c r="G628" s="194">
        <f>VLOOKUP(E628,別表３!$B$9:$I$14,7,FALSE)</f>
        <v>0</v>
      </c>
      <c r="H628" s="194">
        <f>VLOOKUP($F628,別表３!$B$9:$I$14,7,FALSE)</f>
        <v>0</v>
      </c>
      <c r="I628" s="194">
        <f>VLOOKUP($F628,別表３!$B$9:$I$14,7,FALSE)</f>
        <v>0</v>
      </c>
      <c r="J628" s="194">
        <f>IF(F628=5,別表２!$E$4,0)</f>
        <v>0</v>
      </c>
      <c r="K628" s="194">
        <f>VLOOKUP($F628,別表３!$B$9:$I$14,5,FALSE)</f>
        <v>0</v>
      </c>
      <c r="L628" s="231" t="str">
        <f>IF(F628="","",VLOOKUP(F628,別表３!$B$9:$D$14,3,FALSE))</f>
        <v/>
      </c>
      <c r="M628" s="98"/>
      <c r="N628" s="98"/>
      <c r="O628" s="97"/>
      <c r="P628" s="232">
        <f t="shared" si="71"/>
        <v>0</v>
      </c>
      <c r="Q628" s="7">
        <f t="shared" si="7"/>
        <v>0</v>
      </c>
      <c r="R628" s="7">
        <f t="shared" si="5"/>
        <v>0</v>
      </c>
      <c r="S628" s="7">
        <f t="shared" si="8"/>
        <v>0</v>
      </c>
      <c r="T628" s="7" t="str">
        <f t="shared" si="9"/>
        <v/>
      </c>
      <c r="U628" s="7" t="str">
        <f t="shared" si="10"/>
        <v/>
      </c>
    </row>
    <row r="629" spans="1:21" ht="15.95" hidden="1" customHeight="1">
      <c r="A629" s="230" t="s">
        <v>1783</v>
      </c>
      <c r="B629" s="105"/>
      <c r="C629" s="108"/>
      <c r="D629" s="108"/>
      <c r="E629" s="109"/>
      <c r="F629" s="109"/>
      <c r="G629" s="194">
        <f>VLOOKUP(E629,別表３!$B$9:$I$14,7,FALSE)</f>
        <v>0</v>
      </c>
      <c r="H629" s="194">
        <f>VLOOKUP($F629,別表３!$B$9:$I$14,7,FALSE)</f>
        <v>0</v>
      </c>
      <c r="I629" s="194">
        <f>VLOOKUP($F629,別表３!$B$9:$I$14,7,FALSE)</f>
        <v>0</v>
      </c>
      <c r="J629" s="194">
        <f>IF(F629=5,別表２!$E$4,0)</f>
        <v>0</v>
      </c>
      <c r="K629" s="194">
        <f>VLOOKUP($F629,別表３!$B$9:$I$14,5,FALSE)</f>
        <v>0</v>
      </c>
      <c r="L629" s="231" t="str">
        <f>IF(F629="","",VLOOKUP(F629,別表３!$B$9:$D$14,3,FALSE))</f>
        <v/>
      </c>
      <c r="M629" s="98"/>
      <c r="N629" s="98"/>
      <c r="O629" s="97"/>
      <c r="P629" s="232">
        <f t="shared" si="71"/>
        <v>0</v>
      </c>
      <c r="Q629" s="7">
        <f t="shared" si="7"/>
        <v>0</v>
      </c>
      <c r="R629" s="7">
        <f t="shared" si="5"/>
        <v>0</v>
      </c>
      <c r="S629" s="7">
        <f t="shared" si="8"/>
        <v>0</v>
      </c>
      <c r="T629" s="7" t="str">
        <f t="shared" si="9"/>
        <v/>
      </c>
      <c r="U629" s="7" t="str">
        <f t="shared" si="10"/>
        <v/>
      </c>
    </row>
    <row r="630" spans="1:21" ht="15.95" hidden="1" customHeight="1">
      <c r="A630" s="230" t="s">
        <v>1784</v>
      </c>
      <c r="B630" s="105"/>
      <c r="C630" s="108"/>
      <c r="D630" s="108"/>
      <c r="E630" s="109"/>
      <c r="F630" s="109"/>
      <c r="G630" s="194">
        <f>VLOOKUP(E630,別表３!$B$9:$I$14,7,FALSE)</f>
        <v>0</v>
      </c>
      <c r="H630" s="194">
        <f>VLOOKUP($F630,別表３!$B$9:$I$14,7,FALSE)</f>
        <v>0</v>
      </c>
      <c r="I630" s="194">
        <f>VLOOKUP($F630,別表３!$B$9:$I$14,7,FALSE)</f>
        <v>0</v>
      </c>
      <c r="J630" s="194">
        <f>IF(F630=5,別表２!$E$4,0)</f>
        <v>0</v>
      </c>
      <c r="K630" s="194">
        <f>VLOOKUP($F630,別表３!$B$9:$I$14,5,FALSE)</f>
        <v>0</v>
      </c>
      <c r="L630" s="231" t="str">
        <f>IF(F630="","",VLOOKUP(F630,別表３!$B$9:$D$14,3,FALSE))</f>
        <v/>
      </c>
      <c r="M630" s="98"/>
      <c r="N630" s="98"/>
      <c r="O630" s="97"/>
      <c r="P630" s="232">
        <f t="shared" si="71"/>
        <v>0</v>
      </c>
      <c r="Q630" s="7">
        <f>IF(E630=5,G630,0)</f>
        <v>0</v>
      </c>
      <c r="R630" s="7">
        <f t="shared" si="5"/>
        <v>0</v>
      </c>
      <c r="S630" s="7">
        <f t="shared" si="8"/>
        <v>0</v>
      </c>
      <c r="T630" s="7" t="str">
        <f t="shared" si="9"/>
        <v/>
      </c>
      <c r="U630" s="7" t="str">
        <f t="shared" si="10"/>
        <v/>
      </c>
    </row>
    <row r="631" spans="1:21" s="217" customFormat="1" ht="15.95" hidden="1" customHeight="1">
      <c r="A631" s="230" t="s">
        <v>1785</v>
      </c>
      <c r="B631" s="105"/>
      <c r="C631" s="108"/>
      <c r="D631" s="108"/>
      <c r="E631" s="108"/>
      <c r="F631" s="108"/>
      <c r="G631" s="234">
        <f>VLOOKUP(E631,別表３!$B$9:$I$14,7,FALSE)</f>
        <v>0</v>
      </c>
      <c r="H631" s="234">
        <f>VLOOKUP($F631,別表３!$B$9:$I$14,7,FALSE)</f>
        <v>0</v>
      </c>
      <c r="I631" s="234">
        <f>VLOOKUP($F631,別表３!$B$9:$I$14,7,FALSE)</f>
        <v>0</v>
      </c>
      <c r="J631" s="234">
        <f>IF(F631=5,別表２!$E$4,0)</f>
        <v>0</v>
      </c>
      <c r="K631" s="234">
        <f>VLOOKUP($F631,別表３!$B$9:$I$14,5,FALSE)</f>
        <v>0</v>
      </c>
      <c r="L631" s="235" t="str">
        <f>IF(F631="","",VLOOKUP(F631,別表３!$B$9:$D$14,3,FALSE))</f>
        <v/>
      </c>
      <c r="M631" s="103"/>
      <c r="N631" s="103"/>
      <c r="O631" s="568"/>
      <c r="P631" s="236">
        <f t="shared" ref="P631:P694" si="75">IF(J631=0,0,IF(M631="",J631,M631))+IF(N631="",K631,IF(L631&lt;=N631+O631,L631,N631+O631))+SUM(G631:I631)</f>
        <v>0</v>
      </c>
      <c r="Q631" s="7">
        <f t="shared" ref="Q631:Q651" si="76">IF(E631=5,G631,0)</f>
        <v>0</v>
      </c>
      <c r="R631" s="7">
        <f t="shared" si="5"/>
        <v>0</v>
      </c>
      <c r="S631" s="7">
        <f t="shared" si="8"/>
        <v>0</v>
      </c>
      <c r="T631" s="7" t="str">
        <f t="shared" si="9"/>
        <v/>
      </c>
      <c r="U631" s="7" t="str">
        <f t="shared" si="10"/>
        <v/>
      </c>
    </row>
    <row r="632" spans="1:21" s="217" customFormat="1" ht="15.95" hidden="1" customHeight="1">
      <c r="A632" s="230" t="s">
        <v>1786</v>
      </c>
      <c r="B632" s="105"/>
      <c r="C632" s="108"/>
      <c r="D632" s="108"/>
      <c r="E632" s="108"/>
      <c r="F632" s="108"/>
      <c r="G632" s="234">
        <f>VLOOKUP(E632,別表３!$B$9:$I$14,7,FALSE)</f>
        <v>0</v>
      </c>
      <c r="H632" s="234">
        <f>VLOOKUP($F632,別表３!$B$9:$I$14,7,FALSE)</f>
        <v>0</v>
      </c>
      <c r="I632" s="234">
        <f>VLOOKUP($F632,別表３!$B$9:$I$14,7,FALSE)</f>
        <v>0</v>
      </c>
      <c r="J632" s="234">
        <f>IF(F632=5,別表２!$E$4,0)</f>
        <v>0</v>
      </c>
      <c r="K632" s="234">
        <f>VLOOKUP($F632,別表３!$B$9:$I$14,5,FALSE)</f>
        <v>0</v>
      </c>
      <c r="L632" s="235" t="str">
        <f>IF(F632="","",VLOOKUP(F632,別表３!$B$9:$D$14,3,FALSE))</f>
        <v/>
      </c>
      <c r="M632" s="103"/>
      <c r="N632" s="103"/>
      <c r="O632" s="568"/>
      <c r="P632" s="236">
        <f t="shared" si="75"/>
        <v>0</v>
      </c>
      <c r="Q632" s="7">
        <f t="shared" si="76"/>
        <v>0</v>
      </c>
      <c r="R632" s="7">
        <f t="shared" si="5"/>
        <v>0</v>
      </c>
      <c r="S632" s="7">
        <f t="shared" si="8"/>
        <v>0</v>
      </c>
      <c r="T632" s="7" t="str">
        <f t="shared" si="9"/>
        <v/>
      </c>
      <c r="U632" s="7" t="str">
        <f t="shared" si="10"/>
        <v/>
      </c>
    </row>
    <row r="633" spans="1:21" s="217" customFormat="1" ht="15.95" hidden="1" customHeight="1">
      <c r="A633" s="230" t="s">
        <v>1787</v>
      </c>
      <c r="B633" s="105"/>
      <c r="C633" s="110"/>
      <c r="D633" s="110"/>
      <c r="E633" s="108"/>
      <c r="F633" s="108"/>
      <c r="G633" s="234">
        <f>VLOOKUP(E633,別表３!$B$9:$I$14,7,FALSE)</f>
        <v>0</v>
      </c>
      <c r="H633" s="234">
        <f>VLOOKUP($F633,別表３!$B$9:$I$14,7,FALSE)</f>
        <v>0</v>
      </c>
      <c r="I633" s="234">
        <f>VLOOKUP($F633,別表３!$B$9:$I$14,7,FALSE)</f>
        <v>0</v>
      </c>
      <c r="J633" s="234">
        <f>IF(F633=5,別表２!$E$4,0)</f>
        <v>0</v>
      </c>
      <c r="K633" s="234">
        <f>VLOOKUP($F633,別表３!$B$9:$I$14,5,FALSE)</f>
        <v>0</v>
      </c>
      <c r="L633" s="235" t="str">
        <f>IF(F633="","",VLOOKUP(F633,別表３!$B$9:$D$14,3,FALSE))</f>
        <v/>
      </c>
      <c r="M633" s="103"/>
      <c r="N633" s="103"/>
      <c r="O633" s="568"/>
      <c r="P633" s="236">
        <f t="shared" si="75"/>
        <v>0</v>
      </c>
      <c r="Q633" s="7">
        <f t="shared" si="76"/>
        <v>0</v>
      </c>
      <c r="R633" s="7">
        <f t="shared" si="5"/>
        <v>0</v>
      </c>
      <c r="S633" s="7">
        <f t="shared" si="8"/>
        <v>0</v>
      </c>
      <c r="T633" s="7" t="str">
        <f t="shared" si="9"/>
        <v/>
      </c>
      <c r="U633" s="7" t="str">
        <f t="shared" si="10"/>
        <v/>
      </c>
    </row>
    <row r="634" spans="1:21" s="217" customFormat="1" ht="15.95" hidden="1" customHeight="1">
      <c r="A634" s="230" t="s">
        <v>1788</v>
      </c>
      <c r="B634" s="105"/>
      <c r="C634" s="108"/>
      <c r="D634" s="108"/>
      <c r="E634" s="108"/>
      <c r="F634" s="108"/>
      <c r="G634" s="234">
        <f>VLOOKUP(E634,別表３!$B$9:$I$14,7,FALSE)</f>
        <v>0</v>
      </c>
      <c r="H634" s="234">
        <f>VLOOKUP($F634,別表３!$B$9:$I$14,7,FALSE)</f>
        <v>0</v>
      </c>
      <c r="I634" s="234">
        <f>VLOOKUP($F634,別表３!$B$9:$I$14,7,FALSE)</f>
        <v>0</v>
      </c>
      <c r="J634" s="234">
        <f>IF(F634=5,別表２!$E$4,0)</f>
        <v>0</v>
      </c>
      <c r="K634" s="234">
        <f>VLOOKUP($F634,別表３!$B$9:$I$14,5,FALSE)</f>
        <v>0</v>
      </c>
      <c r="L634" s="235" t="str">
        <f>IF(F634="","",VLOOKUP(F634,別表３!$B$9:$D$14,3,FALSE))</f>
        <v/>
      </c>
      <c r="M634" s="103"/>
      <c r="N634" s="103"/>
      <c r="O634" s="568"/>
      <c r="P634" s="236">
        <f t="shared" si="75"/>
        <v>0</v>
      </c>
      <c r="Q634" s="7">
        <f t="shared" si="76"/>
        <v>0</v>
      </c>
      <c r="R634" s="7">
        <f t="shared" si="5"/>
        <v>0</v>
      </c>
      <c r="S634" s="7">
        <f t="shared" si="8"/>
        <v>0</v>
      </c>
      <c r="T634" s="7" t="str">
        <f t="shared" si="9"/>
        <v/>
      </c>
      <c r="U634" s="7" t="str">
        <f t="shared" si="10"/>
        <v/>
      </c>
    </row>
    <row r="635" spans="1:21" ht="15.95" hidden="1" customHeight="1">
      <c r="A635" s="230" t="s">
        <v>1789</v>
      </c>
      <c r="B635" s="105"/>
      <c r="C635" s="108"/>
      <c r="D635" s="108"/>
      <c r="E635" s="109"/>
      <c r="F635" s="109"/>
      <c r="G635" s="194">
        <f>VLOOKUP(E635,別表３!$B$9:$I$14,7,FALSE)</f>
        <v>0</v>
      </c>
      <c r="H635" s="194">
        <f>VLOOKUP($F635,別表３!$B$9:$I$14,7,FALSE)</f>
        <v>0</v>
      </c>
      <c r="I635" s="194">
        <f>VLOOKUP($F635,別表３!$B$9:$I$14,7,FALSE)</f>
        <v>0</v>
      </c>
      <c r="J635" s="194">
        <f>IF(F635=5,別表２!$E$4,0)</f>
        <v>0</v>
      </c>
      <c r="K635" s="194">
        <f>VLOOKUP($F635,別表３!$B$9:$I$14,5,FALSE)</f>
        <v>0</v>
      </c>
      <c r="L635" s="231" t="str">
        <f>IF(F635="","",VLOOKUP(F635,別表３!$B$9:$D$14,3,FALSE))</f>
        <v/>
      </c>
      <c r="M635" s="98"/>
      <c r="N635" s="98"/>
      <c r="O635" s="97"/>
      <c r="P635" s="232">
        <f t="shared" si="75"/>
        <v>0</v>
      </c>
      <c r="Q635" s="7">
        <f t="shared" si="76"/>
        <v>0</v>
      </c>
      <c r="R635" s="7">
        <f t="shared" si="5"/>
        <v>0</v>
      </c>
      <c r="S635" s="7">
        <f t="shared" si="8"/>
        <v>0</v>
      </c>
      <c r="T635" s="7" t="str">
        <f t="shared" si="9"/>
        <v/>
      </c>
      <c r="U635" s="7" t="str">
        <f t="shared" si="10"/>
        <v/>
      </c>
    </row>
    <row r="636" spans="1:21" ht="15.95" hidden="1" customHeight="1">
      <c r="A636" s="230" t="s">
        <v>1790</v>
      </c>
      <c r="B636" s="105"/>
      <c r="C636" s="108"/>
      <c r="D636" s="108"/>
      <c r="E636" s="109"/>
      <c r="F636" s="109"/>
      <c r="G636" s="194">
        <f>VLOOKUP(E636,別表３!$B$9:$I$14,7,FALSE)</f>
        <v>0</v>
      </c>
      <c r="H636" s="194">
        <f>VLOOKUP($F636,別表３!$B$9:$I$14,7,FALSE)</f>
        <v>0</v>
      </c>
      <c r="I636" s="194">
        <f>VLOOKUP($F636,別表３!$B$9:$I$14,7,FALSE)</f>
        <v>0</v>
      </c>
      <c r="J636" s="194">
        <f>IF(F636=5,別表２!$E$4,0)</f>
        <v>0</v>
      </c>
      <c r="K636" s="194">
        <f>VLOOKUP($F636,別表３!$B$9:$I$14,5,FALSE)</f>
        <v>0</v>
      </c>
      <c r="L636" s="231" t="str">
        <f>IF(F636="","",VLOOKUP(F636,別表３!$B$9:$D$14,3,FALSE))</f>
        <v/>
      </c>
      <c r="M636" s="98"/>
      <c r="N636" s="98"/>
      <c r="O636" s="97"/>
      <c r="P636" s="232">
        <f t="shared" si="75"/>
        <v>0</v>
      </c>
      <c r="Q636" s="7">
        <f t="shared" si="76"/>
        <v>0</v>
      </c>
      <c r="R636" s="7">
        <f t="shared" si="5"/>
        <v>0</v>
      </c>
      <c r="S636" s="7">
        <f t="shared" si="8"/>
        <v>0</v>
      </c>
      <c r="T636" s="7" t="str">
        <f t="shared" si="9"/>
        <v/>
      </c>
      <c r="U636" s="7" t="str">
        <f t="shared" si="10"/>
        <v/>
      </c>
    </row>
    <row r="637" spans="1:21" ht="15.95" hidden="1" customHeight="1">
      <c r="A637" s="230" t="s">
        <v>1791</v>
      </c>
      <c r="B637" s="105"/>
      <c r="C637" s="108"/>
      <c r="D637" s="108"/>
      <c r="E637" s="109"/>
      <c r="F637" s="109"/>
      <c r="G637" s="194">
        <f>VLOOKUP(E637,別表３!$B$9:$I$14,7,FALSE)</f>
        <v>0</v>
      </c>
      <c r="H637" s="194">
        <f>VLOOKUP($F637,別表３!$B$9:$I$14,7,FALSE)</f>
        <v>0</v>
      </c>
      <c r="I637" s="194">
        <f>VLOOKUP($F637,別表３!$B$9:$I$14,7,FALSE)</f>
        <v>0</v>
      </c>
      <c r="J637" s="194">
        <f>IF(F637=5,別表２!$E$4,0)</f>
        <v>0</v>
      </c>
      <c r="K637" s="194">
        <f>VLOOKUP($F637,別表３!$B$9:$I$14,5,FALSE)</f>
        <v>0</v>
      </c>
      <c r="L637" s="231" t="str">
        <f>IF(F637="","",VLOOKUP(F637,別表３!$B$9:$D$14,3,FALSE))</f>
        <v/>
      </c>
      <c r="M637" s="98"/>
      <c r="N637" s="98"/>
      <c r="O637" s="97"/>
      <c r="P637" s="232">
        <f t="shared" si="75"/>
        <v>0</v>
      </c>
      <c r="Q637" s="7">
        <f t="shared" si="76"/>
        <v>0</v>
      </c>
      <c r="R637" s="7">
        <f t="shared" si="5"/>
        <v>0</v>
      </c>
      <c r="S637" s="7">
        <f t="shared" si="8"/>
        <v>0</v>
      </c>
      <c r="T637" s="7" t="str">
        <f t="shared" si="9"/>
        <v/>
      </c>
      <c r="U637" s="7" t="str">
        <f t="shared" si="10"/>
        <v/>
      </c>
    </row>
    <row r="638" spans="1:21" ht="15.95" hidden="1" customHeight="1">
      <c r="A638" s="230" t="s">
        <v>1792</v>
      </c>
      <c r="B638" s="105"/>
      <c r="C638" s="108"/>
      <c r="D638" s="108"/>
      <c r="E638" s="109"/>
      <c r="F638" s="109"/>
      <c r="G638" s="194">
        <f>VLOOKUP(E638,別表３!$B$9:$I$14,7,FALSE)</f>
        <v>0</v>
      </c>
      <c r="H638" s="194">
        <f>VLOOKUP($F638,別表３!$B$9:$I$14,7,FALSE)</f>
        <v>0</v>
      </c>
      <c r="I638" s="194">
        <f>VLOOKUP($F638,別表３!$B$9:$I$14,7,FALSE)</f>
        <v>0</v>
      </c>
      <c r="J638" s="194">
        <f>IF(F638=5,別表２!$E$4,0)</f>
        <v>0</v>
      </c>
      <c r="K638" s="194">
        <f>VLOOKUP($F638,別表３!$B$9:$I$14,5,FALSE)</f>
        <v>0</v>
      </c>
      <c r="L638" s="231" t="str">
        <f>IF(F638="","",VLOOKUP(F638,別表３!$B$9:$D$14,3,FALSE))</f>
        <v/>
      </c>
      <c r="M638" s="98"/>
      <c r="N638" s="98"/>
      <c r="O638" s="97"/>
      <c r="P638" s="232">
        <f t="shared" si="75"/>
        <v>0</v>
      </c>
      <c r="Q638" s="7">
        <f t="shared" si="76"/>
        <v>0</v>
      </c>
      <c r="R638" s="7">
        <f t="shared" si="5"/>
        <v>0</v>
      </c>
      <c r="S638" s="7">
        <f t="shared" si="8"/>
        <v>0</v>
      </c>
      <c r="T638" s="7" t="str">
        <f t="shared" si="9"/>
        <v/>
      </c>
      <c r="U638" s="7" t="str">
        <f t="shared" si="10"/>
        <v/>
      </c>
    </row>
    <row r="639" spans="1:21" ht="15.95" hidden="1" customHeight="1">
      <c r="A639" s="230" t="s">
        <v>1793</v>
      </c>
      <c r="B639" s="105"/>
      <c r="C639" s="108"/>
      <c r="D639" s="108"/>
      <c r="E639" s="109"/>
      <c r="F639" s="109"/>
      <c r="G639" s="194">
        <f>VLOOKUP(E639,別表３!$B$9:$I$14,7,FALSE)</f>
        <v>0</v>
      </c>
      <c r="H639" s="194">
        <f>VLOOKUP($F639,別表３!$B$9:$I$14,7,FALSE)</f>
        <v>0</v>
      </c>
      <c r="I639" s="194">
        <f>VLOOKUP($F639,別表３!$B$9:$I$14,7,FALSE)</f>
        <v>0</v>
      </c>
      <c r="J639" s="194">
        <f>IF(F639=5,別表２!$E$4,0)</f>
        <v>0</v>
      </c>
      <c r="K639" s="194">
        <f>VLOOKUP($F639,別表３!$B$9:$I$14,5,FALSE)</f>
        <v>0</v>
      </c>
      <c r="L639" s="231" t="str">
        <f>IF(F639="","",VLOOKUP(F639,別表３!$B$9:$D$14,3,FALSE))</f>
        <v/>
      </c>
      <c r="M639" s="98"/>
      <c r="N639" s="98"/>
      <c r="O639" s="97"/>
      <c r="P639" s="232">
        <f t="shared" si="75"/>
        <v>0</v>
      </c>
      <c r="Q639" s="7">
        <f t="shared" si="76"/>
        <v>0</v>
      </c>
      <c r="R639" s="7">
        <f t="shared" si="5"/>
        <v>0</v>
      </c>
      <c r="S639" s="7">
        <f t="shared" si="8"/>
        <v>0</v>
      </c>
      <c r="T639" s="7" t="str">
        <f t="shared" si="9"/>
        <v/>
      </c>
      <c r="U639" s="7" t="str">
        <f t="shared" si="10"/>
        <v/>
      </c>
    </row>
    <row r="640" spans="1:21" ht="15.95" hidden="1" customHeight="1">
      <c r="A640" s="230" t="s">
        <v>1794</v>
      </c>
      <c r="B640" s="105"/>
      <c r="C640" s="108"/>
      <c r="D640" s="108"/>
      <c r="E640" s="109"/>
      <c r="F640" s="109"/>
      <c r="G640" s="194">
        <f>VLOOKUP(E640,別表３!$B$9:$I$14,7,FALSE)</f>
        <v>0</v>
      </c>
      <c r="H640" s="194">
        <f>VLOOKUP($F640,別表３!$B$9:$I$14,7,FALSE)</f>
        <v>0</v>
      </c>
      <c r="I640" s="194">
        <f>VLOOKUP($F640,別表３!$B$9:$I$14,7,FALSE)</f>
        <v>0</v>
      </c>
      <c r="J640" s="194">
        <f>IF(F640=5,別表２!$E$4,0)</f>
        <v>0</v>
      </c>
      <c r="K640" s="194">
        <f>VLOOKUP($F640,別表３!$B$9:$I$14,5,FALSE)</f>
        <v>0</v>
      </c>
      <c r="L640" s="231" t="str">
        <f>IF(F640="","",VLOOKUP(F640,別表３!$B$9:$D$14,3,FALSE))</f>
        <v/>
      </c>
      <c r="M640" s="98"/>
      <c r="N640" s="98"/>
      <c r="O640" s="97"/>
      <c r="P640" s="232">
        <f t="shared" si="75"/>
        <v>0</v>
      </c>
      <c r="Q640" s="7">
        <f t="shared" si="76"/>
        <v>0</v>
      </c>
      <c r="R640" s="7">
        <f t="shared" si="5"/>
        <v>0</v>
      </c>
      <c r="S640" s="7">
        <f t="shared" si="8"/>
        <v>0</v>
      </c>
      <c r="T640" s="7" t="str">
        <f t="shared" si="9"/>
        <v/>
      </c>
      <c r="U640" s="7" t="str">
        <f t="shared" si="10"/>
        <v/>
      </c>
    </row>
    <row r="641" spans="1:21" ht="15.95" hidden="1" customHeight="1">
      <c r="A641" s="230" t="s">
        <v>1795</v>
      </c>
      <c r="B641" s="105"/>
      <c r="C641" s="109"/>
      <c r="D641" s="109"/>
      <c r="E641" s="109"/>
      <c r="F641" s="109"/>
      <c r="G641" s="194">
        <f>VLOOKUP(E641,別表３!$B$9:$I$14,7,FALSE)</f>
        <v>0</v>
      </c>
      <c r="H641" s="194">
        <f>VLOOKUP($F641,別表３!$B$9:$I$14,7,FALSE)</f>
        <v>0</v>
      </c>
      <c r="I641" s="194">
        <f>VLOOKUP($F641,別表３!$B$9:$I$14,7,FALSE)</f>
        <v>0</v>
      </c>
      <c r="J641" s="194">
        <f>IF(F641=5,別表２!$E$4,0)</f>
        <v>0</v>
      </c>
      <c r="K641" s="194">
        <f>VLOOKUP($F641,別表３!$B$9:$I$14,5,FALSE)</f>
        <v>0</v>
      </c>
      <c r="L641" s="231" t="str">
        <f>IF(F641="","",VLOOKUP(F641,別表３!$B$9:$D$14,3,FALSE))</f>
        <v/>
      </c>
      <c r="M641" s="98"/>
      <c r="N641" s="98"/>
      <c r="O641" s="97"/>
      <c r="P641" s="232">
        <f t="shared" si="75"/>
        <v>0</v>
      </c>
      <c r="Q641" s="7">
        <f t="shared" si="76"/>
        <v>0</v>
      </c>
      <c r="R641" s="7">
        <f t="shared" si="5"/>
        <v>0</v>
      </c>
      <c r="S641" s="7">
        <f t="shared" si="8"/>
        <v>0</v>
      </c>
      <c r="T641" s="7" t="str">
        <f t="shared" si="9"/>
        <v/>
      </c>
      <c r="U641" s="7" t="str">
        <f t="shared" si="10"/>
        <v/>
      </c>
    </row>
    <row r="642" spans="1:21" ht="15.95" hidden="1" customHeight="1">
      <c r="A642" s="230" t="s">
        <v>1796</v>
      </c>
      <c r="B642" s="105"/>
      <c r="C642" s="109"/>
      <c r="D642" s="109"/>
      <c r="E642" s="109"/>
      <c r="F642" s="109"/>
      <c r="G642" s="194">
        <f>VLOOKUP(E642,別表３!$B$9:$I$14,7,FALSE)</f>
        <v>0</v>
      </c>
      <c r="H642" s="194">
        <f>VLOOKUP($F642,別表３!$B$9:$I$14,7,FALSE)</f>
        <v>0</v>
      </c>
      <c r="I642" s="194">
        <f>VLOOKUP($F642,別表３!$B$9:$I$14,7,FALSE)</f>
        <v>0</v>
      </c>
      <c r="J642" s="194">
        <f>IF(F642=5,別表２!$E$4,0)</f>
        <v>0</v>
      </c>
      <c r="K642" s="194">
        <f>VLOOKUP($F642,別表３!$B$9:$I$14,5,FALSE)</f>
        <v>0</v>
      </c>
      <c r="L642" s="231" t="str">
        <f>IF(F642="","",VLOOKUP(F642,別表３!$B$9:$D$14,3,FALSE))</f>
        <v/>
      </c>
      <c r="M642" s="98"/>
      <c r="N642" s="98"/>
      <c r="O642" s="97"/>
      <c r="P642" s="232">
        <f t="shared" si="75"/>
        <v>0</v>
      </c>
      <c r="Q642" s="7">
        <f t="shared" si="76"/>
        <v>0</v>
      </c>
      <c r="R642" s="7">
        <f t="shared" si="5"/>
        <v>0</v>
      </c>
      <c r="S642" s="7">
        <f t="shared" si="8"/>
        <v>0</v>
      </c>
      <c r="T642" s="7" t="str">
        <f t="shared" si="9"/>
        <v/>
      </c>
      <c r="U642" s="7" t="str">
        <f t="shared" si="10"/>
        <v/>
      </c>
    </row>
    <row r="643" spans="1:21" ht="15.95" hidden="1" customHeight="1">
      <c r="A643" s="230" t="s">
        <v>1797</v>
      </c>
      <c r="B643" s="105"/>
      <c r="C643" s="109"/>
      <c r="D643" s="109"/>
      <c r="E643" s="109"/>
      <c r="F643" s="109"/>
      <c r="G643" s="194">
        <f>VLOOKUP(E643,別表３!$B$9:$I$14,7,FALSE)</f>
        <v>0</v>
      </c>
      <c r="H643" s="194">
        <f>VLOOKUP($F643,別表３!$B$9:$I$14,7,FALSE)</f>
        <v>0</v>
      </c>
      <c r="I643" s="194">
        <f>VLOOKUP($F643,別表３!$B$9:$I$14,7,FALSE)</f>
        <v>0</v>
      </c>
      <c r="J643" s="194">
        <f>IF(F643=5,別表２!$E$4,0)</f>
        <v>0</v>
      </c>
      <c r="K643" s="194">
        <f>VLOOKUP($F643,別表３!$B$9:$I$14,5,FALSE)</f>
        <v>0</v>
      </c>
      <c r="L643" s="231" t="str">
        <f>IF(F643="","",VLOOKUP(F643,別表３!$B$9:$D$14,3,FALSE))</f>
        <v/>
      </c>
      <c r="M643" s="98"/>
      <c r="N643" s="98"/>
      <c r="O643" s="97"/>
      <c r="P643" s="232">
        <f t="shared" si="75"/>
        <v>0</v>
      </c>
      <c r="Q643" s="7">
        <f t="shared" si="76"/>
        <v>0</v>
      </c>
      <c r="R643" s="7">
        <f t="shared" si="5"/>
        <v>0</v>
      </c>
      <c r="S643" s="7">
        <f t="shared" si="8"/>
        <v>0</v>
      </c>
      <c r="T643" s="7" t="str">
        <f t="shared" si="9"/>
        <v/>
      </c>
      <c r="U643" s="7" t="str">
        <f t="shared" si="10"/>
        <v/>
      </c>
    </row>
    <row r="644" spans="1:21" ht="15.95" hidden="1" customHeight="1">
      <c r="A644" s="230" t="s">
        <v>1798</v>
      </c>
      <c r="B644" s="105"/>
      <c r="C644" s="109"/>
      <c r="D644" s="109"/>
      <c r="E644" s="109"/>
      <c r="F644" s="109"/>
      <c r="G644" s="194">
        <f>VLOOKUP(E644,別表３!$B$9:$I$14,7,FALSE)</f>
        <v>0</v>
      </c>
      <c r="H644" s="194">
        <f>VLOOKUP($F644,別表３!$B$9:$I$14,7,FALSE)</f>
        <v>0</v>
      </c>
      <c r="I644" s="194">
        <f>VLOOKUP($F644,別表３!$B$9:$I$14,7,FALSE)</f>
        <v>0</v>
      </c>
      <c r="J644" s="194">
        <f>IF(F644=5,別表２!$E$4,0)</f>
        <v>0</v>
      </c>
      <c r="K644" s="194">
        <f>VLOOKUP($F644,別表３!$B$9:$I$14,5,FALSE)</f>
        <v>0</v>
      </c>
      <c r="L644" s="231" t="str">
        <f>IF(F644="","",VLOOKUP(F644,別表３!$B$9:$D$14,3,FALSE))</f>
        <v/>
      </c>
      <c r="M644" s="98"/>
      <c r="N644" s="98"/>
      <c r="O644" s="97"/>
      <c r="P644" s="232">
        <f t="shared" si="75"/>
        <v>0</v>
      </c>
      <c r="Q644" s="7">
        <f t="shared" si="76"/>
        <v>0</v>
      </c>
      <c r="R644" s="7">
        <f t="shared" si="5"/>
        <v>0</v>
      </c>
      <c r="S644" s="7">
        <f t="shared" si="8"/>
        <v>0</v>
      </c>
      <c r="T644" s="7" t="str">
        <f t="shared" si="9"/>
        <v/>
      </c>
      <c r="U644" s="7" t="str">
        <f t="shared" si="10"/>
        <v/>
      </c>
    </row>
    <row r="645" spans="1:21" ht="15.95" hidden="1" customHeight="1">
      <c r="A645" s="230" t="s">
        <v>1799</v>
      </c>
      <c r="B645" s="105"/>
      <c r="C645" s="109"/>
      <c r="D645" s="109"/>
      <c r="E645" s="109"/>
      <c r="F645" s="109"/>
      <c r="G645" s="194">
        <f>VLOOKUP(E645,別表３!$B$9:$I$14,7,FALSE)</f>
        <v>0</v>
      </c>
      <c r="H645" s="194">
        <f>VLOOKUP($F645,別表３!$B$9:$I$14,7,FALSE)</f>
        <v>0</v>
      </c>
      <c r="I645" s="194">
        <f>VLOOKUP($F645,別表３!$B$9:$I$14,7,FALSE)</f>
        <v>0</v>
      </c>
      <c r="J645" s="194">
        <f>IF(F645=5,別表２!$E$4,0)</f>
        <v>0</v>
      </c>
      <c r="K645" s="194">
        <f>VLOOKUP($F645,別表３!$B$9:$I$14,5,FALSE)</f>
        <v>0</v>
      </c>
      <c r="L645" s="231" t="str">
        <f>IF(F645="","",VLOOKUP(F645,別表３!$B$9:$D$14,3,FALSE))</f>
        <v/>
      </c>
      <c r="M645" s="98"/>
      <c r="N645" s="98"/>
      <c r="O645" s="97"/>
      <c r="P645" s="232">
        <f t="shared" si="75"/>
        <v>0</v>
      </c>
      <c r="Q645" s="7">
        <f t="shared" si="76"/>
        <v>0</v>
      </c>
      <c r="R645" s="7">
        <f t="shared" si="5"/>
        <v>0</v>
      </c>
      <c r="S645" s="7">
        <f t="shared" si="8"/>
        <v>0</v>
      </c>
      <c r="T645" s="7" t="str">
        <f t="shared" si="9"/>
        <v/>
      </c>
      <c r="U645" s="7" t="str">
        <f t="shared" si="10"/>
        <v/>
      </c>
    </row>
    <row r="646" spans="1:21" ht="15.95" hidden="1" customHeight="1">
      <c r="A646" s="230" t="s">
        <v>1800</v>
      </c>
      <c r="B646" s="105"/>
      <c r="C646" s="108"/>
      <c r="D646" s="108"/>
      <c r="E646" s="109"/>
      <c r="F646" s="109"/>
      <c r="G646" s="194">
        <f>VLOOKUP(E646,別表３!$B$9:$I$14,7,FALSE)</f>
        <v>0</v>
      </c>
      <c r="H646" s="194">
        <f>VLOOKUP($F646,別表３!$B$9:$I$14,7,FALSE)</f>
        <v>0</v>
      </c>
      <c r="I646" s="194">
        <f>VLOOKUP($F646,別表３!$B$9:$I$14,7,FALSE)</f>
        <v>0</v>
      </c>
      <c r="J646" s="194">
        <f>IF(F646=5,別表２!$E$4,0)</f>
        <v>0</v>
      </c>
      <c r="K646" s="194">
        <f>VLOOKUP($F646,別表３!$B$9:$I$14,5,FALSE)</f>
        <v>0</v>
      </c>
      <c r="L646" s="231" t="str">
        <f>IF(F646="","",VLOOKUP(F646,別表３!$B$9:$D$14,3,FALSE))</f>
        <v/>
      </c>
      <c r="M646" s="98"/>
      <c r="N646" s="98"/>
      <c r="O646" s="97"/>
      <c r="P646" s="232">
        <f t="shared" si="75"/>
        <v>0</v>
      </c>
      <c r="Q646" s="7">
        <f t="shared" si="76"/>
        <v>0</v>
      </c>
      <c r="R646" s="7">
        <f t="shared" si="5"/>
        <v>0</v>
      </c>
      <c r="S646" s="7">
        <f t="shared" si="8"/>
        <v>0</v>
      </c>
      <c r="T646" s="7" t="str">
        <f t="shared" si="9"/>
        <v/>
      </c>
      <c r="U646" s="7" t="str">
        <f t="shared" si="10"/>
        <v/>
      </c>
    </row>
    <row r="647" spans="1:21" ht="15.95" hidden="1" customHeight="1">
      <c r="A647" s="230" t="s">
        <v>1801</v>
      </c>
      <c r="B647" s="105"/>
      <c r="C647" s="108"/>
      <c r="D647" s="108"/>
      <c r="E647" s="109"/>
      <c r="F647" s="109"/>
      <c r="G647" s="194">
        <f>VLOOKUP(E647,別表３!$B$9:$I$14,7,FALSE)</f>
        <v>0</v>
      </c>
      <c r="H647" s="194">
        <f>VLOOKUP($F647,別表３!$B$9:$I$14,7,FALSE)</f>
        <v>0</v>
      </c>
      <c r="I647" s="194">
        <f>VLOOKUP($F647,別表３!$B$9:$I$14,7,FALSE)</f>
        <v>0</v>
      </c>
      <c r="J647" s="194">
        <f>IF(F647=5,別表２!$E$4,0)</f>
        <v>0</v>
      </c>
      <c r="K647" s="194">
        <f>VLOOKUP($F647,別表３!$B$9:$I$14,5,FALSE)</f>
        <v>0</v>
      </c>
      <c r="L647" s="231" t="str">
        <f>IF(F647="","",VLOOKUP(F647,別表３!$B$9:$D$14,3,FALSE))</f>
        <v/>
      </c>
      <c r="M647" s="98"/>
      <c r="N647" s="98"/>
      <c r="O647" s="97"/>
      <c r="P647" s="232">
        <f t="shared" si="75"/>
        <v>0</v>
      </c>
      <c r="Q647" s="7">
        <f t="shared" si="76"/>
        <v>0</v>
      </c>
      <c r="R647" s="7">
        <f t="shared" si="5"/>
        <v>0</v>
      </c>
      <c r="S647" s="7">
        <f t="shared" si="8"/>
        <v>0</v>
      </c>
      <c r="T647" s="7" t="str">
        <f t="shared" si="9"/>
        <v/>
      </c>
      <c r="U647" s="7" t="str">
        <f t="shared" si="10"/>
        <v/>
      </c>
    </row>
    <row r="648" spans="1:21" ht="15.95" hidden="1" customHeight="1">
      <c r="A648" s="230" t="s">
        <v>1802</v>
      </c>
      <c r="B648" s="105"/>
      <c r="C648" s="108"/>
      <c r="D648" s="108"/>
      <c r="E648" s="109"/>
      <c r="F648" s="109"/>
      <c r="G648" s="194">
        <f>VLOOKUP(E648,別表３!$B$9:$I$14,7,FALSE)</f>
        <v>0</v>
      </c>
      <c r="H648" s="194">
        <f>VLOOKUP($F648,別表３!$B$9:$I$14,7,FALSE)</f>
        <v>0</v>
      </c>
      <c r="I648" s="194">
        <f>VLOOKUP($F648,別表３!$B$9:$I$14,7,FALSE)</f>
        <v>0</v>
      </c>
      <c r="J648" s="194">
        <f>IF(F648=5,別表２!$E$4,0)</f>
        <v>0</v>
      </c>
      <c r="K648" s="194">
        <f>VLOOKUP($F648,別表３!$B$9:$I$14,5,FALSE)</f>
        <v>0</v>
      </c>
      <c r="L648" s="231" t="str">
        <f>IF(F648="","",VLOOKUP(F648,別表３!$B$9:$D$14,3,FALSE))</f>
        <v/>
      </c>
      <c r="M648" s="98"/>
      <c r="N648" s="98"/>
      <c r="O648" s="97"/>
      <c r="P648" s="232">
        <f t="shared" si="75"/>
        <v>0</v>
      </c>
      <c r="Q648" s="7">
        <f t="shared" si="76"/>
        <v>0</v>
      </c>
      <c r="R648" s="7">
        <f t="shared" si="5"/>
        <v>0</v>
      </c>
      <c r="S648" s="7">
        <f t="shared" si="8"/>
        <v>0</v>
      </c>
      <c r="T648" s="7" t="str">
        <f t="shared" si="9"/>
        <v/>
      </c>
      <c r="U648" s="7" t="str">
        <f t="shared" si="10"/>
        <v/>
      </c>
    </row>
    <row r="649" spans="1:21" ht="15.95" hidden="1" customHeight="1">
      <c r="A649" s="230" t="s">
        <v>1803</v>
      </c>
      <c r="B649" s="105"/>
      <c r="C649" s="108"/>
      <c r="D649" s="108"/>
      <c r="E649" s="109"/>
      <c r="F649" s="109"/>
      <c r="G649" s="194">
        <f>VLOOKUP(E649,別表３!$B$9:$I$14,7,FALSE)</f>
        <v>0</v>
      </c>
      <c r="H649" s="194">
        <f>VLOOKUP($F649,別表３!$B$9:$I$14,7,FALSE)</f>
        <v>0</v>
      </c>
      <c r="I649" s="194">
        <f>VLOOKUP($F649,別表３!$B$9:$I$14,7,FALSE)</f>
        <v>0</v>
      </c>
      <c r="J649" s="194">
        <f>IF(F649=5,別表２!$E$4,0)</f>
        <v>0</v>
      </c>
      <c r="K649" s="194">
        <f>VLOOKUP($F649,別表３!$B$9:$I$14,5,FALSE)</f>
        <v>0</v>
      </c>
      <c r="L649" s="231" t="str">
        <f>IF(F649="","",VLOOKUP(F649,別表３!$B$9:$D$14,3,FALSE))</f>
        <v/>
      </c>
      <c r="M649" s="98"/>
      <c r="N649" s="98"/>
      <c r="O649" s="97"/>
      <c r="P649" s="232">
        <f t="shared" si="75"/>
        <v>0</v>
      </c>
      <c r="Q649" s="7">
        <f t="shared" si="76"/>
        <v>0</v>
      </c>
      <c r="R649" s="7">
        <f t="shared" si="5"/>
        <v>0</v>
      </c>
      <c r="S649" s="7">
        <f t="shared" si="8"/>
        <v>0</v>
      </c>
      <c r="T649" s="7" t="str">
        <f t="shared" si="9"/>
        <v/>
      </c>
      <c r="U649" s="7" t="str">
        <f t="shared" si="10"/>
        <v/>
      </c>
    </row>
    <row r="650" spans="1:21" ht="15.95" hidden="1" customHeight="1">
      <c r="A650" s="230" t="s">
        <v>1804</v>
      </c>
      <c r="B650" s="105"/>
      <c r="C650" s="108"/>
      <c r="D650" s="108"/>
      <c r="E650" s="109"/>
      <c r="F650" s="109"/>
      <c r="G650" s="194">
        <f>VLOOKUP(E650,別表３!$B$9:$I$14,7,FALSE)</f>
        <v>0</v>
      </c>
      <c r="H650" s="194">
        <f>VLOOKUP($F650,別表３!$B$9:$I$14,7,FALSE)</f>
        <v>0</v>
      </c>
      <c r="I650" s="194">
        <f>VLOOKUP($F650,別表３!$B$9:$I$14,7,FALSE)</f>
        <v>0</v>
      </c>
      <c r="J650" s="194">
        <f>IF(F650=5,別表２!$E$4,0)</f>
        <v>0</v>
      </c>
      <c r="K650" s="194">
        <f>VLOOKUP($F650,別表３!$B$9:$I$14,5,FALSE)</f>
        <v>0</v>
      </c>
      <c r="L650" s="231" t="str">
        <f>IF(F650="","",VLOOKUP(F650,別表３!$B$9:$D$14,3,FALSE))</f>
        <v/>
      </c>
      <c r="M650" s="98"/>
      <c r="N650" s="98"/>
      <c r="O650" s="97"/>
      <c r="P650" s="232">
        <f t="shared" si="75"/>
        <v>0</v>
      </c>
      <c r="Q650" s="7">
        <f t="shared" si="76"/>
        <v>0</v>
      </c>
      <c r="R650" s="7">
        <f t="shared" si="5"/>
        <v>0</v>
      </c>
      <c r="S650" s="7">
        <f t="shared" si="8"/>
        <v>0</v>
      </c>
      <c r="T650" s="7" t="str">
        <f t="shared" si="9"/>
        <v/>
      </c>
      <c r="U650" s="7" t="str">
        <f t="shared" si="10"/>
        <v/>
      </c>
    </row>
    <row r="651" spans="1:21" ht="15.95" hidden="1" customHeight="1">
      <c r="A651" s="230" t="s">
        <v>1805</v>
      </c>
      <c r="B651" s="105"/>
      <c r="C651" s="108"/>
      <c r="D651" s="108"/>
      <c r="E651" s="109"/>
      <c r="F651" s="109"/>
      <c r="G651" s="194">
        <f>VLOOKUP(E651,別表３!$B$9:$I$14,7,FALSE)</f>
        <v>0</v>
      </c>
      <c r="H651" s="194">
        <f>VLOOKUP($F651,別表３!$B$9:$I$14,7,FALSE)</f>
        <v>0</v>
      </c>
      <c r="I651" s="194">
        <f>VLOOKUP($F651,別表３!$B$9:$I$14,7,FALSE)</f>
        <v>0</v>
      </c>
      <c r="J651" s="194">
        <f>IF(F651=5,別表２!$E$4,0)</f>
        <v>0</v>
      </c>
      <c r="K651" s="194">
        <f>VLOOKUP($F651,別表３!$B$9:$I$14,5,FALSE)</f>
        <v>0</v>
      </c>
      <c r="L651" s="231" t="str">
        <f>IF(F651="","",VLOOKUP(F651,別表３!$B$9:$D$14,3,FALSE))</f>
        <v/>
      </c>
      <c r="M651" s="98"/>
      <c r="N651" s="98"/>
      <c r="O651" s="97"/>
      <c r="P651" s="232">
        <f t="shared" si="75"/>
        <v>0</v>
      </c>
      <c r="Q651" s="7">
        <f t="shared" si="76"/>
        <v>0</v>
      </c>
      <c r="R651" s="7">
        <f t="shared" si="5"/>
        <v>0</v>
      </c>
      <c r="S651" s="7">
        <f t="shared" si="8"/>
        <v>0</v>
      </c>
      <c r="T651" s="7" t="str">
        <f t="shared" si="9"/>
        <v/>
      </c>
      <c r="U651" s="7" t="str">
        <f t="shared" si="10"/>
        <v/>
      </c>
    </row>
    <row r="652" spans="1:21" ht="15.95" hidden="1" customHeight="1">
      <c r="A652" s="230" t="s">
        <v>1806</v>
      </c>
      <c r="B652" s="105"/>
      <c r="C652" s="108"/>
      <c r="D652" s="108"/>
      <c r="E652" s="109"/>
      <c r="F652" s="109"/>
      <c r="G652" s="194">
        <f>VLOOKUP(E652,別表３!$B$9:$I$14,7,FALSE)</f>
        <v>0</v>
      </c>
      <c r="H652" s="194">
        <f>VLOOKUP($F652,別表３!$B$9:$I$14,7,FALSE)</f>
        <v>0</v>
      </c>
      <c r="I652" s="194">
        <f>VLOOKUP($F652,別表３!$B$9:$I$14,7,FALSE)</f>
        <v>0</v>
      </c>
      <c r="J652" s="194">
        <f>IF(F652=5,別表２!$E$4,0)</f>
        <v>0</v>
      </c>
      <c r="K652" s="194">
        <f>VLOOKUP($F652,別表３!$B$9:$I$14,5,FALSE)</f>
        <v>0</v>
      </c>
      <c r="L652" s="231" t="str">
        <f>IF(F652="","",VLOOKUP(F652,別表３!$B$9:$D$14,3,FALSE))</f>
        <v/>
      </c>
      <c r="M652" s="98"/>
      <c r="N652" s="98"/>
      <c r="O652" s="97"/>
      <c r="P652" s="232">
        <f t="shared" si="75"/>
        <v>0</v>
      </c>
      <c r="Q652" s="7">
        <f>IF(E652=5,G652,0)</f>
        <v>0</v>
      </c>
      <c r="R652" s="7">
        <f t="shared" si="5"/>
        <v>0</v>
      </c>
      <c r="S652" s="7">
        <f t="shared" si="8"/>
        <v>0</v>
      </c>
      <c r="T652" s="7" t="str">
        <f t="shared" si="9"/>
        <v/>
      </c>
      <c r="U652" s="7" t="str">
        <f t="shared" si="10"/>
        <v/>
      </c>
    </row>
    <row r="653" spans="1:21" s="217" customFormat="1" ht="15.95" hidden="1" customHeight="1">
      <c r="A653" s="230" t="s">
        <v>1807</v>
      </c>
      <c r="B653" s="105"/>
      <c r="C653" s="108"/>
      <c r="D653" s="108"/>
      <c r="E653" s="108"/>
      <c r="F653" s="108"/>
      <c r="G653" s="234">
        <f>VLOOKUP(E653,別表３!$B$9:$I$14,7,FALSE)</f>
        <v>0</v>
      </c>
      <c r="H653" s="234">
        <f>VLOOKUP($F653,別表３!$B$9:$I$14,7,FALSE)</f>
        <v>0</v>
      </c>
      <c r="I653" s="234">
        <f>VLOOKUP($F653,別表３!$B$9:$I$14,7,FALSE)</f>
        <v>0</v>
      </c>
      <c r="J653" s="234">
        <f>IF(F653=5,別表２!$E$4,0)</f>
        <v>0</v>
      </c>
      <c r="K653" s="234">
        <f>VLOOKUP($F653,別表３!$B$9:$I$14,5,FALSE)</f>
        <v>0</v>
      </c>
      <c r="L653" s="235" t="str">
        <f>IF(F653="","",VLOOKUP(F653,別表３!$B$9:$D$14,3,FALSE))</f>
        <v/>
      </c>
      <c r="M653" s="103"/>
      <c r="N653" s="103"/>
      <c r="O653" s="568"/>
      <c r="P653" s="236">
        <f t="shared" si="75"/>
        <v>0</v>
      </c>
      <c r="Q653" s="7">
        <f t="shared" ref="Q653:Q673" si="77">IF(E653=5,G653,0)</f>
        <v>0</v>
      </c>
      <c r="R653" s="7">
        <f t="shared" si="5"/>
        <v>0</v>
      </c>
      <c r="S653" s="7">
        <f t="shared" si="8"/>
        <v>0</v>
      </c>
      <c r="T653" s="7" t="str">
        <f t="shared" si="9"/>
        <v/>
      </c>
      <c r="U653" s="7" t="str">
        <f t="shared" si="10"/>
        <v/>
      </c>
    </row>
    <row r="654" spans="1:21" s="217" customFormat="1" ht="15.95" hidden="1" customHeight="1">
      <c r="A654" s="230" t="s">
        <v>1808</v>
      </c>
      <c r="B654" s="105"/>
      <c r="C654" s="108"/>
      <c r="D654" s="108"/>
      <c r="E654" s="108"/>
      <c r="F654" s="108"/>
      <c r="G654" s="234">
        <f>VLOOKUP(E654,別表３!$B$9:$I$14,7,FALSE)</f>
        <v>0</v>
      </c>
      <c r="H654" s="234">
        <f>VLOOKUP($F654,別表３!$B$9:$I$14,7,FALSE)</f>
        <v>0</v>
      </c>
      <c r="I654" s="234">
        <f>VLOOKUP($F654,別表３!$B$9:$I$14,7,FALSE)</f>
        <v>0</v>
      </c>
      <c r="J654" s="234">
        <f>IF(F654=5,別表２!$E$4,0)</f>
        <v>0</v>
      </c>
      <c r="K654" s="234">
        <f>VLOOKUP($F654,別表３!$B$9:$I$14,5,FALSE)</f>
        <v>0</v>
      </c>
      <c r="L654" s="235" t="str">
        <f>IF(F654="","",VLOOKUP(F654,別表３!$B$9:$D$14,3,FALSE))</f>
        <v/>
      </c>
      <c r="M654" s="103"/>
      <c r="N654" s="103"/>
      <c r="O654" s="568"/>
      <c r="P654" s="236">
        <f t="shared" si="75"/>
        <v>0</v>
      </c>
      <c r="Q654" s="7">
        <f t="shared" si="77"/>
        <v>0</v>
      </c>
      <c r="R654" s="7">
        <f t="shared" si="5"/>
        <v>0</v>
      </c>
      <c r="S654" s="7">
        <f t="shared" si="8"/>
        <v>0</v>
      </c>
      <c r="T654" s="7" t="str">
        <f t="shared" si="9"/>
        <v/>
      </c>
      <c r="U654" s="7" t="str">
        <f t="shared" si="10"/>
        <v/>
      </c>
    </row>
    <row r="655" spans="1:21" s="217" customFormat="1" ht="15.95" hidden="1" customHeight="1">
      <c r="A655" s="230" t="s">
        <v>1809</v>
      </c>
      <c r="B655" s="105"/>
      <c r="C655" s="110"/>
      <c r="D655" s="110"/>
      <c r="E655" s="108"/>
      <c r="F655" s="108"/>
      <c r="G655" s="234">
        <f>VLOOKUP(E655,別表３!$B$9:$I$14,7,FALSE)</f>
        <v>0</v>
      </c>
      <c r="H655" s="234">
        <f>VLOOKUP($F655,別表３!$B$9:$I$14,7,FALSE)</f>
        <v>0</v>
      </c>
      <c r="I655" s="234">
        <f>VLOOKUP($F655,別表３!$B$9:$I$14,7,FALSE)</f>
        <v>0</v>
      </c>
      <c r="J655" s="234">
        <f>IF(F655=5,別表２!$E$4,0)</f>
        <v>0</v>
      </c>
      <c r="K655" s="234">
        <f>VLOOKUP($F655,別表３!$B$9:$I$14,5,FALSE)</f>
        <v>0</v>
      </c>
      <c r="L655" s="235" t="str">
        <f>IF(F655="","",VLOOKUP(F655,別表３!$B$9:$D$14,3,FALSE))</f>
        <v/>
      </c>
      <c r="M655" s="103"/>
      <c r="N655" s="103"/>
      <c r="O655" s="568"/>
      <c r="P655" s="236">
        <f t="shared" si="75"/>
        <v>0</v>
      </c>
      <c r="Q655" s="7">
        <f t="shared" si="77"/>
        <v>0</v>
      </c>
      <c r="R655" s="7">
        <f t="shared" si="5"/>
        <v>0</v>
      </c>
      <c r="S655" s="7">
        <f t="shared" si="8"/>
        <v>0</v>
      </c>
      <c r="T655" s="7" t="str">
        <f t="shared" si="9"/>
        <v/>
      </c>
      <c r="U655" s="7" t="str">
        <f t="shared" si="10"/>
        <v/>
      </c>
    </row>
    <row r="656" spans="1:21" s="217" customFormat="1" ht="15.95" hidden="1" customHeight="1">
      <c r="A656" s="230" t="s">
        <v>1810</v>
      </c>
      <c r="B656" s="105"/>
      <c r="C656" s="108"/>
      <c r="D656" s="108"/>
      <c r="E656" s="108"/>
      <c r="F656" s="108"/>
      <c r="G656" s="234">
        <f>VLOOKUP(E656,別表３!$B$9:$I$14,7,FALSE)</f>
        <v>0</v>
      </c>
      <c r="H656" s="234">
        <f>VLOOKUP($F656,別表３!$B$9:$I$14,7,FALSE)</f>
        <v>0</v>
      </c>
      <c r="I656" s="234">
        <f>VLOOKUP($F656,別表３!$B$9:$I$14,7,FALSE)</f>
        <v>0</v>
      </c>
      <c r="J656" s="234">
        <f>IF(F656=5,別表２!$E$4,0)</f>
        <v>0</v>
      </c>
      <c r="K656" s="234">
        <f>VLOOKUP($F656,別表３!$B$9:$I$14,5,FALSE)</f>
        <v>0</v>
      </c>
      <c r="L656" s="235" t="str">
        <f>IF(F656="","",VLOOKUP(F656,別表３!$B$9:$D$14,3,FALSE))</f>
        <v/>
      </c>
      <c r="M656" s="103"/>
      <c r="N656" s="103"/>
      <c r="O656" s="568"/>
      <c r="P656" s="236">
        <f t="shared" si="75"/>
        <v>0</v>
      </c>
      <c r="Q656" s="7">
        <f t="shared" si="77"/>
        <v>0</v>
      </c>
      <c r="R656" s="7">
        <f t="shared" si="5"/>
        <v>0</v>
      </c>
      <c r="S656" s="7">
        <f t="shared" si="8"/>
        <v>0</v>
      </c>
      <c r="T656" s="7" t="str">
        <f t="shared" si="9"/>
        <v/>
      </c>
      <c r="U656" s="7" t="str">
        <f t="shared" si="10"/>
        <v/>
      </c>
    </row>
    <row r="657" spans="1:21" ht="15.95" hidden="1" customHeight="1">
      <c r="A657" s="230" t="s">
        <v>1811</v>
      </c>
      <c r="B657" s="105"/>
      <c r="C657" s="108"/>
      <c r="D657" s="108"/>
      <c r="E657" s="109"/>
      <c r="F657" s="109"/>
      <c r="G657" s="194">
        <f>VLOOKUP(E657,別表３!$B$9:$I$14,7,FALSE)</f>
        <v>0</v>
      </c>
      <c r="H657" s="194">
        <f>VLOOKUP($F657,別表３!$B$9:$I$14,7,FALSE)</f>
        <v>0</v>
      </c>
      <c r="I657" s="194">
        <f>VLOOKUP($F657,別表３!$B$9:$I$14,7,FALSE)</f>
        <v>0</v>
      </c>
      <c r="J657" s="194">
        <f>IF(F657=5,別表２!$E$4,0)</f>
        <v>0</v>
      </c>
      <c r="K657" s="194">
        <f>VLOOKUP($F657,別表３!$B$9:$I$14,5,FALSE)</f>
        <v>0</v>
      </c>
      <c r="L657" s="231" t="str">
        <f>IF(F657="","",VLOOKUP(F657,別表３!$B$9:$D$14,3,FALSE))</f>
        <v/>
      </c>
      <c r="M657" s="98"/>
      <c r="N657" s="98"/>
      <c r="O657" s="97"/>
      <c r="P657" s="232">
        <f t="shared" si="75"/>
        <v>0</v>
      </c>
      <c r="Q657" s="7">
        <f t="shared" si="77"/>
        <v>0</v>
      </c>
      <c r="R657" s="7">
        <f t="shared" si="5"/>
        <v>0</v>
      </c>
      <c r="S657" s="7">
        <f t="shared" si="8"/>
        <v>0</v>
      </c>
      <c r="T657" s="7" t="str">
        <f t="shared" si="9"/>
        <v/>
      </c>
      <c r="U657" s="7" t="str">
        <f t="shared" si="10"/>
        <v/>
      </c>
    </row>
    <row r="658" spans="1:21" ht="15.95" hidden="1" customHeight="1">
      <c r="A658" s="230" t="s">
        <v>1812</v>
      </c>
      <c r="B658" s="105"/>
      <c r="C658" s="108"/>
      <c r="D658" s="108"/>
      <c r="E658" s="109"/>
      <c r="F658" s="109"/>
      <c r="G658" s="194">
        <f>VLOOKUP(E658,別表３!$B$9:$I$14,7,FALSE)</f>
        <v>0</v>
      </c>
      <c r="H658" s="194">
        <f>VLOOKUP($F658,別表３!$B$9:$I$14,7,FALSE)</f>
        <v>0</v>
      </c>
      <c r="I658" s="194">
        <f>VLOOKUP($F658,別表３!$B$9:$I$14,7,FALSE)</f>
        <v>0</v>
      </c>
      <c r="J658" s="194">
        <f>IF(F658=5,別表２!$E$4,0)</f>
        <v>0</v>
      </c>
      <c r="K658" s="194">
        <f>VLOOKUP($F658,別表３!$B$9:$I$14,5,FALSE)</f>
        <v>0</v>
      </c>
      <c r="L658" s="231" t="str">
        <f>IF(F658="","",VLOOKUP(F658,別表３!$B$9:$D$14,3,FALSE))</f>
        <v/>
      </c>
      <c r="M658" s="98"/>
      <c r="N658" s="98"/>
      <c r="O658" s="97"/>
      <c r="P658" s="232">
        <f t="shared" si="75"/>
        <v>0</v>
      </c>
      <c r="Q658" s="7">
        <f t="shared" si="77"/>
        <v>0</v>
      </c>
      <c r="R658" s="7">
        <f t="shared" si="5"/>
        <v>0</v>
      </c>
      <c r="S658" s="7">
        <f t="shared" si="8"/>
        <v>0</v>
      </c>
      <c r="T658" s="7" t="str">
        <f t="shared" si="9"/>
        <v/>
      </c>
      <c r="U658" s="7" t="str">
        <f t="shared" si="10"/>
        <v/>
      </c>
    </row>
    <row r="659" spans="1:21" ht="15.95" hidden="1" customHeight="1">
      <c r="A659" s="230" t="s">
        <v>1813</v>
      </c>
      <c r="B659" s="105"/>
      <c r="C659" s="108"/>
      <c r="D659" s="108"/>
      <c r="E659" s="109"/>
      <c r="F659" s="109"/>
      <c r="G659" s="194">
        <f>VLOOKUP(E659,別表３!$B$9:$I$14,7,FALSE)</f>
        <v>0</v>
      </c>
      <c r="H659" s="194">
        <f>VLOOKUP($F659,別表３!$B$9:$I$14,7,FALSE)</f>
        <v>0</v>
      </c>
      <c r="I659" s="194">
        <f>VLOOKUP($F659,別表３!$B$9:$I$14,7,FALSE)</f>
        <v>0</v>
      </c>
      <c r="J659" s="194">
        <f>IF(F659=5,別表２!$E$4,0)</f>
        <v>0</v>
      </c>
      <c r="K659" s="194">
        <f>VLOOKUP($F659,別表３!$B$9:$I$14,5,FALSE)</f>
        <v>0</v>
      </c>
      <c r="L659" s="231" t="str">
        <f>IF(F659="","",VLOOKUP(F659,別表３!$B$9:$D$14,3,FALSE))</f>
        <v/>
      </c>
      <c r="M659" s="98"/>
      <c r="N659" s="98"/>
      <c r="O659" s="97"/>
      <c r="P659" s="232">
        <f t="shared" si="75"/>
        <v>0</v>
      </c>
      <c r="Q659" s="7">
        <f t="shared" si="77"/>
        <v>0</v>
      </c>
      <c r="R659" s="7">
        <f t="shared" si="5"/>
        <v>0</v>
      </c>
      <c r="S659" s="7">
        <f t="shared" si="8"/>
        <v>0</v>
      </c>
      <c r="T659" s="7" t="str">
        <f t="shared" si="9"/>
        <v/>
      </c>
      <c r="U659" s="7" t="str">
        <f t="shared" si="10"/>
        <v/>
      </c>
    </row>
    <row r="660" spans="1:21" ht="15.95" hidden="1" customHeight="1">
      <c r="A660" s="230" t="s">
        <v>1814</v>
      </c>
      <c r="B660" s="105"/>
      <c r="C660" s="108"/>
      <c r="D660" s="108"/>
      <c r="E660" s="109"/>
      <c r="F660" s="109"/>
      <c r="G660" s="194">
        <f>VLOOKUP(E660,別表３!$B$9:$I$14,7,FALSE)</f>
        <v>0</v>
      </c>
      <c r="H660" s="194">
        <f>VLOOKUP($F660,別表３!$B$9:$I$14,7,FALSE)</f>
        <v>0</v>
      </c>
      <c r="I660" s="194">
        <f>VLOOKUP($F660,別表３!$B$9:$I$14,7,FALSE)</f>
        <v>0</v>
      </c>
      <c r="J660" s="194">
        <f>IF(F660=5,別表２!$E$4,0)</f>
        <v>0</v>
      </c>
      <c r="K660" s="194">
        <f>VLOOKUP($F660,別表３!$B$9:$I$14,5,FALSE)</f>
        <v>0</v>
      </c>
      <c r="L660" s="231" t="str">
        <f>IF(F660="","",VLOOKUP(F660,別表３!$B$9:$D$14,3,FALSE))</f>
        <v/>
      </c>
      <c r="M660" s="98"/>
      <c r="N660" s="98"/>
      <c r="O660" s="97"/>
      <c r="P660" s="232">
        <f t="shared" si="75"/>
        <v>0</v>
      </c>
      <c r="Q660" s="7">
        <f t="shared" si="77"/>
        <v>0</v>
      </c>
      <c r="R660" s="7">
        <f t="shared" si="5"/>
        <v>0</v>
      </c>
      <c r="S660" s="7">
        <f t="shared" si="8"/>
        <v>0</v>
      </c>
      <c r="T660" s="7" t="str">
        <f t="shared" si="9"/>
        <v/>
      </c>
      <c r="U660" s="7" t="str">
        <f t="shared" si="10"/>
        <v/>
      </c>
    </row>
    <row r="661" spans="1:21" ht="15.95" hidden="1" customHeight="1">
      <c r="A661" s="230" t="s">
        <v>1815</v>
      </c>
      <c r="B661" s="105"/>
      <c r="C661" s="108"/>
      <c r="D661" s="108"/>
      <c r="E661" s="109"/>
      <c r="F661" s="109"/>
      <c r="G661" s="194">
        <f>VLOOKUP(E661,別表３!$B$9:$I$14,7,FALSE)</f>
        <v>0</v>
      </c>
      <c r="H661" s="194">
        <f>VLOOKUP($F661,別表３!$B$9:$I$14,7,FALSE)</f>
        <v>0</v>
      </c>
      <c r="I661" s="194">
        <f>VLOOKUP($F661,別表３!$B$9:$I$14,7,FALSE)</f>
        <v>0</v>
      </c>
      <c r="J661" s="194">
        <f>IF(F661=5,別表２!$E$4,0)</f>
        <v>0</v>
      </c>
      <c r="K661" s="194">
        <f>VLOOKUP($F661,別表３!$B$9:$I$14,5,FALSE)</f>
        <v>0</v>
      </c>
      <c r="L661" s="231" t="str">
        <f>IF(F661="","",VLOOKUP(F661,別表３!$B$9:$D$14,3,FALSE))</f>
        <v/>
      </c>
      <c r="M661" s="98"/>
      <c r="N661" s="98"/>
      <c r="O661" s="97"/>
      <c r="P661" s="232">
        <f t="shared" si="75"/>
        <v>0</v>
      </c>
      <c r="Q661" s="7">
        <f t="shared" si="77"/>
        <v>0</v>
      </c>
      <c r="R661" s="7">
        <f t="shared" si="5"/>
        <v>0</v>
      </c>
      <c r="S661" s="7">
        <f t="shared" si="8"/>
        <v>0</v>
      </c>
      <c r="T661" s="7" t="str">
        <f t="shared" si="9"/>
        <v/>
      </c>
      <c r="U661" s="7" t="str">
        <f t="shared" si="10"/>
        <v/>
      </c>
    </row>
    <row r="662" spans="1:21" ht="15.95" hidden="1" customHeight="1">
      <c r="A662" s="230" t="s">
        <v>1816</v>
      </c>
      <c r="B662" s="105"/>
      <c r="C662" s="108"/>
      <c r="D662" s="108"/>
      <c r="E662" s="109"/>
      <c r="F662" s="109"/>
      <c r="G662" s="194">
        <f>VLOOKUP(E662,別表３!$B$9:$I$14,7,FALSE)</f>
        <v>0</v>
      </c>
      <c r="H662" s="194">
        <f>VLOOKUP($F662,別表３!$B$9:$I$14,7,FALSE)</f>
        <v>0</v>
      </c>
      <c r="I662" s="194">
        <f>VLOOKUP($F662,別表３!$B$9:$I$14,7,FALSE)</f>
        <v>0</v>
      </c>
      <c r="J662" s="194">
        <f>IF(F662=5,別表２!$E$4,0)</f>
        <v>0</v>
      </c>
      <c r="K662" s="194">
        <f>VLOOKUP($F662,別表３!$B$9:$I$14,5,FALSE)</f>
        <v>0</v>
      </c>
      <c r="L662" s="231" t="str">
        <f>IF(F662="","",VLOOKUP(F662,別表３!$B$9:$D$14,3,FALSE))</f>
        <v/>
      </c>
      <c r="M662" s="98"/>
      <c r="N662" s="98"/>
      <c r="O662" s="97"/>
      <c r="P662" s="232">
        <f t="shared" si="75"/>
        <v>0</v>
      </c>
      <c r="Q662" s="7">
        <f t="shared" si="77"/>
        <v>0</v>
      </c>
      <c r="R662" s="7">
        <f t="shared" si="5"/>
        <v>0</v>
      </c>
      <c r="S662" s="7">
        <f t="shared" si="8"/>
        <v>0</v>
      </c>
      <c r="T662" s="7" t="str">
        <f t="shared" si="9"/>
        <v/>
      </c>
      <c r="U662" s="7" t="str">
        <f t="shared" si="10"/>
        <v/>
      </c>
    </row>
    <row r="663" spans="1:21" ht="15.95" hidden="1" customHeight="1">
      <c r="A663" s="230" t="s">
        <v>1817</v>
      </c>
      <c r="B663" s="105"/>
      <c r="C663" s="109"/>
      <c r="D663" s="109"/>
      <c r="E663" s="109"/>
      <c r="F663" s="109"/>
      <c r="G663" s="194">
        <f>VLOOKUP(E663,別表３!$B$9:$I$14,7,FALSE)</f>
        <v>0</v>
      </c>
      <c r="H663" s="194">
        <f>VLOOKUP($F663,別表３!$B$9:$I$14,7,FALSE)</f>
        <v>0</v>
      </c>
      <c r="I663" s="194">
        <f>VLOOKUP($F663,別表３!$B$9:$I$14,7,FALSE)</f>
        <v>0</v>
      </c>
      <c r="J663" s="194">
        <f>IF(F663=5,別表２!$E$4,0)</f>
        <v>0</v>
      </c>
      <c r="K663" s="194">
        <f>VLOOKUP($F663,別表３!$B$9:$I$14,5,FALSE)</f>
        <v>0</v>
      </c>
      <c r="L663" s="231" t="str">
        <f>IF(F663="","",VLOOKUP(F663,別表３!$B$9:$D$14,3,FALSE))</f>
        <v/>
      </c>
      <c r="M663" s="98"/>
      <c r="N663" s="98"/>
      <c r="O663" s="97"/>
      <c r="P663" s="232">
        <f t="shared" si="75"/>
        <v>0</v>
      </c>
      <c r="Q663" s="7">
        <f t="shared" si="77"/>
        <v>0</v>
      </c>
      <c r="R663" s="7">
        <f t="shared" si="5"/>
        <v>0</v>
      </c>
      <c r="S663" s="7">
        <f t="shared" si="8"/>
        <v>0</v>
      </c>
      <c r="T663" s="7" t="str">
        <f t="shared" si="9"/>
        <v/>
      </c>
      <c r="U663" s="7" t="str">
        <f t="shared" si="10"/>
        <v/>
      </c>
    </row>
    <row r="664" spans="1:21" ht="15.95" hidden="1" customHeight="1">
      <c r="A664" s="230" t="s">
        <v>1818</v>
      </c>
      <c r="B664" s="105"/>
      <c r="C664" s="109"/>
      <c r="D664" s="109"/>
      <c r="E664" s="109"/>
      <c r="F664" s="109"/>
      <c r="G664" s="194">
        <f>VLOOKUP(E664,別表３!$B$9:$I$14,7,FALSE)</f>
        <v>0</v>
      </c>
      <c r="H664" s="194">
        <f>VLOOKUP($F664,別表３!$B$9:$I$14,7,FALSE)</f>
        <v>0</v>
      </c>
      <c r="I664" s="194">
        <f>VLOOKUP($F664,別表３!$B$9:$I$14,7,FALSE)</f>
        <v>0</v>
      </c>
      <c r="J664" s="194">
        <f>IF(F664=5,別表２!$E$4,0)</f>
        <v>0</v>
      </c>
      <c r="K664" s="194">
        <f>VLOOKUP($F664,別表３!$B$9:$I$14,5,FALSE)</f>
        <v>0</v>
      </c>
      <c r="L664" s="231" t="str">
        <f>IF(F664="","",VLOOKUP(F664,別表３!$B$9:$D$14,3,FALSE))</f>
        <v/>
      </c>
      <c r="M664" s="98"/>
      <c r="N664" s="98"/>
      <c r="O664" s="97"/>
      <c r="P664" s="232">
        <f t="shared" si="75"/>
        <v>0</v>
      </c>
      <c r="Q664" s="7">
        <f t="shared" si="77"/>
        <v>0</v>
      </c>
      <c r="R664" s="7">
        <f t="shared" si="5"/>
        <v>0</v>
      </c>
      <c r="S664" s="7">
        <f t="shared" si="8"/>
        <v>0</v>
      </c>
      <c r="T664" s="7" t="str">
        <f t="shared" si="9"/>
        <v/>
      </c>
      <c r="U664" s="7" t="str">
        <f t="shared" si="10"/>
        <v/>
      </c>
    </row>
    <row r="665" spans="1:21" ht="15.95" hidden="1" customHeight="1">
      <c r="A665" s="230" t="s">
        <v>1819</v>
      </c>
      <c r="B665" s="105"/>
      <c r="C665" s="109"/>
      <c r="D665" s="109"/>
      <c r="E665" s="109"/>
      <c r="F665" s="109"/>
      <c r="G665" s="194">
        <f>VLOOKUP(E665,別表３!$B$9:$I$14,7,FALSE)</f>
        <v>0</v>
      </c>
      <c r="H665" s="194">
        <f>VLOOKUP($F665,別表３!$B$9:$I$14,7,FALSE)</f>
        <v>0</v>
      </c>
      <c r="I665" s="194">
        <f>VLOOKUP($F665,別表３!$B$9:$I$14,7,FALSE)</f>
        <v>0</v>
      </c>
      <c r="J665" s="194">
        <f>IF(F665=5,別表２!$E$4,0)</f>
        <v>0</v>
      </c>
      <c r="K665" s="194">
        <f>VLOOKUP($F665,別表３!$B$9:$I$14,5,FALSE)</f>
        <v>0</v>
      </c>
      <c r="L665" s="231" t="str">
        <f>IF(F665="","",VLOOKUP(F665,別表３!$B$9:$D$14,3,FALSE))</f>
        <v/>
      </c>
      <c r="M665" s="98"/>
      <c r="N665" s="98"/>
      <c r="O665" s="97"/>
      <c r="P665" s="232">
        <f t="shared" si="75"/>
        <v>0</v>
      </c>
      <c r="Q665" s="7">
        <f t="shared" si="77"/>
        <v>0</v>
      </c>
      <c r="R665" s="7">
        <f t="shared" si="5"/>
        <v>0</v>
      </c>
      <c r="S665" s="7">
        <f t="shared" si="8"/>
        <v>0</v>
      </c>
      <c r="T665" s="7" t="str">
        <f t="shared" si="9"/>
        <v/>
      </c>
      <c r="U665" s="7" t="str">
        <f t="shared" si="10"/>
        <v/>
      </c>
    </row>
    <row r="666" spans="1:21" ht="15.95" hidden="1" customHeight="1">
      <c r="A666" s="230" t="s">
        <v>1820</v>
      </c>
      <c r="B666" s="105"/>
      <c r="C666" s="109"/>
      <c r="D666" s="109"/>
      <c r="E666" s="109"/>
      <c r="F666" s="109"/>
      <c r="G666" s="194">
        <f>VLOOKUP(E666,別表３!$B$9:$I$14,7,FALSE)</f>
        <v>0</v>
      </c>
      <c r="H666" s="194">
        <f>VLOOKUP($F666,別表３!$B$9:$I$14,7,FALSE)</f>
        <v>0</v>
      </c>
      <c r="I666" s="194">
        <f>VLOOKUP($F666,別表３!$B$9:$I$14,7,FALSE)</f>
        <v>0</v>
      </c>
      <c r="J666" s="194">
        <f>IF(F666=5,別表２!$E$4,0)</f>
        <v>0</v>
      </c>
      <c r="K666" s="194">
        <f>VLOOKUP($F666,別表３!$B$9:$I$14,5,FALSE)</f>
        <v>0</v>
      </c>
      <c r="L666" s="231" t="str">
        <f>IF(F666="","",VLOOKUP(F666,別表３!$B$9:$D$14,3,FALSE))</f>
        <v/>
      </c>
      <c r="M666" s="98"/>
      <c r="N666" s="98"/>
      <c r="O666" s="97"/>
      <c r="P666" s="232">
        <f t="shared" si="75"/>
        <v>0</v>
      </c>
      <c r="Q666" s="7">
        <f t="shared" si="77"/>
        <v>0</v>
      </c>
      <c r="R666" s="7">
        <f t="shared" si="5"/>
        <v>0</v>
      </c>
      <c r="S666" s="7">
        <f t="shared" si="8"/>
        <v>0</v>
      </c>
      <c r="T666" s="7" t="str">
        <f t="shared" si="9"/>
        <v/>
      </c>
      <c r="U666" s="7" t="str">
        <f t="shared" si="10"/>
        <v/>
      </c>
    </row>
    <row r="667" spans="1:21" ht="15.95" hidden="1" customHeight="1">
      <c r="A667" s="230" t="s">
        <v>1821</v>
      </c>
      <c r="B667" s="105"/>
      <c r="C667" s="109"/>
      <c r="D667" s="109"/>
      <c r="E667" s="109"/>
      <c r="F667" s="109"/>
      <c r="G667" s="194">
        <f>VLOOKUP(E667,別表３!$B$9:$I$14,7,FALSE)</f>
        <v>0</v>
      </c>
      <c r="H667" s="194">
        <f>VLOOKUP($F667,別表３!$B$9:$I$14,7,FALSE)</f>
        <v>0</v>
      </c>
      <c r="I667" s="194">
        <f>VLOOKUP($F667,別表３!$B$9:$I$14,7,FALSE)</f>
        <v>0</v>
      </c>
      <c r="J667" s="194">
        <f>IF(F667=5,別表２!$E$4,0)</f>
        <v>0</v>
      </c>
      <c r="K667" s="194">
        <f>VLOOKUP($F667,別表３!$B$9:$I$14,5,FALSE)</f>
        <v>0</v>
      </c>
      <c r="L667" s="231" t="str">
        <f>IF(F667="","",VLOOKUP(F667,別表３!$B$9:$D$14,3,FALSE))</f>
        <v/>
      </c>
      <c r="M667" s="98"/>
      <c r="N667" s="98"/>
      <c r="O667" s="97"/>
      <c r="P667" s="232">
        <f t="shared" si="75"/>
        <v>0</v>
      </c>
      <c r="Q667" s="7">
        <f t="shared" si="77"/>
        <v>0</v>
      </c>
      <c r="R667" s="7">
        <f t="shared" si="5"/>
        <v>0</v>
      </c>
      <c r="S667" s="7">
        <f t="shared" si="8"/>
        <v>0</v>
      </c>
      <c r="T667" s="7" t="str">
        <f t="shared" si="9"/>
        <v/>
      </c>
      <c r="U667" s="7" t="str">
        <f t="shared" si="10"/>
        <v/>
      </c>
    </row>
    <row r="668" spans="1:21" ht="15.95" hidden="1" customHeight="1">
      <c r="A668" s="230" t="s">
        <v>1822</v>
      </c>
      <c r="B668" s="105"/>
      <c r="C668" s="108"/>
      <c r="D668" s="108"/>
      <c r="E668" s="109"/>
      <c r="F668" s="109"/>
      <c r="G668" s="194">
        <f>VLOOKUP(E668,別表３!$B$9:$I$14,7,FALSE)</f>
        <v>0</v>
      </c>
      <c r="H668" s="194">
        <f>VLOOKUP($F668,別表３!$B$9:$I$14,7,FALSE)</f>
        <v>0</v>
      </c>
      <c r="I668" s="194">
        <f>VLOOKUP($F668,別表３!$B$9:$I$14,7,FALSE)</f>
        <v>0</v>
      </c>
      <c r="J668" s="194">
        <f>IF(F668=5,別表２!$E$4,0)</f>
        <v>0</v>
      </c>
      <c r="K668" s="194">
        <f>VLOOKUP($F668,別表３!$B$9:$I$14,5,FALSE)</f>
        <v>0</v>
      </c>
      <c r="L668" s="231" t="str">
        <f>IF(F668="","",VLOOKUP(F668,別表３!$B$9:$D$14,3,FALSE))</f>
        <v/>
      </c>
      <c r="M668" s="98"/>
      <c r="N668" s="98"/>
      <c r="O668" s="97"/>
      <c r="P668" s="232">
        <f t="shared" si="75"/>
        <v>0</v>
      </c>
      <c r="Q668" s="7">
        <f t="shared" si="77"/>
        <v>0</v>
      </c>
      <c r="R668" s="7">
        <f t="shared" si="5"/>
        <v>0</v>
      </c>
      <c r="S668" s="7">
        <f t="shared" si="8"/>
        <v>0</v>
      </c>
      <c r="T668" s="7" t="str">
        <f t="shared" si="9"/>
        <v/>
      </c>
      <c r="U668" s="7" t="str">
        <f t="shared" si="10"/>
        <v/>
      </c>
    </row>
    <row r="669" spans="1:21" ht="15.95" hidden="1" customHeight="1">
      <c r="A669" s="230" t="s">
        <v>1823</v>
      </c>
      <c r="B669" s="105"/>
      <c r="C669" s="108"/>
      <c r="D669" s="108"/>
      <c r="E669" s="109"/>
      <c r="F669" s="109"/>
      <c r="G669" s="194">
        <f>VLOOKUP(E669,別表３!$B$9:$I$14,7,FALSE)</f>
        <v>0</v>
      </c>
      <c r="H669" s="194">
        <f>VLOOKUP($F669,別表３!$B$9:$I$14,7,FALSE)</f>
        <v>0</v>
      </c>
      <c r="I669" s="194">
        <f>VLOOKUP($F669,別表３!$B$9:$I$14,7,FALSE)</f>
        <v>0</v>
      </c>
      <c r="J669" s="194">
        <f>IF(F669=5,別表２!$E$4,0)</f>
        <v>0</v>
      </c>
      <c r="K669" s="194">
        <f>VLOOKUP($F669,別表３!$B$9:$I$14,5,FALSE)</f>
        <v>0</v>
      </c>
      <c r="L669" s="231" t="str">
        <f>IF(F669="","",VLOOKUP(F669,別表３!$B$9:$D$14,3,FALSE))</f>
        <v/>
      </c>
      <c r="M669" s="98"/>
      <c r="N669" s="98"/>
      <c r="O669" s="97"/>
      <c r="P669" s="232">
        <f t="shared" si="75"/>
        <v>0</v>
      </c>
      <c r="Q669" s="7">
        <f t="shared" si="77"/>
        <v>0</v>
      </c>
      <c r="R669" s="7">
        <f t="shared" si="5"/>
        <v>0</v>
      </c>
      <c r="S669" s="7">
        <f t="shared" si="8"/>
        <v>0</v>
      </c>
      <c r="T669" s="7" t="str">
        <f t="shared" si="9"/>
        <v/>
      </c>
      <c r="U669" s="7" t="str">
        <f t="shared" si="10"/>
        <v/>
      </c>
    </row>
    <row r="670" spans="1:21" ht="15.95" hidden="1" customHeight="1">
      <c r="A670" s="230" t="s">
        <v>1824</v>
      </c>
      <c r="B670" s="105"/>
      <c r="C670" s="108"/>
      <c r="D670" s="108"/>
      <c r="E670" s="109"/>
      <c r="F670" s="109"/>
      <c r="G670" s="194">
        <f>VLOOKUP(E670,別表３!$B$9:$I$14,7,FALSE)</f>
        <v>0</v>
      </c>
      <c r="H670" s="194">
        <f>VLOOKUP($F670,別表３!$B$9:$I$14,7,FALSE)</f>
        <v>0</v>
      </c>
      <c r="I670" s="194">
        <f>VLOOKUP($F670,別表３!$B$9:$I$14,7,FALSE)</f>
        <v>0</v>
      </c>
      <c r="J670" s="194">
        <f>IF(F670=5,別表２!$E$4,0)</f>
        <v>0</v>
      </c>
      <c r="K670" s="194">
        <f>VLOOKUP($F670,別表３!$B$9:$I$14,5,FALSE)</f>
        <v>0</v>
      </c>
      <c r="L670" s="231" t="str">
        <f>IF(F670="","",VLOOKUP(F670,別表３!$B$9:$D$14,3,FALSE))</f>
        <v/>
      </c>
      <c r="M670" s="98"/>
      <c r="N670" s="98"/>
      <c r="O670" s="97"/>
      <c r="P670" s="232">
        <f t="shared" si="75"/>
        <v>0</v>
      </c>
      <c r="Q670" s="7">
        <f t="shared" si="77"/>
        <v>0</v>
      </c>
      <c r="R670" s="7">
        <f t="shared" si="5"/>
        <v>0</v>
      </c>
      <c r="S670" s="7">
        <f t="shared" si="8"/>
        <v>0</v>
      </c>
      <c r="T670" s="7" t="str">
        <f t="shared" si="9"/>
        <v/>
      </c>
      <c r="U670" s="7" t="str">
        <f t="shared" si="10"/>
        <v/>
      </c>
    </row>
    <row r="671" spans="1:21" ht="15.95" hidden="1" customHeight="1">
      <c r="A671" s="230" t="s">
        <v>1825</v>
      </c>
      <c r="B671" s="105"/>
      <c r="C671" s="108"/>
      <c r="D671" s="108"/>
      <c r="E671" s="109"/>
      <c r="F671" s="109"/>
      <c r="G671" s="194">
        <f>VLOOKUP(E671,別表３!$B$9:$I$14,7,FALSE)</f>
        <v>0</v>
      </c>
      <c r="H671" s="194">
        <f>VLOOKUP($F671,別表３!$B$9:$I$14,7,FALSE)</f>
        <v>0</v>
      </c>
      <c r="I671" s="194">
        <f>VLOOKUP($F671,別表３!$B$9:$I$14,7,FALSE)</f>
        <v>0</v>
      </c>
      <c r="J671" s="194">
        <f>IF(F671=5,別表２!$E$4,0)</f>
        <v>0</v>
      </c>
      <c r="K671" s="194">
        <f>VLOOKUP($F671,別表３!$B$9:$I$14,5,FALSE)</f>
        <v>0</v>
      </c>
      <c r="L671" s="231" t="str">
        <f>IF(F671="","",VLOOKUP(F671,別表３!$B$9:$D$14,3,FALSE))</f>
        <v/>
      </c>
      <c r="M671" s="98"/>
      <c r="N671" s="98"/>
      <c r="O671" s="97"/>
      <c r="P671" s="232">
        <f t="shared" si="75"/>
        <v>0</v>
      </c>
      <c r="Q671" s="7">
        <f t="shared" si="77"/>
        <v>0</v>
      </c>
      <c r="R671" s="7">
        <f t="shared" si="5"/>
        <v>0</v>
      </c>
      <c r="S671" s="7">
        <f t="shared" si="8"/>
        <v>0</v>
      </c>
      <c r="T671" s="7" t="str">
        <f t="shared" si="9"/>
        <v/>
      </c>
      <c r="U671" s="7" t="str">
        <f t="shared" si="10"/>
        <v/>
      </c>
    </row>
    <row r="672" spans="1:21" ht="15.95" hidden="1" customHeight="1">
      <c r="A672" s="230" t="s">
        <v>1826</v>
      </c>
      <c r="B672" s="105"/>
      <c r="C672" s="108"/>
      <c r="D672" s="108"/>
      <c r="E672" s="109"/>
      <c r="F672" s="109"/>
      <c r="G672" s="194">
        <f>VLOOKUP(E672,別表３!$B$9:$I$14,7,FALSE)</f>
        <v>0</v>
      </c>
      <c r="H672" s="194">
        <f>VLOOKUP($F672,別表３!$B$9:$I$14,7,FALSE)</f>
        <v>0</v>
      </c>
      <c r="I672" s="194">
        <f>VLOOKUP($F672,別表３!$B$9:$I$14,7,FALSE)</f>
        <v>0</v>
      </c>
      <c r="J672" s="194">
        <f>IF(F672=5,別表２!$E$4,0)</f>
        <v>0</v>
      </c>
      <c r="K672" s="194">
        <f>VLOOKUP($F672,別表３!$B$9:$I$14,5,FALSE)</f>
        <v>0</v>
      </c>
      <c r="L672" s="231" t="str">
        <f>IF(F672="","",VLOOKUP(F672,別表３!$B$9:$D$14,3,FALSE))</f>
        <v/>
      </c>
      <c r="M672" s="98"/>
      <c r="N672" s="98"/>
      <c r="O672" s="97"/>
      <c r="P672" s="232">
        <f t="shared" si="75"/>
        <v>0</v>
      </c>
      <c r="Q672" s="7">
        <f t="shared" si="77"/>
        <v>0</v>
      </c>
      <c r="R672" s="7">
        <f t="shared" si="5"/>
        <v>0</v>
      </c>
      <c r="S672" s="7">
        <f t="shared" si="8"/>
        <v>0</v>
      </c>
      <c r="T672" s="7" t="str">
        <f t="shared" si="9"/>
        <v/>
      </c>
      <c r="U672" s="7" t="str">
        <f t="shared" si="10"/>
        <v/>
      </c>
    </row>
    <row r="673" spans="1:21" ht="15.95" hidden="1" customHeight="1">
      <c r="A673" s="230" t="s">
        <v>1827</v>
      </c>
      <c r="B673" s="105"/>
      <c r="C673" s="108"/>
      <c r="D673" s="108"/>
      <c r="E673" s="109"/>
      <c r="F673" s="109"/>
      <c r="G673" s="194">
        <f>VLOOKUP(E673,別表３!$B$9:$I$14,7,FALSE)</f>
        <v>0</v>
      </c>
      <c r="H673" s="194">
        <f>VLOOKUP($F673,別表３!$B$9:$I$14,7,FALSE)</f>
        <v>0</v>
      </c>
      <c r="I673" s="194">
        <f>VLOOKUP($F673,別表３!$B$9:$I$14,7,FALSE)</f>
        <v>0</v>
      </c>
      <c r="J673" s="194">
        <f>IF(F673=5,別表２!$E$4,0)</f>
        <v>0</v>
      </c>
      <c r="K673" s="194">
        <f>VLOOKUP($F673,別表３!$B$9:$I$14,5,FALSE)</f>
        <v>0</v>
      </c>
      <c r="L673" s="231" t="str">
        <f>IF(F673="","",VLOOKUP(F673,別表３!$B$9:$D$14,3,FALSE))</f>
        <v/>
      </c>
      <c r="M673" s="98"/>
      <c r="N673" s="98"/>
      <c r="O673" s="97"/>
      <c r="P673" s="232">
        <f t="shared" si="75"/>
        <v>0</v>
      </c>
      <c r="Q673" s="7">
        <f t="shared" si="77"/>
        <v>0</v>
      </c>
      <c r="R673" s="7">
        <f t="shared" si="5"/>
        <v>0</v>
      </c>
      <c r="S673" s="7">
        <f t="shared" si="8"/>
        <v>0</v>
      </c>
      <c r="T673" s="7" t="str">
        <f t="shared" si="9"/>
        <v/>
      </c>
      <c r="U673" s="7" t="str">
        <f t="shared" si="10"/>
        <v/>
      </c>
    </row>
    <row r="674" spans="1:21" ht="15.95" hidden="1" customHeight="1">
      <c r="A674" s="230" t="s">
        <v>1828</v>
      </c>
      <c r="B674" s="105"/>
      <c r="C674" s="108"/>
      <c r="D674" s="108"/>
      <c r="E674" s="109"/>
      <c r="F674" s="109"/>
      <c r="G674" s="194">
        <f>VLOOKUP(E674,別表３!$B$9:$I$14,7,FALSE)</f>
        <v>0</v>
      </c>
      <c r="H674" s="194">
        <f>VLOOKUP($F674,別表３!$B$9:$I$14,7,FALSE)</f>
        <v>0</v>
      </c>
      <c r="I674" s="194">
        <f>VLOOKUP($F674,別表３!$B$9:$I$14,7,FALSE)</f>
        <v>0</v>
      </c>
      <c r="J674" s="194">
        <f>IF(F674=5,別表２!$E$4,0)</f>
        <v>0</v>
      </c>
      <c r="K674" s="194">
        <f>VLOOKUP($F674,別表３!$B$9:$I$14,5,FALSE)</f>
        <v>0</v>
      </c>
      <c r="L674" s="231" t="str">
        <f>IF(F674="","",VLOOKUP(F674,別表３!$B$9:$D$14,3,FALSE))</f>
        <v/>
      </c>
      <c r="M674" s="98"/>
      <c r="N674" s="98"/>
      <c r="O674" s="97"/>
      <c r="P674" s="232">
        <f t="shared" si="75"/>
        <v>0</v>
      </c>
      <c r="Q674" s="7">
        <f>IF(E674=5,G674,0)</f>
        <v>0</v>
      </c>
      <c r="R674" s="7">
        <f t="shared" si="5"/>
        <v>0</v>
      </c>
      <c r="S674" s="7">
        <f t="shared" si="8"/>
        <v>0</v>
      </c>
      <c r="T674" s="7" t="str">
        <f t="shared" si="9"/>
        <v/>
      </c>
      <c r="U674" s="7" t="str">
        <f t="shared" si="10"/>
        <v/>
      </c>
    </row>
    <row r="675" spans="1:21" s="217" customFormat="1" ht="15.95" hidden="1" customHeight="1">
      <c r="A675" s="230" t="s">
        <v>1829</v>
      </c>
      <c r="B675" s="105"/>
      <c r="C675" s="108"/>
      <c r="D675" s="108"/>
      <c r="E675" s="108"/>
      <c r="F675" s="108"/>
      <c r="G675" s="234">
        <f>VLOOKUP(E675,別表３!$B$9:$I$14,7,FALSE)</f>
        <v>0</v>
      </c>
      <c r="H675" s="234">
        <f>VLOOKUP($F675,別表３!$B$9:$I$14,7,FALSE)</f>
        <v>0</v>
      </c>
      <c r="I675" s="234">
        <f>VLOOKUP($F675,別表３!$B$9:$I$14,7,FALSE)</f>
        <v>0</v>
      </c>
      <c r="J675" s="234">
        <f>IF(F675=5,別表２!$E$4,0)</f>
        <v>0</v>
      </c>
      <c r="K675" s="234">
        <f>VLOOKUP($F675,別表３!$B$9:$I$14,5,FALSE)</f>
        <v>0</v>
      </c>
      <c r="L675" s="235" t="str">
        <f>IF(F675="","",VLOOKUP(F675,別表３!$B$9:$D$14,3,FALSE))</f>
        <v/>
      </c>
      <c r="M675" s="103"/>
      <c r="N675" s="103"/>
      <c r="O675" s="568"/>
      <c r="P675" s="236">
        <f t="shared" si="75"/>
        <v>0</v>
      </c>
      <c r="Q675" s="7">
        <f t="shared" ref="Q675:Q695" si="78">IF(E675=5,G675,0)</f>
        <v>0</v>
      </c>
      <c r="R675" s="7">
        <f t="shared" si="5"/>
        <v>0</v>
      </c>
      <c r="S675" s="7">
        <f t="shared" si="8"/>
        <v>0</v>
      </c>
      <c r="T675" s="7" t="str">
        <f t="shared" si="9"/>
        <v/>
      </c>
      <c r="U675" s="7" t="str">
        <f t="shared" si="10"/>
        <v/>
      </c>
    </row>
    <row r="676" spans="1:21" s="217" customFormat="1" ht="15.95" hidden="1" customHeight="1">
      <c r="A676" s="230" t="s">
        <v>1830</v>
      </c>
      <c r="B676" s="105"/>
      <c r="C676" s="108"/>
      <c r="D676" s="108"/>
      <c r="E676" s="108"/>
      <c r="F676" s="108"/>
      <c r="G676" s="234">
        <f>VLOOKUP(E676,別表３!$B$9:$I$14,7,FALSE)</f>
        <v>0</v>
      </c>
      <c r="H676" s="234">
        <f>VLOOKUP($F676,別表３!$B$9:$I$14,7,FALSE)</f>
        <v>0</v>
      </c>
      <c r="I676" s="234">
        <f>VLOOKUP($F676,別表３!$B$9:$I$14,7,FALSE)</f>
        <v>0</v>
      </c>
      <c r="J676" s="234">
        <f>IF(F676=5,別表２!$E$4,0)</f>
        <v>0</v>
      </c>
      <c r="K676" s="234">
        <f>VLOOKUP($F676,別表３!$B$9:$I$14,5,FALSE)</f>
        <v>0</v>
      </c>
      <c r="L676" s="235" t="str">
        <f>IF(F676="","",VLOOKUP(F676,別表３!$B$9:$D$14,3,FALSE))</f>
        <v/>
      </c>
      <c r="M676" s="103"/>
      <c r="N676" s="103"/>
      <c r="O676" s="568"/>
      <c r="P676" s="236">
        <f t="shared" si="75"/>
        <v>0</v>
      </c>
      <c r="Q676" s="7">
        <f t="shared" si="78"/>
        <v>0</v>
      </c>
      <c r="R676" s="7">
        <f t="shared" si="5"/>
        <v>0</v>
      </c>
      <c r="S676" s="7">
        <f t="shared" si="8"/>
        <v>0</v>
      </c>
      <c r="T676" s="7" t="str">
        <f t="shared" si="9"/>
        <v/>
      </c>
      <c r="U676" s="7" t="str">
        <f t="shared" si="10"/>
        <v/>
      </c>
    </row>
    <row r="677" spans="1:21" s="217" customFormat="1" ht="15.95" hidden="1" customHeight="1">
      <c r="A677" s="230" t="s">
        <v>1831</v>
      </c>
      <c r="B677" s="105"/>
      <c r="C677" s="110"/>
      <c r="D677" s="110"/>
      <c r="E677" s="108"/>
      <c r="F677" s="108"/>
      <c r="G677" s="234">
        <f>VLOOKUP(E677,別表３!$B$9:$I$14,7,FALSE)</f>
        <v>0</v>
      </c>
      <c r="H677" s="234">
        <f>VLOOKUP($F677,別表３!$B$9:$I$14,7,FALSE)</f>
        <v>0</v>
      </c>
      <c r="I677" s="234">
        <f>VLOOKUP($F677,別表３!$B$9:$I$14,7,FALSE)</f>
        <v>0</v>
      </c>
      <c r="J677" s="234">
        <f>IF(F677=5,別表２!$E$4,0)</f>
        <v>0</v>
      </c>
      <c r="K677" s="234">
        <f>VLOOKUP($F677,別表３!$B$9:$I$14,5,FALSE)</f>
        <v>0</v>
      </c>
      <c r="L677" s="235" t="str">
        <f>IF(F677="","",VLOOKUP(F677,別表３!$B$9:$D$14,3,FALSE))</f>
        <v/>
      </c>
      <c r="M677" s="103"/>
      <c r="N677" s="103"/>
      <c r="O677" s="568"/>
      <c r="P677" s="236">
        <f t="shared" si="75"/>
        <v>0</v>
      </c>
      <c r="Q677" s="7">
        <f t="shared" si="78"/>
        <v>0</v>
      </c>
      <c r="R677" s="7">
        <f t="shared" si="5"/>
        <v>0</v>
      </c>
      <c r="S677" s="7">
        <f t="shared" si="8"/>
        <v>0</v>
      </c>
      <c r="T677" s="7" t="str">
        <f t="shared" si="9"/>
        <v/>
      </c>
      <c r="U677" s="7" t="str">
        <f t="shared" si="10"/>
        <v/>
      </c>
    </row>
    <row r="678" spans="1:21" s="217" customFormat="1" ht="15.95" hidden="1" customHeight="1">
      <c r="A678" s="230" t="s">
        <v>1832</v>
      </c>
      <c r="B678" s="105"/>
      <c r="C678" s="108"/>
      <c r="D678" s="108"/>
      <c r="E678" s="108"/>
      <c r="F678" s="108"/>
      <c r="G678" s="234">
        <f>VLOOKUP(E678,別表３!$B$9:$I$14,7,FALSE)</f>
        <v>0</v>
      </c>
      <c r="H678" s="234">
        <f>VLOOKUP($F678,別表３!$B$9:$I$14,7,FALSE)</f>
        <v>0</v>
      </c>
      <c r="I678" s="234">
        <f>VLOOKUP($F678,別表３!$B$9:$I$14,7,FALSE)</f>
        <v>0</v>
      </c>
      <c r="J678" s="234">
        <f>IF(F678=5,別表２!$E$4,0)</f>
        <v>0</v>
      </c>
      <c r="K678" s="234">
        <f>VLOOKUP($F678,別表３!$B$9:$I$14,5,FALSE)</f>
        <v>0</v>
      </c>
      <c r="L678" s="235" t="str">
        <f>IF(F678="","",VLOOKUP(F678,別表３!$B$9:$D$14,3,FALSE))</f>
        <v/>
      </c>
      <c r="M678" s="103"/>
      <c r="N678" s="103"/>
      <c r="O678" s="568"/>
      <c r="P678" s="236">
        <f t="shared" si="75"/>
        <v>0</v>
      </c>
      <c r="Q678" s="7">
        <f t="shared" si="78"/>
        <v>0</v>
      </c>
      <c r="R678" s="7">
        <f t="shared" si="5"/>
        <v>0</v>
      </c>
      <c r="S678" s="7">
        <f t="shared" si="8"/>
        <v>0</v>
      </c>
      <c r="T678" s="7" t="str">
        <f t="shared" si="9"/>
        <v/>
      </c>
      <c r="U678" s="7" t="str">
        <f t="shared" si="10"/>
        <v/>
      </c>
    </row>
    <row r="679" spans="1:21" ht="15.95" hidden="1" customHeight="1">
      <c r="A679" s="230" t="s">
        <v>1833</v>
      </c>
      <c r="B679" s="105"/>
      <c r="C679" s="108"/>
      <c r="D679" s="108"/>
      <c r="E679" s="109"/>
      <c r="F679" s="109"/>
      <c r="G679" s="194">
        <f>VLOOKUP(E679,別表３!$B$9:$I$14,7,FALSE)</f>
        <v>0</v>
      </c>
      <c r="H679" s="194">
        <f>VLOOKUP($F679,別表３!$B$9:$I$14,7,FALSE)</f>
        <v>0</v>
      </c>
      <c r="I679" s="194">
        <f>VLOOKUP($F679,別表３!$B$9:$I$14,7,FALSE)</f>
        <v>0</v>
      </c>
      <c r="J679" s="194">
        <f>IF(F679=5,別表２!$E$4,0)</f>
        <v>0</v>
      </c>
      <c r="K679" s="194">
        <f>VLOOKUP($F679,別表３!$B$9:$I$14,5,FALSE)</f>
        <v>0</v>
      </c>
      <c r="L679" s="231" t="str">
        <f>IF(F679="","",VLOOKUP(F679,別表３!$B$9:$D$14,3,FALSE))</f>
        <v/>
      </c>
      <c r="M679" s="98"/>
      <c r="N679" s="98"/>
      <c r="O679" s="97"/>
      <c r="P679" s="232">
        <f t="shared" si="75"/>
        <v>0</v>
      </c>
      <c r="Q679" s="7">
        <f t="shared" si="78"/>
        <v>0</v>
      </c>
      <c r="R679" s="7">
        <f t="shared" si="5"/>
        <v>0</v>
      </c>
      <c r="S679" s="7">
        <f t="shared" si="8"/>
        <v>0</v>
      </c>
      <c r="T679" s="7" t="str">
        <f t="shared" si="9"/>
        <v/>
      </c>
      <c r="U679" s="7" t="str">
        <f t="shared" si="10"/>
        <v/>
      </c>
    </row>
    <row r="680" spans="1:21" ht="15.95" hidden="1" customHeight="1">
      <c r="A680" s="230" t="s">
        <v>1834</v>
      </c>
      <c r="B680" s="105"/>
      <c r="C680" s="108"/>
      <c r="D680" s="108"/>
      <c r="E680" s="109"/>
      <c r="F680" s="109"/>
      <c r="G680" s="194">
        <f>VLOOKUP(E680,別表３!$B$9:$I$14,7,FALSE)</f>
        <v>0</v>
      </c>
      <c r="H680" s="194">
        <f>VLOOKUP($F680,別表３!$B$9:$I$14,7,FALSE)</f>
        <v>0</v>
      </c>
      <c r="I680" s="194">
        <f>VLOOKUP($F680,別表３!$B$9:$I$14,7,FALSE)</f>
        <v>0</v>
      </c>
      <c r="J680" s="194">
        <f>IF(F680=5,別表２!$E$4,0)</f>
        <v>0</v>
      </c>
      <c r="K680" s="194">
        <f>VLOOKUP($F680,別表３!$B$9:$I$14,5,FALSE)</f>
        <v>0</v>
      </c>
      <c r="L680" s="231" t="str">
        <f>IF(F680="","",VLOOKUP(F680,別表３!$B$9:$D$14,3,FALSE))</f>
        <v/>
      </c>
      <c r="M680" s="98"/>
      <c r="N680" s="98"/>
      <c r="O680" s="97"/>
      <c r="P680" s="232">
        <f t="shared" si="75"/>
        <v>0</v>
      </c>
      <c r="Q680" s="7">
        <f t="shared" si="78"/>
        <v>0</v>
      </c>
      <c r="R680" s="7">
        <f t="shared" si="5"/>
        <v>0</v>
      </c>
      <c r="S680" s="7">
        <f t="shared" si="8"/>
        <v>0</v>
      </c>
      <c r="T680" s="7" t="str">
        <f t="shared" si="9"/>
        <v/>
      </c>
      <c r="U680" s="7" t="str">
        <f t="shared" si="10"/>
        <v/>
      </c>
    </row>
    <row r="681" spans="1:21" ht="15.95" hidden="1" customHeight="1">
      <c r="A681" s="230" t="s">
        <v>1835</v>
      </c>
      <c r="B681" s="105"/>
      <c r="C681" s="108"/>
      <c r="D681" s="108"/>
      <c r="E681" s="109"/>
      <c r="F681" s="109"/>
      <c r="G681" s="194">
        <f>VLOOKUP(E681,別表３!$B$9:$I$14,7,FALSE)</f>
        <v>0</v>
      </c>
      <c r="H681" s="194">
        <f>VLOOKUP($F681,別表３!$B$9:$I$14,7,FALSE)</f>
        <v>0</v>
      </c>
      <c r="I681" s="194">
        <f>VLOOKUP($F681,別表３!$B$9:$I$14,7,FALSE)</f>
        <v>0</v>
      </c>
      <c r="J681" s="194">
        <f>IF(F681=5,別表２!$E$4,0)</f>
        <v>0</v>
      </c>
      <c r="K681" s="194">
        <f>VLOOKUP($F681,別表３!$B$9:$I$14,5,FALSE)</f>
        <v>0</v>
      </c>
      <c r="L681" s="231" t="str">
        <f>IF(F681="","",VLOOKUP(F681,別表３!$B$9:$D$14,3,FALSE))</f>
        <v/>
      </c>
      <c r="M681" s="98"/>
      <c r="N681" s="98"/>
      <c r="O681" s="97"/>
      <c r="P681" s="232">
        <f t="shared" si="75"/>
        <v>0</v>
      </c>
      <c r="Q681" s="7">
        <f t="shared" si="78"/>
        <v>0</v>
      </c>
      <c r="R681" s="7">
        <f t="shared" si="5"/>
        <v>0</v>
      </c>
      <c r="S681" s="7">
        <f t="shared" si="8"/>
        <v>0</v>
      </c>
      <c r="T681" s="7" t="str">
        <f t="shared" si="9"/>
        <v/>
      </c>
      <c r="U681" s="7" t="str">
        <f t="shared" si="10"/>
        <v/>
      </c>
    </row>
    <row r="682" spans="1:21" ht="15.95" hidden="1" customHeight="1">
      <c r="A682" s="230" t="s">
        <v>1836</v>
      </c>
      <c r="B682" s="105"/>
      <c r="C682" s="108"/>
      <c r="D682" s="108"/>
      <c r="E682" s="109"/>
      <c r="F682" s="109"/>
      <c r="G682" s="194">
        <f>VLOOKUP(E682,別表３!$B$9:$I$14,7,FALSE)</f>
        <v>0</v>
      </c>
      <c r="H682" s="194">
        <f>VLOOKUP($F682,別表３!$B$9:$I$14,7,FALSE)</f>
        <v>0</v>
      </c>
      <c r="I682" s="194">
        <f>VLOOKUP($F682,別表３!$B$9:$I$14,7,FALSE)</f>
        <v>0</v>
      </c>
      <c r="J682" s="194">
        <f>IF(F682=5,別表２!$E$4,0)</f>
        <v>0</v>
      </c>
      <c r="K682" s="194">
        <f>VLOOKUP($F682,別表３!$B$9:$I$14,5,FALSE)</f>
        <v>0</v>
      </c>
      <c r="L682" s="231" t="str">
        <f>IF(F682="","",VLOOKUP(F682,別表３!$B$9:$D$14,3,FALSE))</f>
        <v/>
      </c>
      <c r="M682" s="98"/>
      <c r="N682" s="98"/>
      <c r="O682" s="97"/>
      <c r="P682" s="232">
        <f t="shared" si="75"/>
        <v>0</v>
      </c>
      <c r="Q682" s="7">
        <f t="shared" si="78"/>
        <v>0</v>
      </c>
      <c r="R682" s="7">
        <f t="shared" si="5"/>
        <v>0</v>
      </c>
      <c r="S682" s="7">
        <f t="shared" si="8"/>
        <v>0</v>
      </c>
      <c r="T682" s="7" t="str">
        <f t="shared" si="9"/>
        <v/>
      </c>
      <c r="U682" s="7" t="str">
        <f t="shared" si="10"/>
        <v/>
      </c>
    </row>
    <row r="683" spans="1:21" ht="15.95" hidden="1" customHeight="1">
      <c r="A683" s="230" t="s">
        <v>1837</v>
      </c>
      <c r="B683" s="105"/>
      <c r="C683" s="108"/>
      <c r="D683" s="108"/>
      <c r="E683" s="109"/>
      <c r="F683" s="109"/>
      <c r="G683" s="194">
        <f>VLOOKUP(E683,別表３!$B$9:$I$14,7,FALSE)</f>
        <v>0</v>
      </c>
      <c r="H683" s="194">
        <f>VLOOKUP($F683,別表３!$B$9:$I$14,7,FALSE)</f>
        <v>0</v>
      </c>
      <c r="I683" s="194">
        <f>VLOOKUP($F683,別表３!$B$9:$I$14,7,FALSE)</f>
        <v>0</v>
      </c>
      <c r="J683" s="194">
        <f>IF(F683=5,別表２!$E$4,0)</f>
        <v>0</v>
      </c>
      <c r="K683" s="194">
        <f>VLOOKUP($F683,別表３!$B$9:$I$14,5,FALSE)</f>
        <v>0</v>
      </c>
      <c r="L683" s="231" t="str">
        <f>IF(F683="","",VLOOKUP(F683,別表３!$B$9:$D$14,3,FALSE))</f>
        <v/>
      </c>
      <c r="M683" s="98"/>
      <c r="N683" s="98"/>
      <c r="O683" s="97"/>
      <c r="P683" s="232">
        <f t="shared" si="75"/>
        <v>0</v>
      </c>
      <c r="Q683" s="7">
        <f t="shared" si="78"/>
        <v>0</v>
      </c>
      <c r="R683" s="7">
        <f t="shared" si="5"/>
        <v>0</v>
      </c>
      <c r="S683" s="7">
        <f t="shared" si="8"/>
        <v>0</v>
      </c>
      <c r="T683" s="7" t="str">
        <f t="shared" si="9"/>
        <v/>
      </c>
      <c r="U683" s="7" t="str">
        <f t="shared" si="10"/>
        <v/>
      </c>
    </row>
    <row r="684" spans="1:21" ht="15.95" hidden="1" customHeight="1">
      <c r="A684" s="230" t="s">
        <v>1838</v>
      </c>
      <c r="B684" s="105"/>
      <c r="C684" s="108"/>
      <c r="D684" s="108"/>
      <c r="E684" s="109"/>
      <c r="F684" s="109"/>
      <c r="G684" s="194">
        <f>VLOOKUP(E684,別表３!$B$9:$I$14,7,FALSE)</f>
        <v>0</v>
      </c>
      <c r="H684" s="194">
        <f>VLOOKUP($F684,別表３!$B$9:$I$14,7,FALSE)</f>
        <v>0</v>
      </c>
      <c r="I684" s="194">
        <f>VLOOKUP($F684,別表３!$B$9:$I$14,7,FALSE)</f>
        <v>0</v>
      </c>
      <c r="J684" s="194">
        <f>IF(F684=5,別表２!$E$4,0)</f>
        <v>0</v>
      </c>
      <c r="K684" s="194">
        <f>VLOOKUP($F684,別表３!$B$9:$I$14,5,FALSE)</f>
        <v>0</v>
      </c>
      <c r="L684" s="231" t="str">
        <f>IF(F684="","",VLOOKUP(F684,別表３!$B$9:$D$14,3,FALSE))</f>
        <v/>
      </c>
      <c r="M684" s="98"/>
      <c r="N684" s="98"/>
      <c r="O684" s="97"/>
      <c r="P684" s="232">
        <f t="shared" si="75"/>
        <v>0</v>
      </c>
      <c r="Q684" s="7">
        <f t="shared" si="78"/>
        <v>0</v>
      </c>
      <c r="R684" s="7">
        <f t="shared" si="5"/>
        <v>0</v>
      </c>
      <c r="S684" s="7">
        <f t="shared" si="8"/>
        <v>0</v>
      </c>
      <c r="T684" s="7" t="str">
        <f t="shared" si="9"/>
        <v/>
      </c>
      <c r="U684" s="7" t="str">
        <f t="shared" si="10"/>
        <v/>
      </c>
    </row>
    <row r="685" spans="1:21" ht="15.95" hidden="1" customHeight="1">
      <c r="A685" s="230" t="s">
        <v>1839</v>
      </c>
      <c r="B685" s="105"/>
      <c r="C685" s="109"/>
      <c r="D685" s="109"/>
      <c r="E685" s="109"/>
      <c r="F685" s="109"/>
      <c r="G685" s="194">
        <f>VLOOKUP(E685,別表３!$B$9:$I$14,7,FALSE)</f>
        <v>0</v>
      </c>
      <c r="H685" s="194">
        <f>VLOOKUP($F685,別表３!$B$9:$I$14,7,FALSE)</f>
        <v>0</v>
      </c>
      <c r="I685" s="194">
        <f>VLOOKUP($F685,別表３!$B$9:$I$14,7,FALSE)</f>
        <v>0</v>
      </c>
      <c r="J685" s="194">
        <f>IF(F685=5,別表２!$E$4,0)</f>
        <v>0</v>
      </c>
      <c r="K685" s="194">
        <f>VLOOKUP($F685,別表３!$B$9:$I$14,5,FALSE)</f>
        <v>0</v>
      </c>
      <c r="L685" s="231" t="str">
        <f>IF(F685="","",VLOOKUP(F685,別表３!$B$9:$D$14,3,FALSE))</f>
        <v/>
      </c>
      <c r="M685" s="98"/>
      <c r="N685" s="98"/>
      <c r="O685" s="97"/>
      <c r="P685" s="232">
        <f t="shared" si="75"/>
        <v>0</v>
      </c>
      <c r="Q685" s="7">
        <f t="shared" si="78"/>
        <v>0</v>
      </c>
      <c r="R685" s="7">
        <f t="shared" si="5"/>
        <v>0</v>
      </c>
      <c r="S685" s="7">
        <f t="shared" si="8"/>
        <v>0</v>
      </c>
      <c r="T685" s="7" t="str">
        <f t="shared" si="9"/>
        <v/>
      </c>
      <c r="U685" s="7" t="str">
        <f t="shared" si="10"/>
        <v/>
      </c>
    </row>
    <row r="686" spans="1:21" ht="15.95" hidden="1" customHeight="1">
      <c r="A686" s="230" t="s">
        <v>1840</v>
      </c>
      <c r="B686" s="105"/>
      <c r="C686" s="109"/>
      <c r="D686" s="109"/>
      <c r="E686" s="109"/>
      <c r="F686" s="109"/>
      <c r="G686" s="194">
        <f>VLOOKUP(E686,別表３!$B$9:$I$14,7,FALSE)</f>
        <v>0</v>
      </c>
      <c r="H686" s="194">
        <f>VLOOKUP($F686,別表３!$B$9:$I$14,7,FALSE)</f>
        <v>0</v>
      </c>
      <c r="I686" s="194">
        <f>VLOOKUP($F686,別表３!$B$9:$I$14,7,FALSE)</f>
        <v>0</v>
      </c>
      <c r="J686" s="194">
        <f>IF(F686=5,別表２!$E$4,0)</f>
        <v>0</v>
      </c>
      <c r="K686" s="194">
        <f>VLOOKUP($F686,別表３!$B$9:$I$14,5,FALSE)</f>
        <v>0</v>
      </c>
      <c r="L686" s="231" t="str">
        <f>IF(F686="","",VLOOKUP(F686,別表３!$B$9:$D$14,3,FALSE))</f>
        <v/>
      </c>
      <c r="M686" s="98"/>
      <c r="N686" s="98"/>
      <c r="O686" s="97"/>
      <c r="P686" s="232">
        <f t="shared" si="75"/>
        <v>0</v>
      </c>
      <c r="Q686" s="7">
        <f t="shared" si="78"/>
        <v>0</v>
      </c>
      <c r="R686" s="7">
        <f t="shared" si="5"/>
        <v>0</v>
      </c>
      <c r="S686" s="7">
        <f t="shared" si="8"/>
        <v>0</v>
      </c>
      <c r="T686" s="7" t="str">
        <f t="shared" si="9"/>
        <v/>
      </c>
      <c r="U686" s="7" t="str">
        <f t="shared" si="10"/>
        <v/>
      </c>
    </row>
    <row r="687" spans="1:21" ht="15.95" hidden="1" customHeight="1">
      <c r="A687" s="230" t="s">
        <v>1841</v>
      </c>
      <c r="B687" s="105"/>
      <c r="C687" s="109"/>
      <c r="D687" s="109"/>
      <c r="E687" s="109"/>
      <c r="F687" s="109"/>
      <c r="G687" s="194">
        <f>VLOOKUP(E687,別表３!$B$9:$I$14,7,FALSE)</f>
        <v>0</v>
      </c>
      <c r="H687" s="194">
        <f>VLOOKUP($F687,別表３!$B$9:$I$14,7,FALSE)</f>
        <v>0</v>
      </c>
      <c r="I687" s="194">
        <f>VLOOKUP($F687,別表３!$B$9:$I$14,7,FALSE)</f>
        <v>0</v>
      </c>
      <c r="J687" s="194">
        <f>IF(F687=5,別表２!$E$4,0)</f>
        <v>0</v>
      </c>
      <c r="K687" s="194">
        <f>VLOOKUP($F687,別表３!$B$9:$I$14,5,FALSE)</f>
        <v>0</v>
      </c>
      <c r="L687" s="231" t="str">
        <f>IF(F687="","",VLOOKUP(F687,別表３!$B$9:$D$14,3,FALSE))</f>
        <v/>
      </c>
      <c r="M687" s="98"/>
      <c r="N687" s="98"/>
      <c r="O687" s="97"/>
      <c r="P687" s="232">
        <f t="shared" si="75"/>
        <v>0</v>
      </c>
      <c r="Q687" s="7">
        <f t="shared" si="78"/>
        <v>0</v>
      </c>
      <c r="R687" s="7">
        <f t="shared" si="5"/>
        <v>0</v>
      </c>
      <c r="S687" s="7">
        <f t="shared" si="8"/>
        <v>0</v>
      </c>
      <c r="T687" s="7" t="str">
        <f t="shared" si="9"/>
        <v/>
      </c>
      <c r="U687" s="7" t="str">
        <f t="shared" si="10"/>
        <v/>
      </c>
    </row>
    <row r="688" spans="1:21" ht="15.95" hidden="1" customHeight="1">
      <c r="A688" s="230" t="s">
        <v>1842</v>
      </c>
      <c r="B688" s="105"/>
      <c r="C688" s="109"/>
      <c r="D688" s="109"/>
      <c r="E688" s="109"/>
      <c r="F688" s="109"/>
      <c r="G688" s="194">
        <f>VLOOKUP(E688,別表３!$B$9:$I$14,7,FALSE)</f>
        <v>0</v>
      </c>
      <c r="H688" s="194">
        <f>VLOOKUP($F688,別表３!$B$9:$I$14,7,FALSE)</f>
        <v>0</v>
      </c>
      <c r="I688" s="194">
        <f>VLOOKUP($F688,別表３!$B$9:$I$14,7,FALSE)</f>
        <v>0</v>
      </c>
      <c r="J688" s="194">
        <f>IF(F688=5,別表２!$E$4,0)</f>
        <v>0</v>
      </c>
      <c r="K688" s="194">
        <f>VLOOKUP($F688,別表３!$B$9:$I$14,5,FALSE)</f>
        <v>0</v>
      </c>
      <c r="L688" s="231" t="str">
        <f>IF(F688="","",VLOOKUP(F688,別表３!$B$9:$D$14,3,FALSE))</f>
        <v/>
      </c>
      <c r="M688" s="98"/>
      <c r="N688" s="98"/>
      <c r="O688" s="97"/>
      <c r="P688" s="232">
        <f t="shared" si="75"/>
        <v>0</v>
      </c>
      <c r="Q688" s="7">
        <f t="shared" si="78"/>
        <v>0</v>
      </c>
      <c r="R688" s="7">
        <f t="shared" si="5"/>
        <v>0</v>
      </c>
      <c r="S688" s="7">
        <f t="shared" si="8"/>
        <v>0</v>
      </c>
      <c r="T688" s="7" t="str">
        <f t="shared" si="9"/>
        <v/>
      </c>
      <c r="U688" s="7" t="str">
        <f t="shared" si="10"/>
        <v/>
      </c>
    </row>
    <row r="689" spans="1:21" ht="15.95" hidden="1" customHeight="1">
      <c r="A689" s="230" t="s">
        <v>1843</v>
      </c>
      <c r="B689" s="105"/>
      <c r="C689" s="109"/>
      <c r="D689" s="109"/>
      <c r="E689" s="109"/>
      <c r="F689" s="109"/>
      <c r="G689" s="194">
        <f>VLOOKUP(E689,別表３!$B$9:$I$14,7,FALSE)</f>
        <v>0</v>
      </c>
      <c r="H689" s="194">
        <f>VLOOKUP($F689,別表３!$B$9:$I$14,7,FALSE)</f>
        <v>0</v>
      </c>
      <c r="I689" s="194">
        <f>VLOOKUP($F689,別表３!$B$9:$I$14,7,FALSE)</f>
        <v>0</v>
      </c>
      <c r="J689" s="194">
        <f>IF(F689=5,別表２!$E$4,0)</f>
        <v>0</v>
      </c>
      <c r="K689" s="194">
        <f>VLOOKUP($F689,別表３!$B$9:$I$14,5,FALSE)</f>
        <v>0</v>
      </c>
      <c r="L689" s="231" t="str">
        <f>IF(F689="","",VLOOKUP(F689,別表３!$B$9:$D$14,3,FALSE))</f>
        <v/>
      </c>
      <c r="M689" s="98"/>
      <c r="N689" s="98"/>
      <c r="O689" s="97"/>
      <c r="P689" s="232">
        <f t="shared" si="75"/>
        <v>0</v>
      </c>
      <c r="Q689" s="7">
        <f t="shared" si="78"/>
        <v>0</v>
      </c>
      <c r="R689" s="7">
        <f t="shared" si="5"/>
        <v>0</v>
      </c>
      <c r="S689" s="7">
        <f t="shared" si="8"/>
        <v>0</v>
      </c>
      <c r="T689" s="7" t="str">
        <f t="shared" si="9"/>
        <v/>
      </c>
      <c r="U689" s="7" t="str">
        <f t="shared" si="10"/>
        <v/>
      </c>
    </row>
    <row r="690" spans="1:21" ht="15.95" hidden="1" customHeight="1">
      <c r="A690" s="230" t="s">
        <v>1844</v>
      </c>
      <c r="B690" s="105"/>
      <c r="C690" s="108"/>
      <c r="D690" s="108"/>
      <c r="E690" s="109"/>
      <c r="F690" s="109"/>
      <c r="G690" s="194">
        <f>VLOOKUP(E690,別表３!$B$9:$I$14,7,FALSE)</f>
        <v>0</v>
      </c>
      <c r="H690" s="194">
        <f>VLOOKUP($F690,別表３!$B$9:$I$14,7,FALSE)</f>
        <v>0</v>
      </c>
      <c r="I690" s="194">
        <f>VLOOKUP($F690,別表３!$B$9:$I$14,7,FALSE)</f>
        <v>0</v>
      </c>
      <c r="J690" s="194">
        <f>IF(F690=5,別表２!$E$4,0)</f>
        <v>0</v>
      </c>
      <c r="K690" s="194">
        <f>VLOOKUP($F690,別表３!$B$9:$I$14,5,FALSE)</f>
        <v>0</v>
      </c>
      <c r="L690" s="231" t="str">
        <f>IF(F690="","",VLOOKUP(F690,別表３!$B$9:$D$14,3,FALSE))</f>
        <v/>
      </c>
      <c r="M690" s="98"/>
      <c r="N690" s="98"/>
      <c r="O690" s="97"/>
      <c r="P690" s="232">
        <f t="shared" si="75"/>
        <v>0</v>
      </c>
      <c r="Q690" s="7">
        <f t="shared" si="78"/>
        <v>0</v>
      </c>
      <c r="R690" s="7">
        <f t="shared" si="5"/>
        <v>0</v>
      </c>
      <c r="S690" s="7">
        <f t="shared" si="8"/>
        <v>0</v>
      </c>
      <c r="T690" s="7" t="str">
        <f t="shared" si="9"/>
        <v/>
      </c>
      <c r="U690" s="7" t="str">
        <f t="shared" si="10"/>
        <v/>
      </c>
    </row>
    <row r="691" spans="1:21" ht="15.95" hidden="1" customHeight="1">
      <c r="A691" s="230" t="s">
        <v>1845</v>
      </c>
      <c r="B691" s="105"/>
      <c r="C691" s="108"/>
      <c r="D691" s="108"/>
      <c r="E691" s="109"/>
      <c r="F691" s="109"/>
      <c r="G691" s="194">
        <f>VLOOKUP(E691,別表３!$B$9:$I$14,7,FALSE)</f>
        <v>0</v>
      </c>
      <c r="H691" s="194">
        <f>VLOOKUP($F691,別表３!$B$9:$I$14,7,FALSE)</f>
        <v>0</v>
      </c>
      <c r="I691" s="194">
        <f>VLOOKUP($F691,別表３!$B$9:$I$14,7,FALSE)</f>
        <v>0</v>
      </c>
      <c r="J691" s="194">
        <f>IF(F691=5,別表２!$E$4,0)</f>
        <v>0</v>
      </c>
      <c r="K691" s="194">
        <f>VLOOKUP($F691,別表３!$B$9:$I$14,5,FALSE)</f>
        <v>0</v>
      </c>
      <c r="L691" s="231" t="str">
        <f>IF(F691="","",VLOOKUP(F691,別表３!$B$9:$D$14,3,FALSE))</f>
        <v/>
      </c>
      <c r="M691" s="98"/>
      <c r="N691" s="98"/>
      <c r="O691" s="97"/>
      <c r="P691" s="232">
        <f t="shared" si="75"/>
        <v>0</v>
      </c>
      <c r="Q691" s="7">
        <f t="shared" si="78"/>
        <v>0</v>
      </c>
      <c r="R691" s="7">
        <f t="shared" si="5"/>
        <v>0</v>
      </c>
      <c r="S691" s="7">
        <f t="shared" si="8"/>
        <v>0</v>
      </c>
      <c r="T691" s="7" t="str">
        <f t="shared" si="9"/>
        <v/>
      </c>
      <c r="U691" s="7" t="str">
        <f t="shared" si="10"/>
        <v/>
      </c>
    </row>
    <row r="692" spans="1:21" ht="15.95" hidden="1" customHeight="1">
      <c r="A692" s="230" t="s">
        <v>1846</v>
      </c>
      <c r="B692" s="105"/>
      <c r="C692" s="108"/>
      <c r="D692" s="108"/>
      <c r="E692" s="109"/>
      <c r="F692" s="109"/>
      <c r="G692" s="194">
        <f>VLOOKUP(E692,別表３!$B$9:$I$14,7,FALSE)</f>
        <v>0</v>
      </c>
      <c r="H692" s="194">
        <f>VLOOKUP($F692,別表３!$B$9:$I$14,7,FALSE)</f>
        <v>0</v>
      </c>
      <c r="I692" s="194">
        <f>VLOOKUP($F692,別表３!$B$9:$I$14,7,FALSE)</f>
        <v>0</v>
      </c>
      <c r="J692" s="194">
        <f>IF(F692=5,別表２!$E$4,0)</f>
        <v>0</v>
      </c>
      <c r="K692" s="194">
        <f>VLOOKUP($F692,別表３!$B$9:$I$14,5,FALSE)</f>
        <v>0</v>
      </c>
      <c r="L692" s="231" t="str">
        <f>IF(F692="","",VLOOKUP(F692,別表３!$B$9:$D$14,3,FALSE))</f>
        <v/>
      </c>
      <c r="M692" s="98"/>
      <c r="N692" s="98"/>
      <c r="O692" s="97"/>
      <c r="P692" s="232">
        <f t="shared" si="75"/>
        <v>0</v>
      </c>
      <c r="Q692" s="7">
        <f t="shared" si="78"/>
        <v>0</v>
      </c>
      <c r="R692" s="7">
        <f t="shared" si="5"/>
        <v>0</v>
      </c>
      <c r="S692" s="7">
        <f t="shared" si="8"/>
        <v>0</v>
      </c>
      <c r="T692" s="7" t="str">
        <f t="shared" si="9"/>
        <v/>
      </c>
      <c r="U692" s="7" t="str">
        <f t="shared" si="10"/>
        <v/>
      </c>
    </row>
    <row r="693" spans="1:21" ht="15.95" hidden="1" customHeight="1">
      <c r="A693" s="230" t="s">
        <v>1847</v>
      </c>
      <c r="B693" s="105"/>
      <c r="C693" s="108"/>
      <c r="D693" s="108"/>
      <c r="E693" s="109"/>
      <c r="F693" s="109"/>
      <c r="G693" s="194">
        <f>VLOOKUP(E693,別表３!$B$9:$I$14,7,FALSE)</f>
        <v>0</v>
      </c>
      <c r="H693" s="194">
        <f>VLOOKUP($F693,別表３!$B$9:$I$14,7,FALSE)</f>
        <v>0</v>
      </c>
      <c r="I693" s="194">
        <f>VLOOKUP($F693,別表３!$B$9:$I$14,7,FALSE)</f>
        <v>0</v>
      </c>
      <c r="J693" s="194">
        <f>IF(F693=5,別表２!$E$4,0)</f>
        <v>0</v>
      </c>
      <c r="K693" s="194">
        <f>VLOOKUP($F693,別表３!$B$9:$I$14,5,FALSE)</f>
        <v>0</v>
      </c>
      <c r="L693" s="231" t="str">
        <f>IF(F693="","",VLOOKUP(F693,別表３!$B$9:$D$14,3,FALSE))</f>
        <v/>
      </c>
      <c r="M693" s="98"/>
      <c r="N693" s="98"/>
      <c r="O693" s="97"/>
      <c r="P693" s="232">
        <f t="shared" si="75"/>
        <v>0</v>
      </c>
      <c r="Q693" s="7">
        <f t="shared" si="78"/>
        <v>0</v>
      </c>
      <c r="R693" s="7">
        <f t="shared" si="5"/>
        <v>0</v>
      </c>
      <c r="S693" s="7">
        <f t="shared" si="8"/>
        <v>0</v>
      </c>
      <c r="T693" s="7" t="str">
        <f t="shared" si="9"/>
        <v/>
      </c>
      <c r="U693" s="7" t="str">
        <f t="shared" si="10"/>
        <v/>
      </c>
    </row>
    <row r="694" spans="1:21" ht="15.95" hidden="1" customHeight="1">
      <c r="A694" s="230" t="s">
        <v>1848</v>
      </c>
      <c r="B694" s="105"/>
      <c r="C694" s="108"/>
      <c r="D694" s="108"/>
      <c r="E694" s="109"/>
      <c r="F694" s="109"/>
      <c r="G694" s="194">
        <f>VLOOKUP(E694,別表３!$B$9:$I$14,7,FALSE)</f>
        <v>0</v>
      </c>
      <c r="H694" s="194">
        <f>VLOOKUP($F694,別表３!$B$9:$I$14,7,FALSE)</f>
        <v>0</v>
      </c>
      <c r="I694" s="194">
        <f>VLOOKUP($F694,別表３!$B$9:$I$14,7,FALSE)</f>
        <v>0</v>
      </c>
      <c r="J694" s="194">
        <f>IF(F694=5,別表２!$E$4,0)</f>
        <v>0</v>
      </c>
      <c r="K694" s="194">
        <f>VLOOKUP($F694,別表３!$B$9:$I$14,5,FALSE)</f>
        <v>0</v>
      </c>
      <c r="L694" s="231" t="str">
        <f>IF(F694="","",VLOOKUP(F694,別表３!$B$9:$D$14,3,FALSE))</f>
        <v/>
      </c>
      <c r="M694" s="98"/>
      <c r="N694" s="98"/>
      <c r="O694" s="97"/>
      <c r="P694" s="232">
        <f t="shared" si="75"/>
        <v>0</v>
      </c>
      <c r="Q694" s="7">
        <f t="shared" si="78"/>
        <v>0</v>
      </c>
      <c r="R694" s="7">
        <f t="shared" si="5"/>
        <v>0</v>
      </c>
      <c r="S694" s="7">
        <f t="shared" si="8"/>
        <v>0</v>
      </c>
      <c r="T694" s="7" t="str">
        <f t="shared" si="9"/>
        <v/>
      </c>
      <c r="U694" s="7" t="str">
        <f t="shared" si="10"/>
        <v/>
      </c>
    </row>
    <row r="695" spans="1:21" ht="15.95" hidden="1" customHeight="1">
      <c r="A695" s="230" t="s">
        <v>1849</v>
      </c>
      <c r="B695" s="105"/>
      <c r="C695" s="108"/>
      <c r="D695" s="108"/>
      <c r="E695" s="109"/>
      <c r="F695" s="109"/>
      <c r="G695" s="194">
        <f>VLOOKUP(E695,別表３!$B$9:$I$14,7,FALSE)</f>
        <v>0</v>
      </c>
      <c r="H695" s="194">
        <f>VLOOKUP($F695,別表３!$B$9:$I$14,7,FALSE)</f>
        <v>0</v>
      </c>
      <c r="I695" s="194">
        <f>VLOOKUP($F695,別表３!$B$9:$I$14,7,FALSE)</f>
        <v>0</v>
      </c>
      <c r="J695" s="194">
        <f>IF(F695=5,別表２!$E$4,0)</f>
        <v>0</v>
      </c>
      <c r="K695" s="194">
        <f>VLOOKUP($F695,別表３!$B$9:$I$14,5,FALSE)</f>
        <v>0</v>
      </c>
      <c r="L695" s="231" t="str">
        <f>IF(F695="","",VLOOKUP(F695,別表３!$B$9:$D$14,3,FALSE))</f>
        <v/>
      </c>
      <c r="M695" s="98"/>
      <c r="N695" s="98"/>
      <c r="O695" s="97"/>
      <c r="P695" s="232">
        <f t="shared" ref="P695:P758" si="79">IF(J695=0,0,IF(M695="",J695,M695))+IF(N695="",K695,IF(L695&lt;=N695+O695,L695,N695+O695))+SUM(G695:I695)</f>
        <v>0</v>
      </c>
      <c r="Q695" s="7">
        <f t="shared" si="78"/>
        <v>0</v>
      </c>
      <c r="R695" s="7">
        <f t="shared" si="5"/>
        <v>0</v>
      </c>
      <c r="S695" s="7">
        <f t="shared" si="8"/>
        <v>0</v>
      </c>
      <c r="T695" s="7" t="str">
        <f t="shared" si="9"/>
        <v/>
      </c>
      <c r="U695" s="7" t="str">
        <f t="shared" si="10"/>
        <v/>
      </c>
    </row>
    <row r="696" spans="1:21" ht="15.95" hidden="1" customHeight="1">
      <c r="A696" s="230" t="s">
        <v>1850</v>
      </c>
      <c r="B696" s="105"/>
      <c r="C696" s="108"/>
      <c r="D696" s="108"/>
      <c r="E696" s="109"/>
      <c r="F696" s="109"/>
      <c r="G696" s="194">
        <f>VLOOKUP(E696,別表３!$B$9:$I$14,7,FALSE)</f>
        <v>0</v>
      </c>
      <c r="H696" s="194">
        <f>VLOOKUP($F696,別表３!$B$9:$I$14,7,FALSE)</f>
        <v>0</v>
      </c>
      <c r="I696" s="194">
        <f>VLOOKUP($F696,別表３!$B$9:$I$14,7,FALSE)</f>
        <v>0</v>
      </c>
      <c r="J696" s="194">
        <f>IF(F696=5,別表２!$E$4,0)</f>
        <v>0</v>
      </c>
      <c r="K696" s="194">
        <f>VLOOKUP($F696,別表３!$B$9:$I$14,5,FALSE)</f>
        <v>0</v>
      </c>
      <c r="L696" s="231" t="str">
        <f>IF(F696="","",VLOOKUP(F696,別表３!$B$9:$D$14,3,FALSE))</f>
        <v/>
      </c>
      <c r="M696" s="98"/>
      <c r="N696" s="98"/>
      <c r="O696" s="97"/>
      <c r="P696" s="232">
        <f t="shared" si="79"/>
        <v>0</v>
      </c>
      <c r="Q696" s="7">
        <f>IF(E696=5,G696,0)</f>
        <v>0</v>
      </c>
      <c r="R696" s="7">
        <f t="shared" si="5"/>
        <v>0</v>
      </c>
      <c r="S696" s="7">
        <f t="shared" si="8"/>
        <v>0</v>
      </c>
      <c r="T696" s="7" t="str">
        <f t="shared" si="9"/>
        <v/>
      </c>
      <c r="U696" s="7" t="str">
        <f t="shared" si="10"/>
        <v/>
      </c>
    </row>
    <row r="697" spans="1:21" s="217" customFormat="1" ht="15.95" hidden="1" customHeight="1">
      <c r="A697" s="230" t="s">
        <v>1851</v>
      </c>
      <c r="B697" s="105"/>
      <c r="C697" s="108"/>
      <c r="D697" s="108"/>
      <c r="E697" s="108"/>
      <c r="F697" s="108"/>
      <c r="G697" s="234">
        <f>VLOOKUP(E697,別表３!$B$9:$I$14,7,FALSE)</f>
        <v>0</v>
      </c>
      <c r="H697" s="234">
        <f>VLOOKUP($F697,別表３!$B$9:$I$14,7,FALSE)</f>
        <v>0</v>
      </c>
      <c r="I697" s="234">
        <f>VLOOKUP($F697,別表３!$B$9:$I$14,7,FALSE)</f>
        <v>0</v>
      </c>
      <c r="J697" s="234">
        <f>IF(F697=5,別表２!$E$4,0)</f>
        <v>0</v>
      </c>
      <c r="K697" s="234">
        <f>VLOOKUP($F697,別表３!$B$9:$I$14,5,FALSE)</f>
        <v>0</v>
      </c>
      <c r="L697" s="235" t="str">
        <f>IF(F697="","",VLOOKUP(F697,別表３!$B$9:$D$14,3,FALSE))</f>
        <v/>
      </c>
      <c r="M697" s="103"/>
      <c r="N697" s="103"/>
      <c r="O697" s="568"/>
      <c r="P697" s="236">
        <f t="shared" si="79"/>
        <v>0</v>
      </c>
      <c r="Q697" s="7">
        <f t="shared" ref="Q697:Q717" si="80">IF(E697=5,G697,0)</f>
        <v>0</v>
      </c>
      <c r="R697" s="7">
        <f t="shared" si="5"/>
        <v>0</v>
      </c>
      <c r="S697" s="7">
        <f t="shared" si="8"/>
        <v>0</v>
      </c>
      <c r="T697" s="7" t="str">
        <f t="shared" si="9"/>
        <v/>
      </c>
      <c r="U697" s="7" t="str">
        <f t="shared" si="10"/>
        <v/>
      </c>
    </row>
    <row r="698" spans="1:21" s="217" customFormat="1" ht="15.95" hidden="1" customHeight="1">
      <c r="A698" s="230" t="s">
        <v>1852</v>
      </c>
      <c r="B698" s="105"/>
      <c r="C698" s="108"/>
      <c r="D698" s="108"/>
      <c r="E698" s="108"/>
      <c r="F698" s="108"/>
      <c r="G698" s="234">
        <f>VLOOKUP(E698,別表３!$B$9:$I$14,7,FALSE)</f>
        <v>0</v>
      </c>
      <c r="H698" s="234">
        <f>VLOOKUP($F698,別表３!$B$9:$I$14,7,FALSE)</f>
        <v>0</v>
      </c>
      <c r="I698" s="234">
        <f>VLOOKUP($F698,別表３!$B$9:$I$14,7,FALSE)</f>
        <v>0</v>
      </c>
      <c r="J698" s="234">
        <f>IF(F698=5,別表２!$E$4,0)</f>
        <v>0</v>
      </c>
      <c r="K698" s="234">
        <f>VLOOKUP($F698,別表３!$B$9:$I$14,5,FALSE)</f>
        <v>0</v>
      </c>
      <c r="L698" s="235" t="str">
        <f>IF(F698="","",VLOOKUP(F698,別表３!$B$9:$D$14,3,FALSE))</f>
        <v/>
      </c>
      <c r="M698" s="103"/>
      <c r="N698" s="103"/>
      <c r="O698" s="568"/>
      <c r="P698" s="236">
        <f t="shared" si="79"/>
        <v>0</v>
      </c>
      <c r="Q698" s="7">
        <f t="shared" si="80"/>
        <v>0</v>
      </c>
      <c r="R698" s="7">
        <f t="shared" si="5"/>
        <v>0</v>
      </c>
      <c r="S698" s="7">
        <f t="shared" si="8"/>
        <v>0</v>
      </c>
      <c r="T698" s="7" t="str">
        <f t="shared" si="9"/>
        <v/>
      </c>
      <c r="U698" s="7" t="str">
        <f t="shared" si="10"/>
        <v/>
      </c>
    </row>
    <row r="699" spans="1:21" s="217" customFormat="1" ht="15.95" hidden="1" customHeight="1">
      <c r="A699" s="230" t="s">
        <v>1853</v>
      </c>
      <c r="B699" s="105"/>
      <c r="C699" s="110"/>
      <c r="D699" s="110"/>
      <c r="E699" s="108"/>
      <c r="F699" s="108"/>
      <c r="G699" s="234">
        <f>VLOOKUP(E699,別表３!$B$9:$I$14,7,FALSE)</f>
        <v>0</v>
      </c>
      <c r="H699" s="234">
        <f>VLOOKUP($F699,別表３!$B$9:$I$14,7,FALSE)</f>
        <v>0</v>
      </c>
      <c r="I699" s="234">
        <f>VLOOKUP($F699,別表３!$B$9:$I$14,7,FALSE)</f>
        <v>0</v>
      </c>
      <c r="J699" s="234">
        <f>IF(F699=5,別表２!$E$4,0)</f>
        <v>0</v>
      </c>
      <c r="K699" s="234">
        <f>VLOOKUP($F699,別表３!$B$9:$I$14,5,FALSE)</f>
        <v>0</v>
      </c>
      <c r="L699" s="235" t="str">
        <f>IF(F699="","",VLOOKUP(F699,別表３!$B$9:$D$14,3,FALSE))</f>
        <v/>
      </c>
      <c r="M699" s="103"/>
      <c r="N699" s="103"/>
      <c r="O699" s="568"/>
      <c r="P699" s="236">
        <f t="shared" si="79"/>
        <v>0</v>
      </c>
      <c r="Q699" s="7">
        <f t="shared" si="80"/>
        <v>0</v>
      </c>
      <c r="R699" s="7">
        <f t="shared" si="5"/>
        <v>0</v>
      </c>
      <c r="S699" s="7">
        <f t="shared" si="8"/>
        <v>0</v>
      </c>
      <c r="T699" s="7" t="str">
        <f t="shared" si="9"/>
        <v/>
      </c>
      <c r="U699" s="7" t="str">
        <f t="shared" si="10"/>
        <v/>
      </c>
    </row>
    <row r="700" spans="1:21" s="217" customFormat="1" ht="15.95" hidden="1" customHeight="1">
      <c r="A700" s="230" t="s">
        <v>1854</v>
      </c>
      <c r="B700" s="105"/>
      <c r="C700" s="108"/>
      <c r="D700" s="108"/>
      <c r="E700" s="108"/>
      <c r="F700" s="108"/>
      <c r="G700" s="234">
        <f>VLOOKUP(E700,別表３!$B$9:$I$14,7,FALSE)</f>
        <v>0</v>
      </c>
      <c r="H700" s="234">
        <f>VLOOKUP($F700,別表３!$B$9:$I$14,7,FALSE)</f>
        <v>0</v>
      </c>
      <c r="I700" s="234">
        <f>VLOOKUP($F700,別表３!$B$9:$I$14,7,FALSE)</f>
        <v>0</v>
      </c>
      <c r="J700" s="234">
        <f>IF(F700=5,別表２!$E$4,0)</f>
        <v>0</v>
      </c>
      <c r="K700" s="234">
        <f>VLOOKUP($F700,別表３!$B$9:$I$14,5,FALSE)</f>
        <v>0</v>
      </c>
      <c r="L700" s="235" t="str">
        <f>IF(F700="","",VLOOKUP(F700,別表３!$B$9:$D$14,3,FALSE))</f>
        <v/>
      </c>
      <c r="M700" s="103"/>
      <c r="N700" s="103"/>
      <c r="O700" s="568"/>
      <c r="P700" s="236">
        <f t="shared" si="79"/>
        <v>0</v>
      </c>
      <c r="Q700" s="7">
        <f t="shared" si="80"/>
        <v>0</v>
      </c>
      <c r="R700" s="7">
        <f t="shared" si="5"/>
        <v>0</v>
      </c>
      <c r="S700" s="7">
        <f t="shared" si="8"/>
        <v>0</v>
      </c>
      <c r="T700" s="7" t="str">
        <f t="shared" si="9"/>
        <v/>
      </c>
      <c r="U700" s="7" t="str">
        <f t="shared" si="10"/>
        <v/>
      </c>
    </row>
    <row r="701" spans="1:21" ht="15.95" hidden="1" customHeight="1">
      <c r="A701" s="230" t="s">
        <v>1855</v>
      </c>
      <c r="B701" s="105"/>
      <c r="C701" s="108"/>
      <c r="D701" s="108"/>
      <c r="E701" s="109"/>
      <c r="F701" s="109"/>
      <c r="G701" s="194">
        <f>VLOOKUP(E701,別表３!$B$9:$I$14,7,FALSE)</f>
        <v>0</v>
      </c>
      <c r="H701" s="194">
        <f>VLOOKUP($F701,別表３!$B$9:$I$14,7,FALSE)</f>
        <v>0</v>
      </c>
      <c r="I701" s="194">
        <f>VLOOKUP($F701,別表３!$B$9:$I$14,7,FALSE)</f>
        <v>0</v>
      </c>
      <c r="J701" s="194">
        <f>IF(F701=5,別表２!$E$4,0)</f>
        <v>0</v>
      </c>
      <c r="K701" s="194">
        <f>VLOOKUP($F701,別表３!$B$9:$I$14,5,FALSE)</f>
        <v>0</v>
      </c>
      <c r="L701" s="231" t="str">
        <f>IF(F701="","",VLOOKUP(F701,別表３!$B$9:$D$14,3,FALSE))</f>
        <v/>
      </c>
      <c r="M701" s="98"/>
      <c r="N701" s="98"/>
      <c r="O701" s="97"/>
      <c r="P701" s="232">
        <f t="shared" si="79"/>
        <v>0</v>
      </c>
      <c r="Q701" s="7">
        <f t="shared" si="80"/>
        <v>0</v>
      </c>
      <c r="R701" s="7">
        <f t="shared" si="5"/>
        <v>0</v>
      </c>
      <c r="S701" s="7">
        <f t="shared" si="8"/>
        <v>0</v>
      </c>
      <c r="T701" s="7" t="str">
        <f t="shared" si="9"/>
        <v/>
      </c>
      <c r="U701" s="7" t="str">
        <f t="shared" si="10"/>
        <v/>
      </c>
    </row>
    <row r="702" spans="1:21" ht="15.95" hidden="1" customHeight="1">
      <c r="A702" s="230" t="s">
        <v>1856</v>
      </c>
      <c r="B702" s="105"/>
      <c r="C702" s="108"/>
      <c r="D702" s="108"/>
      <c r="E702" s="109"/>
      <c r="F702" s="109"/>
      <c r="G702" s="194">
        <f>VLOOKUP(E702,別表３!$B$9:$I$14,7,FALSE)</f>
        <v>0</v>
      </c>
      <c r="H702" s="194">
        <f>VLOOKUP($F702,別表３!$B$9:$I$14,7,FALSE)</f>
        <v>0</v>
      </c>
      <c r="I702" s="194">
        <f>VLOOKUP($F702,別表３!$B$9:$I$14,7,FALSE)</f>
        <v>0</v>
      </c>
      <c r="J702" s="194">
        <f>IF(F702=5,別表２!$E$4,0)</f>
        <v>0</v>
      </c>
      <c r="K702" s="194">
        <f>VLOOKUP($F702,別表３!$B$9:$I$14,5,FALSE)</f>
        <v>0</v>
      </c>
      <c r="L702" s="231" t="str">
        <f>IF(F702="","",VLOOKUP(F702,別表３!$B$9:$D$14,3,FALSE))</f>
        <v/>
      </c>
      <c r="M702" s="98"/>
      <c r="N702" s="98"/>
      <c r="O702" s="97"/>
      <c r="P702" s="232">
        <f t="shared" si="79"/>
        <v>0</v>
      </c>
      <c r="Q702" s="7">
        <f t="shared" si="80"/>
        <v>0</v>
      </c>
      <c r="R702" s="7">
        <f t="shared" si="5"/>
        <v>0</v>
      </c>
      <c r="S702" s="7">
        <f t="shared" si="8"/>
        <v>0</v>
      </c>
      <c r="T702" s="7" t="str">
        <f t="shared" si="9"/>
        <v/>
      </c>
      <c r="U702" s="7" t="str">
        <f t="shared" si="10"/>
        <v/>
      </c>
    </row>
    <row r="703" spans="1:21" ht="15.95" hidden="1" customHeight="1">
      <c r="A703" s="230" t="s">
        <v>1857</v>
      </c>
      <c r="B703" s="105"/>
      <c r="C703" s="108"/>
      <c r="D703" s="108"/>
      <c r="E703" s="109"/>
      <c r="F703" s="109"/>
      <c r="G703" s="194">
        <f>VLOOKUP(E703,別表３!$B$9:$I$14,7,FALSE)</f>
        <v>0</v>
      </c>
      <c r="H703" s="194">
        <f>VLOOKUP($F703,別表３!$B$9:$I$14,7,FALSE)</f>
        <v>0</v>
      </c>
      <c r="I703" s="194">
        <f>VLOOKUP($F703,別表３!$B$9:$I$14,7,FALSE)</f>
        <v>0</v>
      </c>
      <c r="J703" s="194">
        <f>IF(F703=5,別表２!$E$4,0)</f>
        <v>0</v>
      </c>
      <c r="K703" s="194">
        <f>VLOOKUP($F703,別表３!$B$9:$I$14,5,FALSE)</f>
        <v>0</v>
      </c>
      <c r="L703" s="231" t="str">
        <f>IF(F703="","",VLOOKUP(F703,別表３!$B$9:$D$14,3,FALSE))</f>
        <v/>
      </c>
      <c r="M703" s="98"/>
      <c r="N703" s="98"/>
      <c r="O703" s="97"/>
      <c r="P703" s="232">
        <f t="shared" si="79"/>
        <v>0</v>
      </c>
      <c r="Q703" s="7">
        <f t="shared" si="80"/>
        <v>0</v>
      </c>
      <c r="R703" s="7">
        <f t="shared" si="5"/>
        <v>0</v>
      </c>
      <c r="S703" s="7">
        <f t="shared" si="8"/>
        <v>0</v>
      </c>
      <c r="T703" s="7" t="str">
        <f t="shared" si="9"/>
        <v/>
      </c>
      <c r="U703" s="7" t="str">
        <f t="shared" si="10"/>
        <v/>
      </c>
    </row>
    <row r="704" spans="1:21" ht="15.95" hidden="1" customHeight="1">
      <c r="A704" s="230" t="s">
        <v>1858</v>
      </c>
      <c r="B704" s="105"/>
      <c r="C704" s="108"/>
      <c r="D704" s="108"/>
      <c r="E704" s="109"/>
      <c r="F704" s="109"/>
      <c r="G704" s="194">
        <f>VLOOKUP(E704,別表３!$B$9:$I$14,7,FALSE)</f>
        <v>0</v>
      </c>
      <c r="H704" s="194">
        <f>VLOOKUP($F704,別表３!$B$9:$I$14,7,FALSE)</f>
        <v>0</v>
      </c>
      <c r="I704" s="194">
        <f>VLOOKUP($F704,別表３!$B$9:$I$14,7,FALSE)</f>
        <v>0</v>
      </c>
      <c r="J704" s="194">
        <f>IF(F704=5,別表２!$E$4,0)</f>
        <v>0</v>
      </c>
      <c r="K704" s="194">
        <f>VLOOKUP($F704,別表３!$B$9:$I$14,5,FALSE)</f>
        <v>0</v>
      </c>
      <c r="L704" s="231" t="str">
        <f>IF(F704="","",VLOOKUP(F704,別表３!$B$9:$D$14,3,FALSE))</f>
        <v/>
      </c>
      <c r="M704" s="98"/>
      <c r="N704" s="98"/>
      <c r="O704" s="97"/>
      <c r="P704" s="232">
        <f t="shared" si="79"/>
        <v>0</v>
      </c>
      <c r="Q704" s="7">
        <f t="shared" si="80"/>
        <v>0</v>
      </c>
      <c r="R704" s="7">
        <f t="shared" si="5"/>
        <v>0</v>
      </c>
      <c r="S704" s="7">
        <f t="shared" si="8"/>
        <v>0</v>
      </c>
      <c r="T704" s="7" t="str">
        <f t="shared" si="9"/>
        <v/>
      </c>
      <c r="U704" s="7" t="str">
        <f t="shared" si="10"/>
        <v/>
      </c>
    </row>
    <row r="705" spans="1:21" ht="15.95" hidden="1" customHeight="1">
      <c r="A705" s="230" t="s">
        <v>1859</v>
      </c>
      <c r="B705" s="105"/>
      <c r="C705" s="108"/>
      <c r="D705" s="108"/>
      <c r="E705" s="109"/>
      <c r="F705" s="109"/>
      <c r="G705" s="194">
        <f>VLOOKUP(E705,別表３!$B$9:$I$14,7,FALSE)</f>
        <v>0</v>
      </c>
      <c r="H705" s="194">
        <f>VLOOKUP($F705,別表３!$B$9:$I$14,7,FALSE)</f>
        <v>0</v>
      </c>
      <c r="I705" s="194">
        <f>VLOOKUP($F705,別表３!$B$9:$I$14,7,FALSE)</f>
        <v>0</v>
      </c>
      <c r="J705" s="194">
        <f>IF(F705=5,別表２!$E$4,0)</f>
        <v>0</v>
      </c>
      <c r="K705" s="194">
        <f>VLOOKUP($F705,別表３!$B$9:$I$14,5,FALSE)</f>
        <v>0</v>
      </c>
      <c r="L705" s="231" t="str">
        <f>IF(F705="","",VLOOKUP(F705,別表３!$B$9:$D$14,3,FALSE))</f>
        <v/>
      </c>
      <c r="M705" s="98"/>
      <c r="N705" s="98"/>
      <c r="O705" s="97"/>
      <c r="P705" s="232">
        <f t="shared" si="79"/>
        <v>0</v>
      </c>
      <c r="Q705" s="7">
        <f t="shared" si="80"/>
        <v>0</v>
      </c>
      <c r="R705" s="7">
        <f t="shared" si="5"/>
        <v>0</v>
      </c>
      <c r="S705" s="7">
        <f t="shared" si="8"/>
        <v>0</v>
      </c>
      <c r="T705" s="7" t="str">
        <f t="shared" si="9"/>
        <v/>
      </c>
      <c r="U705" s="7" t="str">
        <f t="shared" si="10"/>
        <v/>
      </c>
    </row>
    <row r="706" spans="1:21" ht="15.95" hidden="1" customHeight="1">
      <c r="A706" s="230" t="s">
        <v>1860</v>
      </c>
      <c r="B706" s="105"/>
      <c r="C706" s="108"/>
      <c r="D706" s="108"/>
      <c r="E706" s="109"/>
      <c r="F706" s="109"/>
      <c r="G706" s="194">
        <f>VLOOKUP(E706,別表３!$B$9:$I$14,7,FALSE)</f>
        <v>0</v>
      </c>
      <c r="H706" s="194">
        <f>VLOOKUP($F706,別表３!$B$9:$I$14,7,FALSE)</f>
        <v>0</v>
      </c>
      <c r="I706" s="194">
        <f>VLOOKUP($F706,別表３!$B$9:$I$14,7,FALSE)</f>
        <v>0</v>
      </c>
      <c r="J706" s="194">
        <f>IF(F706=5,別表２!$E$4,0)</f>
        <v>0</v>
      </c>
      <c r="K706" s="194">
        <f>VLOOKUP($F706,別表３!$B$9:$I$14,5,FALSE)</f>
        <v>0</v>
      </c>
      <c r="L706" s="231" t="str">
        <f>IF(F706="","",VLOOKUP(F706,別表３!$B$9:$D$14,3,FALSE))</f>
        <v/>
      </c>
      <c r="M706" s="98"/>
      <c r="N706" s="98"/>
      <c r="O706" s="97"/>
      <c r="P706" s="232">
        <f t="shared" si="79"/>
        <v>0</v>
      </c>
      <c r="Q706" s="7">
        <f t="shared" si="80"/>
        <v>0</v>
      </c>
      <c r="R706" s="7">
        <f t="shared" si="5"/>
        <v>0</v>
      </c>
      <c r="S706" s="7">
        <f t="shared" si="8"/>
        <v>0</v>
      </c>
      <c r="T706" s="7" t="str">
        <f t="shared" si="9"/>
        <v/>
      </c>
      <c r="U706" s="7" t="str">
        <f t="shared" si="10"/>
        <v/>
      </c>
    </row>
    <row r="707" spans="1:21" ht="15.95" hidden="1" customHeight="1">
      <c r="A707" s="230" t="s">
        <v>1861</v>
      </c>
      <c r="B707" s="105"/>
      <c r="C707" s="109"/>
      <c r="D707" s="109"/>
      <c r="E707" s="109"/>
      <c r="F707" s="109"/>
      <c r="G707" s="194">
        <f>VLOOKUP(E707,別表３!$B$9:$I$14,7,FALSE)</f>
        <v>0</v>
      </c>
      <c r="H707" s="194">
        <f>VLOOKUP($F707,別表３!$B$9:$I$14,7,FALSE)</f>
        <v>0</v>
      </c>
      <c r="I707" s="194">
        <f>VLOOKUP($F707,別表３!$B$9:$I$14,7,FALSE)</f>
        <v>0</v>
      </c>
      <c r="J707" s="194">
        <f>IF(F707=5,別表２!$E$4,0)</f>
        <v>0</v>
      </c>
      <c r="K707" s="194">
        <f>VLOOKUP($F707,別表３!$B$9:$I$14,5,FALSE)</f>
        <v>0</v>
      </c>
      <c r="L707" s="231" t="str">
        <f>IF(F707="","",VLOOKUP(F707,別表３!$B$9:$D$14,3,FALSE))</f>
        <v/>
      </c>
      <c r="M707" s="98"/>
      <c r="N707" s="98"/>
      <c r="O707" s="97"/>
      <c r="P707" s="232">
        <f t="shared" si="79"/>
        <v>0</v>
      </c>
      <c r="Q707" s="7">
        <f t="shared" si="80"/>
        <v>0</v>
      </c>
      <c r="R707" s="7">
        <f t="shared" si="5"/>
        <v>0</v>
      </c>
      <c r="S707" s="7">
        <f t="shared" si="8"/>
        <v>0</v>
      </c>
      <c r="T707" s="7" t="str">
        <f t="shared" si="9"/>
        <v/>
      </c>
      <c r="U707" s="7" t="str">
        <f t="shared" si="10"/>
        <v/>
      </c>
    </row>
    <row r="708" spans="1:21" ht="15.95" hidden="1" customHeight="1">
      <c r="A708" s="230" t="s">
        <v>1862</v>
      </c>
      <c r="B708" s="105"/>
      <c r="C708" s="109"/>
      <c r="D708" s="109"/>
      <c r="E708" s="109"/>
      <c r="F708" s="109"/>
      <c r="G708" s="194">
        <f>VLOOKUP(E708,別表３!$B$9:$I$14,7,FALSE)</f>
        <v>0</v>
      </c>
      <c r="H708" s="194">
        <f>VLOOKUP($F708,別表３!$B$9:$I$14,7,FALSE)</f>
        <v>0</v>
      </c>
      <c r="I708" s="194">
        <f>VLOOKUP($F708,別表３!$B$9:$I$14,7,FALSE)</f>
        <v>0</v>
      </c>
      <c r="J708" s="194">
        <f>IF(F708=5,別表２!$E$4,0)</f>
        <v>0</v>
      </c>
      <c r="K708" s="194">
        <f>VLOOKUP($F708,別表３!$B$9:$I$14,5,FALSE)</f>
        <v>0</v>
      </c>
      <c r="L708" s="231" t="str">
        <f>IF(F708="","",VLOOKUP(F708,別表３!$B$9:$D$14,3,FALSE))</f>
        <v/>
      </c>
      <c r="M708" s="98"/>
      <c r="N708" s="98"/>
      <c r="O708" s="97"/>
      <c r="P708" s="232">
        <f t="shared" si="79"/>
        <v>0</v>
      </c>
      <c r="Q708" s="7">
        <f t="shared" si="80"/>
        <v>0</v>
      </c>
      <c r="R708" s="7">
        <f t="shared" si="5"/>
        <v>0</v>
      </c>
      <c r="S708" s="7">
        <f t="shared" si="8"/>
        <v>0</v>
      </c>
      <c r="T708" s="7" t="str">
        <f t="shared" si="9"/>
        <v/>
      </c>
      <c r="U708" s="7" t="str">
        <f t="shared" si="10"/>
        <v/>
      </c>
    </row>
    <row r="709" spans="1:21" ht="15.95" hidden="1" customHeight="1">
      <c r="A709" s="230" t="s">
        <v>1863</v>
      </c>
      <c r="B709" s="105"/>
      <c r="C709" s="109"/>
      <c r="D709" s="109"/>
      <c r="E709" s="109"/>
      <c r="F709" s="109"/>
      <c r="G709" s="194">
        <f>VLOOKUP(E709,別表３!$B$9:$I$14,7,FALSE)</f>
        <v>0</v>
      </c>
      <c r="H709" s="194">
        <f>VLOOKUP($F709,別表３!$B$9:$I$14,7,FALSE)</f>
        <v>0</v>
      </c>
      <c r="I709" s="194">
        <f>VLOOKUP($F709,別表３!$B$9:$I$14,7,FALSE)</f>
        <v>0</v>
      </c>
      <c r="J709" s="194">
        <f>IF(F709=5,別表２!$E$4,0)</f>
        <v>0</v>
      </c>
      <c r="K709" s="194">
        <f>VLOOKUP($F709,別表３!$B$9:$I$14,5,FALSE)</f>
        <v>0</v>
      </c>
      <c r="L709" s="231" t="str">
        <f>IF(F709="","",VLOOKUP(F709,別表３!$B$9:$D$14,3,FALSE))</f>
        <v/>
      </c>
      <c r="M709" s="98"/>
      <c r="N709" s="98"/>
      <c r="O709" s="97"/>
      <c r="P709" s="232">
        <f t="shared" si="79"/>
        <v>0</v>
      </c>
      <c r="Q709" s="7">
        <f t="shared" si="80"/>
        <v>0</v>
      </c>
      <c r="R709" s="7">
        <f t="shared" si="5"/>
        <v>0</v>
      </c>
      <c r="S709" s="7">
        <f t="shared" si="8"/>
        <v>0</v>
      </c>
      <c r="T709" s="7" t="str">
        <f t="shared" si="9"/>
        <v/>
      </c>
      <c r="U709" s="7" t="str">
        <f t="shared" si="10"/>
        <v/>
      </c>
    </row>
    <row r="710" spans="1:21" ht="15.95" hidden="1" customHeight="1">
      <c r="A710" s="230" t="s">
        <v>1864</v>
      </c>
      <c r="B710" s="105"/>
      <c r="C710" s="109"/>
      <c r="D710" s="109"/>
      <c r="E710" s="109"/>
      <c r="F710" s="109"/>
      <c r="G710" s="194">
        <f>VLOOKUP(E710,別表３!$B$9:$I$14,7,FALSE)</f>
        <v>0</v>
      </c>
      <c r="H710" s="194">
        <f>VLOOKUP($F710,別表３!$B$9:$I$14,7,FALSE)</f>
        <v>0</v>
      </c>
      <c r="I710" s="194">
        <f>VLOOKUP($F710,別表３!$B$9:$I$14,7,FALSE)</f>
        <v>0</v>
      </c>
      <c r="J710" s="194">
        <f>IF(F710=5,別表２!$E$4,0)</f>
        <v>0</v>
      </c>
      <c r="K710" s="194">
        <f>VLOOKUP($F710,別表３!$B$9:$I$14,5,FALSE)</f>
        <v>0</v>
      </c>
      <c r="L710" s="231" t="str">
        <f>IF(F710="","",VLOOKUP(F710,別表３!$B$9:$D$14,3,FALSE))</f>
        <v/>
      </c>
      <c r="M710" s="98"/>
      <c r="N710" s="98"/>
      <c r="O710" s="97"/>
      <c r="P710" s="232">
        <f t="shared" si="79"/>
        <v>0</v>
      </c>
      <c r="Q710" s="7">
        <f t="shared" si="80"/>
        <v>0</v>
      </c>
      <c r="R710" s="7">
        <f t="shared" si="5"/>
        <v>0</v>
      </c>
      <c r="S710" s="7">
        <f t="shared" si="8"/>
        <v>0</v>
      </c>
      <c r="T710" s="7" t="str">
        <f t="shared" si="9"/>
        <v/>
      </c>
      <c r="U710" s="7" t="str">
        <f t="shared" si="10"/>
        <v/>
      </c>
    </row>
    <row r="711" spans="1:21" ht="15.95" hidden="1" customHeight="1">
      <c r="A711" s="230" t="s">
        <v>1865</v>
      </c>
      <c r="B711" s="105"/>
      <c r="C711" s="109"/>
      <c r="D711" s="109"/>
      <c r="E711" s="109"/>
      <c r="F711" s="109"/>
      <c r="G711" s="194">
        <f>VLOOKUP(E711,別表３!$B$9:$I$14,7,FALSE)</f>
        <v>0</v>
      </c>
      <c r="H711" s="194">
        <f>VLOOKUP($F711,別表３!$B$9:$I$14,7,FALSE)</f>
        <v>0</v>
      </c>
      <c r="I711" s="194">
        <f>VLOOKUP($F711,別表３!$B$9:$I$14,7,FALSE)</f>
        <v>0</v>
      </c>
      <c r="J711" s="194">
        <f>IF(F711=5,別表２!$E$4,0)</f>
        <v>0</v>
      </c>
      <c r="K711" s="194">
        <f>VLOOKUP($F711,別表３!$B$9:$I$14,5,FALSE)</f>
        <v>0</v>
      </c>
      <c r="L711" s="231" t="str">
        <f>IF(F711="","",VLOOKUP(F711,別表３!$B$9:$D$14,3,FALSE))</f>
        <v/>
      </c>
      <c r="M711" s="98"/>
      <c r="N711" s="98"/>
      <c r="O711" s="97"/>
      <c r="P711" s="232">
        <f t="shared" si="79"/>
        <v>0</v>
      </c>
      <c r="Q711" s="7">
        <f t="shared" si="80"/>
        <v>0</v>
      </c>
      <c r="R711" s="7">
        <f t="shared" si="5"/>
        <v>0</v>
      </c>
      <c r="S711" s="7">
        <f t="shared" si="8"/>
        <v>0</v>
      </c>
      <c r="T711" s="7" t="str">
        <f t="shared" si="9"/>
        <v/>
      </c>
      <c r="U711" s="7" t="str">
        <f t="shared" si="10"/>
        <v/>
      </c>
    </row>
    <row r="712" spans="1:21" ht="15.95" hidden="1" customHeight="1">
      <c r="A712" s="230" t="s">
        <v>1866</v>
      </c>
      <c r="B712" s="105"/>
      <c r="C712" s="108"/>
      <c r="D712" s="108"/>
      <c r="E712" s="109"/>
      <c r="F712" s="109"/>
      <c r="G712" s="194">
        <f>VLOOKUP(E712,別表３!$B$9:$I$14,7,FALSE)</f>
        <v>0</v>
      </c>
      <c r="H712" s="194">
        <f>VLOOKUP($F712,別表３!$B$9:$I$14,7,FALSE)</f>
        <v>0</v>
      </c>
      <c r="I712" s="194">
        <f>VLOOKUP($F712,別表３!$B$9:$I$14,7,FALSE)</f>
        <v>0</v>
      </c>
      <c r="J712" s="194">
        <f>IF(F712=5,別表２!$E$4,0)</f>
        <v>0</v>
      </c>
      <c r="K712" s="194">
        <f>VLOOKUP($F712,別表３!$B$9:$I$14,5,FALSE)</f>
        <v>0</v>
      </c>
      <c r="L712" s="231" t="str">
        <f>IF(F712="","",VLOOKUP(F712,別表３!$B$9:$D$14,3,FALSE))</f>
        <v/>
      </c>
      <c r="M712" s="98"/>
      <c r="N712" s="98"/>
      <c r="O712" s="97"/>
      <c r="P712" s="232">
        <f t="shared" si="79"/>
        <v>0</v>
      </c>
      <c r="Q712" s="7">
        <f t="shared" si="80"/>
        <v>0</v>
      </c>
      <c r="R712" s="7">
        <f t="shared" si="5"/>
        <v>0</v>
      </c>
      <c r="S712" s="7">
        <f t="shared" si="8"/>
        <v>0</v>
      </c>
      <c r="T712" s="7" t="str">
        <f t="shared" si="9"/>
        <v/>
      </c>
      <c r="U712" s="7" t="str">
        <f t="shared" si="10"/>
        <v/>
      </c>
    </row>
    <row r="713" spans="1:21" ht="15.95" hidden="1" customHeight="1">
      <c r="A713" s="230" t="s">
        <v>1867</v>
      </c>
      <c r="B713" s="105"/>
      <c r="C713" s="108"/>
      <c r="D713" s="108"/>
      <c r="E713" s="109"/>
      <c r="F713" s="109"/>
      <c r="G713" s="194">
        <f>VLOOKUP(E713,別表３!$B$9:$I$14,7,FALSE)</f>
        <v>0</v>
      </c>
      <c r="H713" s="194">
        <f>VLOOKUP($F713,別表３!$B$9:$I$14,7,FALSE)</f>
        <v>0</v>
      </c>
      <c r="I713" s="194">
        <f>VLOOKUP($F713,別表３!$B$9:$I$14,7,FALSE)</f>
        <v>0</v>
      </c>
      <c r="J713" s="194">
        <f>IF(F713=5,別表２!$E$4,0)</f>
        <v>0</v>
      </c>
      <c r="K713" s="194">
        <f>VLOOKUP($F713,別表３!$B$9:$I$14,5,FALSE)</f>
        <v>0</v>
      </c>
      <c r="L713" s="231" t="str">
        <f>IF(F713="","",VLOOKUP(F713,別表３!$B$9:$D$14,3,FALSE))</f>
        <v/>
      </c>
      <c r="M713" s="98"/>
      <c r="N713" s="98"/>
      <c r="O713" s="97"/>
      <c r="P713" s="232">
        <f t="shared" si="79"/>
        <v>0</v>
      </c>
      <c r="Q713" s="7">
        <f t="shared" si="80"/>
        <v>0</v>
      </c>
      <c r="R713" s="7">
        <f t="shared" si="5"/>
        <v>0</v>
      </c>
      <c r="S713" s="7">
        <f t="shared" si="8"/>
        <v>0</v>
      </c>
      <c r="T713" s="7" t="str">
        <f t="shared" si="9"/>
        <v/>
      </c>
      <c r="U713" s="7" t="str">
        <f t="shared" si="10"/>
        <v/>
      </c>
    </row>
    <row r="714" spans="1:21" ht="15.95" hidden="1" customHeight="1">
      <c r="A714" s="230" t="s">
        <v>1868</v>
      </c>
      <c r="B714" s="105"/>
      <c r="C714" s="108"/>
      <c r="D714" s="108"/>
      <c r="E714" s="109"/>
      <c r="F714" s="109"/>
      <c r="G714" s="194">
        <f>VLOOKUP(E714,別表３!$B$9:$I$14,7,FALSE)</f>
        <v>0</v>
      </c>
      <c r="H714" s="194">
        <f>VLOOKUP($F714,別表３!$B$9:$I$14,7,FALSE)</f>
        <v>0</v>
      </c>
      <c r="I714" s="194">
        <f>VLOOKUP($F714,別表３!$B$9:$I$14,7,FALSE)</f>
        <v>0</v>
      </c>
      <c r="J714" s="194">
        <f>IF(F714=5,別表２!$E$4,0)</f>
        <v>0</v>
      </c>
      <c r="K714" s="194">
        <f>VLOOKUP($F714,別表３!$B$9:$I$14,5,FALSE)</f>
        <v>0</v>
      </c>
      <c r="L714" s="231" t="str">
        <f>IF(F714="","",VLOOKUP(F714,別表３!$B$9:$D$14,3,FALSE))</f>
        <v/>
      </c>
      <c r="M714" s="98"/>
      <c r="N714" s="98"/>
      <c r="O714" s="97"/>
      <c r="P714" s="232">
        <f t="shared" si="79"/>
        <v>0</v>
      </c>
      <c r="Q714" s="7">
        <f t="shared" si="80"/>
        <v>0</v>
      </c>
      <c r="R714" s="7">
        <f t="shared" si="5"/>
        <v>0</v>
      </c>
      <c r="S714" s="7">
        <f t="shared" si="8"/>
        <v>0</v>
      </c>
      <c r="T714" s="7" t="str">
        <f t="shared" si="9"/>
        <v/>
      </c>
      <c r="U714" s="7" t="str">
        <f t="shared" si="10"/>
        <v/>
      </c>
    </row>
    <row r="715" spans="1:21" ht="15.95" hidden="1" customHeight="1">
      <c r="A715" s="230" t="s">
        <v>1869</v>
      </c>
      <c r="B715" s="105"/>
      <c r="C715" s="108"/>
      <c r="D715" s="108"/>
      <c r="E715" s="109"/>
      <c r="F715" s="109"/>
      <c r="G715" s="194">
        <f>VLOOKUP(E715,別表３!$B$9:$I$14,7,FALSE)</f>
        <v>0</v>
      </c>
      <c r="H715" s="194">
        <f>VLOOKUP($F715,別表３!$B$9:$I$14,7,FALSE)</f>
        <v>0</v>
      </c>
      <c r="I715" s="194">
        <f>VLOOKUP($F715,別表３!$B$9:$I$14,7,FALSE)</f>
        <v>0</v>
      </c>
      <c r="J715" s="194">
        <f>IF(F715=5,別表２!$E$4,0)</f>
        <v>0</v>
      </c>
      <c r="K715" s="194">
        <f>VLOOKUP($F715,別表３!$B$9:$I$14,5,FALSE)</f>
        <v>0</v>
      </c>
      <c r="L715" s="231" t="str">
        <f>IF(F715="","",VLOOKUP(F715,別表３!$B$9:$D$14,3,FALSE))</f>
        <v/>
      </c>
      <c r="M715" s="98"/>
      <c r="N715" s="98"/>
      <c r="O715" s="97"/>
      <c r="P715" s="232">
        <f t="shared" si="79"/>
        <v>0</v>
      </c>
      <c r="Q715" s="7">
        <f t="shared" si="80"/>
        <v>0</v>
      </c>
      <c r="R715" s="7">
        <f t="shared" si="5"/>
        <v>0</v>
      </c>
      <c r="S715" s="7">
        <f t="shared" si="8"/>
        <v>0</v>
      </c>
      <c r="T715" s="7" t="str">
        <f t="shared" si="9"/>
        <v/>
      </c>
      <c r="U715" s="7" t="str">
        <f t="shared" si="10"/>
        <v/>
      </c>
    </row>
    <row r="716" spans="1:21" ht="15.95" hidden="1" customHeight="1">
      <c r="A716" s="230" t="s">
        <v>1870</v>
      </c>
      <c r="B716" s="105"/>
      <c r="C716" s="108"/>
      <c r="D716" s="108"/>
      <c r="E716" s="109"/>
      <c r="F716" s="109"/>
      <c r="G716" s="194">
        <f>VLOOKUP(E716,別表３!$B$9:$I$14,7,FALSE)</f>
        <v>0</v>
      </c>
      <c r="H716" s="194">
        <f>VLOOKUP($F716,別表３!$B$9:$I$14,7,FALSE)</f>
        <v>0</v>
      </c>
      <c r="I716" s="194">
        <f>VLOOKUP($F716,別表３!$B$9:$I$14,7,FALSE)</f>
        <v>0</v>
      </c>
      <c r="J716" s="194">
        <f>IF(F716=5,別表２!$E$4,0)</f>
        <v>0</v>
      </c>
      <c r="K716" s="194">
        <f>VLOOKUP($F716,別表３!$B$9:$I$14,5,FALSE)</f>
        <v>0</v>
      </c>
      <c r="L716" s="231" t="str">
        <f>IF(F716="","",VLOOKUP(F716,別表３!$B$9:$D$14,3,FALSE))</f>
        <v/>
      </c>
      <c r="M716" s="98"/>
      <c r="N716" s="98"/>
      <c r="O716" s="97"/>
      <c r="P716" s="232">
        <f t="shared" si="79"/>
        <v>0</v>
      </c>
      <c r="Q716" s="7">
        <f t="shared" si="80"/>
        <v>0</v>
      </c>
      <c r="R716" s="7">
        <f t="shared" si="5"/>
        <v>0</v>
      </c>
      <c r="S716" s="7">
        <f t="shared" si="8"/>
        <v>0</v>
      </c>
      <c r="T716" s="7" t="str">
        <f t="shared" si="9"/>
        <v/>
      </c>
      <c r="U716" s="7" t="str">
        <f t="shared" si="10"/>
        <v/>
      </c>
    </row>
    <row r="717" spans="1:21" ht="15.95" hidden="1" customHeight="1">
      <c r="A717" s="230" t="s">
        <v>1871</v>
      </c>
      <c r="B717" s="105"/>
      <c r="C717" s="108"/>
      <c r="D717" s="108"/>
      <c r="E717" s="109"/>
      <c r="F717" s="109"/>
      <c r="G717" s="194">
        <f>VLOOKUP(E717,別表３!$B$9:$I$14,7,FALSE)</f>
        <v>0</v>
      </c>
      <c r="H717" s="194">
        <f>VLOOKUP($F717,別表３!$B$9:$I$14,7,FALSE)</f>
        <v>0</v>
      </c>
      <c r="I717" s="194">
        <f>VLOOKUP($F717,別表３!$B$9:$I$14,7,FALSE)</f>
        <v>0</v>
      </c>
      <c r="J717" s="194">
        <f>IF(F717=5,別表２!$E$4,0)</f>
        <v>0</v>
      </c>
      <c r="K717" s="194">
        <f>VLOOKUP($F717,別表３!$B$9:$I$14,5,FALSE)</f>
        <v>0</v>
      </c>
      <c r="L717" s="231" t="str">
        <f>IF(F717="","",VLOOKUP(F717,別表３!$B$9:$D$14,3,FALSE))</f>
        <v/>
      </c>
      <c r="M717" s="98"/>
      <c r="N717" s="98"/>
      <c r="O717" s="97"/>
      <c r="P717" s="232">
        <f t="shared" si="79"/>
        <v>0</v>
      </c>
      <c r="Q717" s="7">
        <f t="shared" si="80"/>
        <v>0</v>
      </c>
      <c r="R717" s="7">
        <f t="shared" si="5"/>
        <v>0</v>
      </c>
      <c r="S717" s="7">
        <f t="shared" si="8"/>
        <v>0</v>
      </c>
      <c r="T717" s="7" t="str">
        <f t="shared" si="9"/>
        <v/>
      </c>
      <c r="U717" s="7" t="str">
        <f t="shared" si="10"/>
        <v/>
      </c>
    </row>
    <row r="718" spans="1:21" ht="15.95" hidden="1" customHeight="1">
      <c r="A718" s="230" t="s">
        <v>1872</v>
      </c>
      <c r="B718" s="105"/>
      <c r="C718" s="108"/>
      <c r="D718" s="108"/>
      <c r="E718" s="109"/>
      <c r="F718" s="109"/>
      <c r="G718" s="194">
        <f>VLOOKUP(E718,別表３!$B$9:$I$14,7,FALSE)</f>
        <v>0</v>
      </c>
      <c r="H718" s="194">
        <f>VLOOKUP($F718,別表３!$B$9:$I$14,7,FALSE)</f>
        <v>0</v>
      </c>
      <c r="I718" s="194">
        <f>VLOOKUP($F718,別表３!$B$9:$I$14,7,FALSE)</f>
        <v>0</v>
      </c>
      <c r="J718" s="194">
        <f>IF(F718=5,別表２!$E$4,0)</f>
        <v>0</v>
      </c>
      <c r="K718" s="194">
        <f>VLOOKUP($F718,別表３!$B$9:$I$14,5,FALSE)</f>
        <v>0</v>
      </c>
      <c r="L718" s="231" t="str">
        <f>IF(F718="","",VLOOKUP(F718,別表３!$B$9:$D$14,3,FALSE))</f>
        <v/>
      </c>
      <c r="M718" s="98"/>
      <c r="N718" s="98"/>
      <c r="O718" s="97"/>
      <c r="P718" s="232">
        <f t="shared" si="79"/>
        <v>0</v>
      </c>
      <c r="Q718" s="7">
        <f>IF(E718=5,G718,0)</f>
        <v>0</v>
      </c>
      <c r="R718" s="7">
        <f t="shared" si="5"/>
        <v>0</v>
      </c>
      <c r="S718" s="7">
        <f t="shared" si="8"/>
        <v>0</v>
      </c>
      <c r="T718" s="7" t="str">
        <f t="shared" si="9"/>
        <v/>
      </c>
      <c r="U718" s="7" t="str">
        <f t="shared" si="10"/>
        <v/>
      </c>
    </row>
    <row r="719" spans="1:21" s="217" customFormat="1" ht="15.95" hidden="1" customHeight="1">
      <c r="A719" s="230" t="s">
        <v>1873</v>
      </c>
      <c r="B719" s="105"/>
      <c r="C719" s="108"/>
      <c r="D719" s="108"/>
      <c r="E719" s="108"/>
      <c r="F719" s="108"/>
      <c r="G719" s="234">
        <f>VLOOKUP(E719,別表３!$B$9:$I$14,7,FALSE)</f>
        <v>0</v>
      </c>
      <c r="H719" s="234">
        <f>VLOOKUP($F719,別表３!$B$9:$I$14,7,FALSE)</f>
        <v>0</v>
      </c>
      <c r="I719" s="234">
        <f>VLOOKUP($F719,別表３!$B$9:$I$14,7,FALSE)</f>
        <v>0</v>
      </c>
      <c r="J719" s="234">
        <f>IF(F719=5,別表２!$E$4,0)</f>
        <v>0</v>
      </c>
      <c r="K719" s="234">
        <f>VLOOKUP($F719,別表３!$B$9:$I$14,5,FALSE)</f>
        <v>0</v>
      </c>
      <c r="L719" s="235" t="str">
        <f>IF(F719="","",VLOOKUP(F719,別表３!$B$9:$D$14,3,FALSE))</f>
        <v/>
      </c>
      <c r="M719" s="103"/>
      <c r="N719" s="103"/>
      <c r="O719" s="568"/>
      <c r="P719" s="236">
        <f t="shared" si="79"/>
        <v>0</v>
      </c>
      <c r="Q719" s="7">
        <f t="shared" ref="Q719:Q734" si="81">IF(E719=5,G719,0)</f>
        <v>0</v>
      </c>
      <c r="R719" s="7">
        <f t="shared" si="5"/>
        <v>0</v>
      </c>
      <c r="S719" s="7">
        <f t="shared" si="8"/>
        <v>0</v>
      </c>
      <c r="T719" s="7" t="str">
        <f t="shared" si="9"/>
        <v/>
      </c>
      <c r="U719" s="7" t="str">
        <f t="shared" si="10"/>
        <v/>
      </c>
    </row>
    <row r="720" spans="1:21" s="217" customFormat="1" ht="15.95" hidden="1" customHeight="1">
      <c r="A720" s="230" t="s">
        <v>1874</v>
      </c>
      <c r="B720" s="105"/>
      <c r="C720" s="108"/>
      <c r="D720" s="108"/>
      <c r="E720" s="108"/>
      <c r="F720" s="108"/>
      <c r="G720" s="234">
        <f>VLOOKUP(E720,別表３!$B$9:$I$14,7,FALSE)</f>
        <v>0</v>
      </c>
      <c r="H720" s="234">
        <f>VLOOKUP($F720,別表３!$B$9:$I$14,7,FALSE)</f>
        <v>0</v>
      </c>
      <c r="I720" s="234">
        <f>VLOOKUP($F720,別表３!$B$9:$I$14,7,FALSE)</f>
        <v>0</v>
      </c>
      <c r="J720" s="234">
        <f>IF(F720=5,別表２!$E$4,0)</f>
        <v>0</v>
      </c>
      <c r="K720" s="234">
        <f>VLOOKUP($F720,別表３!$B$9:$I$14,5,FALSE)</f>
        <v>0</v>
      </c>
      <c r="L720" s="235" t="str">
        <f>IF(F720="","",VLOOKUP(F720,別表３!$B$9:$D$14,3,FALSE))</f>
        <v/>
      </c>
      <c r="M720" s="103"/>
      <c r="N720" s="103"/>
      <c r="O720" s="568"/>
      <c r="P720" s="236">
        <f t="shared" si="79"/>
        <v>0</v>
      </c>
      <c r="Q720" s="7">
        <f t="shared" si="81"/>
        <v>0</v>
      </c>
      <c r="R720" s="7">
        <f t="shared" si="5"/>
        <v>0</v>
      </c>
      <c r="S720" s="7">
        <f t="shared" si="8"/>
        <v>0</v>
      </c>
      <c r="T720" s="7" t="str">
        <f t="shared" si="9"/>
        <v/>
      </c>
      <c r="U720" s="7" t="str">
        <f t="shared" si="10"/>
        <v/>
      </c>
    </row>
    <row r="721" spans="1:21" s="217" customFormat="1" ht="15.95" hidden="1" customHeight="1">
      <c r="A721" s="230" t="s">
        <v>1875</v>
      </c>
      <c r="B721" s="105"/>
      <c r="C721" s="110"/>
      <c r="D721" s="110"/>
      <c r="E721" s="108"/>
      <c r="F721" s="108"/>
      <c r="G721" s="234">
        <f>VLOOKUP(E721,別表３!$B$9:$I$14,7,FALSE)</f>
        <v>0</v>
      </c>
      <c r="H721" s="234">
        <f>VLOOKUP($F721,別表３!$B$9:$I$14,7,FALSE)</f>
        <v>0</v>
      </c>
      <c r="I721" s="234">
        <f>VLOOKUP($F721,別表３!$B$9:$I$14,7,FALSE)</f>
        <v>0</v>
      </c>
      <c r="J721" s="234">
        <f>IF(F721=5,別表２!$E$4,0)</f>
        <v>0</v>
      </c>
      <c r="K721" s="234">
        <f>VLOOKUP($F721,別表３!$B$9:$I$14,5,FALSE)</f>
        <v>0</v>
      </c>
      <c r="L721" s="235" t="str">
        <f>IF(F721="","",VLOOKUP(F721,別表３!$B$9:$D$14,3,FALSE))</f>
        <v/>
      </c>
      <c r="M721" s="103"/>
      <c r="N721" s="103"/>
      <c r="O721" s="568"/>
      <c r="P721" s="236">
        <f t="shared" si="79"/>
        <v>0</v>
      </c>
      <c r="Q721" s="7">
        <f t="shared" si="81"/>
        <v>0</v>
      </c>
      <c r="R721" s="7">
        <f t="shared" si="5"/>
        <v>0</v>
      </c>
      <c r="S721" s="7">
        <f t="shared" si="8"/>
        <v>0</v>
      </c>
      <c r="T721" s="7" t="str">
        <f t="shared" si="9"/>
        <v/>
      </c>
      <c r="U721" s="7" t="str">
        <f t="shared" si="10"/>
        <v/>
      </c>
    </row>
    <row r="722" spans="1:21" s="217" customFormat="1" ht="15.95" hidden="1" customHeight="1">
      <c r="A722" s="230" t="s">
        <v>1876</v>
      </c>
      <c r="B722" s="105"/>
      <c r="C722" s="108"/>
      <c r="D722" s="108"/>
      <c r="E722" s="108"/>
      <c r="F722" s="108"/>
      <c r="G722" s="234">
        <f>VLOOKUP(E722,別表３!$B$9:$I$14,7,FALSE)</f>
        <v>0</v>
      </c>
      <c r="H722" s="234">
        <f>VLOOKUP($F722,別表３!$B$9:$I$14,7,FALSE)</f>
        <v>0</v>
      </c>
      <c r="I722" s="234">
        <f>VLOOKUP($F722,別表３!$B$9:$I$14,7,FALSE)</f>
        <v>0</v>
      </c>
      <c r="J722" s="234">
        <f>IF(F722=5,別表２!$E$4,0)</f>
        <v>0</v>
      </c>
      <c r="K722" s="234">
        <f>VLOOKUP($F722,別表３!$B$9:$I$14,5,FALSE)</f>
        <v>0</v>
      </c>
      <c r="L722" s="235" t="str">
        <f>IF(F722="","",VLOOKUP(F722,別表３!$B$9:$D$14,3,FALSE))</f>
        <v/>
      </c>
      <c r="M722" s="103"/>
      <c r="N722" s="103"/>
      <c r="O722" s="568"/>
      <c r="P722" s="236">
        <f t="shared" si="79"/>
        <v>0</v>
      </c>
      <c r="Q722" s="7">
        <f t="shared" si="81"/>
        <v>0</v>
      </c>
      <c r="R722" s="7">
        <f t="shared" si="5"/>
        <v>0</v>
      </c>
      <c r="S722" s="7">
        <f t="shared" si="8"/>
        <v>0</v>
      </c>
      <c r="T722" s="7" t="str">
        <f t="shared" si="9"/>
        <v/>
      </c>
      <c r="U722" s="7" t="str">
        <f t="shared" si="10"/>
        <v/>
      </c>
    </row>
    <row r="723" spans="1:21" ht="15.95" hidden="1" customHeight="1">
      <c r="A723" s="230" t="s">
        <v>1877</v>
      </c>
      <c r="B723" s="105"/>
      <c r="C723" s="108"/>
      <c r="D723" s="108"/>
      <c r="E723" s="109"/>
      <c r="F723" s="109"/>
      <c r="G723" s="194">
        <f>VLOOKUP(E723,別表３!$B$9:$I$14,7,FALSE)</f>
        <v>0</v>
      </c>
      <c r="H723" s="194">
        <f>VLOOKUP($F723,別表３!$B$9:$I$14,7,FALSE)</f>
        <v>0</v>
      </c>
      <c r="I723" s="194">
        <f>VLOOKUP($F723,別表３!$B$9:$I$14,7,FALSE)</f>
        <v>0</v>
      </c>
      <c r="J723" s="194">
        <f>IF(F723=5,別表２!$E$4,0)</f>
        <v>0</v>
      </c>
      <c r="K723" s="194">
        <f>VLOOKUP($F723,別表３!$B$9:$I$14,5,FALSE)</f>
        <v>0</v>
      </c>
      <c r="L723" s="231" t="str">
        <f>IF(F723="","",VLOOKUP(F723,別表３!$B$9:$D$14,3,FALSE))</f>
        <v/>
      </c>
      <c r="M723" s="98"/>
      <c r="N723" s="98"/>
      <c r="O723" s="97"/>
      <c r="P723" s="232">
        <f t="shared" si="79"/>
        <v>0</v>
      </c>
      <c r="Q723" s="7">
        <f t="shared" si="81"/>
        <v>0</v>
      </c>
      <c r="R723" s="7">
        <f t="shared" si="5"/>
        <v>0</v>
      </c>
      <c r="S723" s="7">
        <f t="shared" si="8"/>
        <v>0</v>
      </c>
      <c r="T723" s="7" t="str">
        <f t="shared" si="9"/>
        <v/>
      </c>
      <c r="U723" s="7" t="str">
        <f t="shared" si="10"/>
        <v/>
      </c>
    </row>
    <row r="724" spans="1:21" ht="15.95" hidden="1" customHeight="1">
      <c r="A724" s="230" t="s">
        <v>1878</v>
      </c>
      <c r="B724" s="105"/>
      <c r="C724" s="108"/>
      <c r="D724" s="108"/>
      <c r="E724" s="109"/>
      <c r="F724" s="109"/>
      <c r="G724" s="194">
        <f>VLOOKUP(E724,別表３!$B$9:$I$14,7,FALSE)</f>
        <v>0</v>
      </c>
      <c r="H724" s="194">
        <f>VLOOKUP($F724,別表３!$B$9:$I$14,7,FALSE)</f>
        <v>0</v>
      </c>
      <c r="I724" s="194">
        <f>VLOOKUP($F724,別表３!$B$9:$I$14,7,FALSE)</f>
        <v>0</v>
      </c>
      <c r="J724" s="194">
        <f>IF(F724=5,別表２!$E$4,0)</f>
        <v>0</v>
      </c>
      <c r="K724" s="194">
        <f>VLOOKUP($F724,別表３!$B$9:$I$14,5,FALSE)</f>
        <v>0</v>
      </c>
      <c r="L724" s="231" t="str">
        <f>IF(F724="","",VLOOKUP(F724,別表３!$B$9:$D$14,3,FALSE))</f>
        <v/>
      </c>
      <c r="M724" s="98"/>
      <c r="N724" s="98"/>
      <c r="O724" s="97"/>
      <c r="P724" s="232">
        <f t="shared" si="79"/>
        <v>0</v>
      </c>
      <c r="Q724" s="7">
        <f t="shared" si="81"/>
        <v>0</v>
      </c>
      <c r="R724" s="7">
        <f t="shared" si="5"/>
        <v>0</v>
      </c>
      <c r="S724" s="7">
        <f t="shared" si="8"/>
        <v>0</v>
      </c>
      <c r="T724" s="7" t="str">
        <f>IF(E724="","",VLOOKUP(E724,$V$53:$W$58,2,FALSE))</f>
        <v/>
      </c>
      <c r="U724" s="7" t="str">
        <f t="shared" si="10"/>
        <v/>
      </c>
    </row>
    <row r="725" spans="1:21" ht="15.95" hidden="1" customHeight="1">
      <c r="A725" s="230" t="s">
        <v>1879</v>
      </c>
      <c r="B725" s="105"/>
      <c r="C725" s="108"/>
      <c r="D725" s="108"/>
      <c r="E725" s="109"/>
      <c r="F725" s="109"/>
      <c r="G725" s="194">
        <f>VLOOKUP(E725,別表３!$B$9:$I$14,7,FALSE)</f>
        <v>0</v>
      </c>
      <c r="H725" s="194">
        <f>VLOOKUP($F725,別表３!$B$9:$I$14,7,FALSE)</f>
        <v>0</v>
      </c>
      <c r="I725" s="194">
        <f>VLOOKUP($F725,別表３!$B$9:$I$14,7,FALSE)</f>
        <v>0</v>
      </c>
      <c r="J725" s="194">
        <f>IF(F725=5,別表２!$E$4,0)</f>
        <v>0</v>
      </c>
      <c r="K725" s="194">
        <f>VLOOKUP($F725,別表３!$B$9:$I$14,5,FALSE)</f>
        <v>0</v>
      </c>
      <c r="L725" s="231" t="str">
        <f>IF(F725="","",VLOOKUP(F725,別表３!$B$9:$D$14,3,FALSE))</f>
        <v/>
      </c>
      <c r="M725" s="98"/>
      <c r="N725" s="98"/>
      <c r="O725" s="97"/>
      <c r="P725" s="232">
        <f t="shared" si="79"/>
        <v>0</v>
      </c>
      <c r="Q725" s="7">
        <f t="shared" si="81"/>
        <v>0</v>
      </c>
      <c r="R725" s="7">
        <f t="shared" si="5"/>
        <v>0</v>
      </c>
      <c r="S725" s="7">
        <f t="shared" si="8"/>
        <v>0</v>
      </c>
      <c r="T725" s="7" t="str">
        <f t="shared" si="9"/>
        <v/>
      </c>
      <c r="U725" s="7" t="str">
        <f t="shared" si="10"/>
        <v/>
      </c>
    </row>
    <row r="726" spans="1:21" ht="15.95" hidden="1" customHeight="1">
      <c r="A726" s="230" t="s">
        <v>1880</v>
      </c>
      <c r="B726" s="105"/>
      <c r="C726" s="108"/>
      <c r="D726" s="108"/>
      <c r="E726" s="109"/>
      <c r="F726" s="109"/>
      <c r="G726" s="194">
        <f>VLOOKUP(E726,別表３!$B$9:$I$14,7,FALSE)</f>
        <v>0</v>
      </c>
      <c r="H726" s="194">
        <f>VLOOKUP($F726,別表３!$B$9:$I$14,7,FALSE)</f>
        <v>0</v>
      </c>
      <c r="I726" s="194">
        <f>VLOOKUP($F726,別表３!$B$9:$I$14,7,FALSE)</f>
        <v>0</v>
      </c>
      <c r="J726" s="194">
        <f>IF(F726=5,別表２!$E$4,0)</f>
        <v>0</v>
      </c>
      <c r="K726" s="194">
        <f>VLOOKUP($F726,別表３!$B$9:$I$14,5,FALSE)</f>
        <v>0</v>
      </c>
      <c r="L726" s="231" t="str">
        <f>IF(F726="","",VLOOKUP(F726,別表３!$B$9:$D$14,3,FALSE))</f>
        <v/>
      </c>
      <c r="M726" s="98"/>
      <c r="N726" s="98"/>
      <c r="O726" s="97"/>
      <c r="P726" s="232">
        <f t="shared" si="79"/>
        <v>0</v>
      </c>
      <c r="Q726" s="7">
        <f t="shared" si="81"/>
        <v>0</v>
      </c>
      <c r="R726" s="7">
        <f t="shared" si="5"/>
        <v>0</v>
      </c>
      <c r="S726" s="7">
        <f t="shared" si="8"/>
        <v>0</v>
      </c>
      <c r="T726" s="7" t="str">
        <f t="shared" si="9"/>
        <v/>
      </c>
      <c r="U726" s="7" t="str">
        <f t="shared" si="10"/>
        <v/>
      </c>
    </row>
    <row r="727" spans="1:21" ht="15.95" hidden="1" customHeight="1">
      <c r="A727" s="230" t="s">
        <v>1881</v>
      </c>
      <c r="B727" s="105"/>
      <c r="C727" s="108"/>
      <c r="D727" s="108"/>
      <c r="E727" s="109"/>
      <c r="F727" s="109"/>
      <c r="G727" s="194">
        <f>VLOOKUP(E727,別表３!$B$9:$I$14,7,FALSE)</f>
        <v>0</v>
      </c>
      <c r="H727" s="194">
        <f>VLOOKUP($F727,別表３!$B$9:$I$14,7,FALSE)</f>
        <v>0</v>
      </c>
      <c r="I727" s="194">
        <f>VLOOKUP($F727,別表３!$B$9:$I$14,7,FALSE)</f>
        <v>0</v>
      </c>
      <c r="J727" s="194">
        <f>IF(F727=5,別表２!$E$4,0)</f>
        <v>0</v>
      </c>
      <c r="K727" s="194">
        <f>VLOOKUP($F727,別表３!$B$9:$I$14,5,FALSE)</f>
        <v>0</v>
      </c>
      <c r="L727" s="231" t="str">
        <f>IF(F727="","",VLOOKUP(F727,別表３!$B$9:$D$14,3,FALSE))</f>
        <v/>
      </c>
      <c r="M727" s="98"/>
      <c r="N727" s="98"/>
      <c r="O727" s="97"/>
      <c r="P727" s="232">
        <f t="shared" si="79"/>
        <v>0</v>
      </c>
      <c r="Q727" s="7">
        <f t="shared" si="81"/>
        <v>0</v>
      </c>
      <c r="R727" s="7">
        <f t="shared" si="5"/>
        <v>0</v>
      </c>
      <c r="S727" s="7">
        <f t="shared" si="8"/>
        <v>0</v>
      </c>
      <c r="T727" s="7" t="str">
        <f t="shared" si="9"/>
        <v/>
      </c>
      <c r="U727" s="7" t="str">
        <f t="shared" si="10"/>
        <v/>
      </c>
    </row>
    <row r="728" spans="1:21" ht="15.95" hidden="1" customHeight="1">
      <c r="A728" s="230" t="s">
        <v>1882</v>
      </c>
      <c r="B728" s="105"/>
      <c r="C728" s="108"/>
      <c r="D728" s="108"/>
      <c r="E728" s="109"/>
      <c r="F728" s="109"/>
      <c r="G728" s="194">
        <f>VLOOKUP(E728,別表３!$B$9:$I$14,7,FALSE)</f>
        <v>0</v>
      </c>
      <c r="H728" s="194">
        <f>VLOOKUP($F728,別表３!$B$9:$I$14,7,FALSE)</f>
        <v>0</v>
      </c>
      <c r="I728" s="194">
        <f>VLOOKUP($F728,別表３!$B$9:$I$14,7,FALSE)</f>
        <v>0</v>
      </c>
      <c r="J728" s="194">
        <f>IF(F728=5,別表２!$E$4,0)</f>
        <v>0</v>
      </c>
      <c r="K728" s="194">
        <f>VLOOKUP($F728,別表３!$B$9:$I$14,5,FALSE)</f>
        <v>0</v>
      </c>
      <c r="L728" s="231" t="str">
        <f>IF(F728="","",VLOOKUP(F728,別表３!$B$9:$D$14,3,FALSE))</f>
        <v/>
      </c>
      <c r="M728" s="98"/>
      <c r="N728" s="98"/>
      <c r="O728" s="97"/>
      <c r="P728" s="232">
        <f t="shared" si="79"/>
        <v>0</v>
      </c>
      <c r="Q728" s="7">
        <f t="shared" si="81"/>
        <v>0</v>
      </c>
      <c r="R728" s="7">
        <f t="shared" si="5"/>
        <v>0</v>
      </c>
      <c r="S728" s="7">
        <f t="shared" si="8"/>
        <v>0</v>
      </c>
      <c r="T728" s="7" t="str">
        <f t="shared" si="9"/>
        <v/>
      </c>
      <c r="U728" s="7" t="str">
        <f t="shared" si="10"/>
        <v/>
      </c>
    </row>
    <row r="729" spans="1:21" ht="15.95" hidden="1" customHeight="1">
      <c r="A729" s="230" t="s">
        <v>1883</v>
      </c>
      <c r="B729" s="105"/>
      <c r="C729" s="109"/>
      <c r="D729" s="109"/>
      <c r="E729" s="109"/>
      <c r="F729" s="109"/>
      <c r="G729" s="194">
        <f>VLOOKUP(E729,別表３!$B$9:$I$14,7,FALSE)</f>
        <v>0</v>
      </c>
      <c r="H729" s="194">
        <f>VLOOKUP($F729,別表３!$B$9:$I$14,7,FALSE)</f>
        <v>0</v>
      </c>
      <c r="I729" s="194">
        <f>VLOOKUP($F729,別表３!$B$9:$I$14,7,FALSE)</f>
        <v>0</v>
      </c>
      <c r="J729" s="194">
        <f>IF(F729=5,別表２!$E$4,0)</f>
        <v>0</v>
      </c>
      <c r="K729" s="194">
        <f>VLOOKUP($F729,別表３!$B$9:$I$14,5,FALSE)</f>
        <v>0</v>
      </c>
      <c r="L729" s="231" t="str">
        <f>IF(F729="","",VLOOKUP(F729,別表３!$B$9:$D$14,3,FALSE))</f>
        <v/>
      </c>
      <c r="M729" s="98"/>
      <c r="N729" s="98"/>
      <c r="O729" s="97"/>
      <c r="P729" s="232">
        <f t="shared" si="79"/>
        <v>0</v>
      </c>
      <c r="Q729" s="7">
        <f t="shared" si="81"/>
        <v>0</v>
      </c>
      <c r="R729" s="7">
        <f t="shared" si="5"/>
        <v>0</v>
      </c>
      <c r="S729" s="7">
        <f t="shared" si="8"/>
        <v>0</v>
      </c>
      <c r="T729" s="7" t="str">
        <f t="shared" si="9"/>
        <v/>
      </c>
      <c r="U729" s="7" t="str">
        <f t="shared" si="10"/>
        <v/>
      </c>
    </row>
    <row r="730" spans="1:21" ht="15.95" hidden="1" customHeight="1">
      <c r="A730" s="230" t="s">
        <v>1884</v>
      </c>
      <c r="B730" s="105"/>
      <c r="C730" s="109"/>
      <c r="D730" s="109"/>
      <c r="E730" s="109"/>
      <c r="F730" s="109"/>
      <c r="G730" s="194">
        <f>VLOOKUP(E730,別表３!$B$9:$I$14,7,FALSE)</f>
        <v>0</v>
      </c>
      <c r="H730" s="194">
        <f>VLOOKUP($F730,別表３!$B$9:$I$14,7,FALSE)</f>
        <v>0</v>
      </c>
      <c r="I730" s="194">
        <f>VLOOKUP($F730,別表３!$B$9:$I$14,7,FALSE)</f>
        <v>0</v>
      </c>
      <c r="J730" s="194">
        <f>IF(F730=5,別表２!$E$4,0)</f>
        <v>0</v>
      </c>
      <c r="K730" s="194">
        <f>VLOOKUP($F730,別表３!$B$9:$I$14,5,FALSE)</f>
        <v>0</v>
      </c>
      <c r="L730" s="231" t="str">
        <f>IF(F730="","",VLOOKUP(F730,別表３!$B$9:$D$14,3,FALSE))</f>
        <v/>
      </c>
      <c r="M730" s="98"/>
      <c r="N730" s="98"/>
      <c r="O730" s="97"/>
      <c r="P730" s="232">
        <f t="shared" si="79"/>
        <v>0</v>
      </c>
      <c r="Q730" s="7">
        <f t="shared" si="81"/>
        <v>0</v>
      </c>
      <c r="R730" s="7">
        <f t="shared" si="5"/>
        <v>0</v>
      </c>
      <c r="S730" s="7">
        <f t="shared" si="8"/>
        <v>0</v>
      </c>
      <c r="T730" s="7" t="str">
        <f t="shared" si="9"/>
        <v/>
      </c>
      <c r="U730" s="7" t="str">
        <f t="shared" si="10"/>
        <v/>
      </c>
    </row>
    <row r="731" spans="1:21" ht="15.95" hidden="1" customHeight="1">
      <c r="A731" s="230" t="s">
        <v>1885</v>
      </c>
      <c r="B731" s="105"/>
      <c r="C731" s="109"/>
      <c r="D731" s="109"/>
      <c r="E731" s="109"/>
      <c r="F731" s="109"/>
      <c r="G731" s="194">
        <f>VLOOKUP(E731,別表３!$B$9:$I$14,7,FALSE)</f>
        <v>0</v>
      </c>
      <c r="H731" s="194">
        <f>VLOOKUP($F731,別表３!$B$9:$I$14,7,FALSE)</f>
        <v>0</v>
      </c>
      <c r="I731" s="194">
        <f>VLOOKUP($F731,別表３!$B$9:$I$14,7,FALSE)</f>
        <v>0</v>
      </c>
      <c r="J731" s="194">
        <f>IF(F731=5,別表２!$E$4,0)</f>
        <v>0</v>
      </c>
      <c r="K731" s="194">
        <f>VLOOKUP($F731,別表３!$B$9:$I$14,5,FALSE)</f>
        <v>0</v>
      </c>
      <c r="L731" s="231" t="str">
        <f>IF(F731="","",VLOOKUP(F731,別表３!$B$9:$D$14,3,FALSE))</f>
        <v/>
      </c>
      <c r="M731" s="98"/>
      <c r="N731" s="98"/>
      <c r="O731" s="97"/>
      <c r="P731" s="232">
        <f t="shared" si="79"/>
        <v>0</v>
      </c>
      <c r="Q731" s="7">
        <f t="shared" si="81"/>
        <v>0</v>
      </c>
      <c r="R731" s="7">
        <f t="shared" si="5"/>
        <v>0</v>
      </c>
      <c r="S731" s="7">
        <f t="shared" si="8"/>
        <v>0</v>
      </c>
      <c r="T731" s="7" t="str">
        <f t="shared" si="9"/>
        <v/>
      </c>
      <c r="U731" s="7" t="str">
        <f t="shared" si="10"/>
        <v/>
      </c>
    </row>
    <row r="732" spans="1:21" ht="15.95" hidden="1" customHeight="1">
      <c r="A732" s="230" t="s">
        <v>1886</v>
      </c>
      <c r="B732" s="105"/>
      <c r="C732" s="109"/>
      <c r="D732" s="109"/>
      <c r="E732" s="109"/>
      <c r="F732" s="109"/>
      <c r="G732" s="194">
        <f>VLOOKUP(E732,別表３!$B$9:$I$14,7,FALSE)</f>
        <v>0</v>
      </c>
      <c r="H732" s="194">
        <f>VLOOKUP($F732,別表３!$B$9:$I$14,7,FALSE)</f>
        <v>0</v>
      </c>
      <c r="I732" s="194">
        <f>VLOOKUP($F732,別表３!$B$9:$I$14,7,FALSE)</f>
        <v>0</v>
      </c>
      <c r="J732" s="194">
        <f>IF(F732=5,別表２!$E$4,0)</f>
        <v>0</v>
      </c>
      <c r="K732" s="194">
        <f>VLOOKUP($F732,別表３!$B$9:$I$14,5,FALSE)</f>
        <v>0</v>
      </c>
      <c r="L732" s="231" t="str">
        <f>IF(F732="","",VLOOKUP(F732,別表３!$B$9:$D$14,3,FALSE))</f>
        <v/>
      </c>
      <c r="M732" s="98"/>
      <c r="N732" s="98"/>
      <c r="O732" s="97"/>
      <c r="P732" s="232">
        <f t="shared" si="79"/>
        <v>0</v>
      </c>
      <c r="Q732" s="7">
        <f t="shared" si="81"/>
        <v>0</v>
      </c>
      <c r="R732" s="7">
        <f t="shared" si="5"/>
        <v>0</v>
      </c>
      <c r="S732" s="7">
        <f t="shared" si="8"/>
        <v>0</v>
      </c>
      <c r="T732" s="7" t="str">
        <f t="shared" si="9"/>
        <v/>
      </c>
      <c r="U732" s="7" t="str">
        <f t="shared" si="10"/>
        <v/>
      </c>
    </row>
    <row r="733" spans="1:21" ht="15.95" hidden="1" customHeight="1">
      <c r="A733" s="230" t="s">
        <v>1887</v>
      </c>
      <c r="B733" s="105"/>
      <c r="C733" s="109"/>
      <c r="D733" s="109"/>
      <c r="E733" s="109"/>
      <c r="F733" s="109"/>
      <c r="G733" s="194">
        <f>VLOOKUP(E733,別表３!$B$9:$I$14,7,FALSE)</f>
        <v>0</v>
      </c>
      <c r="H733" s="194">
        <f>VLOOKUP($F733,別表３!$B$9:$I$14,7,FALSE)</f>
        <v>0</v>
      </c>
      <c r="I733" s="194">
        <f>VLOOKUP($F733,別表３!$B$9:$I$14,7,FALSE)</f>
        <v>0</v>
      </c>
      <c r="J733" s="194">
        <f>IF(F733=5,別表２!$E$4,0)</f>
        <v>0</v>
      </c>
      <c r="K733" s="194">
        <f>VLOOKUP($F733,別表３!$B$9:$I$14,5,FALSE)</f>
        <v>0</v>
      </c>
      <c r="L733" s="231" t="str">
        <f>IF(F733="","",VLOOKUP(F733,別表３!$B$9:$D$14,3,FALSE))</f>
        <v/>
      </c>
      <c r="M733" s="98"/>
      <c r="N733" s="98"/>
      <c r="O733" s="97"/>
      <c r="P733" s="232">
        <f t="shared" si="79"/>
        <v>0</v>
      </c>
      <c r="Q733" s="7">
        <f t="shared" si="81"/>
        <v>0</v>
      </c>
      <c r="R733" s="7">
        <f t="shared" si="5"/>
        <v>0</v>
      </c>
      <c r="S733" s="7">
        <f t="shared" si="8"/>
        <v>0</v>
      </c>
      <c r="T733" s="7" t="str">
        <f t="shared" si="9"/>
        <v/>
      </c>
      <c r="U733" s="7" t="str">
        <f t="shared" si="10"/>
        <v/>
      </c>
    </row>
    <row r="734" spans="1:21" ht="15.95" hidden="1" customHeight="1">
      <c r="A734" s="230" t="s">
        <v>1888</v>
      </c>
      <c r="B734" s="105"/>
      <c r="C734" s="109"/>
      <c r="D734" s="109"/>
      <c r="E734" s="109"/>
      <c r="F734" s="109"/>
      <c r="G734" s="194">
        <f>VLOOKUP(E734,別表３!$B$9:$I$14,7,FALSE)</f>
        <v>0</v>
      </c>
      <c r="H734" s="194">
        <f>VLOOKUP($F734,別表３!$B$9:$I$14,7,FALSE)</f>
        <v>0</v>
      </c>
      <c r="I734" s="194">
        <f>VLOOKUP($F734,別表３!$B$9:$I$14,7,FALSE)</f>
        <v>0</v>
      </c>
      <c r="J734" s="194">
        <f>IF(F734=5,別表２!$E$4,0)</f>
        <v>0</v>
      </c>
      <c r="K734" s="194">
        <f>VLOOKUP($F734,別表３!$B$9:$I$14,5,FALSE)</f>
        <v>0</v>
      </c>
      <c r="L734" s="231" t="str">
        <f>IF(F734="","",VLOOKUP(F734,別表３!$B$9:$D$14,3,FALSE))</f>
        <v/>
      </c>
      <c r="M734" s="98"/>
      <c r="N734" s="98"/>
      <c r="O734" s="97"/>
      <c r="P734" s="232">
        <f t="shared" si="79"/>
        <v>0</v>
      </c>
      <c r="Q734" s="7">
        <f t="shared" si="81"/>
        <v>0</v>
      </c>
      <c r="R734" s="7">
        <f t="shared" si="5"/>
        <v>0</v>
      </c>
      <c r="S734" s="7">
        <f t="shared" si="8"/>
        <v>0</v>
      </c>
      <c r="T734" s="7" t="str">
        <f t="shared" si="9"/>
        <v/>
      </c>
      <c r="U734" s="7" t="str">
        <f t="shared" si="10"/>
        <v/>
      </c>
    </row>
    <row r="735" spans="1:21" ht="15.95" hidden="1" customHeight="1">
      <c r="A735" s="230" t="s">
        <v>1889</v>
      </c>
      <c r="B735" s="105"/>
      <c r="C735" s="108"/>
      <c r="D735" s="108"/>
      <c r="E735" s="109"/>
      <c r="F735" s="109"/>
      <c r="G735" s="194">
        <f>VLOOKUP(E735,別表３!$B$9:$I$14,7,FALSE)</f>
        <v>0</v>
      </c>
      <c r="H735" s="194">
        <f>VLOOKUP($F735,別表３!$B$9:$I$14,7,FALSE)</f>
        <v>0</v>
      </c>
      <c r="I735" s="194">
        <f>VLOOKUP($F735,別表３!$B$9:$I$14,7,FALSE)</f>
        <v>0</v>
      </c>
      <c r="J735" s="194">
        <f>IF(F735=5,別表２!$E$4,0)</f>
        <v>0</v>
      </c>
      <c r="K735" s="194">
        <f>VLOOKUP($F735,別表３!$B$9:$I$14,5,FALSE)</f>
        <v>0</v>
      </c>
      <c r="L735" s="231" t="str">
        <f>IF(F735="","",VLOOKUP(F735,別表３!$B$9:$D$14,3,FALSE))</f>
        <v/>
      </c>
      <c r="M735" s="98"/>
      <c r="N735" s="98"/>
      <c r="O735" s="97"/>
      <c r="P735" s="232">
        <f t="shared" si="79"/>
        <v>0</v>
      </c>
      <c r="Q735" s="7">
        <f t="shared" ref="Q735:Q736" si="82">IF(E735=5,G735,0)</f>
        <v>0</v>
      </c>
      <c r="R735" s="7">
        <f t="shared" ref="R735:R783" si="83">IF(F735=5,P735-G735,0)</f>
        <v>0</v>
      </c>
      <c r="S735" s="7">
        <f t="shared" ref="S735:S783" si="84">SUM(Q735:R735)</f>
        <v>0</v>
      </c>
      <c r="T735" s="7" t="str">
        <f t="shared" ref="T735:T783" si="85">IF(E735="","",VLOOKUP(E735,$V$53:$W$58,2,FALSE))</f>
        <v/>
      </c>
      <c r="U735" s="7" t="str">
        <f t="shared" ref="U735:U783" si="86">IF(F735="","",VLOOKUP(F735,$V$53:$W$58,2,FALSE))</f>
        <v/>
      </c>
    </row>
    <row r="736" spans="1:21" ht="15.95" hidden="1" customHeight="1">
      <c r="A736" s="230" t="s">
        <v>1890</v>
      </c>
      <c r="B736" s="105"/>
      <c r="C736" s="108"/>
      <c r="D736" s="108"/>
      <c r="E736" s="109"/>
      <c r="F736" s="109"/>
      <c r="G736" s="194">
        <f>VLOOKUP(E736,別表３!$B$9:$I$14,7,FALSE)</f>
        <v>0</v>
      </c>
      <c r="H736" s="194">
        <f>VLOOKUP($F736,別表３!$B$9:$I$14,7,FALSE)</f>
        <v>0</v>
      </c>
      <c r="I736" s="194">
        <f>VLOOKUP($F736,別表３!$B$9:$I$14,7,FALSE)</f>
        <v>0</v>
      </c>
      <c r="J736" s="194">
        <f>IF(F736=5,別表２!$E$4,0)</f>
        <v>0</v>
      </c>
      <c r="K736" s="194">
        <f>VLOOKUP($F736,別表３!$B$9:$I$14,5,FALSE)</f>
        <v>0</v>
      </c>
      <c r="L736" s="231" t="str">
        <f>IF(F736="","",VLOOKUP(F736,別表３!$B$9:$D$14,3,FALSE))</f>
        <v/>
      </c>
      <c r="M736" s="98"/>
      <c r="N736" s="98"/>
      <c r="O736" s="97"/>
      <c r="P736" s="232">
        <f t="shared" si="79"/>
        <v>0</v>
      </c>
      <c r="Q736" s="7">
        <f t="shared" si="82"/>
        <v>0</v>
      </c>
      <c r="R736" s="7">
        <f t="shared" si="83"/>
        <v>0</v>
      </c>
      <c r="S736" s="7">
        <f t="shared" si="84"/>
        <v>0</v>
      </c>
      <c r="T736" s="7" t="str">
        <f t="shared" si="85"/>
        <v/>
      </c>
      <c r="U736" s="7" t="str">
        <f t="shared" si="86"/>
        <v/>
      </c>
    </row>
    <row r="737" spans="1:21" ht="15.95" hidden="1" customHeight="1">
      <c r="A737" s="230" t="s">
        <v>1891</v>
      </c>
      <c r="B737" s="105"/>
      <c r="C737" s="108"/>
      <c r="D737" s="108"/>
      <c r="E737" s="109"/>
      <c r="F737" s="109"/>
      <c r="G737" s="194">
        <f>VLOOKUP(E737,別表３!$B$9:$I$14,7,FALSE)</f>
        <v>0</v>
      </c>
      <c r="H737" s="194">
        <f>VLOOKUP($F737,別表３!$B$9:$I$14,7,FALSE)</f>
        <v>0</v>
      </c>
      <c r="I737" s="194">
        <f>VLOOKUP($F737,別表３!$B$9:$I$14,7,FALSE)</f>
        <v>0</v>
      </c>
      <c r="J737" s="194">
        <f>IF(F737=5,別表２!$E$4,0)</f>
        <v>0</v>
      </c>
      <c r="K737" s="194">
        <f>VLOOKUP($F737,別表３!$B$9:$I$14,5,FALSE)</f>
        <v>0</v>
      </c>
      <c r="L737" s="231" t="str">
        <f>IF(F737="","",VLOOKUP(F737,別表３!$B$9:$D$14,3,FALSE))</f>
        <v/>
      </c>
      <c r="M737" s="98"/>
      <c r="N737" s="98"/>
      <c r="O737" s="97"/>
      <c r="P737" s="232">
        <f t="shared" si="79"/>
        <v>0</v>
      </c>
      <c r="Q737" s="7">
        <f>IF(E737=5,G737,0)</f>
        <v>0</v>
      </c>
      <c r="R737" s="7">
        <f t="shared" si="83"/>
        <v>0</v>
      </c>
      <c r="S737" s="7">
        <f t="shared" si="84"/>
        <v>0</v>
      </c>
      <c r="T737" s="7" t="str">
        <f t="shared" si="85"/>
        <v/>
      </c>
      <c r="U737" s="7" t="str">
        <f t="shared" si="86"/>
        <v/>
      </c>
    </row>
    <row r="738" spans="1:21" s="217" customFormat="1" ht="15.95" hidden="1" customHeight="1">
      <c r="A738" s="230" t="s">
        <v>1892</v>
      </c>
      <c r="B738" s="105"/>
      <c r="C738" s="108"/>
      <c r="D738" s="108"/>
      <c r="E738" s="108"/>
      <c r="F738" s="108"/>
      <c r="G738" s="234">
        <f>VLOOKUP(E738,別表３!$B$9:$I$14,7,FALSE)</f>
        <v>0</v>
      </c>
      <c r="H738" s="234">
        <f>VLOOKUP($F738,別表３!$B$9:$I$14,7,FALSE)</f>
        <v>0</v>
      </c>
      <c r="I738" s="234">
        <f>VLOOKUP($F738,別表３!$B$9:$I$14,7,FALSE)</f>
        <v>0</v>
      </c>
      <c r="J738" s="234">
        <f>IF(F738=5,別表２!$E$4,0)</f>
        <v>0</v>
      </c>
      <c r="K738" s="234">
        <f>VLOOKUP($F738,別表３!$B$9:$I$14,5,FALSE)</f>
        <v>0</v>
      </c>
      <c r="L738" s="235" t="str">
        <f>IF(F738="","",VLOOKUP(F738,別表３!$B$9:$D$14,3,FALSE))</f>
        <v/>
      </c>
      <c r="M738" s="103"/>
      <c r="N738" s="103"/>
      <c r="O738" s="568"/>
      <c r="P738" s="236">
        <f t="shared" si="79"/>
        <v>0</v>
      </c>
      <c r="Q738" s="7">
        <f t="shared" ref="Q738:Q758" si="87">IF(E738=5,G738,0)</f>
        <v>0</v>
      </c>
      <c r="R738" s="7">
        <f t="shared" si="83"/>
        <v>0</v>
      </c>
      <c r="S738" s="7">
        <f t="shared" si="84"/>
        <v>0</v>
      </c>
      <c r="T738" s="7" t="str">
        <f t="shared" si="85"/>
        <v/>
      </c>
      <c r="U738" s="7" t="str">
        <f t="shared" si="86"/>
        <v/>
      </c>
    </row>
    <row r="739" spans="1:21" s="217" customFormat="1" ht="15.95" hidden="1" customHeight="1">
      <c r="A739" s="230" t="s">
        <v>1893</v>
      </c>
      <c r="B739" s="105"/>
      <c r="C739" s="108"/>
      <c r="D739" s="108"/>
      <c r="E739" s="108"/>
      <c r="F739" s="108"/>
      <c r="G739" s="234">
        <f>VLOOKUP(E739,別表３!$B$9:$I$14,7,FALSE)</f>
        <v>0</v>
      </c>
      <c r="H739" s="234">
        <f>VLOOKUP($F739,別表３!$B$9:$I$14,7,FALSE)</f>
        <v>0</v>
      </c>
      <c r="I739" s="234">
        <f>VLOOKUP($F739,別表３!$B$9:$I$14,7,FALSE)</f>
        <v>0</v>
      </c>
      <c r="J739" s="234">
        <f>IF(F739=5,別表２!$E$4,0)</f>
        <v>0</v>
      </c>
      <c r="K739" s="234">
        <f>VLOOKUP($F739,別表３!$B$9:$I$14,5,FALSE)</f>
        <v>0</v>
      </c>
      <c r="L739" s="235" t="str">
        <f>IF(F739="","",VLOOKUP(F739,別表３!$B$9:$D$14,3,FALSE))</f>
        <v/>
      </c>
      <c r="M739" s="103"/>
      <c r="N739" s="103"/>
      <c r="O739" s="568"/>
      <c r="P739" s="236">
        <f t="shared" si="79"/>
        <v>0</v>
      </c>
      <c r="Q739" s="7">
        <f t="shared" si="87"/>
        <v>0</v>
      </c>
      <c r="R739" s="7">
        <f t="shared" si="83"/>
        <v>0</v>
      </c>
      <c r="S739" s="7">
        <f t="shared" si="84"/>
        <v>0</v>
      </c>
      <c r="T739" s="7" t="str">
        <f t="shared" si="85"/>
        <v/>
      </c>
      <c r="U739" s="7" t="str">
        <f t="shared" si="86"/>
        <v/>
      </c>
    </row>
    <row r="740" spans="1:21" s="217" customFormat="1" ht="15.95" hidden="1" customHeight="1">
      <c r="A740" s="230" t="s">
        <v>1894</v>
      </c>
      <c r="B740" s="105"/>
      <c r="C740" s="110"/>
      <c r="D740" s="110"/>
      <c r="E740" s="108"/>
      <c r="F740" s="108"/>
      <c r="G740" s="234">
        <f>VLOOKUP(E740,別表３!$B$9:$I$14,7,FALSE)</f>
        <v>0</v>
      </c>
      <c r="H740" s="234">
        <f>VLOOKUP($F740,別表３!$B$9:$I$14,7,FALSE)</f>
        <v>0</v>
      </c>
      <c r="I740" s="234">
        <f>VLOOKUP($F740,別表３!$B$9:$I$14,7,FALSE)</f>
        <v>0</v>
      </c>
      <c r="J740" s="234">
        <f>IF(F740=5,別表２!$E$4,0)</f>
        <v>0</v>
      </c>
      <c r="K740" s="234">
        <f>VLOOKUP($F740,別表３!$B$9:$I$14,5,FALSE)</f>
        <v>0</v>
      </c>
      <c r="L740" s="235" t="str">
        <f>IF(F740="","",VLOOKUP(F740,別表３!$B$9:$D$14,3,FALSE))</f>
        <v/>
      </c>
      <c r="M740" s="103"/>
      <c r="N740" s="103"/>
      <c r="O740" s="568"/>
      <c r="P740" s="236">
        <f t="shared" si="79"/>
        <v>0</v>
      </c>
      <c r="Q740" s="7">
        <f t="shared" si="87"/>
        <v>0</v>
      </c>
      <c r="R740" s="7">
        <f t="shared" si="83"/>
        <v>0</v>
      </c>
      <c r="S740" s="7">
        <f t="shared" si="84"/>
        <v>0</v>
      </c>
      <c r="T740" s="7" t="str">
        <f t="shared" si="85"/>
        <v/>
      </c>
      <c r="U740" s="7" t="str">
        <f t="shared" si="86"/>
        <v/>
      </c>
    </row>
    <row r="741" spans="1:21" s="217" customFormat="1" ht="15.95" hidden="1" customHeight="1">
      <c r="A741" s="230" t="s">
        <v>1895</v>
      </c>
      <c r="B741" s="105"/>
      <c r="C741" s="108"/>
      <c r="D741" s="108"/>
      <c r="E741" s="108"/>
      <c r="F741" s="108"/>
      <c r="G741" s="234">
        <f>VLOOKUP(E741,別表３!$B$9:$I$14,7,FALSE)</f>
        <v>0</v>
      </c>
      <c r="H741" s="234">
        <f>VLOOKUP($F741,別表３!$B$9:$I$14,7,FALSE)</f>
        <v>0</v>
      </c>
      <c r="I741" s="234">
        <f>VLOOKUP($F741,別表３!$B$9:$I$14,7,FALSE)</f>
        <v>0</v>
      </c>
      <c r="J741" s="234">
        <f>IF(F741=5,別表２!$E$4,0)</f>
        <v>0</v>
      </c>
      <c r="K741" s="234">
        <f>VLOOKUP($F741,別表３!$B$9:$I$14,5,FALSE)</f>
        <v>0</v>
      </c>
      <c r="L741" s="235" t="str">
        <f>IF(F741="","",VLOOKUP(F741,別表３!$B$9:$D$14,3,FALSE))</f>
        <v/>
      </c>
      <c r="M741" s="103"/>
      <c r="N741" s="103"/>
      <c r="O741" s="568"/>
      <c r="P741" s="236">
        <f t="shared" si="79"/>
        <v>0</v>
      </c>
      <c r="Q741" s="7">
        <f t="shared" si="87"/>
        <v>0</v>
      </c>
      <c r="R741" s="7">
        <f t="shared" si="83"/>
        <v>0</v>
      </c>
      <c r="S741" s="7">
        <f t="shared" si="84"/>
        <v>0</v>
      </c>
      <c r="T741" s="7" t="str">
        <f t="shared" si="85"/>
        <v/>
      </c>
      <c r="U741" s="7" t="str">
        <f t="shared" si="86"/>
        <v/>
      </c>
    </row>
    <row r="742" spans="1:21" ht="15.95" hidden="1" customHeight="1">
      <c r="A742" s="230" t="s">
        <v>1896</v>
      </c>
      <c r="B742" s="105"/>
      <c r="C742" s="108"/>
      <c r="D742" s="108"/>
      <c r="E742" s="109"/>
      <c r="F742" s="109"/>
      <c r="G742" s="194">
        <f>VLOOKUP(E742,別表３!$B$9:$I$14,7,FALSE)</f>
        <v>0</v>
      </c>
      <c r="H742" s="194">
        <f>VLOOKUP($F742,別表３!$B$9:$I$14,7,FALSE)</f>
        <v>0</v>
      </c>
      <c r="I742" s="194">
        <f>VLOOKUP($F742,別表３!$B$9:$I$14,7,FALSE)</f>
        <v>0</v>
      </c>
      <c r="J742" s="194">
        <f>IF(F742=5,別表２!$E$4,0)</f>
        <v>0</v>
      </c>
      <c r="K742" s="194">
        <f>VLOOKUP($F742,別表３!$B$9:$I$14,5,FALSE)</f>
        <v>0</v>
      </c>
      <c r="L742" s="231" t="str">
        <f>IF(F742="","",VLOOKUP(F742,別表３!$B$9:$D$14,3,FALSE))</f>
        <v/>
      </c>
      <c r="M742" s="98"/>
      <c r="N742" s="98"/>
      <c r="O742" s="97"/>
      <c r="P742" s="232">
        <f t="shared" si="79"/>
        <v>0</v>
      </c>
      <c r="Q742" s="7">
        <f t="shared" si="87"/>
        <v>0</v>
      </c>
      <c r="R742" s="7">
        <f t="shared" si="83"/>
        <v>0</v>
      </c>
      <c r="S742" s="7">
        <f t="shared" si="84"/>
        <v>0</v>
      </c>
      <c r="T742" s="7" t="str">
        <f t="shared" si="85"/>
        <v/>
      </c>
      <c r="U742" s="7" t="str">
        <f t="shared" si="86"/>
        <v/>
      </c>
    </row>
    <row r="743" spans="1:21" ht="15.95" hidden="1" customHeight="1">
      <c r="A743" s="230" t="s">
        <v>1897</v>
      </c>
      <c r="B743" s="105"/>
      <c r="C743" s="108"/>
      <c r="D743" s="108"/>
      <c r="E743" s="109"/>
      <c r="F743" s="109"/>
      <c r="G743" s="194">
        <f>VLOOKUP(E743,別表３!$B$9:$I$14,7,FALSE)</f>
        <v>0</v>
      </c>
      <c r="H743" s="194">
        <f>VLOOKUP($F743,別表３!$B$9:$I$14,7,FALSE)</f>
        <v>0</v>
      </c>
      <c r="I743" s="194">
        <f>VLOOKUP($F743,別表３!$B$9:$I$14,7,FALSE)</f>
        <v>0</v>
      </c>
      <c r="J743" s="194">
        <f>IF(F743=5,別表２!$E$4,0)</f>
        <v>0</v>
      </c>
      <c r="K743" s="194">
        <f>VLOOKUP($F743,別表３!$B$9:$I$14,5,FALSE)</f>
        <v>0</v>
      </c>
      <c r="L743" s="231" t="str">
        <f>IF(F743="","",VLOOKUP(F743,別表３!$B$9:$D$14,3,FALSE))</f>
        <v/>
      </c>
      <c r="M743" s="98"/>
      <c r="N743" s="98"/>
      <c r="O743" s="97"/>
      <c r="P743" s="232">
        <f t="shared" si="79"/>
        <v>0</v>
      </c>
      <c r="Q743" s="7">
        <f t="shared" si="87"/>
        <v>0</v>
      </c>
      <c r="R743" s="7">
        <f t="shared" si="83"/>
        <v>0</v>
      </c>
      <c r="S743" s="7">
        <f t="shared" si="84"/>
        <v>0</v>
      </c>
      <c r="T743" s="7" t="str">
        <f t="shared" si="85"/>
        <v/>
      </c>
      <c r="U743" s="7" t="str">
        <f t="shared" si="86"/>
        <v/>
      </c>
    </row>
    <row r="744" spans="1:21" ht="15.95" hidden="1" customHeight="1">
      <c r="A744" s="230" t="s">
        <v>1898</v>
      </c>
      <c r="B744" s="105"/>
      <c r="C744" s="108"/>
      <c r="D744" s="108"/>
      <c r="E744" s="109"/>
      <c r="F744" s="109"/>
      <c r="G744" s="194">
        <f>VLOOKUP(E744,別表３!$B$9:$I$14,7,FALSE)</f>
        <v>0</v>
      </c>
      <c r="H744" s="194">
        <f>VLOOKUP($F744,別表３!$B$9:$I$14,7,FALSE)</f>
        <v>0</v>
      </c>
      <c r="I744" s="194">
        <f>VLOOKUP($F744,別表３!$B$9:$I$14,7,FALSE)</f>
        <v>0</v>
      </c>
      <c r="J744" s="194">
        <f>IF(F744=5,別表２!$E$4,0)</f>
        <v>0</v>
      </c>
      <c r="K744" s="194">
        <f>VLOOKUP($F744,別表３!$B$9:$I$14,5,FALSE)</f>
        <v>0</v>
      </c>
      <c r="L744" s="231" t="str">
        <f>IF(F744="","",VLOOKUP(F744,別表３!$B$9:$D$14,3,FALSE))</f>
        <v/>
      </c>
      <c r="M744" s="98"/>
      <c r="N744" s="98"/>
      <c r="O744" s="97"/>
      <c r="P744" s="232">
        <f t="shared" si="79"/>
        <v>0</v>
      </c>
      <c r="Q744" s="7">
        <f t="shared" si="87"/>
        <v>0</v>
      </c>
      <c r="R744" s="7">
        <f t="shared" si="83"/>
        <v>0</v>
      </c>
      <c r="S744" s="7">
        <f t="shared" si="84"/>
        <v>0</v>
      </c>
      <c r="T744" s="7" t="str">
        <f t="shared" si="85"/>
        <v/>
      </c>
      <c r="U744" s="7" t="str">
        <f t="shared" si="86"/>
        <v/>
      </c>
    </row>
    <row r="745" spans="1:21" ht="15.95" hidden="1" customHeight="1">
      <c r="A745" s="230" t="s">
        <v>1899</v>
      </c>
      <c r="B745" s="105"/>
      <c r="C745" s="108"/>
      <c r="D745" s="108"/>
      <c r="E745" s="109"/>
      <c r="F745" s="109"/>
      <c r="G745" s="194">
        <f>VLOOKUP(E745,別表３!$B$9:$I$14,7,FALSE)</f>
        <v>0</v>
      </c>
      <c r="H745" s="194">
        <f>VLOOKUP($F745,別表３!$B$9:$I$14,7,FALSE)</f>
        <v>0</v>
      </c>
      <c r="I745" s="194">
        <f>VLOOKUP($F745,別表３!$B$9:$I$14,7,FALSE)</f>
        <v>0</v>
      </c>
      <c r="J745" s="194">
        <f>IF(F745=5,別表２!$E$4,0)</f>
        <v>0</v>
      </c>
      <c r="K745" s="194">
        <f>VLOOKUP($F745,別表３!$B$9:$I$14,5,FALSE)</f>
        <v>0</v>
      </c>
      <c r="L745" s="231" t="str">
        <f>IF(F745="","",VLOOKUP(F745,別表３!$B$9:$D$14,3,FALSE))</f>
        <v/>
      </c>
      <c r="M745" s="98"/>
      <c r="N745" s="98"/>
      <c r="O745" s="97"/>
      <c r="P745" s="232">
        <f t="shared" si="79"/>
        <v>0</v>
      </c>
      <c r="Q745" s="7">
        <f t="shared" si="87"/>
        <v>0</v>
      </c>
      <c r="R745" s="7">
        <f t="shared" si="83"/>
        <v>0</v>
      </c>
      <c r="S745" s="7">
        <f t="shared" si="84"/>
        <v>0</v>
      </c>
      <c r="T745" s="7" t="str">
        <f t="shared" si="85"/>
        <v/>
      </c>
      <c r="U745" s="7" t="str">
        <f t="shared" si="86"/>
        <v/>
      </c>
    </row>
    <row r="746" spans="1:21" ht="15.95" hidden="1" customHeight="1">
      <c r="A746" s="230" t="s">
        <v>1900</v>
      </c>
      <c r="B746" s="105"/>
      <c r="C746" s="108"/>
      <c r="D746" s="108"/>
      <c r="E746" s="109"/>
      <c r="F746" s="109"/>
      <c r="G746" s="194">
        <f>VLOOKUP(E746,別表３!$B$9:$I$14,7,FALSE)</f>
        <v>0</v>
      </c>
      <c r="H746" s="194">
        <f>VLOOKUP($F746,別表３!$B$9:$I$14,7,FALSE)</f>
        <v>0</v>
      </c>
      <c r="I746" s="194">
        <f>VLOOKUP($F746,別表３!$B$9:$I$14,7,FALSE)</f>
        <v>0</v>
      </c>
      <c r="J746" s="194">
        <f>IF(F746=5,別表２!$E$4,0)</f>
        <v>0</v>
      </c>
      <c r="K746" s="194">
        <f>VLOOKUP($F746,別表３!$B$9:$I$14,5,FALSE)</f>
        <v>0</v>
      </c>
      <c r="L746" s="231" t="str">
        <f>IF(F746="","",VLOOKUP(F746,別表３!$B$9:$D$14,3,FALSE))</f>
        <v/>
      </c>
      <c r="M746" s="98"/>
      <c r="N746" s="98"/>
      <c r="O746" s="97"/>
      <c r="P746" s="232">
        <f t="shared" si="79"/>
        <v>0</v>
      </c>
      <c r="Q746" s="7">
        <f t="shared" si="87"/>
        <v>0</v>
      </c>
      <c r="R746" s="7">
        <f t="shared" si="83"/>
        <v>0</v>
      </c>
      <c r="S746" s="7">
        <f t="shared" si="84"/>
        <v>0</v>
      </c>
      <c r="T746" s="7" t="str">
        <f t="shared" si="85"/>
        <v/>
      </c>
      <c r="U746" s="7" t="str">
        <f t="shared" si="86"/>
        <v/>
      </c>
    </row>
    <row r="747" spans="1:21" ht="15.95" hidden="1" customHeight="1">
      <c r="A747" s="230" t="s">
        <v>1901</v>
      </c>
      <c r="B747" s="105"/>
      <c r="C747" s="108"/>
      <c r="D747" s="108"/>
      <c r="E747" s="109"/>
      <c r="F747" s="109"/>
      <c r="G747" s="194">
        <f>VLOOKUP(E747,別表３!$B$9:$I$14,7,FALSE)</f>
        <v>0</v>
      </c>
      <c r="H747" s="194">
        <f>VLOOKUP($F747,別表３!$B$9:$I$14,7,FALSE)</f>
        <v>0</v>
      </c>
      <c r="I747" s="194">
        <f>VLOOKUP($F747,別表３!$B$9:$I$14,7,FALSE)</f>
        <v>0</v>
      </c>
      <c r="J747" s="194">
        <f>IF(F747=5,別表２!$E$4,0)</f>
        <v>0</v>
      </c>
      <c r="K747" s="194">
        <f>VLOOKUP($F747,別表３!$B$9:$I$14,5,FALSE)</f>
        <v>0</v>
      </c>
      <c r="L747" s="231" t="str">
        <f>IF(F747="","",VLOOKUP(F747,別表３!$B$9:$D$14,3,FALSE))</f>
        <v/>
      </c>
      <c r="M747" s="98"/>
      <c r="N747" s="98"/>
      <c r="O747" s="97"/>
      <c r="P747" s="232">
        <f t="shared" si="79"/>
        <v>0</v>
      </c>
      <c r="Q747" s="7">
        <f t="shared" si="87"/>
        <v>0</v>
      </c>
      <c r="R747" s="7">
        <f t="shared" si="83"/>
        <v>0</v>
      </c>
      <c r="S747" s="7">
        <f t="shared" si="84"/>
        <v>0</v>
      </c>
      <c r="T747" s="7" t="str">
        <f t="shared" si="85"/>
        <v/>
      </c>
      <c r="U747" s="7" t="str">
        <f t="shared" si="86"/>
        <v/>
      </c>
    </row>
    <row r="748" spans="1:21" ht="15.95" hidden="1" customHeight="1">
      <c r="A748" s="230" t="s">
        <v>1902</v>
      </c>
      <c r="B748" s="105"/>
      <c r="C748" s="109"/>
      <c r="D748" s="109"/>
      <c r="E748" s="109"/>
      <c r="F748" s="109"/>
      <c r="G748" s="194">
        <f>VLOOKUP(E748,別表３!$B$9:$I$14,7,FALSE)</f>
        <v>0</v>
      </c>
      <c r="H748" s="194">
        <f>VLOOKUP($F748,別表３!$B$9:$I$14,7,FALSE)</f>
        <v>0</v>
      </c>
      <c r="I748" s="194">
        <f>VLOOKUP($F748,別表３!$B$9:$I$14,7,FALSE)</f>
        <v>0</v>
      </c>
      <c r="J748" s="194">
        <f>IF(F748=5,別表２!$E$4,0)</f>
        <v>0</v>
      </c>
      <c r="K748" s="194">
        <f>VLOOKUP($F748,別表３!$B$9:$I$14,5,FALSE)</f>
        <v>0</v>
      </c>
      <c r="L748" s="231" t="str">
        <f>IF(F748="","",VLOOKUP(F748,別表３!$B$9:$D$14,3,FALSE))</f>
        <v/>
      </c>
      <c r="M748" s="98"/>
      <c r="N748" s="98"/>
      <c r="O748" s="97"/>
      <c r="P748" s="232">
        <f t="shared" si="79"/>
        <v>0</v>
      </c>
      <c r="Q748" s="7">
        <f t="shared" si="87"/>
        <v>0</v>
      </c>
      <c r="R748" s="7">
        <f t="shared" si="83"/>
        <v>0</v>
      </c>
      <c r="S748" s="7">
        <f t="shared" si="84"/>
        <v>0</v>
      </c>
      <c r="T748" s="7" t="str">
        <f t="shared" si="85"/>
        <v/>
      </c>
      <c r="U748" s="7" t="str">
        <f t="shared" si="86"/>
        <v/>
      </c>
    </row>
    <row r="749" spans="1:21" ht="15.95" hidden="1" customHeight="1">
      <c r="A749" s="230" t="s">
        <v>1903</v>
      </c>
      <c r="B749" s="105"/>
      <c r="C749" s="109"/>
      <c r="D749" s="109"/>
      <c r="E749" s="109"/>
      <c r="F749" s="109"/>
      <c r="G749" s="194">
        <f>VLOOKUP(E749,別表３!$B$9:$I$14,7,FALSE)</f>
        <v>0</v>
      </c>
      <c r="H749" s="194">
        <f>VLOOKUP($F749,別表３!$B$9:$I$14,7,FALSE)</f>
        <v>0</v>
      </c>
      <c r="I749" s="194">
        <f>VLOOKUP($F749,別表３!$B$9:$I$14,7,FALSE)</f>
        <v>0</v>
      </c>
      <c r="J749" s="194">
        <f>IF(F749=5,別表２!$E$4,0)</f>
        <v>0</v>
      </c>
      <c r="K749" s="194">
        <f>VLOOKUP($F749,別表３!$B$9:$I$14,5,FALSE)</f>
        <v>0</v>
      </c>
      <c r="L749" s="231" t="str">
        <f>IF(F749="","",VLOOKUP(F749,別表３!$B$9:$D$14,3,FALSE))</f>
        <v/>
      </c>
      <c r="M749" s="98"/>
      <c r="N749" s="98"/>
      <c r="O749" s="97"/>
      <c r="P749" s="232">
        <f t="shared" si="79"/>
        <v>0</v>
      </c>
      <c r="Q749" s="7">
        <f t="shared" si="87"/>
        <v>0</v>
      </c>
      <c r="R749" s="7">
        <f t="shared" si="83"/>
        <v>0</v>
      </c>
      <c r="S749" s="7">
        <f t="shared" si="84"/>
        <v>0</v>
      </c>
      <c r="T749" s="7" t="str">
        <f t="shared" si="85"/>
        <v/>
      </c>
      <c r="U749" s="7" t="str">
        <f t="shared" si="86"/>
        <v/>
      </c>
    </row>
    <row r="750" spans="1:21" ht="15.95" hidden="1" customHeight="1">
      <c r="A750" s="230" t="s">
        <v>1904</v>
      </c>
      <c r="B750" s="105"/>
      <c r="C750" s="109"/>
      <c r="D750" s="109"/>
      <c r="E750" s="109"/>
      <c r="F750" s="109"/>
      <c r="G750" s="194">
        <f>VLOOKUP(E750,別表３!$B$9:$I$14,7,FALSE)</f>
        <v>0</v>
      </c>
      <c r="H750" s="194">
        <f>VLOOKUP($F750,別表３!$B$9:$I$14,7,FALSE)</f>
        <v>0</v>
      </c>
      <c r="I750" s="194">
        <f>VLOOKUP($F750,別表３!$B$9:$I$14,7,FALSE)</f>
        <v>0</v>
      </c>
      <c r="J750" s="194">
        <f>IF(F750=5,別表２!$E$4,0)</f>
        <v>0</v>
      </c>
      <c r="K750" s="194">
        <f>VLOOKUP($F750,別表３!$B$9:$I$14,5,FALSE)</f>
        <v>0</v>
      </c>
      <c r="L750" s="231" t="str">
        <f>IF(F750="","",VLOOKUP(F750,別表３!$B$9:$D$14,3,FALSE))</f>
        <v/>
      </c>
      <c r="M750" s="98"/>
      <c r="N750" s="98"/>
      <c r="O750" s="97"/>
      <c r="P750" s="232">
        <f t="shared" si="79"/>
        <v>0</v>
      </c>
      <c r="Q750" s="7">
        <f t="shared" si="87"/>
        <v>0</v>
      </c>
      <c r="R750" s="7">
        <f t="shared" si="83"/>
        <v>0</v>
      </c>
      <c r="S750" s="7">
        <f t="shared" si="84"/>
        <v>0</v>
      </c>
      <c r="T750" s="7" t="str">
        <f t="shared" si="85"/>
        <v/>
      </c>
      <c r="U750" s="7" t="str">
        <f t="shared" si="86"/>
        <v/>
      </c>
    </row>
    <row r="751" spans="1:21" ht="15.95" hidden="1" customHeight="1">
      <c r="A751" s="230" t="s">
        <v>1905</v>
      </c>
      <c r="B751" s="105"/>
      <c r="C751" s="109"/>
      <c r="D751" s="109"/>
      <c r="E751" s="109"/>
      <c r="F751" s="109"/>
      <c r="G751" s="194">
        <f>VLOOKUP(E751,別表３!$B$9:$I$14,7,FALSE)</f>
        <v>0</v>
      </c>
      <c r="H751" s="194">
        <f>VLOOKUP($F751,別表３!$B$9:$I$14,7,FALSE)</f>
        <v>0</v>
      </c>
      <c r="I751" s="194">
        <f>VLOOKUP($F751,別表３!$B$9:$I$14,7,FALSE)</f>
        <v>0</v>
      </c>
      <c r="J751" s="194">
        <f>IF(F751=5,別表２!$E$4,0)</f>
        <v>0</v>
      </c>
      <c r="K751" s="194">
        <f>VLOOKUP($F751,別表３!$B$9:$I$14,5,FALSE)</f>
        <v>0</v>
      </c>
      <c r="L751" s="231" t="str">
        <f>IF(F751="","",VLOOKUP(F751,別表３!$B$9:$D$14,3,FALSE))</f>
        <v/>
      </c>
      <c r="M751" s="98"/>
      <c r="N751" s="98"/>
      <c r="O751" s="97"/>
      <c r="P751" s="232">
        <f t="shared" si="79"/>
        <v>0</v>
      </c>
      <c r="Q751" s="7">
        <f t="shared" si="87"/>
        <v>0</v>
      </c>
      <c r="R751" s="7">
        <f t="shared" si="83"/>
        <v>0</v>
      </c>
      <c r="S751" s="7">
        <f t="shared" si="84"/>
        <v>0</v>
      </c>
      <c r="T751" s="7" t="str">
        <f t="shared" si="85"/>
        <v/>
      </c>
      <c r="U751" s="7" t="str">
        <f t="shared" si="86"/>
        <v/>
      </c>
    </row>
    <row r="752" spans="1:21" ht="15.95" hidden="1" customHeight="1">
      <c r="A752" s="230" t="s">
        <v>1906</v>
      </c>
      <c r="B752" s="105"/>
      <c r="C752" s="109"/>
      <c r="D752" s="109"/>
      <c r="E752" s="109"/>
      <c r="F752" s="109"/>
      <c r="G752" s="194">
        <f>VLOOKUP(E752,別表３!$B$9:$I$14,7,FALSE)</f>
        <v>0</v>
      </c>
      <c r="H752" s="194">
        <f>VLOOKUP($F752,別表３!$B$9:$I$14,7,FALSE)</f>
        <v>0</v>
      </c>
      <c r="I752" s="194">
        <f>VLOOKUP($F752,別表３!$B$9:$I$14,7,FALSE)</f>
        <v>0</v>
      </c>
      <c r="J752" s="194">
        <f>IF(F752=5,別表２!$E$4,0)</f>
        <v>0</v>
      </c>
      <c r="K752" s="194">
        <f>VLOOKUP($F752,別表３!$B$9:$I$14,5,FALSE)</f>
        <v>0</v>
      </c>
      <c r="L752" s="231" t="str">
        <f>IF(F752="","",VLOOKUP(F752,別表３!$B$9:$D$14,3,FALSE))</f>
        <v/>
      </c>
      <c r="M752" s="98"/>
      <c r="N752" s="98"/>
      <c r="O752" s="97"/>
      <c r="P752" s="232">
        <f t="shared" si="79"/>
        <v>0</v>
      </c>
      <c r="Q752" s="7">
        <f t="shared" si="87"/>
        <v>0</v>
      </c>
      <c r="R752" s="7">
        <f t="shared" si="83"/>
        <v>0</v>
      </c>
      <c r="S752" s="7">
        <f t="shared" si="84"/>
        <v>0</v>
      </c>
      <c r="T752" s="7" t="str">
        <f t="shared" si="85"/>
        <v/>
      </c>
      <c r="U752" s="7" t="str">
        <f t="shared" si="86"/>
        <v/>
      </c>
    </row>
    <row r="753" spans="1:21" ht="15.95" hidden="1" customHeight="1">
      <c r="A753" s="230" t="s">
        <v>1907</v>
      </c>
      <c r="B753" s="105"/>
      <c r="C753" s="108"/>
      <c r="D753" s="108"/>
      <c r="E753" s="109"/>
      <c r="F753" s="109"/>
      <c r="G753" s="194">
        <f>VLOOKUP(E753,別表３!$B$9:$I$14,7,FALSE)</f>
        <v>0</v>
      </c>
      <c r="H753" s="194">
        <f>VLOOKUP($F753,別表３!$B$9:$I$14,7,FALSE)</f>
        <v>0</v>
      </c>
      <c r="I753" s="194">
        <f>VLOOKUP($F753,別表３!$B$9:$I$14,7,FALSE)</f>
        <v>0</v>
      </c>
      <c r="J753" s="194">
        <f>IF(F753=5,別表２!$E$4,0)</f>
        <v>0</v>
      </c>
      <c r="K753" s="194">
        <f>VLOOKUP($F753,別表３!$B$9:$I$14,5,FALSE)</f>
        <v>0</v>
      </c>
      <c r="L753" s="231" t="str">
        <f>IF(F753="","",VLOOKUP(F753,別表３!$B$9:$D$14,3,FALSE))</f>
        <v/>
      </c>
      <c r="M753" s="98"/>
      <c r="N753" s="98"/>
      <c r="O753" s="97"/>
      <c r="P753" s="232">
        <f t="shared" si="79"/>
        <v>0</v>
      </c>
      <c r="Q753" s="7">
        <f t="shared" si="87"/>
        <v>0</v>
      </c>
      <c r="R753" s="7">
        <f t="shared" si="83"/>
        <v>0</v>
      </c>
      <c r="S753" s="7">
        <f t="shared" si="84"/>
        <v>0</v>
      </c>
      <c r="T753" s="7" t="str">
        <f t="shared" si="85"/>
        <v/>
      </c>
      <c r="U753" s="7" t="str">
        <f t="shared" si="86"/>
        <v/>
      </c>
    </row>
    <row r="754" spans="1:21" ht="15.95" hidden="1" customHeight="1">
      <c r="A754" s="230" t="s">
        <v>1908</v>
      </c>
      <c r="B754" s="105"/>
      <c r="C754" s="108"/>
      <c r="D754" s="108"/>
      <c r="E754" s="109"/>
      <c r="F754" s="109"/>
      <c r="G754" s="194">
        <f>VLOOKUP(E754,別表３!$B$9:$I$14,7,FALSE)</f>
        <v>0</v>
      </c>
      <c r="H754" s="194">
        <f>VLOOKUP($F754,別表３!$B$9:$I$14,7,FALSE)</f>
        <v>0</v>
      </c>
      <c r="I754" s="194">
        <f>VLOOKUP($F754,別表３!$B$9:$I$14,7,FALSE)</f>
        <v>0</v>
      </c>
      <c r="J754" s="194">
        <f>IF(F754=5,別表２!$E$4,0)</f>
        <v>0</v>
      </c>
      <c r="K754" s="194">
        <f>VLOOKUP($F754,別表３!$B$9:$I$14,5,FALSE)</f>
        <v>0</v>
      </c>
      <c r="L754" s="231" t="str">
        <f>IF(F754="","",VLOOKUP(F754,別表３!$B$9:$D$14,3,FALSE))</f>
        <v/>
      </c>
      <c r="M754" s="98"/>
      <c r="N754" s="98"/>
      <c r="O754" s="97"/>
      <c r="P754" s="232">
        <f t="shared" si="79"/>
        <v>0</v>
      </c>
      <c r="Q754" s="7">
        <f t="shared" si="87"/>
        <v>0</v>
      </c>
      <c r="R754" s="7">
        <f t="shared" si="83"/>
        <v>0</v>
      </c>
      <c r="S754" s="7">
        <f t="shared" si="84"/>
        <v>0</v>
      </c>
      <c r="T754" s="7" t="str">
        <f t="shared" si="85"/>
        <v/>
      </c>
      <c r="U754" s="7" t="str">
        <f t="shared" si="86"/>
        <v/>
      </c>
    </row>
    <row r="755" spans="1:21" ht="15.95" hidden="1" customHeight="1">
      <c r="A755" s="230" t="s">
        <v>1909</v>
      </c>
      <c r="B755" s="105"/>
      <c r="C755" s="108"/>
      <c r="D755" s="108"/>
      <c r="E755" s="109"/>
      <c r="F755" s="109"/>
      <c r="G755" s="194">
        <f>VLOOKUP(E755,別表３!$B$9:$I$14,7,FALSE)</f>
        <v>0</v>
      </c>
      <c r="H755" s="194">
        <f>VLOOKUP($F755,別表３!$B$9:$I$14,7,FALSE)</f>
        <v>0</v>
      </c>
      <c r="I755" s="194">
        <f>VLOOKUP($F755,別表３!$B$9:$I$14,7,FALSE)</f>
        <v>0</v>
      </c>
      <c r="J755" s="194">
        <f>IF(F755=5,別表２!$E$4,0)</f>
        <v>0</v>
      </c>
      <c r="K755" s="194">
        <f>VLOOKUP($F755,別表３!$B$9:$I$14,5,FALSE)</f>
        <v>0</v>
      </c>
      <c r="L755" s="231" t="str">
        <f>IF(F755="","",VLOOKUP(F755,別表３!$B$9:$D$14,3,FALSE))</f>
        <v/>
      </c>
      <c r="M755" s="98"/>
      <c r="N755" s="98"/>
      <c r="O755" s="97"/>
      <c r="P755" s="232">
        <f t="shared" si="79"/>
        <v>0</v>
      </c>
      <c r="Q755" s="7">
        <f t="shared" si="87"/>
        <v>0</v>
      </c>
      <c r="R755" s="7">
        <f t="shared" si="83"/>
        <v>0</v>
      </c>
      <c r="S755" s="7">
        <f t="shared" si="84"/>
        <v>0</v>
      </c>
      <c r="T755" s="7" t="str">
        <f t="shared" si="85"/>
        <v/>
      </c>
      <c r="U755" s="7" t="str">
        <f t="shared" si="86"/>
        <v/>
      </c>
    </row>
    <row r="756" spans="1:21" ht="15.95" hidden="1" customHeight="1">
      <c r="A756" s="230" t="s">
        <v>1910</v>
      </c>
      <c r="B756" s="105"/>
      <c r="C756" s="108"/>
      <c r="D756" s="108"/>
      <c r="E756" s="109"/>
      <c r="F756" s="109"/>
      <c r="G756" s="194">
        <f>VLOOKUP(E756,別表３!$B$9:$I$14,7,FALSE)</f>
        <v>0</v>
      </c>
      <c r="H756" s="194">
        <f>VLOOKUP($F756,別表３!$B$9:$I$14,7,FALSE)</f>
        <v>0</v>
      </c>
      <c r="I756" s="194">
        <f>VLOOKUP($F756,別表３!$B$9:$I$14,7,FALSE)</f>
        <v>0</v>
      </c>
      <c r="J756" s="194">
        <f>IF(F756=5,別表２!$E$4,0)</f>
        <v>0</v>
      </c>
      <c r="K756" s="194">
        <f>VLOOKUP($F756,別表３!$B$9:$I$14,5,FALSE)</f>
        <v>0</v>
      </c>
      <c r="L756" s="231" t="str">
        <f>IF(F756="","",VLOOKUP(F756,別表３!$B$9:$D$14,3,FALSE))</f>
        <v/>
      </c>
      <c r="M756" s="98"/>
      <c r="N756" s="98"/>
      <c r="O756" s="97"/>
      <c r="P756" s="232">
        <f t="shared" si="79"/>
        <v>0</v>
      </c>
      <c r="Q756" s="7">
        <f t="shared" si="87"/>
        <v>0</v>
      </c>
      <c r="R756" s="7">
        <f t="shared" si="83"/>
        <v>0</v>
      </c>
      <c r="S756" s="7">
        <f t="shared" si="84"/>
        <v>0</v>
      </c>
      <c r="T756" s="7" t="str">
        <f t="shared" si="85"/>
        <v/>
      </c>
      <c r="U756" s="7" t="str">
        <f t="shared" si="86"/>
        <v/>
      </c>
    </row>
    <row r="757" spans="1:21" ht="15.95" hidden="1" customHeight="1">
      <c r="A757" s="230" t="s">
        <v>1911</v>
      </c>
      <c r="B757" s="105"/>
      <c r="C757" s="108"/>
      <c r="D757" s="108"/>
      <c r="E757" s="109"/>
      <c r="F757" s="109"/>
      <c r="G757" s="194">
        <f>VLOOKUP(E757,別表３!$B$9:$I$14,7,FALSE)</f>
        <v>0</v>
      </c>
      <c r="H757" s="194">
        <f>VLOOKUP($F757,別表３!$B$9:$I$14,7,FALSE)</f>
        <v>0</v>
      </c>
      <c r="I757" s="194">
        <f>VLOOKUP($F757,別表３!$B$9:$I$14,7,FALSE)</f>
        <v>0</v>
      </c>
      <c r="J757" s="194">
        <f>IF(F757=5,別表２!$E$4,0)</f>
        <v>0</v>
      </c>
      <c r="K757" s="194">
        <f>VLOOKUP($F757,別表３!$B$9:$I$14,5,FALSE)</f>
        <v>0</v>
      </c>
      <c r="L757" s="231" t="str">
        <f>IF(F757="","",VLOOKUP(F757,別表３!$B$9:$D$14,3,FALSE))</f>
        <v/>
      </c>
      <c r="M757" s="98"/>
      <c r="N757" s="98"/>
      <c r="O757" s="97"/>
      <c r="P757" s="232">
        <f t="shared" si="79"/>
        <v>0</v>
      </c>
      <c r="Q757" s="7">
        <f t="shared" si="87"/>
        <v>0</v>
      </c>
      <c r="R757" s="7">
        <f t="shared" si="83"/>
        <v>0</v>
      </c>
      <c r="S757" s="7">
        <f t="shared" si="84"/>
        <v>0</v>
      </c>
      <c r="T757" s="7" t="str">
        <f t="shared" si="85"/>
        <v/>
      </c>
      <c r="U757" s="7" t="str">
        <f t="shared" si="86"/>
        <v/>
      </c>
    </row>
    <row r="758" spans="1:21" ht="15.95" hidden="1" customHeight="1">
      <c r="A758" s="230" t="s">
        <v>1912</v>
      </c>
      <c r="B758" s="105"/>
      <c r="C758" s="108"/>
      <c r="D758" s="108"/>
      <c r="E758" s="109"/>
      <c r="F758" s="109"/>
      <c r="G758" s="194">
        <f>VLOOKUP(E758,別表３!$B$9:$I$14,7,FALSE)</f>
        <v>0</v>
      </c>
      <c r="H758" s="194">
        <f>VLOOKUP($F758,別表３!$B$9:$I$14,7,FALSE)</f>
        <v>0</v>
      </c>
      <c r="I758" s="194">
        <f>VLOOKUP($F758,別表３!$B$9:$I$14,7,FALSE)</f>
        <v>0</v>
      </c>
      <c r="J758" s="194">
        <f>IF(F758=5,別表２!$E$4,0)</f>
        <v>0</v>
      </c>
      <c r="K758" s="194">
        <f>VLOOKUP($F758,別表３!$B$9:$I$14,5,FALSE)</f>
        <v>0</v>
      </c>
      <c r="L758" s="231" t="str">
        <f>IF(F758="","",VLOOKUP(F758,別表３!$B$9:$D$14,3,FALSE))</f>
        <v/>
      </c>
      <c r="M758" s="98"/>
      <c r="N758" s="98"/>
      <c r="O758" s="97"/>
      <c r="P758" s="232">
        <f t="shared" si="79"/>
        <v>0</v>
      </c>
      <c r="Q758" s="7">
        <f t="shared" si="87"/>
        <v>0</v>
      </c>
      <c r="R758" s="7">
        <f t="shared" si="83"/>
        <v>0</v>
      </c>
      <c r="S758" s="7">
        <f t="shared" si="84"/>
        <v>0</v>
      </c>
      <c r="T758" s="7" t="str">
        <f t="shared" si="85"/>
        <v/>
      </c>
      <c r="U758" s="7" t="str">
        <f t="shared" si="86"/>
        <v/>
      </c>
    </row>
    <row r="759" spans="1:21" ht="15.95" hidden="1" customHeight="1">
      <c r="A759" s="230" t="s">
        <v>1913</v>
      </c>
      <c r="B759" s="105"/>
      <c r="C759" s="108"/>
      <c r="D759" s="108"/>
      <c r="E759" s="109"/>
      <c r="F759" s="109"/>
      <c r="G759" s="194">
        <f>VLOOKUP(E759,別表３!$B$9:$I$14,7,FALSE)</f>
        <v>0</v>
      </c>
      <c r="H759" s="194">
        <f>VLOOKUP($F759,別表３!$B$9:$I$14,7,FALSE)</f>
        <v>0</v>
      </c>
      <c r="I759" s="194">
        <f>VLOOKUP($F759,別表３!$B$9:$I$14,7,FALSE)</f>
        <v>0</v>
      </c>
      <c r="J759" s="194">
        <f>IF(F759=5,別表２!$E$4,0)</f>
        <v>0</v>
      </c>
      <c r="K759" s="194">
        <f>VLOOKUP($F759,別表３!$B$9:$I$14,5,FALSE)</f>
        <v>0</v>
      </c>
      <c r="L759" s="231" t="str">
        <f>IF(F759="","",VLOOKUP(F759,別表３!$B$9:$D$14,3,FALSE))</f>
        <v/>
      </c>
      <c r="M759" s="98"/>
      <c r="N759" s="98"/>
      <c r="O759" s="97"/>
      <c r="P759" s="232">
        <f t="shared" ref="P759:P784" si="88">IF(J759=0,0,IF(M759="",J759,M759))+IF(N759="",K759,IF(L759&lt;=N759+O759,L759,N759+O759))+SUM(G759:I759)</f>
        <v>0</v>
      </c>
      <c r="Q759" s="7">
        <f>IF(E759=5,G759,0)</f>
        <v>0</v>
      </c>
      <c r="R759" s="7">
        <f t="shared" si="83"/>
        <v>0</v>
      </c>
      <c r="S759" s="7">
        <f t="shared" si="84"/>
        <v>0</v>
      </c>
      <c r="T759" s="7" t="str">
        <f t="shared" si="85"/>
        <v/>
      </c>
      <c r="U759" s="7" t="str">
        <f t="shared" si="86"/>
        <v/>
      </c>
    </row>
    <row r="760" spans="1:21" s="217" customFormat="1" ht="15.95" hidden="1" customHeight="1">
      <c r="A760" s="230" t="s">
        <v>1914</v>
      </c>
      <c r="B760" s="105"/>
      <c r="C760" s="108"/>
      <c r="D760" s="108"/>
      <c r="E760" s="108"/>
      <c r="F760" s="108"/>
      <c r="G760" s="234">
        <f>VLOOKUP(E760,別表３!$B$9:$I$14,7,FALSE)</f>
        <v>0</v>
      </c>
      <c r="H760" s="234">
        <f>VLOOKUP($F760,別表３!$B$9:$I$14,7,FALSE)</f>
        <v>0</v>
      </c>
      <c r="I760" s="234">
        <f>VLOOKUP($F760,別表３!$B$9:$I$14,7,FALSE)</f>
        <v>0</v>
      </c>
      <c r="J760" s="234">
        <f>IF(F760=5,別表２!$E$4,0)</f>
        <v>0</v>
      </c>
      <c r="K760" s="234">
        <f>VLOOKUP($F760,別表３!$B$9:$I$14,5,FALSE)</f>
        <v>0</v>
      </c>
      <c r="L760" s="235" t="str">
        <f>IF(F760="","",VLOOKUP(F760,別表３!$B$9:$D$14,3,FALSE))</f>
        <v/>
      </c>
      <c r="M760" s="103"/>
      <c r="N760" s="103"/>
      <c r="O760" s="568"/>
      <c r="P760" s="236">
        <f t="shared" si="88"/>
        <v>0</v>
      </c>
      <c r="Q760" s="7">
        <f t="shared" ref="Q760:Q780" si="89">IF(E760=5,G760,0)</f>
        <v>0</v>
      </c>
      <c r="R760" s="7">
        <f t="shared" si="83"/>
        <v>0</v>
      </c>
      <c r="S760" s="7">
        <f t="shared" si="84"/>
        <v>0</v>
      </c>
      <c r="T760" s="7" t="str">
        <f t="shared" si="85"/>
        <v/>
      </c>
      <c r="U760" s="7" t="str">
        <f t="shared" si="86"/>
        <v/>
      </c>
    </row>
    <row r="761" spans="1:21" s="217" customFormat="1" ht="15.95" hidden="1" customHeight="1">
      <c r="A761" s="230" t="s">
        <v>1915</v>
      </c>
      <c r="B761" s="105"/>
      <c r="C761" s="108"/>
      <c r="D761" s="108"/>
      <c r="E761" s="108"/>
      <c r="F761" s="108"/>
      <c r="G761" s="234">
        <f>VLOOKUP(E761,別表３!$B$9:$I$14,7,FALSE)</f>
        <v>0</v>
      </c>
      <c r="H761" s="234">
        <f>VLOOKUP($F761,別表３!$B$9:$I$14,7,FALSE)</f>
        <v>0</v>
      </c>
      <c r="I761" s="234">
        <f>VLOOKUP($F761,別表３!$B$9:$I$14,7,FALSE)</f>
        <v>0</v>
      </c>
      <c r="J761" s="234">
        <f>IF(F761=5,別表２!$E$4,0)</f>
        <v>0</v>
      </c>
      <c r="K761" s="234">
        <f>VLOOKUP($F761,別表３!$B$9:$I$14,5,FALSE)</f>
        <v>0</v>
      </c>
      <c r="L761" s="235" t="str">
        <f>IF(F761="","",VLOOKUP(F761,別表３!$B$9:$D$14,3,FALSE))</f>
        <v/>
      </c>
      <c r="M761" s="103"/>
      <c r="N761" s="103"/>
      <c r="O761" s="568"/>
      <c r="P761" s="236">
        <f t="shared" si="88"/>
        <v>0</v>
      </c>
      <c r="Q761" s="7">
        <f t="shared" si="89"/>
        <v>0</v>
      </c>
      <c r="R761" s="7">
        <f t="shared" si="83"/>
        <v>0</v>
      </c>
      <c r="S761" s="7">
        <f t="shared" si="84"/>
        <v>0</v>
      </c>
      <c r="T761" s="7" t="str">
        <f t="shared" si="85"/>
        <v/>
      </c>
      <c r="U761" s="7" t="str">
        <f t="shared" si="86"/>
        <v/>
      </c>
    </row>
    <row r="762" spans="1:21" s="217" customFormat="1" ht="15.95" hidden="1" customHeight="1">
      <c r="A762" s="230" t="s">
        <v>1916</v>
      </c>
      <c r="B762" s="105"/>
      <c r="C762" s="110"/>
      <c r="D762" s="110"/>
      <c r="E762" s="108"/>
      <c r="F762" s="108"/>
      <c r="G762" s="234">
        <f>VLOOKUP(E762,別表３!$B$9:$I$14,7,FALSE)</f>
        <v>0</v>
      </c>
      <c r="H762" s="234">
        <f>VLOOKUP($F762,別表３!$B$9:$I$14,7,FALSE)</f>
        <v>0</v>
      </c>
      <c r="I762" s="234">
        <f>VLOOKUP($F762,別表３!$B$9:$I$14,7,FALSE)</f>
        <v>0</v>
      </c>
      <c r="J762" s="234">
        <f>IF(F762=5,別表２!$E$4,0)</f>
        <v>0</v>
      </c>
      <c r="K762" s="234">
        <f>VLOOKUP($F762,別表３!$B$9:$I$14,5,FALSE)</f>
        <v>0</v>
      </c>
      <c r="L762" s="235" t="str">
        <f>IF(F762="","",VLOOKUP(F762,別表３!$B$9:$D$14,3,FALSE))</f>
        <v/>
      </c>
      <c r="M762" s="103"/>
      <c r="N762" s="103"/>
      <c r="O762" s="568"/>
      <c r="P762" s="236">
        <f t="shared" si="88"/>
        <v>0</v>
      </c>
      <c r="Q762" s="7">
        <f t="shared" si="89"/>
        <v>0</v>
      </c>
      <c r="R762" s="7">
        <f t="shared" si="83"/>
        <v>0</v>
      </c>
      <c r="S762" s="7">
        <f t="shared" si="84"/>
        <v>0</v>
      </c>
      <c r="T762" s="7" t="str">
        <f t="shared" si="85"/>
        <v/>
      </c>
      <c r="U762" s="7" t="str">
        <f t="shared" si="86"/>
        <v/>
      </c>
    </row>
    <row r="763" spans="1:21" s="217" customFormat="1" ht="15.95" hidden="1" customHeight="1">
      <c r="A763" s="230" t="s">
        <v>1917</v>
      </c>
      <c r="B763" s="105"/>
      <c r="C763" s="108"/>
      <c r="D763" s="108"/>
      <c r="E763" s="108"/>
      <c r="F763" s="108"/>
      <c r="G763" s="234">
        <f>VLOOKUP(E763,別表３!$B$9:$I$14,7,FALSE)</f>
        <v>0</v>
      </c>
      <c r="H763" s="234">
        <f>VLOOKUP($F763,別表３!$B$9:$I$14,7,FALSE)</f>
        <v>0</v>
      </c>
      <c r="I763" s="234">
        <f>VLOOKUP($F763,別表３!$B$9:$I$14,7,FALSE)</f>
        <v>0</v>
      </c>
      <c r="J763" s="234">
        <f>IF(F763=5,別表２!$E$4,0)</f>
        <v>0</v>
      </c>
      <c r="K763" s="234">
        <f>VLOOKUP($F763,別表３!$B$9:$I$14,5,FALSE)</f>
        <v>0</v>
      </c>
      <c r="L763" s="235" t="str">
        <f>IF(F763="","",VLOOKUP(F763,別表３!$B$9:$D$14,3,FALSE))</f>
        <v/>
      </c>
      <c r="M763" s="103"/>
      <c r="N763" s="103"/>
      <c r="O763" s="568"/>
      <c r="P763" s="236">
        <f t="shared" si="88"/>
        <v>0</v>
      </c>
      <c r="Q763" s="7">
        <f t="shared" si="89"/>
        <v>0</v>
      </c>
      <c r="R763" s="7">
        <f t="shared" si="83"/>
        <v>0</v>
      </c>
      <c r="S763" s="7">
        <f t="shared" si="84"/>
        <v>0</v>
      </c>
      <c r="T763" s="7" t="str">
        <f t="shared" si="85"/>
        <v/>
      </c>
      <c r="U763" s="7" t="str">
        <f t="shared" si="86"/>
        <v/>
      </c>
    </row>
    <row r="764" spans="1:21" ht="15.95" hidden="1" customHeight="1">
      <c r="A764" s="230" t="s">
        <v>1918</v>
      </c>
      <c r="B764" s="105"/>
      <c r="C764" s="108"/>
      <c r="D764" s="108"/>
      <c r="E764" s="109"/>
      <c r="F764" s="109"/>
      <c r="G764" s="194">
        <f>VLOOKUP(E764,別表３!$B$9:$I$14,7,FALSE)</f>
        <v>0</v>
      </c>
      <c r="H764" s="194">
        <f>VLOOKUP($F764,別表３!$B$9:$I$14,7,FALSE)</f>
        <v>0</v>
      </c>
      <c r="I764" s="194">
        <f>VLOOKUP($F764,別表３!$B$9:$I$14,7,FALSE)</f>
        <v>0</v>
      </c>
      <c r="J764" s="194">
        <f>IF(F764=5,別表２!$E$4,0)</f>
        <v>0</v>
      </c>
      <c r="K764" s="194">
        <f>VLOOKUP($F764,別表３!$B$9:$I$14,5,FALSE)</f>
        <v>0</v>
      </c>
      <c r="L764" s="231" t="str">
        <f>IF(F764="","",VLOOKUP(F764,別表３!$B$9:$D$14,3,FALSE))</f>
        <v/>
      </c>
      <c r="M764" s="98"/>
      <c r="N764" s="98"/>
      <c r="O764" s="97"/>
      <c r="P764" s="232">
        <f t="shared" si="88"/>
        <v>0</v>
      </c>
      <c r="Q764" s="7">
        <f t="shared" si="89"/>
        <v>0</v>
      </c>
      <c r="R764" s="7">
        <f t="shared" si="83"/>
        <v>0</v>
      </c>
      <c r="S764" s="7">
        <f t="shared" si="84"/>
        <v>0</v>
      </c>
      <c r="T764" s="7" t="str">
        <f t="shared" si="85"/>
        <v/>
      </c>
      <c r="U764" s="7" t="str">
        <f t="shared" si="86"/>
        <v/>
      </c>
    </row>
    <row r="765" spans="1:21" ht="15.95" hidden="1" customHeight="1">
      <c r="A765" s="230" t="s">
        <v>1919</v>
      </c>
      <c r="B765" s="105"/>
      <c r="C765" s="108"/>
      <c r="D765" s="108"/>
      <c r="E765" s="109"/>
      <c r="F765" s="109"/>
      <c r="G765" s="194">
        <f>VLOOKUP(E765,別表３!$B$9:$I$14,7,FALSE)</f>
        <v>0</v>
      </c>
      <c r="H765" s="194">
        <f>VLOOKUP($F765,別表３!$B$9:$I$14,7,FALSE)</f>
        <v>0</v>
      </c>
      <c r="I765" s="194">
        <f>VLOOKUP($F765,別表３!$B$9:$I$14,7,FALSE)</f>
        <v>0</v>
      </c>
      <c r="J765" s="194">
        <f>IF(F765=5,別表２!$E$4,0)</f>
        <v>0</v>
      </c>
      <c r="K765" s="194">
        <f>VLOOKUP($F765,別表３!$B$9:$I$14,5,FALSE)</f>
        <v>0</v>
      </c>
      <c r="L765" s="231" t="str">
        <f>IF(F765="","",VLOOKUP(F765,別表３!$B$9:$D$14,3,FALSE))</f>
        <v/>
      </c>
      <c r="M765" s="98"/>
      <c r="N765" s="98"/>
      <c r="O765" s="97"/>
      <c r="P765" s="232">
        <f t="shared" si="88"/>
        <v>0</v>
      </c>
      <c r="Q765" s="7">
        <f t="shared" si="89"/>
        <v>0</v>
      </c>
      <c r="R765" s="7">
        <f t="shared" si="83"/>
        <v>0</v>
      </c>
      <c r="S765" s="7">
        <f t="shared" si="84"/>
        <v>0</v>
      </c>
      <c r="T765" s="7" t="str">
        <f t="shared" si="85"/>
        <v/>
      </c>
      <c r="U765" s="7" t="str">
        <f t="shared" si="86"/>
        <v/>
      </c>
    </row>
    <row r="766" spans="1:21" ht="15.95" hidden="1" customHeight="1">
      <c r="A766" s="230" t="s">
        <v>1920</v>
      </c>
      <c r="B766" s="105"/>
      <c r="C766" s="108"/>
      <c r="D766" s="108"/>
      <c r="E766" s="109"/>
      <c r="F766" s="109"/>
      <c r="G766" s="194">
        <f>VLOOKUP(E766,別表３!$B$9:$I$14,7,FALSE)</f>
        <v>0</v>
      </c>
      <c r="H766" s="194">
        <f>VLOOKUP($F766,別表３!$B$9:$I$14,7,FALSE)</f>
        <v>0</v>
      </c>
      <c r="I766" s="194">
        <f>VLOOKUP($F766,別表３!$B$9:$I$14,7,FALSE)</f>
        <v>0</v>
      </c>
      <c r="J766" s="194">
        <f>IF(F766=5,別表２!$E$4,0)</f>
        <v>0</v>
      </c>
      <c r="K766" s="194">
        <f>VLOOKUP($F766,別表３!$B$9:$I$14,5,FALSE)</f>
        <v>0</v>
      </c>
      <c r="L766" s="231" t="str">
        <f>IF(F766="","",VLOOKUP(F766,別表３!$B$9:$D$14,3,FALSE))</f>
        <v/>
      </c>
      <c r="M766" s="98"/>
      <c r="N766" s="98"/>
      <c r="O766" s="97"/>
      <c r="P766" s="232">
        <f t="shared" si="88"/>
        <v>0</v>
      </c>
      <c r="Q766" s="7">
        <f t="shared" si="89"/>
        <v>0</v>
      </c>
      <c r="R766" s="7">
        <f t="shared" si="83"/>
        <v>0</v>
      </c>
      <c r="S766" s="7">
        <f t="shared" si="84"/>
        <v>0</v>
      </c>
      <c r="T766" s="7" t="str">
        <f t="shared" si="85"/>
        <v/>
      </c>
      <c r="U766" s="7" t="str">
        <f t="shared" si="86"/>
        <v/>
      </c>
    </row>
    <row r="767" spans="1:21" ht="15.95" hidden="1" customHeight="1">
      <c r="A767" s="230" t="s">
        <v>1921</v>
      </c>
      <c r="B767" s="105"/>
      <c r="C767" s="108"/>
      <c r="D767" s="108"/>
      <c r="E767" s="109"/>
      <c r="F767" s="109"/>
      <c r="G767" s="194">
        <f>VLOOKUP(E767,別表３!$B$9:$I$14,7,FALSE)</f>
        <v>0</v>
      </c>
      <c r="H767" s="194">
        <f>VLOOKUP($F767,別表３!$B$9:$I$14,7,FALSE)</f>
        <v>0</v>
      </c>
      <c r="I767" s="194">
        <f>VLOOKUP($F767,別表３!$B$9:$I$14,7,FALSE)</f>
        <v>0</v>
      </c>
      <c r="J767" s="194">
        <f>IF(F767=5,別表２!$E$4,0)</f>
        <v>0</v>
      </c>
      <c r="K767" s="194">
        <f>VLOOKUP($F767,別表３!$B$9:$I$14,5,FALSE)</f>
        <v>0</v>
      </c>
      <c r="L767" s="231" t="str">
        <f>IF(F767="","",VLOOKUP(F767,別表３!$B$9:$D$14,3,FALSE))</f>
        <v/>
      </c>
      <c r="M767" s="98"/>
      <c r="N767" s="98"/>
      <c r="O767" s="97"/>
      <c r="P767" s="232">
        <f t="shared" si="88"/>
        <v>0</v>
      </c>
      <c r="Q767" s="7">
        <f t="shared" si="89"/>
        <v>0</v>
      </c>
      <c r="R767" s="7">
        <f t="shared" si="83"/>
        <v>0</v>
      </c>
      <c r="S767" s="7">
        <f t="shared" si="84"/>
        <v>0</v>
      </c>
      <c r="T767" s="7" t="str">
        <f t="shared" si="85"/>
        <v/>
      </c>
      <c r="U767" s="7" t="str">
        <f t="shared" si="86"/>
        <v/>
      </c>
    </row>
    <row r="768" spans="1:21" ht="15.95" hidden="1" customHeight="1">
      <c r="A768" s="230" t="s">
        <v>1922</v>
      </c>
      <c r="B768" s="105"/>
      <c r="C768" s="108"/>
      <c r="D768" s="108"/>
      <c r="E768" s="109"/>
      <c r="F768" s="109"/>
      <c r="G768" s="194">
        <f>VLOOKUP(E768,別表３!$B$9:$I$14,7,FALSE)</f>
        <v>0</v>
      </c>
      <c r="H768" s="194">
        <f>VLOOKUP($F768,別表３!$B$9:$I$14,7,FALSE)</f>
        <v>0</v>
      </c>
      <c r="I768" s="194">
        <f>VLOOKUP($F768,別表３!$B$9:$I$14,7,FALSE)</f>
        <v>0</v>
      </c>
      <c r="J768" s="194">
        <f>IF(F768=5,別表２!$E$4,0)</f>
        <v>0</v>
      </c>
      <c r="K768" s="194">
        <f>VLOOKUP($F768,別表３!$B$9:$I$14,5,FALSE)</f>
        <v>0</v>
      </c>
      <c r="L768" s="231" t="str">
        <f>IF(F768="","",VLOOKUP(F768,別表３!$B$9:$D$14,3,FALSE))</f>
        <v/>
      </c>
      <c r="M768" s="98"/>
      <c r="N768" s="98"/>
      <c r="O768" s="97"/>
      <c r="P768" s="232">
        <f t="shared" si="88"/>
        <v>0</v>
      </c>
      <c r="Q768" s="7">
        <f t="shared" si="89"/>
        <v>0</v>
      </c>
      <c r="R768" s="7">
        <f t="shared" si="83"/>
        <v>0</v>
      </c>
      <c r="S768" s="7">
        <f t="shared" si="84"/>
        <v>0</v>
      </c>
      <c r="T768" s="7" t="str">
        <f t="shared" si="85"/>
        <v/>
      </c>
      <c r="U768" s="7" t="str">
        <f t="shared" si="86"/>
        <v/>
      </c>
    </row>
    <row r="769" spans="1:21" ht="15.95" hidden="1" customHeight="1">
      <c r="A769" s="230" t="s">
        <v>1923</v>
      </c>
      <c r="B769" s="105"/>
      <c r="C769" s="108"/>
      <c r="D769" s="108"/>
      <c r="E769" s="109"/>
      <c r="F769" s="109"/>
      <c r="G769" s="194">
        <f>VLOOKUP(E769,別表３!$B$9:$I$14,7,FALSE)</f>
        <v>0</v>
      </c>
      <c r="H769" s="194">
        <f>VLOOKUP($F769,別表３!$B$9:$I$14,7,FALSE)</f>
        <v>0</v>
      </c>
      <c r="I769" s="194">
        <f>VLOOKUP($F769,別表３!$B$9:$I$14,7,FALSE)</f>
        <v>0</v>
      </c>
      <c r="J769" s="194">
        <f>IF(F769=5,別表２!$E$4,0)</f>
        <v>0</v>
      </c>
      <c r="K769" s="194">
        <f>VLOOKUP($F769,別表３!$B$9:$I$14,5,FALSE)</f>
        <v>0</v>
      </c>
      <c r="L769" s="231" t="str">
        <f>IF(F769="","",VLOOKUP(F769,別表３!$B$9:$D$14,3,FALSE))</f>
        <v/>
      </c>
      <c r="M769" s="98"/>
      <c r="N769" s="98"/>
      <c r="O769" s="97"/>
      <c r="P769" s="232">
        <f t="shared" si="88"/>
        <v>0</v>
      </c>
      <c r="Q769" s="7">
        <f t="shared" si="89"/>
        <v>0</v>
      </c>
      <c r="R769" s="7">
        <f t="shared" si="83"/>
        <v>0</v>
      </c>
      <c r="S769" s="7">
        <f t="shared" si="84"/>
        <v>0</v>
      </c>
      <c r="T769" s="7" t="str">
        <f t="shared" si="85"/>
        <v/>
      </c>
      <c r="U769" s="7" t="str">
        <f t="shared" si="86"/>
        <v/>
      </c>
    </row>
    <row r="770" spans="1:21" ht="15.95" hidden="1" customHeight="1">
      <c r="A770" s="230" t="s">
        <v>1924</v>
      </c>
      <c r="B770" s="105"/>
      <c r="C770" s="109"/>
      <c r="D770" s="109"/>
      <c r="E770" s="109"/>
      <c r="F770" s="109"/>
      <c r="G770" s="194">
        <f>VLOOKUP(E770,別表３!$B$9:$I$14,7,FALSE)</f>
        <v>0</v>
      </c>
      <c r="H770" s="194">
        <f>VLOOKUP($F770,別表３!$B$9:$I$14,7,FALSE)</f>
        <v>0</v>
      </c>
      <c r="I770" s="194">
        <f>VLOOKUP($F770,別表３!$B$9:$I$14,7,FALSE)</f>
        <v>0</v>
      </c>
      <c r="J770" s="194">
        <f>IF(F770=5,別表２!$E$4,0)</f>
        <v>0</v>
      </c>
      <c r="K770" s="194">
        <f>VLOOKUP($F770,別表３!$B$9:$I$14,5,FALSE)</f>
        <v>0</v>
      </c>
      <c r="L770" s="231" t="str">
        <f>IF(F770="","",VLOOKUP(F770,別表３!$B$9:$D$14,3,FALSE))</f>
        <v/>
      </c>
      <c r="M770" s="98"/>
      <c r="N770" s="98"/>
      <c r="O770" s="97"/>
      <c r="P770" s="232">
        <f t="shared" si="88"/>
        <v>0</v>
      </c>
      <c r="Q770" s="7">
        <f t="shared" si="89"/>
        <v>0</v>
      </c>
      <c r="R770" s="7">
        <f t="shared" si="83"/>
        <v>0</v>
      </c>
      <c r="S770" s="7">
        <f t="shared" si="84"/>
        <v>0</v>
      </c>
      <c r="T770" s="7" t="str">
        <f t="shared" si="85"/>
        <v/>
      </c>
      <c r="U770" s="7" t="str">
        <f t="shared" si="86"/>
        <v/>
      </c>
    </row>
    <row r="771" spans="1:21" ht="15.95" hidden="1" customHeight="1">
      <c r="A771" s="230" t="s">
        <v>1925</v>
      </c>
      <c r="B771" s="105"/>
      <c r="C771" s="109"/>
      <c r="D771" s="109"/>
      <c r="E771" s="109"/>
      <c r="F771" s="109"/>
      <c r="G771" s="194">
        <f>VLOOKUP(E771,別表３!$B$9:$I$14,7,FALSE)</f>
        <v>0</v>
      </c>
      <c r="H771" s="194">
        <f>VLOOKUP($F771,別表３!$B$9:$I$14,7,FALSE)</f>
        <v>0</v>
      </c>
      <c r="I771" s="194">
        <f>VLOOKUP($F771,別表３!$B$9:$I$14,7,FALSE)</f>
        <v>0</v>
      </c>
      <c r="J771" s="194">
        <f>IF(F771=5,別表２!$E$4,0)</f>
        <v>0</v>
      </c>
      <c r="K771" s="194">
        <f>VLOOKUP($F771,別表３!$B$9:$I$14,5,FALSE)</f>
        <v>0</v>
      </c>
      <c r="L771" s="231" t="str">
        <f>IF(F771="","",VLOOKUP(F771,別表３!$B$9:$D$14,3,FALSE))</f>
        <v/>
      </c>
      <c r="M771" s="98"/>
      <c r="N771" s="98"/>
      <c r="O771" s="97"/>
      <c r="P771" s="232">
        <f t="shared" si="88"/>
        <v>0</v>
      </c>
      <c r="Q771" s="7">
        <f t="shared" si="89"/>
        <v>0</v>
      </c>
      <c r="R771" s="7">
        <f t="shared" si="83"/>
        <v>0</v>
      </c>
      <c r="S771" s="7">
        <f t="shared" si="84"/>
        <v>0</v>
      </c>
      <c r="T771" s="7" t="str">
        <f t="shared" si="85"/>
        <v/>
      </c>
      <c r="U771" s="7" t="str">
        <f t="shared" si="86"/>
        <v/>
      </c>
    </row>
    <row r="772" spans="1:21" ht="15.95" hidden="1" customHeight="1">
      <c r="A772" s="230" t="s">
        <v>1926</v>
      </c>
      <c r="B772" s="105"/>
      <c r="C772" s="109"/>
      <c r="D772" s="109"/>
      <c r="E772" s="109"/>
      <c r="F772" s="109"/>
      <c r="G772" s="194">
        <f>VLOOKUP(E772,別表３!$B$9:$I$14,7,FALSE)</f>
        <v>0</v>
      </c>
      <c r="H772" s="194">
        <f>VLOOKUP($F772,別表３!$B$9:$I$14,7,FALSE)</f>
        <v>0</v>
      </c>
      <c r="I772" s="194">
        <f>VLOOKUP($F772,別表３!$B$9:$I$14,7,FALSE)</f>
        <v>0</v>
      </c>
      <c r="J772" s="194">
        <f>IF(F772=5,別表２!$E$4,0)</f>
        <v>0</v>
      </c>
      <c r="K772" s="194">
        <f>VLOOKUP($F772,別表３!$B$9:$I$14,5,FALSE)</f>
        <v>0</v>
      </c>
      <c r="L772" s="231" t="str">
        <f>IF(F772="","",VLOOKUP(F772,別表３!$B$9:$D$14,3,FALSE))</f>
        <v/>
      </c>
      <c r="M772" s="98"/>
      <c r="N772" s="98"/>
      <c r="O772" s="97"/>
      <c r="P772" s="232">
        <f t="shared" si="88"/>
        <v>0</v>
      </c>
      <c r="Q772" s="7">
        <f t="shared" si="89"/>
        <v>0</v>
      </c>
      <c r="R772" s="7">
        <f t="shared" si="83"/>
        <v>0</v>
      </c>
      <c r="S772" s="7">
        <f t="shared" si="84"/>
        <v>0</v>
      </c>
      <c r="T772" s="7" t="str">
        <f t="shared" si="85"/>
        <v/>
      </c>
      <c r="U772" s="7" t="str">
        <f t="shared" si="86"/>
        <v/>
      </c>
    </row>
    <row r="773" spans="1:21" ht="15.95" hidden="1" customHeight="1">
      <c r="A773" s="230" t="s">
        <v>1927</v>
      </c>
      <c r="B773" s="105"/>
      <c r="C773" s="109"/>
      <c r="D773" s="109"/>
      <c r="E773" s="109"/>
      <c r="F773" s="109"/>
      <c r="G773" s="194">
        <f>VLOOKUP(E773,別表３!$B$9:$I$14,7,FALSE)</f>
        <v>0</v>
      </c>
      <c r="H773" s="194">
        <f>VLOOKUP($F773,別表３!$B$9:$I$14,7,FALSE)</f>
        <v>0</v>
      </c>
      <c r="I773" s="194">
        <f>VLOOKUP($F773,別表３!$B$9:$I$14,7,FALSE)</f>
        <v>0</v>
      </c>
      <c r="J773" s="194">
        <f>IF(F773=5,別表２!$E$4,0)</f>
        <v>0</v>
      </c>
      <c r="K773" s="194">
        <f>VLOOKUP($F773,別表３!$B$9:$I$14,5,FALSE)</f>
        <v>0</v>
      </c>
      <c r="L773" s="231" t="str">
        <f>IF(F773="","",VLOOKUP(F773,別表３!$B$9:$D$14,3,FALSE))</f>
        <v/>
      </c>
      <c r="M773" s="98"/>
      <c r="N773" s="98"/>
      <c r="O773" s="97"/>
      <c r="P773" s="232">
        <f t="shared" si="88"/>
        <v>0</v>
      </c>
      <c r="Q773" s="7">
        <f t="shared" si="89"/>
        <v>0</v>
      </c>
      <c r="R773" s="7">
        <f t="shared" si="83"/>
        <v>0</v>
      </c>
      <c r="S773" s="7">
        <f t="shared" si="84"/>
        <v>0</v>
      </c>
      <c r="T773" s="7" t="str">
        <f t="shared" si="85"/>
        <v/>
      </c>
      <c r="U773" s="7" t="str">
        <f t="shared" si="86"/>
        <v/>
      </c>
    </row>
    <row r="774" spans="1:21" ht="15.95" hidden="1" customHeight="1">
      <c r="A774" s="230" t="s">
        <v>1928</v>
      </c>
      <c r="B774" s="105"/>
      <c r="C774" s="109"/>
      <c r="D774" s="109"/>
      <c r="E774" s="109"/>
      <c r="F774" s="109"/>
      <c r="G774" s="194">
        <f>VLOOKUP(E774,別表３!$B$9:$I$14,7,FALSE)</f>
        <v>0</v>
      </c>
      <c r="H774" s="194">
        <f>VLOOKUP($F774,別表３!$B$9:$I$14,7,FALSE)</f>
        <v>0</v>
      </c>
      <c r="I774" s="194">
        <f>VLOOKUP($F774,別表３!$B$9:$I$14,7,FALSE)</f>
        <v>0</v>
      </c>
      <c r="J774" s="194">
        <f>IF(F774=5,別表２!$E$4,0)</f>
        <v>0</v>
      </c>
      <c r="K774" s="194">
        <f>VLOOKUP($F774,別表３!$B$9:$I$14,5,FALSE)</f>
        <v>0</v>
      </c>
      <c r="L774" s="231" t="str">
        <f>IF(F774="","",VLOOKUP(F774,別表３!$B$9:$D$14,3,FALSE))</f>
        <v/>
      </c>
      <c r="M774" s="98"/>
      <c r="N774" s="98"/>
      <c r="O774" s="97"/>
      <c r="P774" s="232">
        <f t="shared" si="88"/>
        <v>0</v>
      </c>
      <c r="Q774" s="7">
        <f t="shared" si="89"/>
        <v>0</v>
      </c>
      <c r="R774" s="7">
        <f t="shared" si="83"/>
        <v>0</v>
      </c>
      <c r="S774" s="7">
        <f t="shared" si="84"/>
        <v>0</v>
      </c>
      <c r="T774" s="7" t="str">
        <f t="shared" si="85"/>
        <v/>
      </c>
      <c r="U774" s="7" t="str">
        <f t="shared" si="86"/>
        <v/>
      </c>
    </row>
    <row r="775" spans="1:21" ht="15.95" hidden="1" customHeight="1">
      <c r="A775" s="230" t="s">
        <v>1929</v>
      </c>
      <c r="B775" s="105"/>
      <c r="C775" s="108"/>
      <c r="D775" s="108"/>
      <c r="E775" s="109"/>
      <c r="F775" s="109"/>
      <c r="G775" s="194">
        <f>VLOOKUP(E775,別表３!$B$9:$I$14,7,FALSE)</f>
        <v>0</v>
      </c>
      <c r="H775" s="194">
        <f>VLOOKUP($F775,別表３!$B$9:$I$14,7,FALSE)</f>
        <v>0</v>
      </c>
      <c r="I775" s="194">
        <f>VLOOKUP($F775,別表３!$B$9:$I$14,7,FALSE)</f>
        <v>0</v>
      </c>
      <c r="J775" s="194">
        <f>IF(F775=5,別表２!$E$4,0)</f>
        <v>0</v>
      </c>
      <c r="K775" s="194">
        <f>VLOOKUP($F775,別表３!$B$9:$I$14,5,FALSE)</f>
        <v>0</v>
      </c>
      <c r="L775" s="231" t="str">
        <f>IF(F775="","",VLOOKUP(F775,別表３!$B$9:$D$14,3,FALSE))</f>
        <v/>
      </c>
      <c r="M775" s="98"/>
      <c r="N775" s="98"/>
      <c r="O775" s="97"/>
      <c r="P775" s="232">
        <f t="shared" si="88"/>
        <v>0</v>
      </c>
      <c r="Q775" s="7">
        <f t="shared" si="89"/>
        <v>0</v>
      </c>
      <c r="R775" s="7">
        <f t="shared" si="83"/>
        <v>0</v>
      </c>
      <c r="S775" s="7">
        <f t="shared" si="84"/>
        <v>0</v>
      </c>
      <c r="T775" s="7" t="str">
        <f t="shared" si="85"/>
        <v/>
      </c>
      <c r="U775" s="7" t="str">
        <f t="shared" si="86"/>
        <v/>
      </c>
    </row>
    <row r="776" spans="1:21" ht="15.95" hidden="1" customHeight="1">
      <c r="A776" s="230" t="s">
        <v>1930</v>
      </c>
      <c r="B776" s="105"/>
      <c r="C776" s="108"/>
      <c r="D776" s="108"/>
      <c r="E776" s="109"/>
      <c r="F776" s="109"/>
      <c r="G776" s="194">
        <f>VLOOKUP(E776,別表３!$B$9:$I$14,7,FALSE)</f>
        <v>0</v>
      </c>
      <c r="H776" s="194">
        <f>VLOOKUP($F776,別表３!$B$9:$I$14,7,FALSE)</f>
        <v>0</v>
      </c>
      <c r="I776" s="194">
        <f>VLOOKUP($F776,別表３!$B$9:$I$14,7,FALSE)</f>
        <v>0</v>
      </c>
      <c r="J776" s="194">
        <f>IF(F776=5,別表２!$E$4,0)</f>
        <v>0</v>
      </c>
      <c r="K776" s="194">
        <f>VLOOKUP($F776,別表３!$B$9:$I$14,5,FALSE)</f>
        <v>0</v>
      </c>
      <c r="L776" s="231" t="str">
        <f>IF(F776="","",VLOOKUP(F776,別表３!$B$9:$D$14,3,FALSE))</f>
        <v/>
      </c>
      <c r="M776" s="98"/>
      <c r="N776" s="98"/>
      <c r="O776" s="97"/>
      <c r="P776" s="232">
        <f t="shared" si="88"/>
        <v>0</v>
      </c>
      <c r="Q776" s="7">
        <f t="shared" si="89"/>
        <v>0</v>
      </c>
      <c r="R776" s="7">
        <f t="shared" si="83"/>
        <v>0</v>
      </c>
      <c r="S776" s="7">
        <f t="shared" si="84"/>
        <v>0</v>
      </c>
      <c r="T776" s="7" t="str">
        <f t="shared" si="85"/>
        <v/>
      </c>
      <c r="U776" s="7" t="str">
        <f t="shared" si="86"/>
        <v/>
      </c>
    </row>
    <row r="777" spans="1:21" ht="15.95" hidden="1" customHeight="1">
      <c r="A777" s="230" t="s">
        <v>1931</v>
      </c>
      <c r="B777" s="105"/>
      <c r="C777" s="108"/>
      <c r="D777" s="108"/>
      <c r="E777" s="109"/>
      <c r="F777" s="109"/>
      <c r="G777" s="194">
        <f>VLOOKUP(E777,別表３!$B$9:$I$14,7,FALSE)</f>
        <v>0</v>
      </c>
      <c r="H777" s="194">
        <f>VLOOKUP($F777,別表３!$B$9:$I$14,7,FALSE)</f>
        <v>0</v>
      </c>
      <c r="I777" s="194">
        <f>VLOOKUP($F777,別表３!$B$9:$I$14,7,FALSE)</f>
        <v>0</v>
      </c>
      <c r="J777" s="194">
        <f>IF(F777=5,別表２!$E$4,0)</f>
        <v>0</v>
      </c>
      <c r="K777" s="194">
        <f>VLOOKUP($F777,別表３!$B$9:$I$14,5,FALSE)</f>
        <v>0</v>
      </c>
      <c r="L777" s="231" t="str">
        <f>IF(F777="","",VLOOKUP(F777,別表３!$B$9:$D$14,3,FALSE))</f>
        <v/>
      </c>
      <c r="M777" s="98"/>
      <c r="N777" s="98"/>
      <c r="O777" s="97"/>
      <c r="P777" s="232">
        <f t="shared" si="88"/>
        <v>0</v>
      </c>
      <c r="Q777" s="7">
        <f t="shared" si="89"/>
        <v>0</v>
      </c>
      <c r="R777" s="7">
        <f t="shared" si="83"/>
        <v>0</v>
      </c>
      <c r="S777" s="7">
        <f t="shared" si="84"/>
        <v>0</v>
      </c>
      <c r="T777" s="7" t="str">
        <f t="shared" si="85"/>
        <v/>
      </c>
      <c r="U777" s="7" t="str">
        <f t="shared" si="86"/>
        <v/>
      </c>
    </row>
    <row r="778" spans="1:21" ht="15.95" hidden="1" customHeight="1">
      <c r="A778" s="230" t="s">
        <v>1932</v>
      </c>
      <c r="B778" s="105"/>
      <c r="C778" s="108"/>
      <c r="D778" s="108"/>
      <c r="E778" s="109"/>
      <c r="F778" s="109"/>
      <c r="G778" s="194">
        <f>VLOOKUP(E778,別表３!$B$9:$I$14,7,FALSE)</f>
        <v>0</v>
      </c>
      <c r="H778" s="194">
        <f>VLOOKUP($F778,別表３!$B$9:$I$14,7,FALSE)</f>
        <v>0</v>
      </c>
      <c r="I778" s="194">
        <f>VLOOKUP($F778,別表３!$B$9:$I$14,7,FALSE)</f>
        <v>0</v>
      </c>
      <c r="J778" s="194">
        <f>IF(F778=5,別表２!$E$4,0)</f>
        <v>0</v>
      </c>
      <c r="K778" s="194">
        <f>VLOOKUP($F778,別表３!$B$9:$I$14,5,FALSE)</f>
        <v>0</v>
      </c>
      <c r="L778" s="231" t="str">
        <f>IF(F778="","",VLOOKUP(F778,別表３!$B$9:$D$14,3,FALSE))</f>
        <v/>
      </c>
      <c r="M778" s="98"/>
      <c r="N778" s="98"/>
      <c r="O778" s="97"/>
      <c r="P778" s="232">
        <f t="shared" si="88"/>
        <v>0</v>
      </c>
      <c r="Q778" s="7">
        <f t="shared" si="89"/>
        <v>0</v>
      </c>
      <c r="R778" s="7">
        <f t="shared" si="83"/>
        <v>0</v>
      </c>
      <c r="S778" s="7">
        <f t="shared" si="84"/>
        <v>0</v>
      </c>
      <c r="T778" s="7" t="str">
        <f t="shared" si="85"/>
        <v/>
      </c>
      <c r="U778" s="7" t="str">
        <f t="shared" si="86"/>
        <v/>
      </c>
    </row>
    <row r="779" spans="1:21" ht="15.95" hidden="1" customHeight="1">
      <c r="A779" s="230" t="s">
        <v>1933</v>
      </c>
      <c r="B779" s="105"/>
      <c r="C779" s="108"/>
      <c r="D779" s="108"/>
      <c r="E779" s="109"/>
      <c r="F779" s="109"/>
      <c r="G779" s="194">
        <f>VLOOKUP(E779,別表３!$B$9:$I$14,7,FALSE)</f>
        <v>0</v>
      </c>
      <c r="H779" s="194">
        <f>VLOOKUP($F779,別表３!$B$9:$I$14,7,FALSE)</f>
        <v>0</v>
      </c>
      <c r="I779" s="194">
        <f>VLOOKUP($F779,別表３!$B$9:$I$14,7,FALSE)</f>
        <v>0</v>
      </c>
      <c r="J779" s="194">
        <f>IF(F779=5,別表２!$E$4,0)</f>
        <v>0</v>
      </c>
      <c r="K779" s="194">
        <f>VLOOKUP($F779,別表３!$B$9:$I$14,5,FALSE)</f>
        <v>0</v>
      </c>
      <c r="L779" s="231" t="str">
        <f>IF(F779="","",VLOOKUP(F779,別表３!$B$9:$D$14,3,FALSE))</f>
        <v/>
      </c>
      <c r="M779" s="98"/>
      <c r="N779" s="98"/>
      <c r="O779" s="97"/>
      <c r="P779" s="232">
        <f t="shared" si="88"/>
        <v>0</v>
      </c>
      <c r="Q779" s="7">
        <f t="shared" si="89"/>
        <v>0</v>
      </c>
      <c r="R779" s="7">
        <f t="shared" si="83"/>
        <v>0</v>
      </c>
      <c r="S779" s="7">
        <f t="shared" si="84"/>
        <v>0</v>
      </c>
      <c r="T779" s="7" t="str">
        <f t="shared" si="85"/>
        <v/>
      </c>
      <c r="U779" s="7" t="str">
        <f t="shared" si="86"/>
        <v/>
      </c>
    </row>
    <row r="780" spans="1:21" ht="15.95" hidden="1" customHeight="1">
      <c r="A780" s="230" t="s">
        <v>1934</v>
      </c>
      <c r="B780" s="105"/>
      <c r="C780" s="108"/>
      <c r="D780" s="108"/>
      <c r="E780" s="109"/>
      <c r="F780" s="109"/>
      <c r="G780" s="194">
        <f>VLOOKUP(E780,別表３!$B$9:$I$14,7,FALSE)</f>
        <v>0</v>
      </c>
      <c r="H780" s="194">
        <f>VLOOKUP($F780,別表３!$B$9:$I$14,7,FALSE)</f>
        <v>0</v>
      </c>
      <c r="I780" s="194">
        <f>VLOOKUP($F780,別表３!$B$9:$I$14,7,FALSE)</f>
        <v>0</v>
      </c>
      <c r="J780" s="194">
        <f>IF(F780=5,別表２!$E$4,0)</f>
        <v>0</v>
      </c>
      <c r="K780" s="194">
        <f>VLOOKUP($F780,別表３!$B$9:$I$14,5,FALSE)</f>
        <v>0</v>
      </c>
      <c r="L780" s="231" t="str">
        <f>IF(F780="","",VLOOKUP(F780,別表３!$B$9:$D$14,3,FALSE))</f>
        <v/>
      </c>
      <c r="M780" s="98"/>
      <c r="N780" s="98"/>
      <c r="O780" s="97"/>
      <c r="P780" s="232">
        <f t="shared" si="88"/>
        <v>0</v>
      </c>
      <c r="Q780" s="7">
        <f t="shared" si="89"/>
        <v>0</v>
      </c>
      <c r="R780" s="7">
        <f t="shared" si="83"/>
        <v>0</v>
      </c>
      <c r="S780" s="7">
        <f t="shared" si="84"/>
        <v>0</v>
      </c>
      <c r="T780" s="7" t="str">
        <f t="shared" si="85"/>
        <v/>
      </c>
      <c r="U780" s="7" t="str">
        <f t="shared" si="86"/>
        <v/>
      </c>
    </row>
    <row r="781" spans="1:21" ht="15.95" hidden="1" customHeight="1">
      <c r="A781" s="230" t="s">
        <v>1935</v>
      </c>
      <c r="B781" s="105"/>
      <c r="C781" s="108"/>
      <c r="D781" s="108"/>
      <c r="E781" s="109"/>
      <c r="F781" s="109"/>
      <c r="G781" s="194">
        <f>VLOOKUP(E781,別表３!$B$9:$I$14,7,FALSE)</f>
        <v>0</v>
      </c>
      <c r="H781" s="194">
        <f>VLOOKUP($F781,別表３!$B$9:$I$14,7,FALSE)</f>
        <v>0</v>
      </c>
      <c r="I781" s="194">
        <f>VLOOKUP($F781,別表３!$B$9:$I$14,7,FALSE)</f>
        <v>0</v>
      </c>
      <c r="J781" s="194">
        <f>IF(F781=5,別表２!$E$4,0)</f>
        <v>0</v>
      </c>
      <c r="K781" s="194">
        <f>VLOOKUP($F781,別表３!$B$9:$I$14,5,FALSE)</f>
        <v>0</v>
      </c>
      <c r="L781" s="231" t="str">
        <f>IF(F781="","",VLOOKUP(F781,別表３!$B$9:$D$14,3,FALSE))</f>
        <v/>
      </c>
      <c r="M781" s="98"/>
      <c r="N781" s="98"/>
      <c r="O781" s="97"/>
      <c r="P781" s="232">
        <f t="shared" si="88"/>
        <v>0</v>
      </c>
      <c r="Q781" s="7">
        <f>IF(E781=5,G781,0)</f>
        <v>0</v>
      </c>
      <c r="R781" s="7">
        <f t="shared" si="83"/>
        <v>0</v>
      </c>
      <c r="S781" s="7">
        <f t="shared" si="84"/>
        <v>0</v>
      </c>
      <c r="T781" s="7" t="str">
        <f t="shared" si="85"/>
        <v/>
      </c>
      <c r="U781" s="7" t="str">
        <f t="shared" si="86"/>
        <v/>
      </c>
    </row>
    <row r="782" spans="1:21" s="217" customFormat="1" ht="15.95" hidden="1" customHeight="1">
      <c r="A782" s="230" t="s">
        <v>1936</v>
      </c>
      <c r="B782" s="105"/>
      <c r="C782" s="108"/>
      <c r="D782" s="108"/>
      <c r="E782" s="108"/>
      <c r="F782" s="108"/>
      <c r="G782" s="234">
        <f>VLOOKUP(E782,別表３!$B$9:$I$14,7,FALSE)</f>
        <v>0</v>
      </c>
      <c r="H782" s="234">
        <f>VLOOKUP($F782,別表３!$B$9:$I$14,7,FALSE)</f>
        <v>0</v>
      </c>
      <c r="I782" s="234">
        <f>VLOOKUP($F782,別表３!$B$9:$I$14,7,FALSE)</f>
        <v>0</v>
      </c>
      <c r="J782" s="234">
        <f>IF(F782=5,別表２!$E$4,0)</f>
        <v>0</v>
      </c>
      <c r="K782" s="234">
        <f>VLOOKUP($F782,別表３!$B$9:$I$14,5,FALSE)</f>
        <v>0</v>
      </c>
      <c r="L782" s="235" t="str">
        <f>IF(F782="","",VLOOKUP(F782,別表３!$B$9:$D$14,3,FALSE))</f>
        <v/>
      </c>
      <c r="M782" s="103"/>
      <c r="N782" s="103"/>
      <c r="O782" s="568"/>
      <c r="P782" s="236">
        <f t="shared" si="88"/>
        <v>0</v>
      </c>
      <c r="Q782" s="7">
        <f t="shared" ref="Q782:Q783" si="90">IF(E782=5,G782,0)</f>
        <v>0</v>
      </c>
      <c r="R782" s="7">
        <f t="shared" si="83"/>
        <v>0</v>
      </c>
      <c r="S782" s="7">
        <f t="shared" si="84"/>
        <v>0</v>
      </c>
      <c r="T782" s="7" t="str">
        <f t="shared" si="85"/>
        <v/>
      </c>
      <c r="U782" s="7" t="str">
        <f t="shared" si="86"/>
        <v/>
      </c>
    </row>
    <row r="783" spans="1:21" s="217" customFormat="1" ht="15.95" hidden="1" customHeight="1">
      <c r="A783" s="230" t="s">
        <v>1937</v>
      </c>
      <c r="B783" s="105"/>
      <c r="C783" s="108"/>
      <c r="D783" s="108"/>
      <c r="E783" s="108"/>
      <c r="F783" s="108"/>
      <c r="G783" s="234">
        <f>VLOOKUP(E783,別表３!$B$9:$I$14,7,FALSE)</f>
        <v>0</v>
      </c>
      <c r="H783" s="234">
        <f>VLOOKUP($F783,別表３!$B$9:$I$14,7,FALSE)</f>
        <v>0</v>
      </c>
      <c r="I783" s="234">
        <f>VLOOKUP($F783,別表３!$B$9:$I$14,7,FALSE)</f>
        <v>0</v>
      </c>
      <c r="J783" s="234">
        <f>IF(F783=5,別表２!$E$4,0)</f>
        <v>0</v>
      </c>
      <c r="K783" s="234">
        <f>VLOOKUP($F783,別表３!$B$9:$I$14,5,FALSE)</f>
        <v>0</v>
      </c>
      <c r="L783" s="235" t="str">
        <f>IF(F783="","",VLOOKUP(F783,別表３!$B$9:$D$14,3,FALSE))</f>
        <v/>
      </c>
      <c r="M783" s="103"/>
      <c r="N783" s="103"/>
      <c r="O783" s="568"/>
      <c r="P783" s="236">
        <f t="shared" si="88"/>
        <v>0</v>
      </c>
      <c r="Q783" s="7">
        <f t="shared" si="90"/>
        <v>0</v>
      </c>
      <c r="R783" s="7">
        <f t="shared" si="83"/>
        <v>0</v>
      </c>
      <c r="S783" s="7">
        <f t="shared" si="84"/>
        <v>0</v>
      </c>
      <c r="T783" s="7" t="str">
        <f t="shared" si="85"/>
        <v/>
      </c>
      <c r="U783" s="7" t="str">
        <f t="shared" si="86"/>
        <v/>
      </c>
    </row>
    <row r="784" spans="1:21" ht="15.95" hidden="1" customHeight="1" thickBot="1">
      <c r="A784" s="230" t="s">
        <v>1938</v>
      </c>
      <c r="B784" s="105"/>
      <c r="C784" s="109"/>
      <c r="D784" s="109"/>
      <c r="E784" s="109"/>
      <c r="F784" s="109"/>
      <c r="G784" s="194">
        <f>VLOOKUP(E784,別表３!$B$9:$I$14,7,FALSE)</f>
        <v>0</v>
      </c>
      <c r="H784" s="194">
        <f>VLOOKUP($F784,別表３!$B$9:$I$14,7,FALSE)</f>
        <v>0</v>
      </c>
      <c r="I784" s="194">
        <f>VLOOKUP($F784,別表３!$B$9:$I$14,7,FALSE)</f>
        <v>0</v>
      </c>
      <c r="J784" s="194">
        <f>IF(F784=5,別表２!$E$4,0)</f>
        <v>0</v>
      </c>
      <c r="K784" s="194">
        <f>VLOOKUP($F784,別表３!$B$9:$I$14,5,FALSE)</f>
        <v>0</v>
      </c>
      <c r="L784" s="231" t="str">
        <f>IF(F784="","",VLOOKUP(F784,別表３!$B$9:$D$14,3,FALSE))</f>
        <v/>
      </c>
      <c r="M784" s="98"/>
      <c r="N784" s="98"/>
      <c r="O784" s="97"/>
      <c r="P784" s="232">
        <f t="shared" si="88"/>
        <v>0</v>
      </c>
      <c r="Q784" s="7">
        <f t="shared" si="7"/>
        <v>0</v>
      </c>
      <c r="R784" s="7">
        <f t="shared" si="5"/>
        <v>0</v>
      </c>
      <c r="S784" s="7">
        <f t="shared" si="8"/>
        <v>0</v>
      </c>
      <c r="T784" s="7" t="str">
        <f t="shared" si="9"/>
        <v/>
      </c>
      <c r="U784" s="7" t="str">
        <f t="shared" si="10"/>
        <v/>
      </c>
    </row>
    <row r="785" spans="1:19" ht="15.95" customHeight="1" thickBot="1">
      <c r="A785" s="238"/>
      <c r="B785" s="239"/>
      <c r="C785" s="240"/>
      <c r="D785" s="240"/>
      <c r="E785" s="240"/>
      <c r="F785" s="241" t="s">
        <v>378</v>
      </c>
      <c r="G785" s="207">
        <f>SUM(G54:G784)</f>
        <v>0</v>
      </c>
      <c r="H785" s="207">
        <f>SUM(H54:H784)</f>
        <v>0</v>
      </c>
      <c r="I785" s="207">
        <f>SUM(I54:I784)</f>
        <v>0</v>
      </c>
      <c r="J785" s="207">
        <f>SUM(J54:J784)</f>
        <v>0</v>
      </c>
      <c r="K785" s="242">
        <f>P785-SUM(G785:I785)</f>
        <v>0</v>
      </c>
      <c r="L785" s="242"/>
      <c r="M785" s="242"/>
      <c r="N785" s="242">
        <f t="shared" ref="N785:S785" si="91">SUM(N54:N784)</f>
        <v>0</v>
      </c>
      <c r="O785" s="569">
        <f t="shared" si="91"/>
        <v>0</v>
      </c>
      <c r="P785" s="243">
        <f t="shared" si="91"/>
        <v>0</v>
      </c>
      <c r="Q785" s="7">
        <f t="shared" si="91"/>
        <v>0</v>
      </c>
      <c r="R785" s="7">
        <f t="shared" si="91"/>
        <v>0</v>
      </c>
      <c r="S785" s="7">
        <f t="shared" si="91"/>
        <v>0</v>
      </c>
    </row>
  </sheetData>
  <sheetProtection algorithmName="SHA-512" hashValue="LSCt8tgN/jWGVk1tUIweh2U7P1eeiXttNGeNhyehskpIEfTmiQPd2Kovyr2oiUkVbSkxAoW1xI7kce4kos2n0A==" saltValue="w0GTjyjkVAMWl365VAYUQQ==" spinCount="100000" sheet="1" objects="1" scenarios="1"/>
  <mergeCells count="100">
    <mergeCell ref="H37:I37"/>
    <mergeCell ref="L42:N42"/>
    <mergeCell ref="H31:I31"/>
    <mergeCell ref="H35:I35"/>
    <mergeCell ref="H32:I32"/>
    <mergeCell ref="H33:I33"/>
    <mergeCell ref="H34:I34"/>
    <mergeCell ref="H39:I40"/>
    <mergeCell ref="H42:I42"/>
    <mergeCell ref="L41:N41"/>
    <mergeCell ref="N36:P36"/>
    <mergeCell ref="N37:P37"/>
    <mergeCell ref="K34:M34"/>
    <mergeCell ref="K35:M35"/>
    <mergeCell ref="K36:M36"/>
    <mergeCell ref="K37:M37"/>
    <mergeCell ref="A22:A23"/>
    <mergeCell ref="I22:J22"/>
    <mergeCell ref="I23:J23"/>
    <mergeCell ref="I16:J16"/>
    <mergeCell ref="H36:I36"/>
    <mergeCell ref="I28:J28"/>
    <mergeCell ref="E32:F32"/>
    <mergeCell ref="E33:F33"/>
    <mergeCell ref="E34:F34"/>
    <mergeCell ref="E35:F35"/>
    <mergeCell ref="E36:F36"/>
    <mergeCell ref="E30:F30"/>
    <mergeCell ref="I26:J26"/>
    <mergeCell ref="I27:J27"/>
    <mergeCell ref="E31:F31"/>
    <mergeCell ref="H30:I30"/>
    <mergeCell ref="H44:I44"/>
    <mergeCell ref="A52:A53"/>
    <mergeCell ref="B52:B53"/>
    <mergeCell ref="C52:C53"/>
    <mergeCell ref="D52:D53"/>
    <mergeCell ref="E52:E53"/>
    <mergeCell ref="O1:P1"/>
    <mergeCell ref="O2:P2"/>
    <mergeCell ref="F52:F53"/>
    <mergeCell ref="B38:F46"/>
    <mergeCell ref="P52:P53"/>
    <mergeCell ref="H47:I47"/>
    <mergeCell ref="H46:I46"/>
    <mergeCell ref="H45:I45"/>
    <mergeCell ref="H43:I43"/>
    <mergeCell ref="L46:N46"/>
    <mergeCell ref="L45:N45"/>
    <mergeCell ref="J39:J40"/>
    <mergeCell ref="L39:N40"/>
    <mergeCell ref="L44:N44"/>
    <mergeCell ref="H41:I41"/>
    <mergeCell ref="L43:N43"/>
    <mergeCell ref="C12:E12"/>
    <mergeCell ref="A14:A15"/>
    <mergeCell ref="I14:J14"/>
    <mergeCell ref="I15:J15"/>
    <mergeCell ref="L1:M1"/>
    <mergeCell ref="F12:G12"/>
    <mergeCell ref="H12:H13"/>
    <mergeCell ref="I12:J13"/>
    <mergeCell ref="E4:F4"/>
    <mergeCell ref="E5:F5"/>
    <mergeCell ref="D1:E2"/>
    <mergeCell ref="H1:I2"/>
    <mergeCell ref="L2:M2"/>
    <mergeCell ref="H6:P7"/>
    <mergeCell ref="F1:G2"/>
    <mergeCell ref="E6:F6"/>
    <mergeCell ref="I18:J18"/>
    <mergeCell ref="I19:J19"/>
    <mergeCell ref="I24:J24"/>
    <mergeCell ref="I25:J25"/>
    <mergeCell ref="A4:B4"/>
    <mergeCell ref="C4:D4"/>
    <mergeCell ref="G4:G5"/>
    <mergeCell ref="I21:J21"/>
    <mergeCell ref="I17:J17"/>
    <mergeCell ref="I20:J20"/>
    <mergeCell ref="A5:B5"/>
    <mergeCell ref="C5:D5"/>
    <mergeCell ref="A6:B6"/>
    <mergeCell ref="C6:D6"/>
    <mergeCell ref="A12:A13"/>
    <mergeCell ref="B12:B13"/>
    <mergeCell ref="N52:O52"/>
    <mergeCell ref="K30:M30"/>
    <mergeCell ref="K31:M31"/>
    <mergeCell ref="K32:M32"/>
    <mergeCell ref="K33:M33"/>
    <mergeCell ref="N30:P30"/>
    <mergeCell ref="N31:P31"/>
    <mergeCell ref="N32:P32"/>
    <mergeCell ref="N33:P33"/>
    <mergeCell ref="O48:P48"/>
    <mergeCell ref="N34:P34"/>
    <mergeCell ref="N35:P35"/>
    <mergeCell ref="L48:M48"/>
    <mergeCell ref="L47:N47"/>
  </mergeCells>
  <phoneticPr fontId="1"/>
  <dataValidations disablePrompts="1" count="1">
    <dataValidation type="list" allowBlank="1" showInputMessage="1" showErrorMessage="1" sqref="F1:G2" xr:uid="{00000000-0002-0000-0A00-000000000000}">
      <formula1>$R$1:$R$2</formula1>
    </dataValidation>
  </dataValidations>
  <printOptions horizontalCentered="1"/>
  <pageMargins left="0.51181102362204722" right="0.51181102362204722" top="0.74803149606299213" bottom="0.55118110236220474" header="0.31496062992125984" footer="0.31496062992125984"/>
  <pageSetup paperSize="9" scale="68" fitToHeight="0" orientation="landscape" blackAndWhite="1" r:id="rId1"/>
  <headerFooter>
    <oddHeader>&amp;R&amp;G</oddHeader>
  </headerFooter>
  <rowBreaks count="1" manualBreakCount="1">
    <brk id="47" max="16383" man="1"/>
  </rowBreak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W785"/>
  <sheetViews>
    <sheetView view="pageBreakPreview" zoomScale="80" zoomScaleNormal="100" zoomScaleSheetLayoutView="80" workbookViewId="0">
      <selection activeCell="K32" sqref="K32:M32"/>
    </sheetView>
  </sheetViews>
  <sheetFormatPr defaultColWidth="12.625" defaultRowHeight="15.95" customHeight="1"/>
  <cols>
    <col min="1" max="6" width="12.625" style="7"/>
    <col min="7" max="10" width="12.625" style="187"/>
    <col min="11" max="11" width="12.625" style="7" customWidth="1"/>
    <col min="12" max="12" width="12.625" style="187"/>
    <col min="13" max="16384" width="12.625" style="7"/>
  </cols>
  <sheetData>
    <row r="1" spans="1:18" ht="15.95" customHeight="1">
      <c r="A1" s="7" t="s">
        <v>1134</v>
      </c>
      <c r="D1" s="1236" t="s">
        <v>1135</v>
      </c>
      <c r="E1" s="1236"/>
      <c r="F1" s="1240" t="s">
        <v>1136</v>
      </c>
      <c r="G1" s="1240"/>
      <c r="H1" s="1237" t="s">
        <v>353</v>
      </c>
      <c r="I1" s="1237"/>
      <c r="J1" s="7"/>
      <c r="K1" s="56"/>
      <c r="L1" s="1205"/>
      <c r="M1" s="1205"/>
      <c r="N1" s="56" t="s">
        <v>269</v>
      </c>
      <c r="O1" s="1162" t="str">
        <f>CONCATENATE('旅行命令(依頼)伺'!C1,'旅行命令(依頼)伺'!D1)</f>
        <v>2026-350000-</v>
      </c>
      <c r="P1" s="1162"/>
      <c r="R1" s="7" t="s">
        <v>1137</v>
      </c>
    </row>
    <row r="2" spans="1:18" ht="15.95" customHeight="1">
      <c r="D2" s="1236"/>
      <c r="E2" s="1236"/>
      <c r="F2" s="1240"/>
      <c r="G2" s="1240"/>
      <c r="H2" s="1237"/>
      <c r="I2" s="1237"/>
      <c r="J2" s="7"/>
      <c r="K2" s="56"/>
      <c r="L2" s="1238"/>
      <c r="M2" s="1238"/>
      <c r="N2" s="56" t="s">
        <v>350</v>
      </c>
      <c r="O2" s="1242"/>
      <c r="P2" s="1242"/>
      <c r="R2" s="7" t="s">
        <v>1136</v>
      </c>
    </row>
    <row r="3" spans="1:18" ht="15.95" customHeight="1">
      <c r="E3" s="173"/>
      <c r="F3" s="173"/>
      <c r="G3" s="173"/>
      <c r="H3" s="173"/>
      <c r="I3" s="173"/>
      <c r="J3" s="173"/>
      <c r="L3" s="7"/>
    </row>
    <row r="4" spans="1:18" ht="15.95" customHeight="1">
      <c r="A4" s="1209" t="s">
        <v>355</v>
      </c>
      <c r="B4" s="1209"/>
      <c r="C4" s="1209" t="s">
        <v>356</v>
      </c>
      <c r="D4" s="1209"/>
      <c r="E4" s="1234" t="s">
        <v>357</v>
      </c>
      <c r="F4" s="1235"/>
      <c r="G4" s="1210" t="s">
        <v>1138</v>
      </c>
      <c r="H4" s="174">
        <f>'入力シートInput Sheet'!C19</f>
        <v>0</v>
      </c>
      <c r="I4" s="173" t="s">
        <v>214</v>
      </c>
      <c r="J4" s="174">
        <f>'入力シートInput Sheet'!C20</f>
        <v>0</v>
      </c>
      <c r="L4" s="7"/>
    </row>
    <row r="5" spans="1:18" ht="15.95" customHeight="1">
      <c r="A5" s="1213">
        <f>'入力シートInput Sheet'!C11</f>
        <v>0</v>
      </c>
      <c r="B5" s="1214"/>
      <c r="C5" s="1215">
        <f>'入力シートInput Sheet'!C8</f>
        <v>0</v>
      </c>
      <c r="D5" s="1216"/>
      <c r="E5" s="1219">
        <f>'入力シートInput Sheet'!C10</f>
        <v>0</v>
      </c>
      <c r="F5" s="1220"/>
      <c r="G5" s="1210"/>
      <c r="H5" s="175" t="str">
        <f>IF(H4=J4,"",J4-H4)</f>
        <v/>
      </c>
      <c r="I5" s="176">
        <f>IF(J4="","",J4-H4+1)</f>
        <v>1</v>
      </c>
      <c r="J5" s="7"/>
      <c r="K5" s="173"/>
      <c r="L5" s="7"/>
    </row>
    <row r="6" spans="1:18" ht="15.95" customHeight="1">
      <c r="A6" s="1217">
        <f>'入力シートInput Sheet'!C12</f>
        <v>0</v>
      </c>
      <c r="B6" s="1218"/>
      <c r="C6" s="1219" t="s">
        <v>362</v>
      </c>
      <c r="D6" s="1220"/>
      <c r="E6" s="1219" t="s">
        <v>364</v>
      </c>
      <c r="F6" s="1241"/>
      <c r="G6" s="56" t="s">
        <v>1140</v>
      </c>
      <c r="H6" s="1239" t="str">
        <f>CONCATENATE('入力シートInput Sheet'!C16,"（",'入力シートInput Sheet'!C17,"）",'入力シートInput Sheet'!F16,IF('入力シートInput Sheet'!C32="","",CONCATENATE('入力シートInput Sheet'!C32,"（",'入力シートInput Sheet'!C33,"）",'入力シートInput Sheet'!F32)),IF('入力シートInput Sheet'!C37="","",CONCATENATE('入力シートInput Sheet'!C37,"（",'入力シートInput Sheet'!C38,"）",IF('入力シートInput Sheet'!C41="","","　他"))))</f>
        <v>（）</v>
      </c>
      <c r="I6" s="1239"/>
      <c r="J6" s="1239"/>
      <c r="K6" s="1239"/>
      <c r="L6" s="1239"/>
      <c r="M6" s="1239"/>
      <c r="N6" s="1239"/>
      <c r="O6" s="1239"/>
      <c r="P6" s="1239"/>
    </row>
    <row r="7" spans="1:18" ht="15.95" customHeight="1">
      <c r="G7" s="177"/>
      <c r="H7" s="812"/>
      <c r="I7" s="812"/>
      <c r="J7" s="812"/>
      <c r="K7" s="812"/>
      <c r="L7" s="812"/>
      <c r="M7" s="812"/>
      <c r="N7" s="812"/>
      <c r="O7" s="812"/>
      <c r="P7" s="812"/>
    </row>
    <row r="8" spans="1:18" s="173" customFormat="1" ht="15.95" customHeight="1">
      <c r="A8" s="178" t="s">
        <v>1141</v>
      </c>
      <c r="B8" s="178" t="s">
        <v>1142</v>
      </c>
      <c r="C8" s="178" t="s">
        <v>1143</v>
      </c>
      <c r="D8" s="178" t="s">
        <v>1144</v>
      </c>
      <c r="E8" s="178" t="s">
        <v>1145</v>
      </c>
      <c r="G8" s="179" t="s">
        <v>1146</v>
      </c>
      <c r="H8" s="179" t="s">
        <v>1147</v>
      </c>
      <c r="I8" s="179" t="s">
        <v>1148</v>
      </c>
      <c r="J8" s="180" t="s">
        <v>1149</v>
      </c>
      <c r="L8" s="178" t="s">
        <v>1150</v>
      </c>
      <c r="M8" s="178" t="s">
        <v>1151</v>
      </c>
      <c r="N8" s="178" t="s">
        <v>1152</v>
      </c>
      <c r="O8" s="178" t="s">
        <v>2271</v>
      </c>
      <c r="P8" s="178" t="s">
        <v>1129</v>
      </c>
    </row>
    <row r="9" spans="1:18" s="182" customFormat="1" ht="15.95" customHeight="1">
      <c r="A9" s="181">
        <f>H28</f>
        <v>0</v>
      </c>
      <c r="B9" s="181">
        <f>D36</f>
        <v>0</v>
      </c>
      <c r="C9" s="181">
        <f>J37</f>
        <v>0</v>
      </c>
      <c r="D9" s="181">
        <f>J47</f>
        <v>0</v>
      </c>
      <c r="E9" s="181">
        <f>SUM(A9:D9)</f>
        <v>0</v>
      </c>
      <c r="G9" s="104">
        <v>0</v>
      </c>
      <c r="H9" s="183">
        <f>IF(F1="仮　払","0円",E9)</f>
        <v>0</v>
      </c>
      <c r="I9" s="184" t="str" cm="1">
        <f t="array" ref="I9">_xlfn.IFS(F1="仮　払","0円",AND(F1="精　算",G9=0),"0円",AND(F1="精　算",G9&lt;H9),H9-G9,AND(F1="精　算",G9&gt;H9),"0円")</f>
        <v>0円</v>
      </c>
      <c r="J9" s="185" t="str">
        <f>IF(OR($G9="",$G9="0円"),"円",IF($H9&lt;$G9,$G9-$H9,"0円"))</f>
        <v>0円</v>
      </c>
      <c r="L9" s="181">
        <f>SUM(E28,B36)+SUMIF(K41:K46,1,J41:J46)-O785</f>
        <v>0</v>
      </c>
      <c r="M9" s="181">
        <f ca="1">SUM(G28,C36)+SUMIF(K41:K46,2,J41:J46)+(J37-N9-O9)</f>
        <v>0</v>
      </c>
      <c r="N9" s="186">
        <f ca="1">SUMIF(K31:L36,1,J31:J36)</f>
        <v>0</v>
      </c>
      <c r="O9" s="186">
        <f>SUMIF(K31:K36,2,J31:J36)</f>
        <v>0</v>
      </c>
      <c r="P9" s="181">
        <f ca="1">SUM(L9:O9,L11)</f>
        <v>0</v>
      </c>
    </row>
    <row r="10" spans="1:18" ht="15.95" customHeight="1">
      <c r="D10" s="177"/>
      <c r="F10" s="177"/>
      <c r="G10" s="7"/>
      <c r="H10" s="7"/>
      <c r="L10" s="178" t="s">
        <v>2335</v>
      </c>
    </row>
    <row r="11" spans="1:18" ht="15.95" customHeight="1" thickBot="1">
      <c r="A11" s="7" t="s">
        <v>1153</v>
      </c>
      <c r="B11" s="7" t="s">
        <v>1141</v>
      </c>
      <c r="L11" s="181">
        <f>O785</f>
        <v>0</v>
      </c>
      <c r="N11" s="189"/>
      <c r="O11" s="189"/>
    </row>
    <row r="12" spans="1:18" ht="15.95" customHeight="1">
      <c r="A12" s="1221" t="s">
        <v>1154</v>
      </c>
      <c r="B12" s="1223" t="s">
        <v>1155</v>
      </c>
      <c r="C12" s="1225" t="s">
        <v>1156</v>
      </c>
      <c r="D12" s="1225"/>
      <c r="E12" s="1225"/>
      <c r="F12" s="1225" t="s">
        <v>1157</v>
      </c>
      <c r="G12" s="1225"/>
      <c r="H12" s="1223" t="s">
        <v>762</v>
      </c>
      <c r="I12" s="1230" t="s">
        <v>15</v>
      </c>
      <c r="J12" s="1231"/>
      <c r="N12" s="189"/>
      <c r="O12" s="189"/>
    </row>
    <row r="13" spans="1:18" ht="15.95" customHeight="1" thickBot="1">
      <c r="A13" s="1222"/>
      <c r="B13" s="1224"/>
      <c r="C13" s="190" t="s">
        <v>380</v>
      </c>
      <c r="D13" s="190" t="s">
        <v>1158</v>
      </c>
      <c r="E13" s="191" t="s">
        <v>370</v>
      </c>
      <c r="F13" s="190" t="s">
        <v>1158</v>
      </c>
      <c r="G13" s="191" t="s">
        <v>370</v>
      </c>
      <c r="H13" s="1224"/>
      <c r="I13" s="1232"/>
      <c r="J13" s="1233"/>
      <c r="K13" s="187"/>
      <c r="M13" s="187"/>
      <c r="P13" s="187"/>
      <c r="R13" s="189"/>
    </row>
    <row r="14" spans="1:18" ht="15.95" customHeight="1">
      <c r="A14" s="1226" t="s">
        <v>1159</v>
      </c>
      <c r="B14" s="192" t="s">
        <v>1160</v>
      </c>
      <c r="C14" s="95"/>
      <c r="D14" s="95"/>
      <c r="E14" s="95"/>
      <c r="F14" s="95"/>
      <c r="G14" s="96"/>
      <c r="H14" s="193">
        <f>SUM(C14:G14)</f>
        <v>0</v>
      </c>
      <c r="I14" s="1228"/>
      <c r="J14" s="1229"/>
      <c r="K14" s="187"/>
      <c r="M14" s="187"/>
      <c r="P14" s="187"/>
      <c r="R14" s="189"/>
    </row>
    <row r="15" spans="1:18" ht="15.95" customHeight="1">
      <c r="A15" s="1227"/>
      <c r="B15" s="74" t="s">
        <v>1161</v>
      </c>
      <c r="C15" s="97"/>
      <c r="D15" s="97"/>
      <c r="E15" s="97"/>
      <c r="F15" s="97"/>
      <c r="G15" s="98"/>
      <c r="H15" s="194">
        <f t="shared" ref="H15:H20" si="0">SUM(C15:G15)</f>
        <v>0</v>
      </c>
      <c r="I15" s="1207"/>
      <c r="J15" s="1208"/>
      <c r="K15" s="187"/>
      <c r="M15" s="187"/>
      <c r="P15" s="187"/>
      <c r="R15" s="189"/>
    </row>
    <row r="16" spans="1:18" ht="15.95" customHeight="1">
      <c r="A16" s="195"/>
      <c r="B16" s="74" t="s">
        <v>1162</v>
      </c>
      <c r="C16" s="97"/>
      <c r="D16" s="97"/>
      <c r="E16" s="97"/>
      <c r="F16" s="97"/>
      <c r="G16" s="98"/>
      <c r="H16" s="194">
        <f t="shared" si="0"/>
        <v>0</v>
      </c>
      <c r="I16" s="1207"/>
      <c r="J16" s="1208"/>
      <c r="K16" s="187"/>
      <c r="M16" s="187"/>
      <c r="P16" s="187"/>
      <c r="R16" s="189"/>
    </row>
    <row r="17" spans="1:18" ht="15.95" customHeight="1">
      <c r="A17" s="195"/>
      <c r="B17" s="74" t="s">
        <v>1163</v>
      </c>
      <c r="C17" s="97"/>
      <c r="D17" s="97"/>
      <c r="E17" s="97"/>
      <c r="F17" s="97"/>
      <c r="G17" s="98"/>
      <c r="H17" s="194">
        <f t="shared" si="0"/>
        <v>0</v>
      </c>
      <c r="I17" s="1207"/>
      <c r="J17" s="1208"/>
      <c r="K17" s="187"/>
      <c r="M17" s="187"/>
      <c r="P17" s="187"/>
      <c r="R17" s="189"/>
    </row>
    <row r="18" spans="1:18" ht="15.95" customHeight="1">
      <c r="A18" s="195"/>
      <c r="B18" s="74" t="s">
        <v>1164</v>
      </c>
      <c r="C18" s="97"/>
      <c r="D18" s="97"/>
      <c r="E18" s="97"/>
      <c r="F18" s="97"/>
      <c r="G18" s="98"/>
      <c r="H18" s="194">
        <f>SUM(C18:G18)</f>
        <v>0</v>
      </c>
      <c r="I18" s="1207"/>
      <c r="J18" s="1208"/>
      <c r="K18" s="187"/>
      <c r="M18" s="187"/>
      <c r="P18" s="187"/>
      <c r="R18" s="189"/>
    </row>
    <row r="19" spans="1:18" ht="15.95" customHeight="1">
      <c r="A19" s="195"/>
      <c r="B19" s="74" t="s">
        <v>1165</v>
      </c>
      <c r="C19" s="97"/>
      <c r="D19" s="97"/>
      <c r="E19" s="97"/>
      <c r="F19" s="97"/>
      <c r="G19" s="98"/>
      <c r="H19" s="194">
        <f>SUM(C19:G19)</f>
        <v>0</v>
      </c>
      <c r="I19" s="1207"/>
      <c r="J19" s="1208"/>
      <c r="K19" s="187"/>
      <c r="M19" s="187"/>
      <c r="P19" s="187"/>
      <c r="R19" s="189"/>
    </row>
    <row r="20" spans="1:18" ht="15.95" customHeight="1">
      <c r="A20" s="195"/>
      <c r="B20" s="74" t="s">
        <v>1166</v>
      </c>
      <c r="C20" s="97"/>
      <c r="D20" s="97"/>
      <c r="E20" s="97"/>
      <c r="F20" s="97"/>
      <c r="G20" s="98"/>
      <c r="H20" s="194">
        <f t="shared" si="0"/>
        <v>0</v>
      </c>
      <c r="I20" s="1207"/>
      <c r="J20" s="1208"/>
      <c r="K20" s="187"/>
      <c r="M20" s="187"/>
      <c r="P20" s="187"/>
    </row>
    <row r="21" spans="1:18" ht="15.95" customHeight="1" thickBot="1">
      <c r="A21" s="196"/>
      <c r="B21" s="197" t="s">
        <v>378</v>
      </c>
      <c r="C21" s="198">
        <f t="shared" ref="C21:E21" si="1">SUM(C14:C20)</f>
        <v>0</v>
      </c>
      <c r="D21" s="198">
        <f t="shared" si="1"/>
        <v>0</v>
      </c>
      <c r="E21" s="198">
        <f t="shared" si="1"/>
        <v>0</v>
      </c>
      <c r="F21" s="198">
        <f>SUM(F14:F20)</f>
        <v>0</v>
      </c>
      <c r="G21" s="199">
        <f>SUM(G14:G20)</f>
        <v>0</v>
      </c>
      <c r="H21" s="199">
        <f>SUM(H14:H20)</f>
        <v>0</v>
      </c>
      <c r="I21" s="1211"/>
      <c r="J21" s="1212"/>
      <c r="K21" s="187"/>
      <c r="M21" s="187"/>
      <c r="P21" s="187"/>
    </row>
    <row r="22" spans="1:18" ht="15.95" customHeight="1">
      <c r="A22" s="1227" t="s">
        <v>1167</v>
      </c>
      <c r="B22" s="200" t="s">
        <v>1160</v>
      </c>
      <c r="C22" s="99"/>
      <c r="D22" s="99"/>
      <c r="E22" s="99"/>
      <c r="F22" s="99"/>
      <c r="G22" s="100"/>
      <c r="H22" s="201">
        <f t="shared" ref="H22:H26" si="2">SUM(C22:G22)</f>
        <v>0</v>
      </c>
      <c r="I22" s="1263"/>
      <c r="J22" s="1264"/>
      <c r="K22" s="187"/>
      <c r="M22" s="187"/>
      <c r="P22" s="187"/>
    </row>
    <row r="23" spans="1:18" ht="15.95" customHeight="1">
      <c r="A23" s="1262"/>
      <c r="B23" s="74" t="s">
        <v>1163</v>
      </c>
      <c r="C23" s="97"/>
      <c r="D23" s="97"/>
      <c r="E23" s="97"/>
      <c r="F23" s="97"/>
      <c r="G23" s="98"/>
      <c r="H23" s="202">
        <f t="shared" si="2"/>
        <v>0</v>
      </c>
      <c r="I23" s="1207"/>
      <c r="J23" s="1208"/>
      <c r="K23" s="187"/>
      <c r="M23" s="187"/>
      <c r="P23" s="187"/>
    </row>
    <row r="24" spans="1:18" ht="15.95" customHeight="1">
      <c r="A24" s="195"/>
      <c r="B24" s="74" t="s">
        <v>1164</v>
      </c>
      <c r="C24" s="97"/>
      <c r="D24" s="97"/>
      <c r="E24" s="97"/>
      <c r="F24" s="97"/>
      <c r="G24" s="98"/>
      <c r="H24" s="194">
        <f>SUM(C24:G24)</f>
        <v>0</v>
      </c>
      <c r="I24" s="1207"/>
      <c r="J24" s="1208"/>
      <c r="K24" s="187"/>
      <c r="M24" s="187"/>
      <c r="P24" s="187"/>
      <c r="R24" s="189"/>
    </row>
    <row r="25" spans="1:18" ht="15.95" customHeight="1">
      <c r="A25" s="195"/>
      <c r="B25" s="74" t="s">
        <v>1165</v>
      </c>
      <c r="C25" s="97"/>
      <c r="D25" s="97"/>
      <c r="E25" s="97"/>
      <c r="F25" s="97"/>
      <c r="G25" s="98"/>
      <c r="H25" s="194">
        <f>SUM(C25:G25)</f>
        <v>0</v>
      </c>
      <c r="I25" s="1207"/>
      <c r="J25" s="1208"/>
      <c r="K25" s="187"/>
      <c r="M25" s="187"/>
      <c r="P25" s="187"/>
      <c r="R25" s="189"/>
    </row>
    <row r="26" spans="1:18" ht="15.95" customHeight="1">
      <c r="A26" s="195"/>
      <c r="B26" s="74" t="s">
        <v>1166</v>
      </c>
      <c r="C26" s="97"/>
      <c r="D26" s="97"/>
      <c r="E26" s="97"/>
      <c r="F26" s="97"/>
      <c r="G26" s="98"/>
      <c r="H26" s="202">
        <f t="shared" si="2"/>
        <v>0</v>
      </c>
      <c r="I26" s="1207"/>
      <c r="J26" s="1208"/>
      <c r="K26" s="187"/>
      <c r="M26" s="187"/>
      <c r="P26" s="187"/>
    </row>
    <row r="27" spans="1:18" ht="15.95" customHeight="1" thickBot="1">
      <c r="A27" s="196"/>
      <c r="B27" s="197" t="s">
        <v>378</v>
      </c>
      <c r="C27" s="198">
        <f t="shared" ref="C27:E27" si="3">SUM(C22:C26)</f>
        <v>0</v>
      </c>
      <c r="D27" s="198">
        <f t="shared" si="3"/>
        <v>0</v>
      </c>
      <c r="E27" s="198">
        <f t="shared" si="3"/>
        <v>0</v>
      </c>
      <c r="F27" s="198">
        <f>SUM(F22:F26)</f>
        <v>0</v>
      </c>
      <c r="G27" s="199">
        <f>SUM(G22:G26)</f>
        <v>0</v>
      </c>
      <c r="H27" s="199">
        <f>SUM(H22:H26)</f>
        <v>0</v>
      </c>
      <c r="I27" s="1211"/>
      <c r="J27" s="1212"/>
      <c r="K27" s="187"/>
      <c r="M27" s="187"/>
      <c r="P27" s="187"/>
    </row>
    <row r="28" spans="1:18" ht="15.95" customHeight="1" thickBot="1">
      <c r="A28" s="203" t="s">
        <v>1168</v>
      </c>
      <c r="B28" s="204"/>
      <c r="C28" s="205"/>
      <c r="D28" s="204"/>
      <c r="E28" s="206">
        <f>SUM(C21:E21,C27:E27)</f>
        <v>0</v>
      </c>
      <c r="F28" s="204"/>
      <c r="G28" s="206">
        <f>SUM(F21:G21,F27:G27)</f>
        <v>0</v>
      </c>
      <c r="H28" s="207">
        <f>SUM(H27,H21)</f>
        <v>0</v>
      </c>
      <c r="I28" s="1265"/>
      <c r="J28" s="1266"/>
      <c r="K28" s="187"/>
      <c r="M28" s="187"/>
      <c r="P28" s="187"/>
    </row>
    <row r="29" spans="1:18" ht="15.95" customHeight="1">
      <c r="A29" s="7" t="s">
        <v>1169</v>
      </c>
      <c r="B29" s="7" t="s">
        <v>1142</v>
      </c>
      <c r="G29" s="208"/>
      <c r="H29" s="187" t="s">
        <v>1170</v>
      </c>
      <c r="I29" s="187" t="s">
        <v>1143</v>
      </c>
      <c r="J29" s="7" t="s">
        <v>1939</v>
      </c>
      <c r="K29" s="188"/>
      <c r="L29" s="7"/>
    </row>
    <row r="30" spans="1:18" ht="15.95" customHeight="1">
      <c r="A30" s="74"/>
      <c r="B30" s="74" t="s">
        <v>1171</v>
      </c>
      <c r="C30" s="74" t="s">
        <v>1172</v>
      </c>
      <c r="D30" s="74" t="s">
        <v>762</v>
      </c>
      <c r="E30" s="1256" t="s">
        <v>15</v>
      </c>
      <c r="F30" s="1256"/>
      <c r="G30" s="208"/>
      <c r="H30" s="1194" t="s">
        <v>0</v>
      </c>
      <c r="I30" s="1195"/>
      <c r="J30" s="209" t="s">
        <v>1173</v>
      </c>
      <c r="K30" s="1197" t="s">
        <v>2298</v>
      </c>
      <c r="L30" s="1198"/>
      <c r="M30" s="1199"/>
      <c r="N30" s="1203" t="s">
        <v>15</v>
      </c>
      <c r="O30" s="1203"/>
      <c r="P30" s="1203"/>
    </row>
    <row r="31" spans="1:18" ht="15.95" customHeight="1">
      <c r="A31" s="210" t="s">
        <v>1174</v>
      </c>
      <c r="B31" s="194">
        <f>SUMIF($E$54:$E$784,5,$G$54:$G$784)</f>
        <v>0</v>
      </c>
      <c r="C31" s="194">
        <f>SUMIF($E$54:$E$784,"&lt;&gt;5",$G$54:$G$784)</f>
        <v>0</v>
      </c>
      <c r="D31" s="211">
        <f>SUM(B31:C31)</f>
        <v>0</v>
      </c>
      <c r="E31" s="1267"/>
      <c r="F31" s="1267"/>
      <c r="G31" s="208"/>
      <c r="H31" s="1273"/>
      <c r="I31" s="1274"/>
      <c r="J31" s="101"/>
      <c r="K31" s="1200"/>
      <c r="L31" s="1201"/>
      <c r="M31" s="1202"/>
      <c r="N31" s="1204"/>
      <c r="O31" s="1204"/>
      <c r="P31" s="1204"/>
    </row>
    <row r="32" spans="1:18" ht="15.95" customHeight="1">
      <c r="A32" s="210" t="s">
        <v>1175</v>
      </c>
      <c r="B32" s="194">
        <f>SUMIF($F$54:$F$784,5,$H$54:$H$784)</f>
        <v>0</v>
      </c>
      <c r="C32" s="194">
        <f>SUMIF($F$54:$F$784,"&lt;&gt;5",$H$54:$H$784)</f>
        <v>0</v>
      </c>
      <c r="D32" s="211">
        <f t="shared" ref="D32:D35" si="4">SUM(B32:C32)</f>
        <v>0</v>
      </c>
      <c r="E32" s="1267"/>
      <c r="F32" s="1267"/>
      <c r="G32" s="208"/>
      <c r="H32" s="1273"/>
      <c r="I32" s="1274"/>
      <c r="J32" s="101"/>
      <c r="K32" s="1200"/>
      <c r="L32" s="1201"/>
      <c r="M32" s="1202"/>
      <c r="N32" s="1204"/>
      <c r="O32" s="1204"/>
      <c r="P32" s="1204"/>
    </row>
    <row r="33" spans="1:16" ht="15.95" customHeight="1">
      <c r="A33" s="210" t="s">
        <v>1176</v>
      </c>
      <c r="B33" s="194">
        <f>SUMIF($F$54:$F$784,5,$I$54:$I$784)</f>
        <v>0</v>
      </c>
      <c r="C33" s="194">
        <f>SUMIF($F$54:$F$784,"&lt;&gt;5",$I$54:$I$784)</f>
        <v>0</v>
      </c>
      <c r="D33" s="211">
        <f t="shared" si="4"/>
        <v>0</v>
      </c>
      <c r="E33" s="1267"/>
      <c r="F33" s="1267"/>
      <c r="G33" s="208"/>
      <c r="H33" s="1273"/>
      <c r="I33" s="1274"/>
      <c r="J33" s="101"/>
      <c r="K33" s="1200"/>
      <c r="L33" s="1201"/>
      <c r="M33" s="1202"/>
      <c r="N33" s="1204"/>
      <c r="O33" s="1204"/>
      <c r="P33" s="1204"/>
    </row>
    <row r="34" spans="1:16" ht="15.95" customHeight="1">
      <c r="A34" s="210" t="s">
        <v>1177</v>
      </c>
      <c r="B34" s="194">
        <f>S785-SUM(B31:B33)</f>
        <v>0</v>
      </c>
      <c r="C34" s="194">
        <f>P785-SUM(B36,C31:C33)</f>
        <v>0</v>
      </c>
      <c r="D34" s="211">
        <f t="shared" si="4"/>
        <v>0</v>
      </c>
      <c r="E34" s="1267"/>
      <c r="F34" s="1267"/>
      <c r="G34" s="208"/>
      <c r="H34" s="1273"/>
      <c r="I34" s="1274"/>
      <c r="J34" s="101"/>
      <c r="K34" s="1200"/>
      <c r="L34" s="1201"/>
      <c r="M34" s="1202"/>
      <c r="N34" s="1204"/>
      <c r="O34" s="1204"/>
      <c r="P34" s="1204"/>
    </row>
    <row r="35" spans="1:16" ht="15.95" customHeight="1">
      <c r="A35" s="210" t="s">
        <v>1178</v>
      </c>
      <c r="B35" s="102"/>
      <c r="C35" s="103"/>
      <c r="D35" s="211">
        <f t="shared" si="4"/>
        <v>0</v>
      </c>
      <c r="E35" s="1267"/>
      <c r="F35" s="1267"/>
      <c r="G35" s="208"/>
      <c r="H35" s="1273"/>
      <c r="I35" s="1274"/>
      <c r="J35" s="101"/>
      <c r="K35" s="1200"/>
      <c r="L35" s="1201"/>
      <c r="M35" s="1202"/>
      <c r="N35" s="1204"/>
      <c r="O35" s="1204"/>
      <c r="P35" s="1204"/>
    </row>
    <row r="36" spans="1:16" ht="15.95" customHeight="1">
      <c r="A36" s="210" t="s">
        <v>1179</v>
      </c>
      <c r="B36" s="194">
        <f>SUM(B31:B35)</f>
        <v>0</v>
      </c>
      <c r="C36" s="194">
        <f>SUM(C31:C35)</f>
        <v>0</v>
      </c>
      <c r="D36" s="194">
        <f>SUM(D31:D35)</f>
        <v>0</v>
      </c>
      <c r="E36" s="1268"/>
      <c r="F36" s="1268"/>
      <c r="G36" s="208"/>
      <c r="H36" s="1273"/>
      <c r="I36" s="1274"/>
      <c r="J36" s="101"/>
      <c r="K36" s="1200"/>
      <c r="L36" s="1201"/>
      <c r="M36" s="1202"/>
      <c r="N36" s="1204"/>
      <c r="O36" s="1204"/>
      <c r="P36" s="1204"/>
    </row>
    <row r="37" spans="1:16" ht="15.95" customHeight="1">
      <c r="A37" s="212" t="s">
        <v>1180</v>
      </c>
      <c r="H37" s="1194" t="s">
        <v>1179</v>
      </c>
      <c r="I37" s="1195"/>
      <c r="J37" s="213">
        <f>SUM(J31:J36)</f>
        <v>0</v>
      </c>
      <c r="K37" s="1271"/>
      <c r="L37" s="1272"/>
      <c r="M37" s="1272"/>
      <c r="N37" s="1270"/>
      <c r="O37" s="1270"/>
      <c r="P37" s="1270"/>
    </row>
    <row r="38" spans="1:16" ht="15.95" customHeight="1">
      <c r="A38" s="214" t="s">
        <v>15</v>
      </c>
      <c r="B38" s="1245"/>
      <c r="C38" s="1246"/>
      <c r="D38" s="1246"/>
      <c r="E38" s="1246"/>
      <c r="F38" s="1247"/>
      <c r="H38" s="187" t="s">
        <v>1181</v>
      </c>
      <c r="I38" s="187" t="s">
        <v>1130</v>
      </c>
      <c r="J38" s="7" t="s">
        <v>1182</v>
      </c>
      <c r="K38" s="271" t="s">
        <v>1183</v>
      </c>
      <c r="L38" s="7"/>
    </row>
    <row r="39" spans="1:16" ht="15.95" customHeight="1">
      <c r="A39" s="215"/>
      <c r="B39" s="1248"/>
      <c r="C39" s="1249"/>
      <c r="D39" s="1249"/>
      <c r="E39" s="1249"/>
      <c r="F39" s="1250"/>
      <c r="H39" s="1256" t="s">
        <v>0</v>
      </c>
      <c r="I39" s="1256"/>
      <c r="J39" s="1203" t="s">
        <v>1173</v>
      </c>
      <c r="K39" s="576" t="s">
        <v>1184</v>
      </c>
      <c r="L39" s="1258" t="s">
        <v>15</v>
      </c>
      <c r="M39" s="1258"/>
      <c r="N39" s="1258"/>
      <c r="O39" s="189"/>
    </row>
    <row r="40" spans="1:16" ht="15.95" customHeight="1">
      <c r="A40" s="215"/>
      <c r="B40" s="1248"/>
      <c r="C40" s="1249"/>
      <c r="D40" s="1249"/>
      <c r="E40" s="1249"/>
      <c r="F40" s="1250"/>
      <c r="H40" s="1256"/>
      <c r="I40" s="1256"/>
      <c r="J40" s="1203"/>
      <c r="K40" s="576" t="s">
        <v>1185</v>
      </c>
      <c r="L40" s="1258"/>
      <c r="M40" s="1258"/>
      <c r="N40" s="1258"/>
      <c r="O40" s="189"/>
    </row>
    <row r="41" spans="1:16" ht="15.95" customHeight="1">
      <c r="A41" s="215"/>
      <c r="B41" s="1248"/>
      <c r="C41" s="1249"/>
      <c r="D41" s="1249"/>
      <c r="E41" s="1249"/>
      <c r="F41" s="1250"/>
      <c r="H41" s="1207"/>
      <c r="I41" s="1207"/>
      <c r="J41" s="101"/>
      <c r="K41" s="101"/>
      <c r="L41" s="1269"/>
      <c r="M41" s="1269"/>
      <c r="N41" s="1269"/>
      <c r="O41" s="571"/>
    </row>
    <row r="42" spans="1:16" ht="15.95" customHeight="1">
      <c r="A42" s="215"/>
      <c r="B42" s="1248"/>
      <c r="C42" s="1249"/>
      <c r="D42" s="1249"/>
      <c r="E42" s="1249"/>
      <c r="F42" s="1250"/>
      <c r="H42" s="1207"/>
      <c r="I42" s="1207"/>
      <c r="J42" s="101"/>
      <c r="K42" s="101"/>
      <c r="L42" s="1269"/>
      <c r="M42" s="1269"/>
      <c r="N42" s="1269"/>
      <c r="O42" s="571"/>
    </row>
    <row r="43" spans="1:16" ht="15.95" customHeight="1">
      <c r="A43" s="215"/>
      <c r="B43" s="1248"/>
      <c r="C43" s="1249"/>
      <c r="D43" s="1249"/>
      <c r="E43" s="1249"/>
      <c r="F43" s="1250"/>
      <c r="H43" s="1207"/>
      <c r="I43" s="1207"/>
      <c r="J43" s="101"/>
      <c r="K43" s="101"/>
      <c r="L43" s="1275"/>
      <c r="M43" s="1275"/>
      <c r="N43" s="1275"/>
      <c r="O43" s="573"/>
    </row>
    <row r="44" spans="1:16" ht="15.95" customHeight="1">
      <c r="A44" s="215"/>
      <c r="B44" s="1248"/>
      <c r="C44" s="1249"/>
      <c r="D44" s="1249"/>
      <c r="E44" s="1249"/>
      <c r="F44" s="1250"/>
      <c r="H44" s="1207"/>
      <c r="I44" s="1207"/>
      <c r="J44" s="101"/>
      <c r="K44" s="101"/>
      <c r="L44" s="1275"/>
      <c r="M44" s="1275"/>
      <c r="N44" s="1275"/>
      <c r="O44" s="573"/>
    </row>
    <row r="45" spans="1:16" ht="15.95" customHeight="1">
      <c r="A45" s="215"/>
      <c r="B45" s="1248"/>
      <c r="C45" s="1249"/>
      <c r="D45" s="1249"/>
      <c r="E45" s="1249"/>
      <c r="F45" s="1250"/>
      <c r="H45" s="1207"/>
      <c r="I45" s="1207"/>
      <c r="J45" s="101"/>
      <c r="K45" s="101"/>
      <c r="L45" s="1275"/>
      <c r="M45" s="1275"/>
      <c r="N45" s="1275"/>
      <c r="O45" s="573"/>
    </row>
    <row r="46" spans="1:16" ht="15.95" customHeight="1">
      <c r="A46" s="216"/>
      <c r="B46" s="1251"/>
      <c r="C46" s="1252"/>
      <c r="D46" s="1252"/>
      <c r="E46" s="1252"/>
      <c r="F46" s="1253"/>
      <c r="H46" s="1207"/>
      <c r="I46" s="1207"/>
      <c r="J46" s="101"/>
      <c r="K46" s="101"/>
      <c r="L46" s="1275"/>
      <c r="M46" s="1275"/>
      <c r="N46" s="1275"/>
      <c r="O46" s="573"/>
    </row>
    <row r="47" spans="1:16" ht="15.95" customHeight="1">
      <c r="H47" s="1256" t="s">
        <v>1179</v>
      </c>
      <c r="I47" s="1256"/>
      <c r="J47" s="213">
        <f>SUM(J41:J46)</f>
        <v>0</v>
      </c>
      <c r="K47" s="213"/>
      <c r="L47" s="1276"/>
      <c r="M47" s="1276"/>
      <c r="N47" s="1276"/>
      <c r="O47" s="573"/>
    </row>
    <row r="48" spans="1:16" ht="15.95" customHeight="1">
      <c r="A48" s="7" t="s">
        <v>1186</v>
      </c>
      <c r="B48" s="7" t="s">
        <v>1187</v>
      </c>
      <c r="G48" s="7"/>
      <c r="H48" s="173"/>
      <c r="I48" s="173"/>
      <c r="J48" s="189"/>
      <c r="K48" s="56"/>
      <c r="L48" s="1205"/>
      <c r="M48" s="1205"/>
      <c r="N48" s="56" t="s">
        <v>269</v>
      </c>
      <c r="O48" s="1162" t="str">
        <f>O1</f>
        <v>2026-350000-</v>
      </c>
      <c r="P48" s="1162"/>
    </row>
    <row r="49" spans="1:23" ht="15.95" customHeight="1">
      <c r="A49" s="217" t="s">
        <v>1188</v>
      </c>
      <c r="H49" s="7"/>
      <c r="I49" s="7"/>
      <c r="J49" s="7"/>
      <c r="L49" s="7"/>
      <c r="M49" s="570"/>
    </row>
    <row r="50" spans="1:23" ht="15.95" customHeight="1">
      <c r="A50" s="218" t="s">
        <v>1189</v>
      </c>
      <c r="G50" s="7"/>
    </row>
    <row r="51" spans="1:23" ht="16.5" customHeight="1" thickBot="1">
      <c r="A51" s="218" t="s">
        <v>1190</v>
      </c>
      <c r="H51" s="7"/>
      <c r="N51" s="578"/>
      <c r="O51" s="578"/>
    </row>
    <row r="52" spans="1:23" ht="15.95" customHeight="1">
      <c r="A52" s="1259"/>
      <c r="B52" s="1261" t="s">
        <v>379</v>
      </c>
      <c r="C52" s="1261" t="s">
        <v>1191</v>
      </c>
      <c r="D52" s="1261" t="s">
        <v>1192</v>
      </c>
      <c r="E52" s="1261" t="s">
        <v>1193</v>
      </c>
      <c r="F52" s="1243" t="s">
        <v>1194</v>
      </c>
      <c r="G52" s="219" t="s">
        <v>369</v>
      </c>
      <c r="H52" s="220"/>
      <c r="I52" s="220"/>
      <c r="J52" s="220"/>
      <c r="K52" s="220"/>
      <c r="L52" s="221"/>
      <c r="M52" s="222" t="s">
        <v>377</v>
      </c>
      <c r="N52" s="1196" t="s">
        <v>2334</v>
      </c>
      <c r="O52" s="1196"/>
      <c r="P52" s="1254" t="s">
        <v>1195</v>
      </c>
      <c r="Q52" s="7" t="s">
        <v>1196</v>
      </c>
    </row>
    <row r="53" spans="1:23" ht="15.95" customHeight="1" thickBot="1">
      <c r="A53" s="1260"/>
      <c r="B53" s="1244"/>
      <c r="C53" s="1244"/>
      <c r="D53" s="1244"/>
      <c r="E53" s="1244"/>
      <c r="F53" s="1244"/>
      <c r="G53" s="223" t="s">
        <v>1174</v>
      </c>
      <c r="H53" s="223" t="s">
        <v>1175</v>
      </c>
      <c r="I53" s="223" t="s">
        <v>1176</v>
      </c>
      <c r="J53" s="223" t="s">
        <v>377</v>
      </c>
      <c r="K53" s="224" t="s">
        <v>1197</v>
      </c>
      <c r="L53" s="225" t="s">
        <v>1198</v>
      </c>
      <c r="M53" s="226" t="s">
        <v>1199</v>
      </c>
      <c r="N53" s="223" t="s">
        <v>2267</v>
      </c>
      <c r="O53" s="223" t="s">
        <v>2268</v>
      </c>
      <c r="P53" s="1255"/>
      <c r="Q53" s="7" t="s">
        <v>384</v>
      </c>
      <c r="R53" s="7" t="s">
        <v>382</v>
      </c>
      <c r="T53" s="7" t="s">
        <v>1200</v>
      </c>
      <c r="U53" s="7" t="s">
        <v>1201</v>
      </c>
      <c r="V53" s="7">
        <v>0</v>
      </c>
      <c r="W53" s="7" t="s">
        <v>1202</v>
      </c>
    </row>
    <row r="54" spans="1:23" ht="15.95" customHeight="1">
      <c r="A54" s="227" t="s">
        <v>1203</v>
      </c>
      <c r="B54" s="293">
        <f>H4</f>
        <v>0</v>
      </c>
      <c r="C54" s="107"/>
      <c r="D54" s="107"/>
      <c r="E54" s="107"/>
      <c r="F54" s="107"/>
      <c r="G54" s="193">
        <f>VLOOKUP(E54,別表３!$B$9:$I$14,6,FALSE)</f>
        <v>0</v>
      </c>
      <c r="H54" s="193">
        <f>VLOOKUP($F54,別表３!$B$9:$I$14,6,FALSE)</f>
        <v>0</v>
      </c>
      <c r="I54" s="193">
        <f>VLOOKUP($F54,別表３!$B$9:$I$14,6,FALSE)</f>
        <v>0</v>
      </c>
      <c r="J54" s="193">
        <f>IF(F54=5,別表２!$E$2,0)</f>
        <v>0</v>
      </c>
      <c r="K54" s="193">
        <f>VLOOKUP($F54,別表３!$B$9:$I$14,4,FALSE)</f>
        <v>0</v>
      </c>
      <c r="L54" s="228" t="str">
        <f>IF(F54="","",VLOOKUP(F54,別表３!$B$9:$D$14,3,FALSE))</f>
        <v/>
      </c>
      <c r="M54" s="96"/>
      <c r="N54" s="96"/>
      <c r="O54" s="95"/>
      <c r="P54" s="229">
        <f>IF(J54=0,0,IF(M54="",J54,M54))+IF(N54="",K54,IF(L54&lt;=N54+O54,L54,N54+O54))+SUM(G54:I54)</f>
        <v>0</v>
      </c>
      <c r="Q54" s="7">
        <f>IF(E54=5,G54,0)</f>
        <v>0</v>
      </c>
      <c r="R54" s="7">
        <f>IF(F54=5,P54-G54,0)</f>
        <v>0</v>
      </c>
      <c r="S54" s="7">
        <f>SUM(Q54:R54)</f>
        <v>0</v>
      </c>
      <c r="T54" s="7" t="str">
        <f t="shared" ref="T54:T85" si="5">IF(E54="","",VLOOKUP(E54,$V$53:$W$58,2,FALSE))</f>
        <v/>
      </c>
      <c r="U54" s="7" t="str">
        <f t="shared" ref="U54:U85" si="6">IF(F54="","",VLOOKUP(F54,$V$53:$W$58,2,FALSE))</f>
        <v/>
      </c>
      <c r="V54" s="7">
        <v>1</v>
      </c>
      <c r="W54" s="7" t="s">
        <v>1204</v>
      </c>
    </row>
    <row r="55" spans="1:23" ht="15.95" customHeight="1">
      <c r="A55" s="230" t="s">
        <v>1205</v>
      </c>
      <c r="B55" s="105"/>
      <c r="C55" s="109"/>
      <c r="D55" s="109"/>
      <c r="E55" s="109"/>
      <c r="F55" s="109"/>
      <c r="G55" s="194">
        <f>VLOOKUP(E55,別表３!$B$9:$I$14,6,FALSE)</f>
        <v>0</v>
      </c>
      <c r="H55" s="194">
        <f>VLOOKUP($F55,別表３!$B$9:$I$14,6,FALSE)</f>
        <v>0</v>
      </c>
      <c r="I55" s="194">
        <f>VLOOKUP($F55,別表３!$B$9:$I$14,6,FALSE)</f>
        <v>0</v>
      </c>
      <c r="J55" s="194">
        <f>IF(F55=5,別表２!$E$2,0)</f>
        <v>0</v>
      </c>
      <c r="K55" s="194">
        <f>VLOOKUP($F55,別表３!$B$9:$I$14,4,FALSE)</f>
        <v>0</v>
      </c>
      <c r="L55" s="231" t="str">
        <f>IF(F55="","",VLOOKUP(F55,別表３!$B$9:$D$14,3,FALSE))</f>
        <v/>
      </c>
      <c r="M55" s="98"/>
      <c r="N55" s="98"/>
      <c r="O55" s="97"/>
      <c r="P55" s="232">
        <f t="shared" ref="P55:P118" si="7">IF(J55=0,0,IF(M55="",J55,M55))+IF(N55="",K55,IF(L55&lt;=N55+O55,L55,N55+O55))+SUM(G55:I55)</f>
        <v>0</v>
      </c>
      <c r="Q55" s="7">
        <f t="shared" ref="Q55:Q784" si="8">IF(E55=5,G55,0)</f>
        <v>0</v>
      </c>
      <c r="R55" s="7">
        <f t="shared" ref="R55:R784" si="9">IF(F55=5,P55-G55,0)</f>
        <v>0</v>
      </c>
      <c r="S55" s="7">
        <f t="shared" ref="S55:S784" si="10">SUM(Q55:R55)</f>
        <v>0</v>
      </c>
      <c r="T55" s="7" t="str">
        <f t="shared" si="5"/>
        <v/>
      </c>
      <c r="U55" s="7" t="str">
        <f t="shared" si="6"/>
        <v/>
      </c>
      <c r="V55" s="7">
        <v>2</v>
      </c>
      <c r="W55" s="7" t="s">
        <v>1206</v>
      </c>
    </row>
    <row r="56" spans="1:23" ht="15.95" customHeight="1">
      <c r="A56" s="230" t="s">
        <v>1207</v>
      </c>
      <c r="B56" s="105"/>
      <c r="C56" s="109"/>
      <c r="D56" s="109"/>
      <c r="E56" s="109"/>
      <c r="F56" s="109"/>
      <c r="G56" s="194">
        <f>VLOOKUP(E56,別表３!$B$9:$I$14,6,FALSE)</f>
        <v>0</v>
      </c>
      <c r="H56" s="194">
        <f>VLOOKUP($F56,別表３!$B$9:$I$14,6,FALSE)</f>
        <v>0</v>
      </c>
      <c r="I56" s="194">
        <f>VLOOKUP($F56,別表３!$B$9:$I$14,6,FALSE)</f>
        <v>0</v>
      </c>
      <c r="J56" s="194">
        <f>IF(F56=5,別表２!$E$2,0)</f>
        <v>0</v>
      </c>
      <c r="K56" s="194">
        <f>VLOOKUP($F56,別表３!$B$9:$I$14,4,FALSE)</f>
        <v>0</v>
      </c>
      <c r="L56" s="231" t="str">
        <f>IF(F56="","",VLOOKUP(F56,別表３!$B$9:$D$14,3,FALSE))</f>
        <v/>
      </c>
      <c r="M56" s="98"/>
      <c r="N56" s="98"/>
      <c r="O56" s="97"/>
      <c r="P56" s="232">
        <f t="shared" si="7"/>
        <v>0</v>
      </c>
      <c r="Q56" s="7">
        <f t="shared" si="8"/>
        <v>0</v>
      </c>
      <c r="R56" s="7">
        <f t="shared" si="9"/>
        <v>0</v>
      </c>
      <c r="S56" s="7">
        <f t="shared" si="10"/>
        <v>0</v>
      </c>
      <c r="T56" s="7" t="str">
        <f t="shared" si="5"/>
        <v/>
      </c>
      <c r="U56" s="7" t="str">
        <f t="shared" si="6"/>
        <v/>
      </c>
      <c r="V56" s="7">
        <v>3</v>
      </c>
      <c r="W56" s="7" t="s">
        <v>1208</v>
      </c>
    </row>
    <row r="57" spans="1:23" ht="15.95" customHeight="1">
      <c r="A57" s="230" t="s">
        <v>1209</v>
      </c>
      <c r="B57" s="105"/>
      <c r="C57" s="109"/>
      <c r="D57" s="109"/>
      <c r="E57" s="109"/>
      <c r="F57" s="109"/>
      <c r="G57" s="194">
        <f>VLOOKUP(E57,別表３!$B$9:$I$14,6,FALSE)</f>
        <v>0</v>
      </c>
      <c r="H57" s="194">
        <f>VLOOKUP($F57,別表３!$B$9:$I$14,6,FALSE)</f>
        <v>0</v>
      </c>
      <c r="I57" s="194">
        <f>VLOOKUP($F57,別表３!$B$9:$I$14,6,FALSE)</f>
        <v>0</v>
      </c>
      <c r="J57" s="194">
        <f>IF(F57=5,別表２!$E$2,0)</f>
        <v>0</v>
      </c>
      <c r="K57" s="194">
        <f>VLOOKUP($F57,別表３!$B$9:$I$14,4,FALSE)</f>
        <v>0</v>
      </c>
      <c r="L57" s="231" t="str">
        <f>IF(F57="","",VLOOKUP(F57,別表３!$B$9:$D$14,3,FALSE))</f>
        <v/>
      </c>
      <c r="M57" s="98"/>
      <c r="N57" s="98"/>
      <c r="O57" s="97"/>
      <c r="P57" s="232">
        <f t="shared" si="7"/>
        <v>0</v>
      </c>
      <c r="Q57" s="7">
        <f t="shared" si="8"/>
        <v>0</v>
      </c>
      <c r="R57" s="7">
        <f t="shared" si="9"/>
        <v>0</v>
      </c>
      <c r="S57" s="7">
        <f t="shared" si="10"/>
        <v>0</v>
      </c>
      <c r="T57" s="7" t="str">
        <f t="shared" si="5"/>
        <v/>
      </c>
      <c r="U57" s="7" t="str">
        <f t="shared" si="6"/>
        <v/>
      </c>
      <c r="V57" s="7">
        <v>4</v>
      </c>
      <c r="W57" s="7" t="s">
        <v>1210</v>
      </c>
    </row>
    <row r="58" spans="1:23" ht="15.95" customHeight="1" thickBot="1">
      <c r="A58" s="230" t="s">
        <v>1211</v>
      </c>
      <c r="B58" s="105"/>
      <c r="C58" s="109"/>
      <c r="D58" s="109"/>
      <c r="E58" s="109"/>
      <c r="F58" s="109"/>
      <c r="G58" s="194">
        <f>VLOOKUP(E58,別表３!$B$9:$I$14,6,FALSE)</f>
        <v>0</v>
      </c>
      <c r="H58" s="194">
        <f>VLOOKUP($F58,別表３!$B$9:$I$14,6,FALSE)</f>
        <v>0</v>
      </c>
      <c r="I58" s="194">
        <f>VLOOKUP($F58,別表３!$B$9:$I$14,6,FALSE)</f>
        <v>0</v>
      </c>
      <c r="J58" s="194">
        <f>IF(F58=5,別表２!$E$2,0)</f>
        <v>0</v>
      </c>
      <c r="K58" s="194">
        <f>VLOOKUP($F58,別表３!$B$9:$I$14,4,FALSE)</f>
        <v>0</v>
      </c>
      <c r="L58" s="231" t="str">
        <f>IF(F58="","",VLOOKUP(F58,別表３!$B$9:$D$14,3,FALSE))</f>
        <v/>
      </c>
      <c r="M58" s="98"/>
      <c r="N58" s="98"/>
      <c r="O58" s="97"/>
      <c r="P58" s="232">
        <f t="shared" si="7"/>
        <v>0</v>
      </c>
      <c r="Q58" s="7">
        <f t="shared" si="8"/>
        <v>0</v>
      </c>
      <c r="R58" s="7">
        <f t="shared" si="9"/>
        <v>0</v>
      </c>
      <c r="S58" s="7">
        <f t="shared" si="10"/>
        <v>0</v>
      </c>
      <c r="T58" s="7" t="str">
        <f t="shared" si="5"/>
        <v/>
      </c>
      <c r="U58" s="7" t="str">
        <f t="shared" si="6"/>
        <v/>
      </c>
      <c r="V58" s="7">
        <v>5</v>
      </c>
      <c r="W58" s="7" t="s">
        <v>1212</v>
      </c>
    </row>
    <row r="59" spans="1:23" ht="15.95" hidden="1" customHeight="1">
      <c r="A59" s="230" t="s">
        <v>1213</v>
      </c>
      <c r="B59" s="105"/>
      <c r="C59" s="109"/>
      <c r="D59" s="109"/>
      <c r="E59" s="109"/>
      <c r="F59" s="109"/>
      <c r="G59" s="194">
        <f>VLOOKUP(E59,別表３!$B$9:$I$14,6,FALSE)</f>
        <v>0</v>
      </c>
      <c r="H59" s="194">
        <f>VLOOKUP($F59,別表３!$B$9:$I$14,6,FALSE)</f>
        <v>0</v>
      </c>
      <c r="I59" s="194">
        <f>VLOOKUP($F59,別表３!$B$9:$I$14,6,FALSE)</f>
        <v>0</v>
      </c>
      <c r="J59" s="194">
        <f>IF(F59=5,別表２!$E$2,0)</f>
        <v>0</v>
      </c>
      <c r="K59" s="194">
        <f>VLOOKUP($F59,別表３!$B$9:$I$14,4,FALSE)</f>
        <v>0</v>
      </c>
      <c r="L59" s="231" t="str">
        <f>IF(F59="","",VLOOKUP(F59,別表３!$B$9:$D$14,3,FALSE))</f>
        <v/>
      </c>
      <c r="M59" s="98"/>
      <c r="N59" s="98"/>
      <c r="O59" s="97"/>
      <c r="P59" s="232">
        <f t="shared" si="7"/>
        <v>0</v>
      </c>
      <c r="Q59" s="7">
        <f t="shared" si="8"/>
        <v>0</v>
      </c>
      <c r="R59" s="7">
        <f t="shared" si="9"/>
        <v>0</v>
      </c>
      <c r="S59" s="7">
        <f t="shared" si="10"/>
        <v>0</v>
      </c>
      <c r="T59" s="7" t="str">
        <f t="shared" si="5"/>
        <v/>
      </c>
      <c r="U59" s="7" t="str">
        <f t="shared" si="6"/>
        <v/>
      </c>
    </row>
    <row r="60" spans="1:23" ht="15.95" hidden="1" customHeight="1">
      <c r="A60" s="230" t="s">
        <v>1214</v>
      </c>
      <c r="B60" s="105"/>
      <c r="C60" s="109"/>
      <c r="D60" s="109"/>
      <c r="E60" s="109"/>
      <c r="F60" s="109"/>
      <c r="G60" s="194">
        <f>VLOOKUP(E60,別表３!$B$9:$I$14,6,FALSE)</f>
        <v>0</v>
      </c>
      <c r="H60" s="194">
        <f>VLOOKUP($F60,別表３!$B$9:$I$14,6,FALSE)</f>
        <v>0</v>
      </c>
      <c r="I60" s="194">
        <f>VLOOKUP($F60,別表３!$B$9:$I$14,6,FALSE)</f>
        <v>0</v>
      </c>
      <c r="J60" s="194">
        <f>IF(F60=5,別表２!$E$2,0)</f>
        <v>0</v>
      </c>
      <c r="K60" s="194">
        <f>VLOOKUP($F60,別表３!$B$9:$I$14,4,FALSE)</f>
        <v>0</v>
      </c>
      <c r="L60" s="231" t="str">
        <f>IF(F60="","",VLOOKUP(F60,別表３!$B$9:$D$14,3,FALSE))</f>
        <v/>
      </c>
      <c r="M60" s="98"/>
      <c r="N60" s="98"/>
      <c r="O60" s="97"/>
      <c r="P60" s="232">
        <f t="shared" si="7"/>
        <v>0</v>
      </c>
      <c r="Q60" s="7">
        <f t="shared" si="8"/>
        <v>0</v>
      </c>
      <c r="R60" s="7">
        <f t="shared" si="9"/>
        <v>0</v>
      </c>
      <c r="S60" s="7">
        <f t="shared" si="10"/>
        <v>0</v>
      </c>
      <c r="T60" s="7" t="str">
        <f t="shared" si="5"/>
        <v/>
      </c>
      <c r="U60" s="7" t="str">
        <f t="shared" si="6"/>
        <v/>
      </c>
    </row>
    <row r="61" spans="1:23" ht="15.95" hidden="1" customHeight="1">
      <c r="A61" s="230" t="s">
        <v>1215</v>
      </c>
      <c r="B61" s="105"/>
      <c r="C61" s="109"/>
      <c r="D61" s="109"/>
      <c r="E61" s="109"/>
      <c r="F61" s="109"/>
      <c r="G61" s="194">
        <f>VLOOKUP(E61,別表３!$B$9:$I$14,6,FALSE)</f>
        <v>0</v>
      </c>
      <c r="H61" s="194">
        <f>VLOOKUP($F61,別表３!$B$9:$I$14,6,FALSE)</f>
        <v>0</v>
      </c>
      <c r="I61" s="194">
        <f>VLOOKUP($F61,別表３!$B$9:$I$14,6,FALSE)</f>
        <v>0</v>
      </c>
      <c r="J61" s="194">
        <f>IF(F61=5,別表２!$E$2,0)</f>
        <v>0</v>
      </c>
      <c r="K61" s="194">
        <f>VLOOKUP($F61,別表３!$B$9:$I$14,4,FALSE)</f>
        <v>0</v>
      </c>
      <c r="L61" s="231" t="str">
        <f>IF(F61="","",VLOOKUP(F61,別表３!$B$9:$D$14,3,FALSE))</f>
        <v/>
      </c>
      <c r="M61" s="98"/>
      <c r="N61" s="98"/>
      <c r="O61" s="97"/>
      <c r="P61" s="232">
        <f t="shared" si="7"/>
        <v>0</v>
      </c>
      <c r="Q61" s="7">
        <f t="shared" si="8"/>
        <v>0</v>
      </c>
      <c r="R61" s="7">
        <f t="shared" si="9"/>
        <v>0</v>
      </c>
      <c r="S61" s="7">
        <f t="shared" si="10"/>
        <v>0</v>
      </c>
      <c r="T61" s="7" t="str">
        <f t="shared" si="5"/>
        <v/>
      </c>
      <c r="U61" s="7" t="str">
        <f t="shared" si="6"/>
        <v/>
      </c>
    </row>
    <row r="62" spans="1:23" ht="15.95" hidden="1" customHeight="1">
      <c r="A62" s="230" t="s">
        <v>1216</v>
      </c>
      <c r="B62" s="105"/>
      <c r="C62" s="109"/>
      <c r="D62" s="109"/>
      <c r="E62" s="109"/>
      <c r="F62" s="109"/>
      <c r="G62" s="194">
        <f>VLOOKUP(E62,別表３!$B$9:$I$14,6,FALSE)</f>
        <v>0</v>
      </c>
      <c r="H62" s="194">
        <f>VLOOKUP($F62,別表３!$B$9:$I$14,6,FALSE)</f>
        <v>0</v>
      </c>
      <c r="I62" s="194">
        <f>VLOOKUP($F62,別表３!$B$9:$I$14,6,FALSE)</f>
        <v>0</v>
      </c>
      <c r="J62" s="194">
        <f>IF(F62=5,別表２!$E$2,0)</f>
        <v>0</v>
      </c>
      <c r="K62" s="194">
        <f>VLOOKUP($F62,別表３!$B$9:$I$14,4,FALSE)</f>
        <v>0</v>
      </c>
      <c r="L62" s="231" t="str">
        <f>IF(F62="","",VLOOKUP(F62,別表３!$B$9:$D$14,3,FALSE))</f>
        <v/>
      </c>
      <c r="M62" s="98"/>
      <c r="N62" s="98"/>
      <c r="O62" s="97"/>
      <c r="P62" s="232">
        <f t="shared" si="7"/>
        <v>0</v>
      </c>
      <c r="Q62" s="7">
        <f t="shared" si="8"/>
        <v>0</v>
      </c>
      <c r="R62" s="7">
        <f t="shared" si="9"/>
        <v>0</v>
      </c>
      <c r="S62" s="7">
        <f t="shared" si="10"/>
        <v>0</v>
      </c>
      <c r="T62" s="7" t="str">
        <f t="shared" si="5"/>
        <v/>
      </c>
      <c r="U62" s="7" t="str">
        <f t="shared" si="6"/>
        <v/>
      </c>
    </row>
    <row r="63" spans="1:23" ht="15.95" hidden="1" customHeight="1">
      <c r="A63" s="230" t="s">
        <v>1217</v>
      </c>
      <c r="B63" s="105"/>
      <c r="C63" s="109"/>
      <c r="D63" s="109"/>
      <c r="E63" s="109"/>
      <c r="F63" s="109"/>
      <c r="G63" s="194">
        <f>VLOOKUP(E63,別表３!$B$9:$I$14,6,FALSE)</f>
        <v>0</v>
      </c>
      <c r="H63" s="194">
        <f>VLOOKUP($F63,別表３!$B$9:$I$14,6,FALSE)</f>
        <v>0</v>
      </c>
      <c r="I63" s="194">
        <f>VLOOKUP($F63,別表３!$B$9:$I$14,6,FALSE)</f>
        <v>0</v>
      </c>
      <c r="J63" s="194">
        <f>IF(F63=5,別表２!$E$2,0)</f>
        <v>0</v>
      </c>
      <c r="K63" s="194">
        <f>VLOOKUP($F63,別表３!$B$9:$I$14,4,FALSE)</f>
        <v>0</v>
      </c>
      <c r="L63" s="231" t="str">
        <f>IF(F63="","",VLOOKUP(F63,別表３!$B$9:$D$14,3,FALSE))</f>
        <v/>
      </c>
      <c r="M63" s="98"/>
      <c r="N63" s="98"/>
      <c r="O63" s="97"/>
      <c r="P63" s="232">
        <f t="shared" si="7"/>
        <v>0</v>
      </c>
      <c r="Q63" s="7">
        <f t="shared" si="8"/>
        <v>0</v>
      </c>
      <c r="R63" s="7">
        <f t="shared" si="9"/>
        <v>0</v>
      </c>
      <c r="S63" s="7">
        <f t="shared" si="10"/>
        <v>0</v>
      </c>
      <c r="T63" s="7" t="str">
        <f t="shared" si="5"/>
        <v/>
      </c>
      <c r="U63" s="7" t="str">
        <f t="shared" si="6"/>
        <v/>
      </c>
    </row>
    <row r="64" spans="1:23" ht="15.95" hidden="1" customHeight="1">
      <c r="A64" s="230" t="s">
        <v>1218</v>
      </c>
      <c r="B64" s="105"/>
      <c r="C64" s="109"/>
      <c r="D64" s="109"/>
      <c r="E64" s="109"/>
      <c r="F64" s="109"/>
      <c r="G64" s="194">
        <f>VLOOKUP(E64,別表３!$B$9:$I$14,6,FALSE)</f>
        <v>0</v>
      </c>
      <c r="H64" s="194">
        <f>VLOOKUP($F64,別表３!$B$9:$I$14,6,FALSE)</f>
        <v>0</v>
      </c>
      <c r="I64" s="194">
        <f>VLOOKUP($F64,別表３!$B$9:$I$14,6,FALSE)</f>
        <v>0</v>
      </c>
      <c r="J64" s="194">
        <f>IF(F64=5,別表２!$E$2,0)</f>
        <v>0</v>
      </c>
      <c r="K64" s="194">
        <f>VLOOKUP($F64,別表３!$B$9:$I$14,4,FALSE)</f>
        <v>0</v>
      </c>
      <c r="L64" s="231" t="str">
        <f>IF(F64="","",VLOOKUP(F64,別表３!$B$9:$D$14,3,FALSE))</f>
        <v/>
      </c>
      <c r="M64" s="98"/>
      <c r="N64" s="98"/>
      <c r="O64" s="97"/>
      <c r="P64" s="232">
        <f t="shared" si="7"/>
        <v>0</v>
      </c>
      <c r="Q64" s="7">
        <f t="shared" si="8"/>
        <v>0</v>
      </c>
      <c r="R64" s="7">
        <f t="shared" si="9"/>
        <v>0</v>
      </c>
      <c r="S64" s="7">
        <f t="shared" si="10"/>
        <v>0</v>
      </c>
      <c r="T64" s="7" t="str">
        <f t="shared" si="5"/>
        <v/>
      </c>
      <c r="U64" s="7" t="str">
        <f t="shared" si="6"/>
        <v/>
      </c>
    </row>
    <row r="65" spans="1:21" ht="15.95" hidden="1" customHeight="1">
      <c r="A65" s="233" t="s">
        <v>1219</v>
      </c>
      <c r="B65" s="105"/>
      <c r="C65" s="109"/>
      <c r="D65" s="109"/>
      <c r="E65" s="109"/>
      <c r="F65" s="109"/>
      <c r="G65" s="194">
        <f>VLOOKUP(E65,別表３!$B$9:$I$14,6,FALSE)</f>
        <v>0</v>
      </c>
      <c r="H65" s="194">
        <f>VLOOKUP($F65,別表３!$B$9:$I$14,6,FALSE)</f>
        <v>0</v>
      </c>
      <c r="I65" s="194">
        <f>VLOOKUP($F65,別表３!$B$9:$I$14,6,FALSE)</f>
        <v>0</v>
      </c>
      <c r="J65" s="194">
        <f>IF(F65=5,別表２!$E$2,0)</f>
        <v>0</v>
      </c>
      <c r="K65" s="194">
        <f>VLOOKUP($F65,別表３!$B$9:$I$14,4,FALSE)</f>
        <v>0</v>
      </c>
      <c r="L65" s="231" t="str">
        <f>IF(F65="","",VLOOKUP(F65,別表３!$B$9:$D$14,3,FALSE))</f>
        <v/>
      </c>
      <c r="M65" s="98"/>
      <c r="N65" s="98"/>
      <c r="O65" s="97"/>
      <c r="P65" s="232">
        <f t="shared" si="7"/>
        <v>0</v>
      </c>
      <c r="Q65" s="7">
        <f t="shared" si="8"/>
        <v>0</v>
      </c>
      <c r="R65" s="7">
        <f t="shared" si="9"/>
        <v>0</v>
      </c>
      <c r="S65" s="7">
        <f t="shared" si="10"/>
        <v>0</v>
      </c>
      <c r="T65" s="7" t="str">
        <f t="shared" si="5"/>
        <v/>
      </c>
      <c r="U65" s="7" t="str">
        <f t="shared" si="6"/>
        <v/>
      </c>
    </row>
    <row r="66" spans="1:21" ht="15.95" hidden="1" customHeight="1">
      <c r="A66" s="233" t="s">
        <v>1220</v>
      </c>
      <c r="B66" s="105"/>
      <c r="C66" s="109"/>
      <c r="D66" s="109"/>
      <c r="E66" s="109"/>
      <c r="F66" s="109"/>
      <c r="G66" s="194">
        <f>VLOOKUP(E66,別表３!$B$9:$I$14,6,FALSE)</f>
        <v>0</v>
      </c>
      <c r="H66" s="194">
        <f>VLOOKUP($F66,別表３!$B$9:$I$14,6,FALSE)</f>
        <v>0</v>
      </c>
      <c r="I66" s="194">
        <f>VLOOKUP($F66,別表３!$B$9:$I$14,6,FALSE)</f>
        <v>0</v>
      </c>
      <c r="J66" s="194">
        <f>IF(F66=5,別表２!$E$2,0)</f>
        <v>0</v>
      </c>
      <c r="K66" s="194">
        <f>VLOOKUP($F66,別表３!$B$9:$I$14,4,FALSE)</f>
        <v>0</v>
      </c>
      <c r="L66" s="231" t="str">
        <f>IF(F66="","",VLOOKUP(F66,別表３!$B$9:$D$14,3,FALSE))</f>
        <v/>
      </c>
      <c r="M66" s="98"/>
      <c r="N66" s="98"/>
      <c r="O66" s="97"/>
      <c r="P66" s="232">
        <f t="shared" si="7"/>
        <v>0</v>
      </c>
      <c r="Q66" s="7">
        <f t="shared" si="8"/>
        <v>0</v>
      </c>
      <c r="R66" s="7">
        <f t="shared" si="9"/>
        <v>0</v>
      </c>
      <c r="S66" s="7">
        <f t="shared" si="10"/>
        <v>0</v>
      </c>
      <c r="T66" s="7" t="str">
        <f t="shared" si="5"/>
        <v/>
      </c>
      <c r="U66" s="7" t="str">
        <f t="shared" si="6"/>
        <v/>
      </c>
    </row>
    <row r="67" spans="1:21" s="217" customFormat="1" ht="15.95" hidden="1" customHeight="1">
      <c r="A67" s="233" t="s">
        <v>1221</v>
      </c>
      <c r="B67" s="105"/>
      <c r="C67" s="109"/>
      <c r="D67" s="109"/>
      <c r="E67" s="108"/>
      <c r="F67" s="108"/>
      <c r="G67" s="194">
        <f>VLOOKUP(E67,別表３!$B$9:$I$14,6,FALSE)</f>
        <v>0</v>
      </c>
      <c r="H67" s="194">
        <f>VLOOKUP($F67,別表３!$B$9:$I$14,6,FALSE)</f>
        <v>0</v>
      </c>
      <c r="I67" s="194">
        <f>VLOOKUP($F67,別表３!$B$9:$I$14,6,FALSE)</f>
        <v>0</v>
      </c>
      <c r="J67" s="194">
        <f>IF(F67=5,別表２!$E$2,0)</f>
        <v>0</v>
      </c>
      <c r="K67" s="194">
        <f>VLOOKUP($F67,別表３!$B$9:$I$14,4,FALSE)</f>
        <v>0</v>
      </c>
      <c r="L67" s="231" t="str">
        <f>IF(F67="","",VLOOKUP(F67,別表３!$B$9:$D$14,3,FALSE))</f>
        <v/>
      </c>
      <c r="M67" s="98"/>
      <c r="N67" s="98"/>
      <c r="O67" s="97"/>
      <c r="P67" s="232">
        <f t="shared" si="7"/>
        <v>0</v>
      </c>
      <c r="Q67" s="7">
        <f t="shared" si="8"/>
        <v>0</v>
      </c>
      <c r="R67" s="7">
        <f t="shared" si="9"/>
        <v>0</v>
      </c>
      <c r="S67" s="7">
        <f t="shared" si="10"/>
        <v>0</v>
      </c>
      <c r="T67" s="7" t="str">
        <f t="shared" si="5"/>
        <v/>
      </c>
      <c r="U67" s="7" t="str">
        <f t="shared" si="6"/>
        <v/>
      </c>
    </row>
    <row r="68" spans="1:21" s="217" customFormat="1" ht="15.95" hidden="1" customHeight="1">
      <c r="A68" s="233" t="s">
        <v>1222</v>
      </c>
      <c r="B68" s="105"/>
      <c r="C68" s="109"/>
      <c r="D68" s="109"/>
      <c r="E68" s="108"/>
      <c r="F68" s="108"/>
      <c r="G68" s="194">
        <f>VLOOKUP(E68,別表３!$B$9:$I$14,6,FALSE)</f>
        <v>0</v>
      </c>
      <c r="H68" s="194">
        <f>VLOOKUP($F68,別表３!$B$9:$I$14,6,FALSE)</f>
        <v>0</v>
      </c>
      <c r="I68" s="194">
        <f>VLOOKUP($F68,別表３!$B$9:$I$14,6,FALSE)</f>
        <v>0</v>
      </c>
      <c r="J68" s="194">
        <f>IF(F68=5,別表２!$E$2,0)</f>
        <v>0</v>
      </c>
      <c r="K68" s="194">
        <f>VLOOKUP($F68,別表３!$B$9:$I$14,4,FALSE)</f>
        <v>0</v>
      </c>
      <c r="L68" s="231" t="str">
        <f>IF(F68="","",VLOOKUP(F68,別表３!$B$9:$D$14,3,FALSE))</f>
        <v/>
      </c>
      <c r="M68" s="98"/>
      <c r="N68" s="98"/>
      <c r="O68" s="97"/>
      <c r="P68" s="232">
        <f t="shared" si="7"/>
        <v>0</v>
      </c>
      <c r="Q68" s="7">
        <f t="shared" si="8"/>
        <v>0</v>
      </c>
      <c r="R68" s="7">
        <f t="shared" si="9"/>
        <v>0</v>
      </c>
      <c r="S68" s="7">
        <f t="shared" si="10"/>
        <v>0</v>
      </c>
      <c r="T68" s="7" t="str">
        <f t="shared" si="5"/>
        <v/>
      </c>
      <c r="U68" s="7" t="str">
        <f t="shared" si="6"/>
        <v/>
      </c>
    </row>
    <row r="69" spans="1:21" s="217" customFormat="1" ht="15.95" hidden="1" customHeight="1">
      <c r="A69" s="237" t="s">
        <v>1223</v>
      </c>
      <c r="B69" s="105"/>
      <c r="C69" s="109"/>
      <c r="D69" s="109"/>
      <c r="E69" s="108"/>
      <c r="F69" s="108"/>
      <c r="G69" s="194">
        <f>VLOOKUP(E69,別表３!$B$9:$I$14,6,FALSE)</f>
        <v>0</v>
      </c>
      <c r="H69" s="194">
        <f>VLOOKUP($F69,別表３!$B$9:$I$14,6,FALSE)</f>
        <v>0</v>
      </c>
      <c r="I69" s="194">
        <f>VLOOKUP($F69,別表３!$B$9:$I$14,6,FALSE)</f>
        <v>0</v>
      </c>
      <c r="J69" s="194">
        <f>IF(F69=5,別表２!$E$2,0)</f>
        <v>0</v>
      </c>
      <c r="K69" s="194">
        <f>VLOOKUP($F69,別表３!$B$9:$I$14,4,FALSE)</f>
        <v>0</v>
      </c>
      <c r="L69" s="231" t="str">
        <f>IF(F69="","",VLOOKUP(F69,別表３!$B$9:$D$14,3,FALSE))</f>
        <v/>
      </c>
      <c r="M69" s="98"/>
      <c r="N69" s="98"/>
      <c r="O69" s="97"/>
      <c r="P69" s="232">
        <f t="shared" si="7"/>
        <v>0</v>
      </c>
      <c r="Q69" s="7">
        <f t="shared" si="8"/>
        <v>0</v>
      </c>
      <c r="R69" s="7">
        <f t="shared" si="9"/>
        <v>0</v>
      </c>
      <c r="S69" s="7">
        <f t="shared" si="10"/>
        <v>0</v>
      </c>
      <c r="T69" s="7" t="str">
        <f t="shared" si="5"/>
        <v/>
      </c>
      <c r="U69" s="7" t="str">
        <f t="shared" si="6"/>
        <v/>
      </c>
    </row>
    <row r="70" spans="1:21" s="217" customFormat="1" ht="15.95" hidden="1" customHeight="1">
      <c r="A70" s="233" t="s">
        <v>1224</v>
      </c>
      <c r="B70" s="105"/>
      <c r="C70" s="109"/>
      <c r="D70" s="109"/>
      <c r="E70" s="108"/>
      <c r="F70" s="108"/>
      <c r="G70" s="194">
        <f>VLOOKUP(E70,別表３!$B$9:$I$14,6,FALSE)</f>
        <v>0</v>
      </c>
      <c r="H70" s="194">
        <f>VLOOKUP($F70,別表３!$B$9:$I$14,6,FALSE)</f>
        <v>0</v>
      </c>
      <c r="I70" s="194">
        <f>VLOOKUP($F70,別表３!$B$9:$I$14,6,FALSE)</f>
        <v>0</v>
      </c>
      <c r="J70" s="194">
        <f>IF(F70=5,別表２!$E$2,0)</f>
        <v>0</v>
      </c>
      <c r="K70" s="194">
        <f>VLOOKUP($F70,別表３!$B$9:$I$14,4,FALSE)</f>
        <v>0</v>
      </c>
      <c r="L70" s="231" t="str">
        <f>IF(F70="","",VLOOKUP(F70,別表３!$B$9:$D$14,3,FALSE))</f>
        <v/>
      </c>
      <c r="M70" s="98"/>
      <c r="N70" s="98"/>
      <c r="O70" s="97"/>
      <c r="P70" s="232">
        <f t="shared" si="7"/>
        <v>0</v>
      </c>
      <c r="Q70" s="7">
        <f t="shared" si="8"/>
        <v>0</v>
      </c>
      <c r="R70" s="7">
        <f t="shared" si="9"/>
        <v>0</v>
      </c>
      <c r="S70" s="7">
        <f t="shared" si="10"/>
        <v>0</v>
      </c>
      <c r="T70" s="7" t="str">
        <f t="shared" si="5"/>
        <v/>
      </c>
      <c r="U70" s="7" t="str">
        <f t="shared" si="6"/>
        <v/>
      </c>
    </row>
    <row r="71" spans="1:21" ht="15.95" hidden="1" customHeight="1">
      <c r="A71" s="233" t="s">
        <v>1225</v>
      </c>
      <c r="B71" s="105"/>
      <c r="C71" s="109"/>
      <c r="D71" s="109"/>
      <c r="E71" s="109"/>
      <c r="F71" s="109"/>
      <c r="G71" s="194">
        <f>VLOOKUP(E71,別表３!$B$9:$I$14,6,FALSE)</f>
        <v>0</v>
      </c>
      <c r="H71" s="194">
        <f>VLOOKUP($F71,別表３!$B$9:$I$14,6,FALSE)</f>
        <v>0</v>
      </c>
      <c r="I71" s="194">
        <f>VLOOKUP($F71,別表３!$B$9:$I$14,6,FALSE)</f>
        <v>0</v>
      </c>
      <c r="J71" s="194">
        <f>IF(F71=5,別表２!$E$2,0)</f>
        <v>0</v>
      </c>
      <c r="K71" s="194">
        <f>VLOOKUP($F71,別表３!$B$9:$I$14,4,FALSE)</f>
        <v>0</v>
      </c>
      <c r="L71" s="231" t="str">
        <f>IF(F71="","",VLOOKUP(F71,別表３!$B$9:$D$14,3,FALSE))</f>
        <v/>
      </c>
      <c r="M71" s="98"/>
      <c r="N71" s="98"/>
      <c r="O71" s="97"/>
      <c r="P71" s="232">
        <f t="shared" si="7"/>
        <v>0</v>
      </c>
      <c r="Q71" s="7">
        <f t="shared" si="8"/>
        <v>0</v>
      </c>
      <c r="R71" s="7">
        <f t="shared" si="9"/>
        <v>0</v>
      </c>
      <c r="S71" s="7">
        <f t="shared" si="10"/>
        <v>0</v>
      </c>
      <c r="T71" s="7" t="str">
        <f t="shared" si="5"/>
        <v/>
      </c>
      <c r="U71" s="7" t="str">
        <f t="shared" si="6"/>
        <v/>
      </c>
    </row>
    <row r="72" spans="1:21" ht="15.95" hidden="1" customHeight="1">
      <c r="A72" s="233" t="s">
        <v>1226</v>
      </c>
      <c r="B72" s="105"/>
      <c r="C72" s="109"/>
      <c r="D72" s="109"/>
      <c r="E72" s="109"/>
      <c r="F72" s="109"/>
      <c r="G72" s="194">
        <f>VLOOKUP(E72,別表３!$B$9:$I$14,6,FALSE)</f>
        <v>0</v>
      </c>
      <c r="H72" s="194">
        <f>VLOOKUP($F72,別表３!$B$9:$I$14,6,FALSE)</f>
        <v>0</v>
      </c>
      <c r="I72" s="194">
        <f>VLOOKUP($F72,別表３!$B$9:$I$14,6,FALSE)</f>
        <v>0</v>
      </c>
      <c r="J72" s="194">
        <f>IF(F72=5,別表２!$E$2,0)</f>
        <v>0</v>
      </c>
      <c r="K72" s="194">
        <f>VLOOKUP($F72,別表３!$B$9:$I$14,4,FALSE)</f>
        <v>0</v>
      </c>
      <c r="L72" s="231" t="str">
        <f>IF(F72="","",VLOOKUP(F72,別表３!$B$9:$D$14,3,FALSE))</f>
        <v/>
      </c>
      <c r="M72" s="98"/>
      <c r="N72" s="98"/>
      <c r="O72" s="97"/>
      <c r="P72" s="232">
        <f t="shared" si="7"/>
        <v>0</v>
      </c>
      <c r="Q72" s="7">
        <f t="shared" si="8"/>
        <v>0</v>
      </c>
      <c r="R72" s="7">
        <f t="shared" si="9"/>
        <v>0</v>
      </c>
      <c r="S72" s="7">
        <f t="shared" si="10"/>
        <v>0</v>
      </c>
      <c r="T72" s="7" t="str">
        <f t="shared" si="5"/>
        <v/>
      </c>
      <c r="U72" s="7" t="str">
        <f t="shared" si="6"/>
        <v/>
      </c>
    </row>
    <row r="73" spans="1:21" ht="15.95" hidden="1" customHeight="1">
      <c r="A73" s="233" t="s">
        <v>1227</v>
      </c>
      <c r="B73" s="105"/>
      <c r="C73" s="109"/>
      <c r="D73" s="109"/>
      <c r="E73" s="109"/>
      <c r="F73" s="109"/>
      <c r="G73" s="194">
        <f>VLOOKUP(E73,別表３!$B$9:$I$14,6,FALSE)</f>
        <v>0</v>
      </c>
      <c r="H73" s="194">
        <f>VLOOKUP($F73,別表３!$B$9:$I$14,6,FALSE)</f>
        <v>0</v>
      </c>
      <c r="I73" s="194">
        <f>VLOOKUP($F73,別表３!$B$9:$I$14,6,FALSE)</f>
        <v>0</v>
      </c>
      <c r="J73" s="194">
        <f>IF(F73=5,別表２!$E$2,0)</f>
        <v>0</v>
      </c>
      <c r="K73" s="194">
        <f>VLOOKUP($F73,別表３!$B$9:$I$14,4,FALSE)</f>
        <v>0</v>
      </c>
      <c r="L73" s="231" t="str">
        <f>IF(F73="","",VLOOKUP(F73,別表３!$B$9:$D$14,3,FALSE))</f>
        <v/>
      </c>
      <c r="M73" s="98"/>
      <c r="N73" s="98"/>
      <c r="O73" s="97"/>
      <c r="P73" s="232">
        <f t="shared" si="7"/>
        <v>0</v>
      </c>
      <c r="Q73" s="7">
        <f t="shared" si="8"/>
        <v>0</v>
      </c>
      <c r="R73" s="7">
        <f t="shared" si="9"/>
        <v>0</v>
      </c>
      <c r="S73" s="7">
        <f t="shared" si="10"/>
        <v>0</v>
      </c>
      <c r="T73" s="7" t="str">
        <f t="shared" si="5"/>
        <v/>
      </c>
      <c r="U73" s="7" t="str">
        <f t="shared" si="6"/>
        <v/>
      </c>
    </row>
    <row r="74" spans="1:21" ht="15.95" hidden="1" customHeight="1">
      <c r="A74" s="230" t="s">
        <v>1228</v>
      </c>
      <c r="B74" s="105"/>
      <c r="C74" s="109"/>
      <c r="D74" s="109"/>
      <c r="E74" s="109"/>
      <c r="F74" s="109"/>
      <c r="G74" s="194">
        <f>VLOOKUP(E74,別表３!$B$9:$I$14,6,FALSE)</f>
        <v>0</v>
      </c>
      <c r="H74" s="194">
        <f>VLOOKUP($F74,別表３!$B$9:$I$14,6,FALSE)</f>
        <v>0</v>
      </c>
      <c r="I74" s="194">
        <f>VLOOKUP($F74,別表３!$B$9:$I$14,6,FALSE)</f>
        <v>0</v>
      </c>
      <c r="J74" s="194">
        <f>IF(F74=5,別表２!$E$2,0)</f>
        <v>0</v>
      </c>
      <c r="K74" s="194">
        <f>VLOOKUP($F74,別表３!$B$9:$I$14,4,FALSE)</f>
        <v>0</v>
      </c>
      <c r="L74" s="231" t="str">
        <f>IF(F74="","",VLOOKUP(F74,別表３!$B$9:$D$14,3,FALSE))</f>
        <v/>
      </c>
      <c r="M74" s="98"/>
      <c r="N74" s="98"/>
      <c r="O74" s="97"/>
      <c r="P74" s="232">
        <f t="shared" si="7"/>
        <v>0</v>
      </c>
      <c r="Q74" s="7">
        <f t="shared" si="8"/>
        <v>0</v>
      </c>
      <c r="R74" s="7">
        <f t="shared" si="9"/>
        <v>0</v>
      </c>
      <c r="S74" s="7">
        <f t="shared" si="10"/>
        <v>0</v>
      </c>
      <c r="T74" s="7" t="str">
        <f t="shared" si="5"/>
        <v/>
      </c>
      <c r="U74" s="7" t="str">
        <f t="shared" si="6"/>
        <v/>
      </c>
    </row>
    <row r="75" spans="1:21" ht="15.95" hidden="1" customHeight="1">
      <c r="A75" s="230" t="s">
        <v>1229</v>
      </c>
      <c r="B75" s="105"/>
      <c r="C75" s="109"/>
      <c r="D75" s="109"/>
      <c r="E75" s="109"/>
      <c r="F75" s="109"/>
      <c r="G75" s="194">
        <f>VLOOKUP(E75,別表３!$B$9:$I$14,6,FALSE)</f>
        <v>0</v>
      </c>
      <c r="H75" s="194">
        <f>VLOOKUP($F75,別表３!$B$9:$I$14,6,FALSE)</f>
        <v>0</v>
      </c>
      <c r="I75" s="194">
        <f>VLOOKUP($F75,別表３!$B$9:$I$14,6,FALSE)</f>
        <v>0</v>
      </c>
      <c r="J75" s="194">
        <f>IF(F75=5,別表２!$E$2,0)</f>
        <v>0</v>
      </c>
      <c r="K75" s="194">
        <f>VLOOKUP($F75,別表３!$B$9:$I$14,4,FALSE)</f>
        <v>0</v>
      </c>
      <c r="L75" s="231" t="str">
        <f>IF(F75="","",VLOOKUP(F75,別表３!$B$9:$D$14,3,FALSE))</f>
        <v/>
      </c>
      <c r="M75" s="98"/>
      <c r="N75" s="98"/>
      <c r="O75" s="97"/>
      <c r="P75" s="232">
        <f t="shared" si="7"/>
        <v>0</v>
      </c>
      <c r="Q75" s="7">
        <f t="shared" si="8"/>
        <v>0</v>
      </c>
      <c r="R75" s="7">
        <f t="shared" si="9"/>
        <v>0</v>
      </c>
      <c r="S75" s="7">
        <f t="shared" si="10"/>
        <v>0</v>
      </c>
      <c r="T75" s="7" t="str">
        <f t="shared" si="5"/>
        <v/>
      </c>
      <c r="U75" s="7" t="str">
        <f t="shared" si="6"/>
        <v/>
      </c>
    </row>
    <row r="76" spans="1:21" ht="15.95" hidden="1" customHeight="1">
      <c r="A76" s="230" t="s">
        <v>1230</v>
      </c>
      <c r="B76" s="105"/>
      <c r="C76" s="109"/>
      <c r="D76" s="109"/>
      <c r="E76" s="109"/>
      <c r="F76" s="109"/>
      <c r="G76" s="194">
        <f>VLOOKUP(E76,別表３!$B$9:$I$14,6,FALSE)</f>
        <v>0</v>
      </c>
      <c r="H76" s="194">
        <f>VLOOKUP($F76,別表３!$B$9:$I$14,6,FALSE)</f>
        <v>0</v>
      </c>
      <c r="I76" s="194">
        <f>VLOOKUP($F76,別表３!$B$9:$I$14,6,FALSE)</f>
        <v>0</v>
      </c>
      <c r="J76" s="194">
        <f>IF(F76=5,別表２!$E$2,0)</f>
        <v>0</v>
      </c>
      <c r="K76" s="194">
        <f>VLOOKUP($F76,別表３!$B$9:$I$14,4,FALSE)</f>
        <v>0</v>
      </c>
      <c r="L76" s="231" t="str">
        <f>IF(F76="","",VLOOKUP(F76,別表３!$B$9:$D$14,3,FALSE))</f>
        <v/>
      </c>
      <c r="M76" s="98"/>
      <c r="N76" s="98"/>
      <c r="O76" s="97"/>
      <c r="P76" s="232">
        <f t="shared" si="7"/>
        <v>0</v>
      </c>
      <c r="Q76" s="7">
        <f t="shared" si="8"/>
        <v>0</v>
      </c>
      <c r="R76" s="7">
        <f t="shared" si="9"/>
        <v>0</v>
      </c>
      <c r="S76" s="7">
        <f t="shared" si="10"/>
        <v>0</v>
      </c>
      <c r="T76" s="7" t="str">
        <f t="shared" si="5"/>
        <v/>
      </c>
      <c r="U76" s="7" t="str">
        <f t="shared" si="6"/>
        <v/>
      </c>
    </row>
    <row r="77" spans="1:21" ht="15.95" hidden="1" customHeight="1">
      <c r="A77" s="230" t="s">
        <v>1231</v>
      </c>
      <c r="B77" s="111"/>
      <c r="C77" s="109"/>
      <c r="D77" s="109"/>
      <c r="E77" s="109"/>
      <c r="F77" s="109"/>
      <c r="G77" s="194">
        <f>VLOOKUP(E77,別表３!$B$9:$I$14,6,FALSE)</f>
        <v>0</v>
      </c>
      <c r="H77" s="194">
        <f>VLOOKUP($F77,別表３!$B$9:$I$14,6,FALSE)</f>
        <v>0</v>
      </c>
      <c r="I77" s="194">
        <f>VLOOKUP($F77,別表３!$B$9:$I$14,6,FALSE)</f>
        <v>0</v>
      </c>
      <c r="J77" s="194">
        <f>IF(F77=5,別表２!$E$2,0)</f>
        <v>0</v>
      </c>
      <c r="K77" s="194">
        <f>VLOOKUP($F77,別表３!$B$9:$I$14,4,FALSE)</f>
        <v>0</v>
      </c>
      <c r="L77" s="231" t="str">
        <f>IF(F77="","",VLOOKUP(F77,別表３!$B$9:$D$14,3,FALSE))</f>
        <v/>
      </c>
      <c r="M77" s="98"/>
      <c r="N77" s="98"/>
      <c r="O77" s="97"/>
      <c r="P77" s="232">
        <f t="shared" si="7"/>
        <v>0</v>
      </c>
      <c r="Q77" s="7">
        <f t="shared" si="8"/>
        <v>0</v>
      </c>
      <c r="R77" s="7">
        <f t="shared" si="9"/>
        <v>0</v>
      </c>
      <c r="S77" s="7">
        <f t="shared" si="10"/>
        <v>0</v>
      </c>
      <c r="T77" s="7" t="str">
        <f t="shared" si="5"/>
        <v/>
      </c>
      <c r="U77" s="7" t="str">
        <f t="shared" si="6"/>
        <v/>
      </c>
    </row>
    <row r="78" spans="1:21" ht="15.95" hidden="1" customHeight="1">
      <c r="A78" s="230" t="s">
        <v>1232</v>
      </c>
      <c r="B78" s="111"/>
      <c r="C78" s="109"/>
      <c r="D78" s="109"/>
      <c r="E78" s="109"/>
      <c r="F78" s="109"/>
      <c r="G78" s="194">
        <f>VLOOKUP(E78,別表３!$B$9:$I$14,6,FALSE)</f>
        <v>0</v>
      </c>
      <c r="H78" s="194">
        <f>VLOOKUP($F78,別表３!$B$9:$I$14,6,FALSE)</f>
        <v>0</v>
      </c>
      <c r="I78" s="194">
        <f>VLOOKUP($F78,別表３!$B$9:$I$14,6,FALSE)</f>
        <v>0</v>
      </c>
      <c r="J78" s="194">
        <f>IF(F78=5,別表２!$E$2,0)</f>
        <v>0</v>
      </c>
      <c r="K78" s="194">
        <f>VLOOKUP($F78,別表３!$B$9:$I$14,4,FALSE)</f>
        <v>0</v>
      </c>
      <c r="L78" s="231" t="str">
        <f>IF(F78="","",VLOOKUP(F78,別表３!$B$9:$D$14,3,FALSE))</f>
        <v/>
      </c>
      <c r="M78" s="98"/>
      <c r="N78" s="98"/>
      <c r="O78" s="97"/>
      <c r="P78" s="232">
        <f t="shared" si="7"/>
        <v>0</v>
      </c>
      <c r="Q78" s="7">
        <f t="shared" si="8"/>
        <v>0</v>
      </c>
      <c r="R78" s="7">
        <f t="shared" si="9"/>
        <v>0</v>
      </c>
      <c r="S78" s="7">
        <f t="shared" si="10"/>
        <v>0</v>
      </c>
      <c r="T78" s="7" t="str">
        <f t="shared" si="5"/>
        <v/>
      </c>
      <c r="U78" s="7" t="str">
        <f t="shared" si="6"/>
        <v/>
      </c>
    </row>
    <row r="79" spans="1:21" ht="15.95" hidden="1" customHeight="1">
      <c r="A79" s="230" t="s">
        <v>1233</v>
      </c>
      <c r="B79" s="111"/>
      <c r="C79" s="109"/>
      <c r="D79" s="109"/>
      <c r="E79" s="109"/>
      <c r="F79" s="109"/>
      <c r="G79" s="194">
        <f>VLOOKUP(E79,別表３!$B$9:$I$14,6,FALSE)</f>
        <v>0</v>
      </c>
      <c r="H79" s="194">
        <f>VLOOKUP($F79,別表３!$B$9:$I$14,6,FALSE)</f>
        <v>0</v>
      </c>
      <c r="I79" s="194">
        <f>VLOOKUP($F79,別表３!$B$9:$I$14,6,FALSE)</f>
        <v>0</v>
      </c>
      <c r="J79" s="194">
        <f>IF(F79=5,別表２!$E$2,0)</f>
        <v>0</v>
      </c>
      <c r="K79" s="194">
        <f>VLOOKUP($F79,別表３!$B$9:$I$14,4,FALSE)</f>
        <v>0</v>
      </c>
      <c r="L79" s="231" t="str">
        <f>IF(F79="","",VLOOKUP(F79,別表３!$B$9:$D$14,3,FALSE))</f>
        <v/>
      </c>
      <c r="M79" s="98"/>
      <c r="N79" s="98"/>
      <c r="O79" s="97"/>
      <c r="P79" s="232">
        <f t="shared" si="7"/>
        <v>0</v>
      </c>
      <c r="Q79" s="7">
        <f t="shared" si="8"/>
        <v>0</v>
      </c>
      <c r="R79" s="7">
        <f t="shared" si="9"/>
        <v>0</v>
      </c>
      <c r="S79" s="7">
        <f t="shared" si="10"/>
        <v>0</v>
      </c>
      <c r="T79" s="7" t="str">
        <f t="shared" si="5"/>
        <v/>
      </c>
      <c r="U79" s="7" t="str">
        <f t="shared" si="6"/>
        <v/>
      </c>
    </row>
    <row r="80" spans="1:21" ht="15.95" hidden="1" customHeight="1">
      <c r="A80" s="230" t="s">
        <v>1234</v>
      </c>
      <c r="B80" s="111"/>
      <c r="C80" s="109"/>
      <c r="D80" s="109"/>
      <c r="E80" s="109"/>
      <c r="F80" s="109"/>
      <c r="G80" s="194">
        <f>VLOOKUP(E80,別表３!$B$9:$I$14,6,FALSE)</f>
        <v>0</v>
      </c>
      <c r="H80" s="194">
        <f>VLOOKUP($F80,別表３!$B$9:$I$14,6,FALSE)</f>
        <v>0</v>
      </c>
      <c r="I80" s="194">
        <f>VLOOKUP($F80,別表３!$B$9:$I$14,6,FALSE)</f>
        <v>0</v>
      </c>
      <c r="J80" s="194">
        <f>IF(F80=5,別表２!$E$2,0)</f>
        <v>0</v>
      </c>
      <c r="K80" s="194">
        <f>VLOOKUP($F80,別表３!$B$9:$I$14,4,FALSE)</f>
        <v>0</v>
      </c>
      <c r="L80" s="231" t="str">
        <f>IF(F80="","",VLOOKUP(F80,別表３!$B$9:$D$14,3,FALSE))</f>
        <v/>
      </c>
      <c r="M80" s="98"/>
      <c r="N80" s="98"/>
      <c r="O80" s="97"/>
      <c r="P80" s="232">
        <f t="shared" si="7"/>
        <v>0</v>
      </c>
      <c r="Q80" s="7">
        <f t="shared" si="8"/>
        <v>0</v>
      </c>
      <c r="R80" s="7">
        <f t="shared" si="9"/>
        <v>0</v>
      </c>
      <c r="S80" s="7">
        <f t="shared" si="10"/>
        <v>0</v>
      </c>
      <c r="T80" s="7" t="str">
        <f t="shared" si="5"/>
        <v/>
      </c>
      <c r="U80" s="7" t="str">
        <f t="shared" si="6"/>
        <v/>
      </c>
    </row>
    <row r="81" spans="1:21" ht="15.95" hidden="1" customHeight="1">
      <c r="A81" s="230" t="s">
        <v>1235</v>
      </c>
      <c r="B81" s="111"/>
      <c r="C81" s="109"/>
      <c r="D81" s="109"/>
      <c r="E81" s="109"/>
      <c r="F81" s="109"/>
      <c r="G81" s="194">
        <f>VLOOKUP(E81,別表３!$B$9:$I$14,6,FALSE)</f>
        <v>0</v>
      </c>
      <c r="H81" s="194">
        <f>VLOOKUP($F81,別表３!$B$9:$I$14,6,FALSE)</f>
        <v>0</v>
      </c>
      <c r="I81" s="194">
        <f>VLOOKUP($F81,別表３!$B$9:$I$14,6,FALSE)</f>
        <v>0</v>
      </c>
      <c r="J81" s="194">
        <f>IF(F81=5,別表２!$E$2,0)</f>
        <v>0</v>
      </c>
      <c r="K81" s="194">
        <f>VLOOKUP($F81,別表３!$B$9:$I$14,4,FALSE)</f>
        <v>0</v>
      </c>
      <c r="L81" s="231" t="str">
        <f>IF(F81="","",VLOOKUP(F81,別表３!$B$9:$D$14,3,FALSE))</f>
        <v/>
      </c>
      <c r="M81" s="98"/>
      <c r="N81" s="98"/>
      <c r="O81" s="97"/>
      <c r="P81" s="232">
        <f t="shared" si="7"/>
        <v>0</v>
      </c>
      <c r="Q81" s="7">
        <f t="shared" si="8"/>
        <v>0</v>
      </c>
      <c r="R81" s="7">
        <f t="shared" si="9"/>
        <v>0</v>
      </c>
      <c r="S81" s="7">
        <f t="shared" si="10"/>
        <v>0</v>
      </c>
      <c r="T81" s="7" t="str">
        <f t="shared" si="5"/>
        <v/>
      </c>
      <c r="U81" s="7" t="str">
        <f t="shared" si="6"/>
        <v/>
      </c>
    </row>
    <row r="82" spans="1:21" ht="15.95" hidden="1" customHeight="1">
      <c r="A82" s="230" t="s">
        <v>1236</v>
      </c>
      <c r="B82" s="111"/>
      <c r="C82" s="109"/>
      <c r="D82" s="109"/>
      <c r="E82" s="109"/>
      <c r="F82" s="109"/>
      <c r="G82" s="194">
        <f>VLOOKUP(E82,別表３!$B$9:$I$14,6,FALSE)</f>
        <v>0</v>
      </c>
      <c r="H82" s="194">
        <f>VLOOKUP($F82,別表３!$B$9:$I$14,6,FALSE)</f>
        <v>0</v>
      </c>
      <c r="I82" s="194">
        <f>VLOOKUP($F82,別表３!$B$9:$I$14,6,FALSE)</f>
        <v>0</v>
      </c>
      <c r="J82" s="194">
        <f>IF(F82=5,別表２!$E$2,0)</f>
        <v>0</v>
      </c>
      <c r="K82" s="194">
        <f>VLOOKUP($F82,別表３!$B$9:$I$14,4,FALSE)</f>
        <v>0</v>
      </c>
      <c r="L82" s="231" t="str">
        <f>IF(F82="","",VLOOKUP(F82,別表３!$B$9:$D$14,3,FALSE))</f>
        <v/>
      </c>
      <c r="M82" s="98"/>
      <c r="N82" s="98"/>
      <c r="O82" s="97"/>
      <c r="P82" s="232">
        <f t="shared" si="7"/>
        <v>0</v>
      </c>
      <c r="Q82" s="7">
        <f t="shared" si="8"/>
        <v>0</v>
      </c>
      <c r="R82" s="7">
        <f t="shared" si="9"/>
        <v>0</v>
      </c>
      <c r="S82" s="7">
        <f t="shared" si="10"/>
        <v>0</v>
      </c>
      <c r="T82" s="7" t="str">
        <f t="shared" si="5"/>
        <v/>
      </c>
      <c r="U82" s="7" t="str">
        <f t="shared" si="6"/>
        <v/>
      </c>
    </row>
    <row r="83" spans="1:21" ht="15.75" hidden="1" customHeight="1">
      <c r="A83" s="230" t="s">
        <v>1237</v>
      </c>
      <c r="B83" s="105"/>
      <c r="C83" s="108"/>
      <c r="D83" s="108"/>
      <c r="E83" s="109"/>
      <c r="F83" s="109"/>
      <c r="G83" s="194">
        <f>VLOOKUP(E83,別表３!$B$9:$I$14,6,FALSE)</f>
        <v>0</v>
      </c>
      <c r="H83" s="194">
        <f>VLOOKUP($F83,別表３!$B$9:$I$14,6,FALSE)</f>
        <v>0</v>
      </c>
      <c r="I83" s="194">
        <f>VLOOKUP($F83,別表３!$B$9:$I$14,6,FALSE)</f>
        <v>0</v>
      </c>
      <c r="J83" s="194">
        <f>IF(F83=5,別表２!$E$2,0)</f>
        <v>0</v>
      </c>
      <c r="K83" s="194">
        <f>VLOOKUP($F83,別表３!$B$9:$I$14,4,FALSE)</f>
        <v>0</v>
      </c>
      <c r="L83" s="231" t="str">
        <f>IF(F83="","",VLOOKUP(F83,別表３!$B$9:$D$14,3,FALSE))</f>
        <v/>
      </c>
      <c r="M83" s="98"/>
      <c r="N83" s="98"/>
      <c r="O83" s="97"/>
      <c r="P83" s="232">
        <f t="shared" si="7"/>
        <v>0</v>
      </c>
      <c r="Q83" s="7">
        <f t="shared" si="8"/>
        <v>0</v>
      </c>
      <c r="R83" s="7">
        <f t="shared" ref="R83:R146" si="11">IF(F83=5,P83-G83,0)</f>
        <v>0</v>
      </c>
      <c r="S83" s="7">
        <f t="shared" ref="S83:S146" si="12">SUM(Q83:R83)</f>
        <v>0</v>
      </c>
      <c r="T83" s="7" t="str">
        <f t="shared" si="5"/>
        <v/>
      </c>
      <c r="U83" s="7" t="str">
        <f t="shared" si="6"/>
        <v/>
      </c>
    </row>
    <row r="84" spans="1:21" ht="15.95" hidden="1" customHeight="1">
      <c r="A84" s="230" t="s">
        <v>1238</v>
      </c>
      <c r="B84" s="105"/>
      <c r="C84" s="108"/>
      <c r="D84" s="108"/>
      <c r="E84" s="109"/>
      <c r="F84" s="109"/>
      <c r="G84" s="194">
        <f>VLOOKUP(E84,別表３!$B$9:$I$14,6,FALSE)</f>
        <v>0</v>
      </c>
      <c r="H84" s="194">
        <f>VLOOKUP($F84,別表３!$B$9:$I$14,6,FALSE)</f>
        <v>0</v>
      </c>
      <c r="I84" s="194">
        <f>VLOOKUP($F84,別表３!$B$9:$I$14,6,FALSE)</f>
        <v>0</v>
      </c>
      <c r="J84" s="194">
        <f>IF(F84=5,別表２!$E$2,0)</f>
        <v>0</v>
      </c>
      <c r="K84" s="194">
        <f>VLOOKUP($F84,別表３!$B$9:$I$14,4,FALSE)</f>
        <v>0</v>
      </c>
      <c r="L84" s="231" t="str">
        <f>IF(F84="","",VLOOKUP(F84,別表３!$B$9:$D$14,3,FALSE))</f>
        <v/>
      </c>
      <c r="M84" s="98"/>
      <c r="N84" s="98"/>
      <c r="O84" s="97"/>
      <c r="P84" s="232">
        <f t="shared" si="7"/>
        <v>0</v>
      </c>
      <c r="Q84" s="7">
        <f t="shared" si="8"/>
        <v>0</v>
      </c>
      <c r="R84" s="7">
        <f t="shared" si="11"/>
        <v>0</v>
      </c>
      <c r="S84" s="7">
        <f t="shared" si="12"/>
        <v>0</v>
      </c>
      <c r="T84" s="7" t="str">
        <f t="shared" si="5"/>
        <v/>
      </c>
      <c r="U84" s="7" t="str">
        <f t="shared" si="6"/>
        <v/>
      </c>
    </row>
    <row r="85" spans="1:21" ht="15.95" hidden="1" customHeight="1">
      <c r="A85" s="230" t="s">
        <v>1239</v>
      </c>
      <c r="B85" s="105"/>
      <c r="C85" s="108"/>
      <c r="D85" s="108"/>
      <c r="E85" s="109"/>
      <c r="F85" s="109"/>
      <c r="G85" s="194">
        <f>VLOOKUP(E85,別表３!$B$9:$I$14,6,FALSE)</f>
        <v>0</v>
      </c>
      <c r="H85" s="194">
        <f>VLOOKUP($F85,別表３!$B$9:$I$14,6,FALSE)</f>
        <v>0</v>
      </c>
      <c r="I85" s="194">
        <f>VLOOKUP($F85,別表３!$B$9:$I$14,6,FALSE)</f>
        <v>0</v>
      </c>
      <c r="J85" s="194">
        <f>IF(F85=5,別表２!$E$2,0)</f>
        <v>0</v>
      </c>
      <c r="K85" s="194">
        <f>VLOOKUP($F85,別表３!$B$9:$I$14,4,FALSE)</f>
        <v>0</v>
      </c>
      <c r="L85" s="231" t="str">
        <f>IF(F85="","",VLOOKUP(F85,別表３!$B$9:$D$14,3,FALSE))</f>
        <v/>
      </c>
      <c r="M85" s="98"/>
      <c r="N85" s="98"/>
      <c r="O85" s="97"/>
      <c r="P85" s="232">
        <f t="shared" si="7"/>
        <v>0</v>
      </c>
      <c r="Q85" s="7">
        <f t="shared" si="8"/>
        <v>0</v>
      </c>
      <c r="R85" s="7">
        <f t="shared" si="11"/>
        <v>0</v>
      </c>
      <c r="S85" s="7">
        <f t="shared" si="12"/>
        <v>0</v>
      </c>
      <c r="T85" s="7" t="str">
        <f t="shared" si="5"/>
        <v/>
      </c>
      <c r="U85" s="7" t="str">
        <f t="shared" si="6"/>
        <v/>
      </c>
    </row>
    <row r="86" spans="1:21" ht="15.95" hidden="1" customHeight="1">
      <c r="A86" s="230" t="s">
        <v>1240</v>
      </c>
      <c r="B86" s="105"/>
      <c r="C86" s="108"/>
      <c r="D86" s="108"/>
      <c r="E86" s="109"/>
      <c r="F86" s="109"/>
      <c r="G86" s="194">
        <f>VLOOKUP(E86,別表３!$B$9:$I$14,6,FALSE)</f>
        <v>0</v>
      </c>
      <c r="H86" s="194">
        <f>VLOOKUP($F86,別表３!$B$9:$I$14,6,FALSE)</f>
        <v>0</v>
      </c>
      <c r="I86" s="194">
        <f>VLOOKUP($F86,別表３!$B$9:$I$14,6,FALSE)</f>
        <v>0</v>
      </c>
      <c r="J86" s="194">
        <f>IF(F86=5,別表２!$E$2,0)</f>
        <v>0</v>
      </c>
      <c r="K86" s="194">
        <f>VLOOKUP($F86,別表３!$B$9:$I$14,4,FALSE)</f>
        <v>0</v>
      </c>
      <c r="L86" s="231" t="str">
        <f>IF(F86="","",VLOOKUP(F86,別表３!$B$9:$D$14,3,FALSE))</f>
        <v/>
      </c>
      <c r="M86" s="98"/>
      <c r="N86" s="98"/>
      <c r="O86" s="97"/>
      <c r="P86" s="232">
        <f t="shared" si="7"/>
        <v>0</v>
      </c>
      <c r="Q86" s="7">
        <f t="shared" si="8"/>
        <v>0</v>
      </c>
      <c r="R86" s="7">
        <f t="shared" si="11"/>
        <v>0</v>
      </c>
      <c r="S86" s="7">
        <f t="shared" si="12"/>
        <v>0</v>
      </c>
      <c r="T86" s="7" t="str">
        <f t="shared" ref="T86:T117" si="13">IF(E86="","",VLOOKUP(E86,$V$53:$W$58,2,FALSE))</f>
        <v/>
      </c>
      <c r="U86" s="7" t="str">
        <f t="shared" ref="U86:U117" si="14">IF(F86="","",VLOOKUP(F86,$V$53:$W$58,2,FALSE))</f>
        <v/>
      </c>
    </row>
    <row r="87" spans="1:21" ht="15.95" hidden="1" customHeight="1">
      <c r="A87" s="230" t="s">
        <v>1241</v>
      </c>
      <c r="B87" s="105"/>
      <c r="C87" s="108"/>
      <c r="D87" s="108"/>
      <c r="E87" s="109"/>
      <c r="F87" s="109"/>
      <c r="G87" s="194">
        <f>VLOOKUP(E87,別表３!$B$9:$I$14,6,FALSE)</f>
        <v>0</v>
      </c>
      <c r="H87" s="194">
        <f>VLOOKUP($F87,別表３!$B$9:$I$14,6,FALSE)</f>
        <v>0</v>
      </c>
      <c r="I87" s="194">
        <f>VLOOKUP($F87,別表３!$B$9:$I$14,6,FALSE)</f>
        <v>0</v>
      </c>
      <c r="J87" s="194">
        <f>IF(F87=5,別表２!$E$2,0)</f>
        <v>0</v>
      </c>
      <c r="K87" s="194">
        <f>VLOOKUP($F87,別表３!$B$9:$I$14,4,FALSE)</f>
        <v>0</v>
      </c>
      <c r="L87" s="231" t="str">
        <f>IF(F87="","",VLOOKUP(F87,別表３!$B$9:$D$14,3,FALSE))</f>
        <v/>
      </c>
      <c r="M87" s="98"/>
      <c r="N87" s="98"/>
      <c r="O87" s="97"/>
      <c r="P87" s="232">
        <f t="shared" si="7"/>
        <v>0</v>
      </c>
      <c r="Q87" s="7">
        <f t="shared" si="8"/>
        <v>0</v>
      </c>
      <c r="R87" s="7">
        <f t="shared" si="11"/>
        <v>0</v>
      </c>
      <c r="S87" s="7">
        <f t="shared" si="12"/>
        <v>0</v>
      </c>
      <c r="T87" s="7" t="str">
        <f t="shared" si="13"/>
        <v/>
      </c>
      <c r="U87" s="7" t="str">
        <f t="shared" si="14"/>
        <v/>
      </c>
    </row>
    <row r="88" spans="1:21" ht="15.95" hidden="1" customHeight="1">
      <c r="A88" s="230" t="s">
        <v>1242</v>
      </c>
      <c r="B88" s="105"/>
      <c r="C88" s="108"/>
      <c r="D88" s="108"/>
      <c r="E88" s="109"/>
      <c r="F88" s="109"/>
      <c r="G88" s="194">
        <f>VLOOKUP(E88,別表３!$B$9:$I$14,6,FALSE)</f>
        <v>0</v>
      </c>
      <c r="H88" s="194">
        <f>VLOOKUP($F88,別表３!$B$9:$I$14,6,FALSE)</f>
        <v>0</v>
      </c>
      <c r="I88" s="194">
        <f>VLOOKUP($F88,別表３!$B$9:$I$14,6,FALSE)</f>
        <v>0</v>
      </c>
      <c r="J88" s="194">
        <f>IF(F88=5,別表２!$E$2,0)</f>
        <v>0</v>
      </c>
      <c r="K88" s="194">
        <f>VLOOKUP($F88,別表３!$B$9:$I$14,4,FALSE)</f>
        <v>0</v>
      </c>
      <c r="L88" s="231" t="str">
        <f>IF(F88="","",VLOOKUP(F88,別表３!$B$9:$D$14,3,FALSE))</f>
        <v/>
      </c>
      <c r="M88" s="98"/>
      <c r="N88" s="98"/>
      <c r="O88" s="97"/>
      <c r="P88" s="232">
        <f t="shared" si="7"/>
        <v>0</v>
      </c>
      <c r="Q88" s="7">
        <f>IF(E88=5,G88,0)</f>
        <v>0</v>
      </c>
      <c r="R88" s="7">
        <f t="shared" si="11"/>
        <v>0</v>
      </c>
      <c r="S88" s="7">
        <f t="shared" si="12"/>
        <v>0</v>
      </c>
      <c r="T88" s="7" t="str">
        <f t="shared" si="13"/>
        <v/>
      </c>
      <c r="U88" s="7" t="str">
        <f t="shared" si="14"/>
        <v/>
      </c>
    </row>
    <row r="89" spans="1:21" s="217" customFormat="1" ht="15.95" hidden="1" customHeight="1">
      <c r="A89" s="230" t="s">
        <v>1243</v>
      </c>
      <c r="B89" s="105"/>
      <c r="C89" s="108"/>
      <c r="D89" s="108"/>
      <c r="E89" s="109"/>
      <c r="F89" s="109"/>
      <c r="G89" s="194">
        <f>VLOOKUP(E89,別表３!$B$9:$I$14,6,FALSE)</f>
        <v>0</v>
      </c>
      <c r="H89" s="194">
        <f>VLOOKUP($F89,別表３!$B$9:$I$14,6,FALSE)</f>
        <v>0</v>
      </c>
      <c r="I89" s="194">
        <f>VLOOKUP($F89,別表３!$B$9:$I$14,6,FALSE)</f>
        <v>0</v>
      </c>
      <c r="J89" s="194">
        <f>IF(F89=5,別表２!$E$2,0)</f>
        <v>0</v>
      </c>
      <c r="K89" s="194">
        <f>VLOOKUP($F89,別表３!$B$9:$I$14,4,FALSE)</f>
        <v>0</v>
      </c>
      <c r="L89" s="231" t="str">
        <f>IF(F89="","",VLOOKUP(F89,別表３!$B$9:$D$14,3,FALSE))</f>
        <v/>
      </c>
      <c r="M89" s="98"/>
      <c r="N89" s="98"/>
      <c r="O89" s="97"/>
      <c r="P89" s="232">
        <f t="shared" si="7"/>
        <v>0</v>
      </c>
      <c r="Q89" s="7">
        <f t="shared" ref="Q89:Q109" si="15">IF(E89=5,G89,0)</f>
        <v>0</v>
      </c>
      <c r="R89" s="7">
        <f t="shared" si="11"/>
        <v>0</v>
      </c>
      <c r="S89" s="7">
        <f t="shared" si="12"/>
        <v>0</v>
      </c>
      <c r="T89" s="7" t="str">
        <f t="shared" si="13"/>
        <v/>
      </c>
      <c r="U89" s="7" t="str">
        <f t="shared" si="14"/>
        <v/>
      </c>
    </row>
    <row r="90" spans="1:21" s="217" customFormat="1" ht="15.95" hidden="1" customHeight="1">
      <c r="A90" s="230" t="s">
        <v>1244</v>
      </c>
      <c r="B90" s="105"/>
      <c r="C90" s="108"/>
      <c r="D90" s="108"/>
      <c r="E90" s="109"/>
      <c r="F90" s="109"/>
      <c r="G90" s="194">
        <f>VLOOKUP(E90,別表３!$B$9:$I$14,6,FALSE)</f>
        <v>0</v>
      </c>
      <c r="H90" s="194">
        <f>VLOOKUP($F90,別表３!$B$9:$I$14,6,FALSE)</f>
        <v>0</v>
      </c>
      <c r="I90" s="194">
        <f>VLOOKUP($F90,別表３!$B$9:$I$14,6,FALSE)</f>
        <v>0</v>
      </c>
      <c r="J90" s="194">
        <f>IF(F90=5,別表２!$E$2,0)</f>
        <v>0</v>
      </c>
      <c r="K90" s="194">
        <f>VLOOKUP($F90,別表３!$B$9:$I$14,4,FALSE)</f>
        <v>0</v>
      </c>
      <c r="L90" s="231" t="str">
        <f>IF(F90="","",VLOOKUP(F90,別表３!$B$9:$D$14,3,FALSE))</f>
        <v/>
      </c>
      <c r="M90" s="98"/>
      <c r="N90" s="98"/>
      <c r="O90" s="97"/>
      <c r="P90" s="232">
        <f t="shared" si="7"/>
        <v>0</v>
      </c>
      <c r="Q90" s="7">
        <f t="shared" si="15"/>
        <v>0</v>
      </c>
      <c r="R90" s="7">
        <f t="shared" si="11"/>
        <v>0</v>
      </c>
      <c r="S90" s="7">
        <f t="shared" si="12"/>
        <v>0</v>
      </c>
      <c r="T90" s="7" t="str">
        <f t="shared" si="13"/>
        <v/>
      </c>
      <c r="U90" s="7" t="str">
        <f t="shared" si="14"/>
        <v/>
      </c>
    </row>
    <row r="91" spans="1:21" s="217" customFormat="1" ht="15.95" hidden="1" customHeight="1">
      <c r="A91" s="230" t="s">
        <v>1245</v>
      </c>
      <c r="B91" s="105"/>
      <c r="C91" s="110"/>
      <c r="D91" s="110"/>
      <c r="E91" s="109"/>
      <c r="F91" s="109"/>
      <c r="G91" s="194">
        <f>VLOOKUP(E91,別表３!$B$9:$I$14,6,FALSE)</f>
        <v>0</v>
      </c>
      <c r="H91" s="194">
        <f>VLOOKUP($F91,別表３!$B$9:$I$14,6,FALSE)</f>
        <v>0</v>
      </c>
      <c r="I91" s="194">
        <f>VLOOKUP($F91,別表３!$B$9:$I$14,6,FALSE)</f>
        <v>0</v>
      </c>
      <c r="J91" s="194">
        <f>IF(F91=5,別表２!$E$2,0)</f>
        <v>0</v>
      </c>
      <c r="K91" s="194">
        <f>VLOOKUP($F91,別表３!$B$9:$I$14,4,FALSE)</f>
        <v>0</v>
      </c>
      <c r="L91" s="231" t="str">
        <f>IF(F91="","",VLOOKUP(F91,別表３!$B$9:$D$14,3,FALSE))</f>
        <v/>
      </c>
      <c r="M91" s="98"/>
      <c r="N91" s="98"/>
      <c r="O91" s="97"/>
      <c r="P91" s="232">
        <f t="shared" si="7"/>
        <v>0</v>
      </c>
      <c r="Q91" s="7">
        <f t="shared" si="15"/>
        <v>0</v>
      </c>
      <c r="R91" s="7">
        <f t="shared" si="11"/>
        <v>0</v>
      </c>
      <c r="S91" s="7">
        <f t="shared" si="12"/>
        <v>0</v>
      </c>
      <c r="T91" s="7" t="str">
        <f t="shared" si="13"/>
        <v/>
      </c>
      <c r="U91" s="7" t="str">
        <f t="shared" si="14"/>
        <v/>
      </c>
    </row>
    <row r="92" spans="1:21" s="217" customFormat="1" ht="15.95" hidden="1" customHeight="1">
      <c r="A92" s="230" t="s">
        <v>1246</v>
      </c>
      <c r="B92" s="105"/>
      <c r="C92" s="108"/>
      <c r="D92" s="108"/>
      <c r="E92" s="109"/>
      <c r="F92" s="109"/>
      <c r="G92" s="194">
        <f>VLOOKUP(E92,別表３!$B$9:$I$14,6,FALSE)</f>
        <v>0</v>
      </c>
      <c r="H92" s="194">
        <f>VLOOKUP($F92,別表３!$B$9:$I$14,6,FALSE)</f>
        <v>0</v>
      </c>
      <c r="I92" s="194">
        <f>VLOOKUP($F92,別表３!$B$9:$I$14,6,FALSE)</f>
        <v>0</v>
      </c>
      <c r="J92" s="194">
        <f>IF(F92=5,別表２!$E$2,0)</f>
        <v>0</v>
      </c>
      <c r="K92" s="194">
        <f>VLOOKUP($F92,別表３!$B$9:$I$14,4,FALSE)</f>
        <v>0</v>
      </c>
      <c r="L92" s="231" t="str">
        <f>IF(F92="","",VLOOKUP(F92,別表３!$B$9:$D$14,3,FALSE))</f>
        <v/>
      </c>
      <c r="M92" s="98"/>
      <c r="N92" s="98"/>
      <c r="O92" s="97"/>
      <c r="P92" s="232">
        <f t="shared" si="7"/>
        <v>0</v>
      </c>
      <c r="Q92" s="7">
        <f t="shared" si="15"/>
        <v>0</v>
      </c>
      <c r="R92" s="7">
        <f t="shared" si="11"/>
        <v>0</v>
      </c>
      <c r="S92" s="7">
        <f t="shared" si="12"/>
        <v>0</v>
      </c>
      <c r="T92" s="7" t="str">
        <f t="shared" si="13"/>
        <v/>
      </c>
      <c r="U92" s="7" t="str">
        <f t="shared" si="14"/>
        <v/>
      </c>
    </row>
    <row r="93" spans="1:21" ht="15.95" hidden="1" customHeight="1">
      <c r="A93" s="230" t="s">
        <v>1247</v>
      </c>
      <c r="B93" s="105"/>
      <c r="C93" s="108"/>
      <c r="D93" s="108"/>
      <c r="E93" s="109"/>
      <c r="F93" s="109"/>
      <c r="G93" s="194">
        <f>VLOOKUP(E93,別表３!$B$9:$I$14,6,FALSE)</f>
        <v>0</v>
      </c>
      <c r="H93" s="194">
        <f>VLOOKUP($F93,別表３!$B$9:$I$14,6,FALSE)</f>
        <v>0</v>
      </c>
      <c r="I93" s="194">
        <f>VLOOKUP($F93,別表３!$B$9:$I$14,6,FALSE)</f>
        <v>0</v>
      </c>
      <c r="J93" s="194">
        <f>IF(F93=5,別表２!$E$2,0)</f>
        <v>0</v>
      </c>
      <c r="K93" s="194">
        <f>VLOOKUP($F93,別表３!$B$9:$I$14,4,FALSE)</f>
        <v>0</v>
      </c>
      <c r="L93" s="231" t="str">
        <f>IF(F93="","",VLOOKUP(F93,別表３!$B$9:$D$14,3,FALSE))</f>
        <v/>
      </c>
      <c r="M93" s="98"/>
      <c r="N93" s="98"/>
      <c r="O93" s="97"/>
      <c r="P93" s="232">
        <f t="shared" si="7"/>
        <v>0</v>
      </c>
      <c r="Q93" s="7">
        <f t="shared" si="15"/>
        <v>0</v>
      </c>
      <c r="R93" s="7">
        <f t="shared" si="11"/>
        <v>0</v>
      </c>
      <c r="S93" s="7">
        <f t="shared" si="12"/>
        <v>0</v>
      </c>
      <c r="T93" s="7" t="str">
        <f t="shared" si="13"/>
        <v/>
      </c>
      <c r="U93" s="7" t="str">
        <f t="shared" si="14"/>
        <v/>
      </c>
    </row>
    <row r="94" spans="1:21" ht="15.95" hidden="1" customHeight="1">
      <c r="A94" s="230" t="s">
        <v>1248</v>
      </c>
      <c r="B94" s="105"/>
      <c r="C94" s="108"/>
      <c r="D94" s="108"/>
      <c r="E94" s="109"/>
      <c r="F94" s="109"/>
      <c r="G94" s="194">
        <f>VLOOKUP(E94,別表３!$B$9:$I$14,6,FALSE)</f>
        <v>0</v>
      </c>
      <c r="H94" s="194">
        <f>VLOOKUP($F94,別表３!$B$9:$I$14,6,FALSE)</f>
        <v>0</v>
      </c>
      <c r="I94" s="194">
        <f>VLOOKUP($F94,別表３!$B$9:$I$14,6,FALSE)</f>
        <v>0</v>
      </c>
      <c r="J94" s="194">
        <f>IF(F94=5,別表２!$E$2,0)</f>
        <v>0</v>
      </c>
      <c r="K94" s="194">
        <f>VLOOKUP($F94,別表３!$B$9:$I$14,4,FALSE)</f>
        <v>0</v>
      </c>
      <c r="L94" s="231" t="str">
        <f>IF(F94="","",VLOOKUP(F94,別表３!$B$9:$D$14,3,FALSE))</f>
        <v/>
      </c>
      <c r="M94" s="98"/>
      <c r="N94" s="98"/>
      <c r="O94" s="97"/>
      <c r="P94" s="232">
        <f t="shared" si="7"/>
        <v>0</v>
      </c>
      <c r="Q94" s="7">
        <f t="shared" si="15"/>
        <v>0</v>
      </c>
      <c r="R94" s="7">
        <f t="shared" si="11"/>
        <v>0</v>
      </c>
      <c r="S94" s="7">
        <f t="shared" si="12"/>
        <v>0</v>
      </c>
      <c r="T94" s="7" t="str">
        <f t="shared" si="13"/>
        <v/>
      </c>
      <c r="U94" s="7" t="str">
        <f t="shared" si="14"/>
        <v/>
      </c>
    </row>
    <row r="95" spans="1:21" ht="15.95" hidden="1" customHeight="1">
      <c r="A95" s="230" t="s">
        <v>1249</v>
      </c>
      <c r="B95" s="105"/>
      <c r="C95" s="108"/>
      <c r="D95" s="108"/>
      <c r="E95" s="109"/>
      <c r="F95" s="109"/>
      <c r="G95" s="194">
        <f>VLOOKUP(E95,別表３!$B$9:$I$14,6,FALSE)</f>
        <v>0</v>
      </c>
      <c r="H95" s="194">
        <f>VLOOKUP($F95,別表３!$B$9:$I$14,6,FALSE)</f>
        <v>0</v>
      </c>
      <c r="I95" s="194">
        <f>VLOOKUP($F95,別表３!$B$9:$I$14,6,FALSE)</f>
        <v>0</v>
      </c>
      <c r="J95" s="194">
        <f>IF(F95=5,別表２!$E$2,0)</f>
        <v>0</v>
      </c>
      <c r="K95" s="194">
        <f>VLOOKUP($F95,別表３!$B$9:$I$14,4,FALSE)</f>
        <v>0</v>
      </c>
      <c r="L95" s="231" t="str">
        <f>IF(F95="","",VLOOKUP(F95,別表３!$B$9:$D$14,3,FALSE))</f>
        <v/>
      </c>
      <c r="M95" s="98"/>
      <c r="N95" s="98"/>
      <c r="O95" s="97"/>
      <c r="P95" s="232">
        <f t="shared" si="7"/>
        <v>0</v>
      </c>
      <c r="Q95" s="7">
        <f t="shared" si="15"/>
        <v>0</v>
      </c>
      <c r="R95" s="7">
        <f t="shared" si="11"/>
        <v>0</v>
      </c>
      <c r="S95" s="7">
        <f t="shared" si="12"/>
        <v>0</v>
      </c>
      <c r="T95" s="7" t="str">
        <f t="shared" si="13"/>
        <v/>
      </c>
      <c r="U95" s="7" t="str">
        <f t="shared" si="14"/>
        <v/>
      </c>
    </row>
    <row r="96" spans="1:21" ht="15.95" hidden="1" customHeight="1">
      <c r="A96" s="230" t="s">
        <v>1250</v>
      </c>
      <c r="B96" s="105"/>
      <c r="C96" s="108"/>
      <c r="D96" s="108"/>
      <c r="E96" s="109"/>
      <c r="F96" s="109"/>
      <c r="G96" s="194">
        <f>VLOOKUP(E96,別表３!$B$9:$I$14,6,FALSE)</f>
        <v>0</v>
      </c>
      <c r="H96" s="194">
        <f>VLOOKUP($F96,別表３!$B$9:$I$14,6,FALSE)</f>
        <v>0</v>
      </c>
      <c r="I96" s="194">
        <f>VLOOKUP($F96,別表３!$B$9:$I$14,6,FALSE)</f>
        <v>0</v>
      </c>
      <c r="J96" s="194">
        <f>IF(F96=5,別表２!$E$2,0)</f>
        <v>0</v>
      </c>
      <c r="K96" s="194">
        <f>VLOOKUP($F96,別表３!$B$9:$I$14,4,FALSE)</f>
        <v>0</v>
      </c>
      <c r="L96" s="231" t="str">
        <f>IF(F96="","",VLOOKUP(F96,別表３!$B$9:$D$14,3,FALSE))</f>
        <v/>
      </c>
      <c r="M96" s="98"/>
      <c r="N96" s="98"/>
      <c r="O96" s="97"/>
      <c r="P96" s="232">
        <f t="shared" si="7"/>
        <v>0</v>
      </c>
      <c r="Q96" s="7">
        <f t="shared" si="15"/>
        <v>0</v>
      </c>
      <c r="R96" s="7">
        <f t="shared" si="11"/>
        <v>0</v>
      </c>
      <c r="S96" s="7">
        <f t="shared" si="12"/>
        <v>0</v>
      </c>
      <c r="T96" s="7" t="str">
        <f t="shared" si="13"/>
        <v/>
      </c>
      <c r="U96" s="7" t="str">
        <f t="shared" si="14"/>
        <v/>
      </c>
    </row>
    <row r="97" spans="1:21" ht="15.95" hidden="1" customHeight="1">
      <c r="A97" s="230" t="s">
        <v>1251</v>
      </c>
      <c r="B97" s="105"/>
      <c r="C97" s="108"/>
      <c r="D97" s="108"/>
      <c r="E97" s="109"/>
      <c r="F97" s="109"/>
      <c r="G97" s="194">
        <f>VLOOKUP(E97,別表３!$B$9:$I$14,6,FALSE)</f>
        <v>0</v>
      </c>
      <c r="H97" s="194">
        <f>VLOOKUP($F97,別表３!$B$9:$I$14,6,FALSE)</f>
        <v>0</v>
      </c>
      <c r="I97" s="194">
        <f>VLOOKUP($F97,別表３!$B$9:$I$14,6,FALSE)</f>
        <v>0</v>
      </c>
      <c r="J97" s="194">
        <f>IF(F97=5,別表２!$E$2,0)</f>
        <v>0</v>
      </c>
      <c r="K97" s="194">
        <f>VLOOKUP($F97,別表３!$B$9:$I$14,4,FALSE)</f>
        <v>0</v>
      </c>
      <c r="L97" s="231" t="str">
        <f>IF(F97="","",VLOOKUP(F97,別表３!$B$9:$D$14,3,FALSE))</f>
        <v/>
      </c>
      <c r="M97" s="98"/>
      <c r="N97" s="98"/>
      <c r="O97" s="97"/>
      <c r="P97" s="232">
        <f t="shared" si="7"/>
        <v>0</v>
      </c>
      <c r="Q97" s="7">
        <f t="shared" si="15"/>
        <v>0</v>
      </c>
      <c r="R97" s="7">
        <f t="shared" si="11"/>
        <v>0</v>
      </c>
      <c r="S97" s="7">
        <f t="shared" si="12"/>
        <v>0</v>
      </c>
      <c r="T97" s="7" t="str">
        <f t="shared" si="13"/>
        <v/>
      </c>
      <c r="U97" s="7" t="str">
        <f t="shared" si="14"/>
        <v/>
      </c>
    </row>
    <row r="98" spans="1:21" ht="15.95" hidden="1" customHeight="1">
      <c r="A98" s="230" t="s">
        <v>1252</v>
      </c>
      <c r="B98" s="105"/>
      <c r="C98" s="108"/>
      <c r="D98" s="108"/>
      <c r="E98" s="109"/>
      <c r="F98" s="109"/>
      <c r="G98" s="194">
        <f>VLOOKUP(E98,別表３!$B$9:$I$14,6,FALSE)</f>
        <v>0</v>
      </c>
      <c r="H98" s="194">
        <f>VLOOKUP($F98,別表３!$B$9:$I$14,6,FALSE)</f>
        <v>0</v>
      </c>
      <c r="I98" s="194">
        <f>VLOOKUP($F98,別表３!$B$9:$I$14,6,FALSE)</f>
        <v>0</v>
      </c>
      <c r="J98" s="194">
        <f>IF(F98=5,別表２!$E$2,0)</f>
        <v>0</v>
      </c>
      <c r="K98" s="194">
        <f>VLOOKUP($F98,別表３!$B$9:$I$14,4,FALSE)</f>
        <v>0</v>
      </c>
      <c r="L98" s="231" t="str">
        <f>IF(F98="","",VLOOKUP(F98,別表３!$B$9:$D$14,3,FALSE))</f>
        <v/>
      </c>
      <c r="M98" s="98"/>
      <c r="N98" s="98"/>
      <c r="O98" s="97"/>
      <c r="P98" s="232">
        <f t="shared" si="7"/>
        <v>0</v>
      </c>
      <c r="Q98" s="7">
        <f t="shared" si="15"/>
        <v>0</v>
      </c>
      <c r="R98" s="7">
        <f t="shared" si="11"/>
        <v>0</v>
      </c>
      <c r="S98" s="7">
        <f t="shared" si="12"/>
        <v>0</v>
      </c>
      <c r="T98" s="7" t="str">
        <f t="shared" si="13"/>
        <v/>
      </c>
      <c r="U98" s="7" t="str">
        <f t="shared" si="14"/>
        <v/>
      </c>
    </row>
    <row r="99" spans="1:21" ht="15.95" hidden="1" customHeight="1">
      <c r="A99" s="230" t="s">
        <v>1253</v>
      </c>
      <c r="B99" s="105"/>
      <c r="C99" s="109"/>
      <c r="D99" s="109"/>
      <c r="E99" s="109"/>
      <c r="F99" s="109"/>
      <c r="G99" s="194">
        <f>VLOOKUP(E99,別表３!$B$9:$I$14,6,FALSE)</f>
        <v>0</v>
      </c>
      <c r="H99" s="194">
        <f>VLOOKUP($F99,別表３!$B$9:$I$14,6,FALSE)</f>
        <v>0</v>
      </c>
      <c r="I99" s="194">
        <f>VLOOKUP($F99,別表３!$B$9:$I$14,6,FALSE)</f>
        <v>0</v>
      </c>
      <c r="J99" s="194">
        <f>IF(F99=5,別表２!$E$2,0)</f>
        <v>0</v>
      </c>
      <c r="K99" s="194">
        <f>VLOOKUP($F99,別表３!$B$9:$I$14,4,FALSE)</f>
        <v>0</v>
      </c>
      <c r="L99" s="231" t="str">
        <f>IF(F99="","",VLOOKUP(F99,別表３!$B$9:$D$14,3,FALSE))</f>
        <v/>
      </c>
      <c r="M99" s="98"/>
      <c r="N99" s="98"/>
      <c r="O99" s="97"/>
      <c r="P99" s="232">
        <f t="shared" si="7"/>
        <v>0</v>
      </c>
      <c r="Q99" s="7">
        <f t="shared" si="15"/>
        <v>0</v>
      </c>
      <c r="R99" s="7">
        <f t="shared" si="11"/>
        <v>0</v>
      </c>
      <c r="S99" s="7">
        <f t="shared" si="12"/>
        <v>0</v>
      </c>
      <c r="T99" s="7" t="str">
        <f t="shared" si="13"/>
        <v/>
      </c>
      <c r="U99" s="7" t="str">
        <f t="shared" si="14"/>
        <v/>
      </c>
    </row>
    <row r="100" spans="1:21" ht="15.95" hidden="1" customHeight="1">
      <c r="A100" s="230" t="s">
        <v>1254</v>
      </c>
      <c r="B100" s="105"/>
      <c r="C100" s="109"/>
      <c r="D100" s="109"/>
      <c r="E100" s="109"/>
      <c r="F100" s="109"/>
      <c r="G100" s="194">
        <f>VLOOKUP(E100,別表３!$B$9:$I$14,6,FALSE)</f>
        <v>0</v>
      </c>
      <c r="H100" s="194">
        <f>VLOOKUP($F100,別表３!$B$9:$I$14,6,FALSE)</f>
        <v>0</v>
      </c>
      <c r="I100" s="194">
        <f>VLOOKUP($F100,別表３!$B$9:$I$14,6,FALSE)</f>
        <v>0</v>
      </c>
      <c r="J100" s="194">
        <f>IF(F100=5,別表２!$E$2,0)</f>
        <v>0</v>
      </c>
      <c r="K100" s="194">
        <f>VLOOKUP($F100,別表３!$B$9:$I$14,4,FALSE)</f>
        <v>0</v>
      </c>
      <c r="L100" s="231" t="str">
        <f>IF(F100="","",VLOOKUP(F100,別表３!$B$9:$D$14,3,FALSE))</f>
        <v/>
      </c>
      <c r="M100" s="98"/>
      <c r="N100" s="98"/>
      <c r="O100" s="97"/>
      <c r="P100" s="232">
        <f t="shared" si="7"/>
        <v>0</v>
      </c>
      <c r="Q100" s="7">
        <f t="shared" si="15"/>
        <v>0</v>
      </c>
      <c r="R100" s="7">
        <f t="shared" si="11"/>
        <v>0</v>
      </c>
      <c r="S100" s="7">
        <f t="shared" si="12"/>
        <v>0</v>
      </c>
      <c r="T100" s="7" t="str">
        <f t="shared" si="13"/>
        <v/>
      </c>
      <c r="U100" s="7" t="str">
        <f t="shared" si="14"/>
        <v/>
      </c>
    </row>
    <row r="101" spans="1:21" ht="15.95" hidden="1" customHeight="1">
      <c r="A101" s="230" t="s">
        <v>1255</v>
      </c>
      <c r="B101" s="105"/>
      <c r="C101" s="109"/>
      <c r="D101" s="109"/>
      <c r="E101" s="109"/>
      <c r="F101" s="109"/>
      <c r="G101" s="194">
        <f>VLOOKUP(E101,別表３!$B$9:$I$14,6,FALSE)</f>
        <v>0</v>
      </c>
      <c r="H101" s="194">
        <f>VLOOKUP($F101,別表３!$B$9:$I$14,6,FALSE)</f>
        <v>0</v>
      </c>
      <c r="I101" s="194">
        <f>VLOOKUP($F101,別表３!$B$9:$I$14,6,FALSE)</f>
        <v>0</v>
      </c>
      <c r="J101" s="194">
        <f>IF(F101=5,別表２!$E$2,0)</f>
        <v>0</v>
      </c>
      <c r="K101" s="194">
        <f>VLOOKUP($F101,別表３!$B$9:$I$14,4,FALSE)</f>
        <v>0</v>
      </c>
      <c r="L101" s="231" t="str">
        <f>IF(F101="","",VLOOKUP(F101,別表３!$B$9:$D$14,3,FALSE))</f>
        <v/>
      </c>
      <c r="M101" s="98"/>
      <c r="N101" s="98"/>
      <c r="O101" s="97"/>
      <c r="P101" s="232">
        <f t="shared" si="7"/>
        <v>0</v>
      </c>
      <c r="Q101" s="7">
        <f t="shared" si="15"/>
        <v>0</v>
      </c>
      <c r="R101" s="7">
        <f t="shared" si="11"/>
        <v>0</v>
      </c>
      <c r="S101" s="7">
        <f t="shared" si="12"/>
        <v>0</v>
      </c>
      <c r="T101" s="7" t="str">
        <f t="shared" si="13"/>
        <v/>
      </c>
      <c r="U101" s="7" t="str">
        <f t="shared" si="14"/>
        <v/>
      </c>
    </row>
    <row r="102" spans="1:21" ht="15.95" hidden="1" customHeight="1">
      <c r="A102" s="230" t="s">
        <v>1256</v>
      </c>
      <c r="B102" s="105"/>
      <c r="C102" s="109"/>
      <c r="D102" s="109"/>
      <c r="E102" s="109"/>
      <c r="F102" s="109"/>
      <c r="G102" s="194">
        <f>VLOOKUP(E102,別表３!$B$9:$I$14,6,FALSE)</f>
        <v>0</v>
      </c>
      <c r="H102" s="194">
        <f>VLOOKUP($F102,別表３!$B$9:$I$14,6,FALSE)</f>
        <v>0</v>
      </c>
      <c r="I102" s="194">
        <f>VLOOKUP($F102,別表３!$B$9:$I$14,6,FALSE)</f>
        <v>0</v>
      </c>
      <c r="J102" s="194">
        <f>IF(F102=5,別表２!$E$2,0)</f>
        <v>0</v>
      </c>
      <c r="K102" s="194">
        <f>VLOOKUP($F102,別表３!$B$9:$I$14,4,FALSE)</f>
        <v>0</v>
      </c>
      <c r="L102" s="231" t="str">
        <f>IF(F102="","",VLOOKUP(F102,別表３!$B$9:$D$14,3,FALSE))</f>
        <v/>
      </c>
      <c r="M102" s="98"/>
      <c r="N102" s="98"/>
      <c r="O102" s="97"/>
      <c r="P102" s="232">
        <f t="shared" si="7"/>
        <v>0</v>
      </c>
      <c r="Q102" s="7">
        <f t="shared" si="15"/>
        <v>0</v>
      </c>
      <c r="R102" s="7">
        <f t="shared" si="11"/>
        <v>0</v>
      </c>
      <c r="S102" s="7">
        <f t="shared" si="12"/>
        <v>0</v>
      </c>
      <c r="T102" s="7" t="str">
        <f t="shared" si="13"/>
        <v/>
      </c>
      <c r="U102" s="7" t="str">
        <f t="shared" si="14"/>
        <v/>
      </c>
    </row>
    <row r="103" spans="1:21" ht="15.95" hidden="1" customHeight="1">
      <c r="A103" s="230" t="s">
        <v>1257</v>
      </c>
      <c r="B103" s="105"/>
      <c r="C103" s="109"/>
      <c r="D103" s="109"/>
      <c r="E103" s="109"/>
      <c r="F103" s="109"/>
      <c r="G103" s="194">
        <f>VLOOKUP(E103,別表３!$B$9:$I$14,6,FALSE)</f>
        <v>0</v>
      </c>
      <c r="H103" s="194">
        <f>VLOOKUP($F103,別表３!$B$9:$I$14,6,FALSE)</f>
        <v>0</v>
      </c>
      <c r="I103" s="194">
        <f>VLOOKUP($F103,別表３!$B$9:$I$14,6,FALSE)</f>
        <v>0</v>
      </c>
      <c r="J103" s="194">
        <f>IF(F103=5,別表２!$E$2,0)</f>
        <v>0</v>
      </c>
      <c r="K103" s="194">
        <f>VLOOKUP($F103,別表３!$B$9:$I$14,4,FALSE)</f>
        <v>0</v>
      </c>
      <c r="L103" s="231" t="str">
        <f>IF(F103="","",VLOOKUP(F103,別表３!$B$9:$D$14,3,FALSE))</f>
        <v/>
      </c>
      <c r="M103" s="98"/>
      <c r="N103" s="98"/>
      <c r="O103" s="97"/>
      <c r="P103" s="232">
        <f t="shared" si="7"/>
        <v>0</v>
      </c>
      <c r="Q103" s="7">
        <f t="shared" si="15"/>
        <v>0</v>
      </c>
      <c r="R103" s="7">
        <f t="shared" si="11"/>
        <v>0</v>
      </c>
      <c r="S103" s="7">
        <f t="shared" si="12"/>
        <v>0</v>
      </c>
      <c r="T103" s="7" t="str">
        <f t="shared" si="13"/>
        <v/>
      </c>
      <c r="U103" s="7" t="str">
        <f t="shared" si="14"/>
        <v/>
      </c>
    </row>
    <row r="104" spans="1:21" ht="15.95" hidden="1" customHeight="1">
      <c r="A104" s="230" t="s">
        <v>1258</v>
      </c>
      <c r="B104" s="105"/>
      <c r="C104" s="108"/>
      <c r="D104" s="108"/>
      <c r="E104" s="109"/>
      <c r="F104" s="109"/>
      <c r="G104" s="194">
        <f>VLOOKUP(E104,別表３!$B$9:$I$14,6,FALSE)</f>
        <v>0</v>
      </c>
      <c r="H104" s="194">
        <f>VLOOKUP($F104,別表３!$B$9:$I$14,6,FALSE)</f>
        <v>0</v>
      </c>
      <c r="I104" s="194">
        <f>VLOOKUP($F104,別表３!$B$9:$I$14,6,FALSE)</f>
        <v>0</v>
      </c>
      <c r="J104" s="194">
        <f>IF(F104=5,別表２!$E$2,0)</f>
        <v>0</v>
      </c>
      <c r="K104" s="194">
        <f>VLOOKUP($F104,別表３!$B$9:$I$14,4,FALSE)</f>
        <v>0</v>
      </c>
      <c r="L104" s="231" t="str">
        <f>IF(F104="","",VLOOKUP(F104,別表３!$B$9:$D$14,3,FALSE))</f>
        <v/>
      </c>
      <c r="M104" s="98"/>
      <c r="N104" s="98"/>
      <c r="O104" s="97"/>
      <c r="P104" s="232">
        <f t="shared" si="7"/>
        <v>0</v>
      </c>
      <c r="Q104" s="7">
        <f t="shared" si="15"/>
        <v>0</v>
      </c>
      <c r="R104" s="7">
        <f t="shared" si="11"/>
        <v>0</v>
      </c>
      <c r="S104" s="7">
        <f t="shared" si="12"/>
        <v>0</v>
      </c>
      <c r="T104" s="7" t="str">
        <f t="shared" si="13"/>
        <v/>
      </c>
      <c r="U104" s="7" t="str">
        <f t="shared" si="14"/>
        <v/>
      </c>
    </row>
    <row r="105" spans="1:21" ht="15.95" hidden="1" customHeight="1">
      <c r="A105" s="230" t="s">
        <v>1259</v>
      </c>
      <c r="B105" s="105"/>
      <c r="C105" s="108"/>
      <c r="D105" s="108"/>
      <c r="E105" s="109"/>
      <c r="F105" s="109"/>
      <c r="G105" s="194">
        <f>VLOOKUP(E105,別表３!$B$9:$I$14,6,FALSE)</f>
        <v>0</v>
      </c>
      <c r="H105" s="194">
        <f>VLOOKUP($F105,別表３!$B$9:$I$14,6,FALSE)</f>
        <v>0</v>
      </c>
      <c r="I105" s="194">
        <f>VLOOKUP($F105,別表３!$B$9:$I$14,6,FALSE)</f>
        <v>0</v>
      </c>
      <c r="J105" s="194">
        <f>IF(F105=5,別表２!$E$2,0)</f>
        <v>0</v>
      </c>
      <c r="K105" s="194">
        <f>VLOOKUP($F105,別表３!$B$9:$I$14,4,FALSE)</f>
        <v>0</v>
      </c>
      <c r="L105" s="231" t="str">
        <f>IF(F105="","",VLOOKUP(F105,別表３!$B$9:$D$14,3,FALSE))</f>
        <v/>
      </c>
      <c r="M105" s="98"/>
      <c r="N105" s="98"/>
      <c r="O105" s="97"/>
      <c r="P105" s="232">
        <f t="shared" si="7"/>
        <v>0</v>
      </c>
      <c r="Q105" s="7">
        <f t="shared" si="15"/>
        <v>0</v>
      </c>
      <c r="R105" s="7">
        <f t="shared" si="11"/>
        <v>0</v>
      </c>
      <c r="S105" s="7">
        <f t="shared" si="12"/>
        <v>0</v>
      </c>
      <c r="T105" s="7" t="str">
        <f t="shared" si="13"/>
        <v/>
      </c>
      <c r="U105" s="7" t="str">
        <f t="shared" si="14"/>
        <v/>
      </c>
    </row>
    <row r="106" spans="1:21" ht="15.95" hidden="1" customHeight="1">
      <c r="A106" s="230" t="s">
        <v>1260</v>
      </c>
      <c r="B106" s="105"/>
      <c r="C106" s="108"/>
      <c r="D106" s="108"/>
      <c r="E106" s="109"/>
      <c r="F106" s="109"/>
      <c r="G106" s="194">
        <f>VLOOKUP(E106,別表３!$B$9:$I$14,6,FALSE)</f>
        <v>0</v>
      </c>
      <c r="H106" s="194">
        <f>VLOOKUP($F106,別表３!$B$9:$I$14,6,FALSE)</f>
        <v>0</v>
      </c>
      <c r="I106" s="194">
        <f>VLOOKUP($F106,別表３!$B$9:$I$14,6,FALSE)</f>
        <v>0</v>
      </c>
      <c r="J106" s="194">
        <f>IF(F106=5,別表２!$E$2,0)</f>
        <v>0</v>
      </c>
      <c r="K106" s="194">
        <f>VLOOKUP($F106,別表３!$B$9:$I$14,4,FALSE)</f>
        <v>0</v>
      </c>
      <c r="L106" s="231" t="str">
        <f>IF(F106="","",VLOOKUP(F106,別表３!$B$9:$D$14,3,FALSE))</f>
        <v/>
      </c>
      <c r="M106" s="98"/>
      <c r="N106" s="98"/>
      <c r="O106" s="97"/>
      <c r="P106" s="232">
        <f t="shared" si="7"/>
        <v>0</v>
      </c>
      <c r="Q106" s="7">
        <f t="shared" si="15"/>
        <v>0</v>
      </c>
      <c r="R106" s="7">
        <f t="shared" si="11"/>
        <v>0</v>
      </c>
      <c r="S106" s="7">
        <f t="shared" si="12"/>
        <v>0</v>
      </c>
      <c r="T106" s="7" t="str">
        <f t="shared" si="13"/>
        <v/>
      </c>
      <c r="U106" s="7" t="str">
        <f t="shared" si="14"/>
        <v/>
      </c>
    </row>
    <row r="107" spans="1:21" ht="15.95" hidden="1" customHeight="1">
      <c r="A107" s="230" t="s">
        <v>1261</v>
      </c>
      <c r="B107" s="105"/>
      <c r="C107" s="108"/>
      <c r="D107" s="108"/>
      <c r="E107" s="109"/>
      <c r="F107" s="109"/>
      <c r="G107" s="194">
        <f>VLOOKUP(E107,別表３!$B$9:$I$14,6,FALSE)</f>
        <v>0</v>
      </c>
      <c r="H107" s="194">
        <f>VLOOKUP($F107,別表３!$B$9:$I$14,6,FALSE)</f>
        <v>0</v>
      </c>
      <c r="I107" s="194">
        <f>VLOOKUP($F107,別表３!$B$9:$I$14,6,FALSE)</f>
        <v>0</v>
      </c>
      <c r="J107" s="194">
        <f>IF(F107=5,別表２!$E$2,0)</f>
        <v>0</v>
      </c>
      <c r="K107" s="194">
        <f>VLOOKUP($F107,別表３!$B$9:$I$14,4,FALSE)</f>
        <v>0</v>
      </c>
      <c r="L107" s="231" t="str">
        <f>IF(F107="","",VLOOKUP(F107,別表３!$B$9:$D$14,3,FALSE))</f>
        <v/>
      </c>
      <c r="M107" s="98"/>
      <c r="N107" s="98"/>
      <c r="O107" s="97"/>
      <c r="P107" s="232">
        <f t="shared" si="7"/>
        <v>0</v>
      </c>
      <c r="Q107" s="7">
        <f t="shared" si="15"/>
        <v>0</v>
      </c>
      <c r="R107" s="7">
        <f t="shared" si="11"/>
        <v>0</v>
      </c>
      <c r="S107" s="7">
        <f t="shared" si="12"/>
        <v>0</v>
      </c>
      <c r="T107" s="7" t="str">
        <f t="shared" si="13"/>
        <v/>
      </c>
      <c r="U107" s="7" t="str">
        <f t="shared" si="14"/>
        <v/>
      </c>
    </row>
    <row r="108" spans="1:21" ht="15.95" hidden="1" customHeight="1">
      <c r="A108" s="230" t="s">
        <v>1262</v>
      </c>
      <c r="B108" s="105"/>
      <c r="C108" s="108"/>
      <c r="D108" s="108"/>
      <c r="E108" s="109"/>
      <c r="F108" s="109"/>
      <c r="G108" s="194">
        <f>VLOOKUP(E108,別表３!$B$9:$I$14,6,FALSE)</f>
        <v>0</v>
      </c>
      <c r="H108" s="194">
        <f>VLOOKUP($F108,別表３!$B$9:$I$14,6,FALSE)</f>
        <v>0</v>
      </c>
      <c r="I108" s="194">
        <f>VLOOKUP($F108,別表３!$B$9:$I$14,6,FALSE)</f>
        <v>0</v>
      </c>
      <c r="J108" s="194">
        <f>IF(F108=5,別表２!$E$2,0)</f>
        <v>0</v>
      </c>
      <c r="K108" s="194">
        <f>VLOOKUP($F108,別表３!$B$9:$I$14,4,FALSE)</f>
        <v>0</v>
      </c>
      <c r="L108" s="231" t="str">
        <f>IF(F108="","",VLOOKUP(F108,別表３!$B$9:$D$14,3,FALSE))</f>
        <v/>
      </c>
      <c r="M108" s="98"/>
      <c r="N108" s="98"/>
      <c r="O108" s="97"/>
      <c r="P108" s="232">
        <f t="shared" si="7"/>
        <v>0</v>
      </c>
      <c r="Q108" s="7">
        <f t="shared" si="15"/>
        <v>0</v>
      </c>
      <c r="R108" s="7">
        <f t="shared" si="11"/>
        <v>0</v>
      </c>
      <c r="S108" s="7">
        <f t="shared" si="12"/>
        <v>0</v>
      </c>
      <c r="T108" s="7" t="str">
        <f t="shared" si="13"/>
        <v/>
      </c>
      <c r="U108" s="7" t="str">
        <f t="shared" si="14"/>
        <v/>
      </c>
    </row>
    <row r="109" spans="1:21" ht="15.95" hidden="1" customHeight="1">
      <c r="A109" s="230" t="s">
        <v>1263</v>
      </c>
      <c r="B109" s="105"/>
      <c r="C109" s="108"/>
      <c r="D109" s="108"/>
      <c r="E109" s="109"/>
      <c r="F109" s="109"/>
      <c r="G109" s="194">
        <f>VLOOKUP(E109,別表３!$B$9:$I$14,6,FALSE)</f>
        <v>0</v>
      </c>
      <c r="H109" s="194">
        <f>VLOOKUP($F109,別表３!$B$9:$I$14,6,FALSE)</f>
        <v>0</v>
      </c>
      <c r="I109" s="194">
        <f>VLOOKUP($F109,別表３!$B$9:$I$14,6,FALSE)</f>
        <v>0</v>
      </c>
      <c r="J109" s="194">
        <f>IF(F109=5,別表２!$E$2,0)</f>
        <v>0</v>
      </c>
      <c r="K109" s="194">
        <f>VLOOKUP($F109,別表３!$B$9:$I$14,4,FALSE)</f>
        <v>0</v>
      </c>
      <c r="L109" s="231" t="str">
        <f>IF(F109="","",VLOOKUP(F109,別表３!$B$9:$D$14,3,FALSE))</f>
        <v/>
      </c>
      <c r="M109" s="98"/>
      <c r="N109" s="98"/>
      <c r="O109" s="97"/>
      <c r="P109" s="232">
        <f t="shared" si="7"/>
        <v>0</v>
      </c>
      <c r="Q109" s="7">
        <f t="shared" si="15"/>
        <v>0</v>
      </c>
      <c r="R109" s="7">
        <f t="shared" si="11"/>
        <v>0</v>
      </c>
      <c r="S109" s="7">
        <f t="shared" si="12"/>
        <v>0</v>
      </c>
      <c r="T109" s="7" t="str">
        <f t="shared" si="13"/>
        <v/>
      </c>
      <c r="U109" s="7" t="str">
        <f t="shared" si="14"/>
        <v/>
      </c>
    </row>
    <row r="110" spans="1:21" ht="15.95" hidden="1" customHeight="1">
      <c r="A110" s="230" t="s">
        <v>1264</v>
      </c>
      <c r="B110" s="105"/>
      <c r="C110" s="108"/>
      <c r="D110" s="108"/>
      <c r="E110" s="109"/>
      <c r="F110" s="109"/>
      <c r="G110" s="194">
        <f>VLOOKUP(E110,別表３!$B$9:$I$14,6,FALSE)</f>
        <v>0</v>
      </c>
      <c r="H110" s="194">
        <f>VLOOKUP($F110,別表３!$B$9:$I$14,6,FALSE)</f>
        <v>0</v>
      </c>
      <c r="I110" s="194">
        <f>VLOOKUP($F110,別表３!$B$9:$I$14,6,FALSE)</f>
        <v>0</v>
      </c>
      <c r="J110" s="194">
        <f>IF(F110=5,別表２!$E$2,0)</f>
        <v>0</v>
      </c>
      <c r="K110" s="194">
        <f>VLOOKUP($F110,別表３!$B$9:$I$14,4,FALSE)</f>
        <v>0</v>
      </c>
      <c r="L110" s="231" t="str">
        <f>IF(F110="","",VLOOKUP(F110,別表３!$B$9:$D$14,3,FALSE))</f>
        <v/>
      </c>
      <c r="M110" s="98"/>
      <c r="N110" s="98"/>
      <c r="O110" s="97"/>
      <c r="P110" s="232">
        <f t="shared" si="7"/>
        <v>0</v>
      </c>
      <c r="Q110" s="7">
        <f>IF(E110=5,G110,0)</f>
        <v>0</v>
      </c>
      <c r="R110" s="7">
        <f t="shared" si="11"/>
        <v>0</v>
      </c>
      <c r="S110" s="7">
        <f t="shared" si="12"/>
        <v>0</v>
      </c>
      <c r="T110" s="7" t="str">
        <f t="shared" si="13"/>
        <v/>
      </c>
      <c r="U110" s="7" t="str">
        <f t="shared" si="14"/>
        <v/>
      </c>
    </row>
    <row r="111" spans="1:21" s="217" customFormat="1" ht="15.95" hidden="1" customHeight="1">
      <c r="A111" s="230" t="s">
        <v>1265</v>
      </c>
      <c r="B111" s="105"/>
      <c r="C111" s="108"/>
      <c r="D111" s="108"/>
      <c r="E111" s="108"/>
      <c r="F111" s="108"/>
      <c r="G111" s="194">
        <f>VLOOKUP(E111,別表３!$B$9:$I$14,6,FALSE)</f>
        <v>0</v>
      </c>
      <c r="H111" s="194">
        <f>VLOOKUP($F111,別表３!$B$9:$I$14,6,FALSE)</f>
        <v>0</v>
      </c>
      <c r="I111" s="194">
        <f>VLOOKUP($F111,別表３!$B$9:$I$14,6,FALSE)</f>
        <v>0</v>
      </c>
      <c r="J111" s="194">
        <f>IF(F111=5,別表２!$E$2,0)</f>
        <v>0</v>
      </c>
      <c r="K111" s="194">
        <f>VLOOKUP($F111,別表３!$B$9:$I$14,4,FALSE)</f>
        <v>0</v>
      </c>
      <c r="L111" s="231" t="str">
        <f>IF(F111="","",VLOOKUP(F111,別表３!$B$9:$D$14,3,FALSE))</f>
        <v/>
      </c>
      <c r="M111" s="98"/>
      <c r="N111" s="98"/>
      <c r="O111" s="97"/>
      <c r="P111" s="232">
        <f t="shared" si="7"/>
        <v>0</v>
      </c>
      <c r="Q111" s="7">
        <f t="shared" ref="Q111:Q131" si="16">IF(E111=5,G111,0)</f>
        <v>0</v>
      </c>
      <c r="R111" s="7">
        <f t="shared" si="11"/>
        <v>0</v>
      </c>
      <c r="S111" s="7">
        <f t="shared" si="12"/>
        <v>0</v>
      </c>
      <c r="T111" s="7" t="str">
        <f t="shared" si="13"/>
        <v/>
      </c>
      <c r="U111" s="7" t="str">
        <f t="shared" si="14"/>
        <v/>
      </c>
    </row>
    <row r="112" spans="1:21" s="217" customFormat="1" ht="15.95" hidden="1" customHeight="1">
      <c r="A112" s="230" t="s">
        <v>1266</v>
      </c>
      <c r="B112" s="105"/>
      <c r="C112" s="108"/>
      <c r="D112" s="108"/>
      <c r="E112" s="108"/>
      <c r="F112" s="108"/>
      <c r="G112" s="194">
        <f>VLOOKUP(E112,別表３!$B$9:$I$14,6,FALSE)</f>
        <v>0</v>
      </c>
      <c r="H112" s="194">
        <f>VLOOKUP($F112,別表３!$B$9:$I$14,6,FALSE)</f>
        <v>0</v>
      </c>
      <c r="I112" s="194">
        <f>VLOOKUP($F112,別表３!$B$9:$I$14,6,FALSE)</f>
        <v>0</v>
      </c>
      <c r="J112" s="194">
        <f>IF(F112=5,別表２!$E$2,0)</f>
        <v>0</v>
      </c>
      <c r="K112" s="194">
        <f>VLOOKUP($F112,別表３!$B$9:$I$14,4,FALSE)</f>
        <v>0</v>
      </c>
      <c r="L112" s="231" t="str">
        <f>IF(F112="","",VLOOKUP(F112,別表３!$B$9:$D$14,3,FALSE))</f>
        <v/>
      </c>
      <c r="M112" s="98"/>
      <c r="N112" s="98"/>
      <c r="O112" s="97"/>
      <c r="P112" s="232">
        <f t="shared" si="7"/>
        <v>0</v>
      </c>
      <c r="Q112" s="7">
        <f t="shared" si="16"/>
        <v>0</v>
      </c>
      <c r="R112" s="7">
        <f t="shared" si="11"/>
        <v>0</v>
      </c>
      <c r="S112" s="7">
        <f t="shared" si="12"/>
        <v>0</v>
      </c>
      <c r="T112" s="7" t="str">
        <f t="shared" si="13"/>
        <v/>
      </c>
      <c r="U112" s="7" t="str">
        <f t="shared" si="14"/>
        <v/>
      </c>
    </row>
    <row r="113" spans="1:21" s="217" customFormat="1" ht="15.95" hidden="1" customHeight="1">
      <c r="A113" s="230" t="s">
        <v>1267</v>
      </c>
      <c r="B113" s="105"/>
      <c r="C113" s="110"/>
      <c r="D113" s="110"/>
      <c r="E113" s="108"/>
      <c r="F113" s="108"/>
      <c r="G113" s="194">
        <f>VLOOKUP(E113,別表３!$B$9:$I$14,6,FALSE)</f>
        <v>0</v>
      </c>
      <c r="H113" s="194">
        <f>VLOOKUP($F113,別表３!$B$9:$I$14,6,FALSE)</f>
        <v>0</v>
      </c>
      <c r="I113" s="194">
        <f>VLOOKUP($F113,別表３!$B$9:$I$14,6,FALSE)</f>
        <v>0</v>
      </c>
      <c r="J113" s="194">
        <f>IF(F113=5,別表２!$E$2,0)</f>
        <v>0</v>
      </c>
      <c r="K113" s="194">
        <f>VLOOKUP($F113,別表３!$B$9:$I$14,4,FALSE)</f>
        <v>0</v>
      </c>
      <c r="L113" s="231" t="str">
        <f>IF(F113="","",VLOOKUP(F113,別表３!$B$9:$D$14,3,FALSE))</f>
        <v/>
      </c>
      <c r="M113" s="98"/>
      <c r="N113" s="98"/>
      <c r="O113" s="97"/>
      <c r="P113" s="232">
        <f t="shared" si="7"/>
        <v>0</v>
      </c>
      <c r="Q113" s="7">
        <f t="shared" si="16"/>
        <v>0</v>
      </c>
      <c r="R113" s="7">
        <f t="shared" si="11"/>
        <v>0</v>
      </c>
      <c r="S113" s="7">
        <f t="shared" si="12"/>
        <v>0</v>
      </c>
      <c r="T113" s="7" t="str">
        <f t="shared" si="13"/>
        <v/>
      </c>
      <c r="U113" s="7" t="str">
        <f t="shared" si="14"/>
        <v/>
      </c>
    </row>
    <row r="114" spans="1:21" s="217" customFormat="1" ht="15.95" hidden="1" customHeight="1">
      <c r="A114" s="230" t="s">
        <v>1268</v>
      </c>
      <c r="B114" s="105"/>
      <c r="C114" s="108"/>
      <c r="D114" s="108"/>
      <c r="E114" s="108"/>
      <c r="F114" s="108"/>
      <c r="G114" s="194">
        <f>VLOOKUP(E114,別表３!$B$9:$I$14,6,FALSE)</f>
        <v>0</v>
      </c>
      <c r="H114" s="194">
        <f>VLOOKUP($F114,別表３!$B$9:$I$14,6,FALSE)</f>
        <v>0</v>
      </c>
      <c r="I114" s="194">
        <f>VLOOKUP($F114,別表３!$B$9:$I$14,6,FALSE)</f>
        <v>0</v>
      </c>
      <c r="J114" s="194">
        <f>IF(F114=5,別表２!$E$2,0)</f>
        <v>0</v>
      </c>
      <c r="K114" s="194">
        <f>VLOOKUP($F114,別表３!$B$9:$I$14,4,FALSE)</f>
        <v>0</v>
      </c>
      <c r="L114" s="231" t="str">
        <f>IF(F114="","",VLOOKUP(F114,別表３!$B$9:$D$14,3,FALSE))</f>
        <v/>
      </c>
      <c r="M114" s="98"/>
      <c r="N114" s="98"/>
      <c r="O114" s="97"/>
      <c r="P114" s="232">
        <f t="shared" si="7"/>
        <v>0</v>
      </c>
      <c r="Q114" s="7">
        <f t="shared" si="16"/>
        <v>0</v>
      </c>
      <c r="R114" s="7">
        <f t="shared" si="11"/>
        <v>0</v>
      </c>
      <c r="S114" s="7">
        <f t="shared" si="12"/>
        <v>0</v>
      </c>
      <c r="T114" s="7" t="str">
        <f t="shared" si="13"/>
        <v/>
      </c>
      <c r="U114" s="7" t="str">
        <f t="shared" si="14"/>
        <v/>
      </c>
    </row>
    <row r="115" spans="1:21" ht="15.95" hidden="1" customHeight="1">
      <c r="A115" s="230" t="s">
        <v>1269</v>
      </c>
      <c r="B115" s="105"/>
      <c r="C115" s="108"/>
      <c r="D115" s="108"/>
      <c r="E115" s="109"/>
      <c r="F115" s="109"/>
      <c r="G115" s="194">
        <f>VLOOKUP(E115,別表３!$B$9:$I$14,6,FALSE)</f>
        <v>0</v>
      </c>
      <c r="H115" s="194">
        <f>VLOOKUP($F115,別表３!$B$9:$I$14,6,FALSE)</f>
        <v>0</v>
      </c>
      <c r="I115" s="194">
        <f>VLOOKUP($F115,別表３!$B$9:$I$14,6,FALSE)</f>
        <v>0</v>
      </c>
      <c r="J115" s="194">
        <f>IF(F115=5,別表２!$E$2,0)</f>
        <v>0</v>
      </c>
      <c r="K115" s="194">
        <f>VLOOKUP($F115,別表３!$B$9:$I$14,4,FALSE)</f>
        <v>0</v>
      </c>
      <c r="L115" s="231" t="str">
        <f>IF(F115="","",VLOOKUP(F115,別表３!$B$9:$D$14,3,FALSE))</f>
        <v/>
      </c>
      <c r="M115" s="98"/>
      <c r="N115" s="98"/>
      <c r="O115" s="97"/>
      <c r="P115" s="232">
        <f t="shared" si="7"/>
        <v>0</v>
      </c>
      <c r="Q115" s="7">
        <f t="shared" si="16"/>
        <v>0</v>
      </c>
      <c r="R115" s="7">
        <f t="shared" si="11"/>
        <v>0</v>
      </c>
      <c r="S115" s="7">
        <f t="shared" si="12"/>
        <v>0</v>
      </c>
      <c r="T115" s="7" t="str">
        <f t="shared" si="13"/>
        <v/>
      </c>
      <c r="U115" s="7" t="str">
        <f t="shared" si="14"/>
        <v/>
      </c>
    </row>
    <row r="116" spans="1:21" ht="15.95" hidden="1" customHeight="1">
      <c r="A116" s="230" t="s">
        <v>1270</v>
      </c>
      <c r="B116" s="105"/>
      <c r="C116" s="108"/>
      <c r="D116" s="108"/>
      <c r="E116" s="109"/>
      <c r="F116" s="109"/>
      <c r="G116" s="194">
        <f>VLOOKUP(E116,別表３!$B$9:$I$14,6,FALSE)</f>
        <v>0</v>
      </c>
      <c r="H116" s="194">
        <f>VLOOKUP($F116,別表３!$B$9:$I$14,6,FALSE)</f>
        <v>0</v>
      </c>
      <c r="I116" s="194">
        <f>VLOOKUP($F116,別表３!$B$9:$I$14,6,FALSE)</f>
        <v>0</v>
      </c>
      <c r="J116" s="194">
        <f>IF(F116=5,別表２!$E$2,0)</f>
        <v>0</v>
      </c>
      <c r="K116" s="194">
        <f>VLOOKUP($F116,別表３!$B$9:$I$14,4,FALSE)</f>
        <v>0</v>
      </c>
      <c r="L116" s="231" t="str">
        <f>IF(F116="","",VLOOKUP(F116,別表３!$B$9:$D$14,3,FALSE))</f>
        <v/>
      </c>
      <c r="M116" s="98"/>
      <c r="N116" s="98"/>
      <c r="O116" s="97"/>
      <c r="P116" s="232">
        <f t="shared" si="7"/>
        <v>0</v>
      </c>
      <c r="Q116" s="7">
        <f t="shared" si="16"/>
        <v>0</v>
      </c>
      <c r="R116" s="7">
        <f t="shared" si="11"/>
        <v>0</v>
      </c>
      <c r="S116" s="7">
        <f t="shared" si="12"/>
        <v>0</v>
      </c>
      <c r="T116" s="7" t="str">
        <f t="shared" si="13"/>
        <v/>
      </c>
      <c r="U116" s="7" t="str">
        <f t="shared" si="14"/>
        <v/>
      </c>
    </row>
    <row r="117" spans="1:21" ht="15.95" hidden="1" customHeight="1">
      <c r="A117" s="230" t="s">
        <v>1271</v>
      </c>
      <c r="B117" s="105"/>
      <c r="C117" s="108"/>
      <c r="D117" s="108"/>
      <c r="E117" s="109"/>
      <c r="F117" s="109"/>
      <c r="G117" s="194">
        <f>VLOOKUP(E117,別表３!$B$9:$I$14,6,FALSE)</f>
        <v>0</v>
      </c>
      <c r="H117" s="194">
        <f>VLOOKUP($F117,別表３!$B$9:$I$14,6,FALSE)</f>
        <v>0</v>
      </c>
      <c r="I117" s="194">
        <f>VLOOKUP($F117,別表３!$B$9:$I$14,6,FALSE)</f>
        <v>0</v>
      </c>
      <c r="J117" s="194">
        <f>IF(F117=5,別表２!$E$2,0)</f>
        <v>0</v>
      </c>
      <c r="K117" s="194">
        <f>VLOOKUP($F117,別表３!$B$9:$I$14,4,FALSE)</f>
        <v>0</v>
      </c>
      <c r="L117" s="231" t="str">
        <f>IF(F117="","",VLOOKUP(F117,別表３!$B$9:$D$14,3,FALSE))</f>
        <v/>
      </c>
      <c r="M117" s="98"/>
      <c r="N117" s="98"/>
      <c r="O117" s="97"/>
      <c r="P117" s="232">
        <f t="shared" si="7"/>
        <v>0</v>
      </c>
      <c r="Q117" s="7">
        <f t="shared" si="16"/>
        <v>0</v>
      </c>
      <c r="R117" s="7">
        <f t="shared" si="11"/>
        <v>0</v>
      </c>
      <c r="S117" s="7">
        <f t="shared" si="12"/>
        <v>0</v>
      </c>
      <c r="T117" s="7" t="str">
        <f t="shared" si="13"/>
        <v/>
      </c>
      <c r="U117" s="7" t="str">
        <f t="shared" si="14"/>
        <v/>
      </c>
    </row>
    <row r="118" spans="1:21" ht="15.95" hidden="1" customHeight="1">
      <c r="A118" s="230" t="s">
        <v>1272</v>
      </c>
      <c r="B118" s="105"/>
      <c r="C118" s="108"/>
      <c r="D118" s="108"/>
      <c r="E118" s="109"/>
      <c r="F118" s="109"/>
      <c r="G118" s="194">
        <f>VLOOKUP(E118,別表３!$B$9:$I$14,6,FALSE)</f>
        <v>0</v>
      </c>
      <c r="H118" s="194">
        <f>VLOOKUP($F118,別表３!$B$9:$I$14,6,FALSE)</f>
        <v>0</v>
      </c>
      <c r="I118" s="194">
        <f>VLOOKUP($F118,別表３!$B$9:$I$14,6,FALSE)</f>
        <v>0</v>
      </c>
      <c r="J118" s="194">
        <f>IF(F118=5,別表２!$E$2,0)</f>
        <v>0</v>
      </c>
      <c r="K118" s="194">
        <f>VLOOKUP($F118,別表３!$B$9:$I$14,4,FALSE)</f>
        <v>0</v>
      </c>
      <c r="L118" s="231" t="str">
        <f>IF(F118="","",VLOOKUP(F118,別表３!$B$9:$D$14,3,FALSE))</f>
        <v/>
      </c>
      <c r="M118" s="98"/>
      <c r="N118" s="98"/>
      <c r="O118" s="97"/>
      <c r="P118" s="232">
        <f t="shared" si="7"/>
        <v>0</v>
      </c>
      <c r="Q118" s="7">
        <f t="shared" si="16"/>
        <v>0</v>
      </c>
      <c r="R118" s="7">
        <f t="shared" si="11"/>
        <v>0</v>
      </c>
      <c r="S118" s="7">
        <f t="shared" si="12"/>
        <v>0</v>
      </c>
      <c r="T118" s="7" t="str">
        <f t="shared" ref="T118:T149" si="17">IF(E118="","",VLOOKUP(E118,$V$53:$W$58,2,FALSE))</f>
        <v/>
      </c>
      <c r="U118" s="7" t="str">
        <f t="shared" ref="U118:U149" si="18">IF(F118="","",VLOOKUP(F118,$V$53:$W$58,2,FALSE))</f>
        <v/>
      </c>
    </row>
    <row r="119" spans="1:21" ht="15.95" hidden="1" customHeight="1">
      <c r="A119" s="230" t="s">
        <v>1273</v>
      </c>
      <c r="B119" s="105"/>
      <c r="C119" s="108"/>
      <c r="D119" s="108"/>
      <c r="E119" s="109"/>
      <c r="F119" s="109"/>
      <c r="G119" s="194">
        <f>VLOOKUP(E119,別表３!$B$9:$I$14,6,FALSE)</f>
        <v>0</v>
      </c>
      <c r="H119" s="194">
        <f>VLOOKUP($F119,別表３!$B$9:$I$14,6,FALSE)</f>
        <v>0</v>
      </c>
      <c r="I119" s="194">
        <f>VLOOKUP($F119,別表３!$B$9:$I$14,6,FALSE)</f>
        <v>0</v>
      </c>
      <c r="J119" s="194">
        <f>IF(F119=5,別表２!$E$2,0)</f>
        <v>0</v>
      </c>
      <c r="K119" s="194">
        <f>VLOOKUP($F119,別表３!$B$9:$I$14,4,FALSE)</f>
        <v>0</v>
      </c>
      <c r="L119" s="231" t="str">
        <f>IF(F119="","",VLOOKUP(F119,別表３!$B$9:$D$14,3,FALSE))</f>
        <v/>
      </c>
      <c r="M119" s="98"/>
      <c r="N119" s="98"/>
      <c r="O119" s="97"/>
      <c r="P119" s="232">
        <f t="shared" ref="P119:P182" si="19">IF(J119=0,0,IF(M119="",J119,M119))+IF(N119="",K119,IF(L119&lt;=N119+O119,L119,N119+O119))+SUM(G119:I119)</f>
        <v>0</v>
      </c>
      <c r="Q119" s="7">
        <f t="shared" si="16"/>
        <v>0</v>
      </c>
      <c r="R119" s="7">
        <f t="shared" si="11"/>
        <v>0</v>
      </c>
      <c r="S119" s="7">
        <f t="shared" si="12"/>
        <v>0</v>
      </c>
      <c r="T119" s="7" t="str">
        <f t="shared" si="17"/>
        <v/>
      </c>
      <c r="U119" s="7" t="str">
        <f t="shared" si="18"/>
        <v/>
      </c>
    </row>
    <row r="120" spans="1:21" ht="15.95" hidden="1" customHeight="1">
      <c r="A120" s="230" t="s">
        <v>1274</v>
      </c>
      <c r="B120" s="105"/>
      <c r="C120" s="108"/>
      <c r="D120" s="108"/>
      <c r="E120" s="109"/>
      <c r="F120" s="109"/>
      <c r="G120" s="194">
        <f>VLOOKUP(E120,別表３!$B$9:$I$14,6,FALSE)</f>
        <v>0</v>
      </c>
      <c r="H120" s="194">
        <f>VLOOKUP($F120,別表３!$B$9:$I$14,6,FALSE)</f>
        <v>0</v>
      </c>
      <c r="I120" s="194">
        <f>VLOOKUP($F120,別表３!$B$9:$I$14,6,FALSE)</f>
        <v>0</v>
      </c>
      <c r="J120" s="194">
        <f>IF(F120=5,別表２!$E$2,0)</f>
        <v>0</v>
      </c>
      <c r="K120" s="194">
        <f>VLOOKUP($F120,別表３!$B$9:$I$14,4,FALSE)</f>
        <v>0</v>
      </c>
      <c r="L120" s="231" t="str">
        <f>IF(F120="","",VLOOKUP(F120,別表３!$B$9:$D$14,3,FALSE))</f>
        <v/>
      </c>
      <c r="M120" s="98"/>
      <c r="N120" s="98"/>
      <c r="O120" s="97"/>
      <c r="P120" s="232">
        <f t="shared" si="19"/>
        <v>0</v>
      </c>
      <c r="Q120" s="7">
        <f t="shared" si="16"/>
        <v>0</v>
      </c>
      <c r="R120" s="7">
        <f t="shared" si="11"/>
        <v>0</v>
      </c>
      <c r="S120" s="7">
        <f t="shared" si="12"/>
        <v>0</v>
      </c>
      <c r="T120" s="7" t="str">
        <f t="shared" si="17"/>
        <v/>
      </c>
      <c r="U120" s="7" t="str">
        <f t="shared" si="18"/>
        <v/>
      </c>
    </row>
    <row r="121" spans="1:21" ht="15.95" hidden="1" customHeight="1">
      <c r="A121" s="230" t="s">
        <v>1275</v>
      </c>
      <c r="B121" s="105"/>
      <c r="C121" s="109"/>
      <c r="D121" s="109"/>
      <c r="E121" s="109"/>
      <c r="F121" s="109"/>
      <c r="G121" s="194">
        <f>VLOOKUP(E121,別表３!$B$9:$I$14,6,FALSE)</f>
        <v>0</v>
      </c>
      <c r="H121" s="194">
        <f>VLOOKUP($F121,別表３!$B$9:$I$14,6,FALSE)</f>
        <v>0</v>
      </c>
      <c r="I121" s="194">
        <f>VLOOKUP($F121,別表３!$B$9:$I$14,6,FALSE)</f>
        <v>0</v>
      </c>
      <c r="J121" s="194">
        <f>IF(F121=5,別表２!$E$2,0)</f>
        <v>0</v>
      </c>
      <c r="K121" s="194">
        <f>VLOOKUP($F121,別表３!$B$9:$I$14,4,FALSE)</f>
        <v>0</v>
      </c>
      <c r="L121" s="231" t="str">
        <f>IF(F121="","",VLOOKUP(F121,別表３!$B$9:$D$14,3,FALSE))</f>
        <v/>
      </c>
      <c r="M121" s="98"/>
      <c r="N121" s="98"/>
      <c r="O121" s="97"/>
      <c r="P121" s="232">
        <f t="shared" si="19"/>
        <v>0</v>
      </c>
      <c r="Q121" s="7">
        <f t="shared" si="16"/>
        <v>0</v>
      </c>
      <c r="R121" s="7">
        <f t="shared" si="11"/>
        <v>0</v>
      </c>
      <c r="S121" s="7">
        <f t="shared" si="12"/>
        <v>0</v>
      </c>
      <c r="T121" s="7" t="str">
        <f t="shared" si="17"/>
        <v/>
      </c>
      <c r="U121" s="7" t="str">
        <f t="shared" si="18"/>
        <v/>
      </c>
    </row>
    <row r="122" spans="1:21" ht="15.95" hidden="1" customHeight="1">
      <c r="A122" s="230" t="s">
        <v>1276</v>
      </c>
      <c r="B122" s="105"/>
      <c r="C122" s="109"/>
      <c r="D122" s="109"/>
      <c r="E122" s="109"/>
      <c r="F122" s="109"/>
      <c r="G122" s="194">
        <f>VLOOKUP(E122,別表３!$B$9:$I$14,6,FALSE)</f>
        <v>0</v>
      </c>
      <c r="H122" s="194">
        <f>VLOOKUP($F122,別表３!$B$9:$I$14,6,FALSE)</f>
        <v>0</v>
      </c>
      <c r="I122" s="194">
        <f>VLOOKUP($F122,別表３!$B$9:$I$14,6,FALSE)</f>
        <v>0</v>
      </c>
      <c r="J122" s="194">
        <f>IF(F122=5,別表２!$E$2,0)</f>
        <v>0</v>
      </c>
      <c r="K122" s="194">
        <f>VLOOKUP($F122,別表３!$B$9:$I$14,4,FALSE)</f>
        <v>0</v>
      </c>
      <c r="L122" s="231" t="str">
        <f>IF(F122="","",VLOOKUP(F122,別表３!$B$9:$D$14,3,FALSE))</f>
        <v/>
      </c>
      <c r="M122" s="98"/>
      <c r="N122" s="98"/>
      <c r="O122" s="97"/>
      <c r="P122" s="232">
        <f t="shared" si="19"/>
        <v>0</v>
      </c>
      <c r="Q122" s="7">
        <f t="shared" si="16"/>
        <v>0</v>
      </c>
      <c r="R122" s="7">
        <f t="shared" si="11"/>
        <v>0</v>
      </c>
      <c r="S122" s="7">
        <f t="shared" si="12"/>
        <v>0</v>
      </c>
      <c r="T122" s="7" t="str">
        <f t="shared" si="17"/>
        <v/>
      </c>
      <c r="U122" s="7" t="str">
        <f t="shared" si="18"/>
        <v/>
      </c>
    </row>
    <row r="123" spans="1:21" ht="15.95" hidden="1" customHeight="1">
      <c r="A123" s="230" t="s">
        <v>1277</v>
      </c>
      <c r="B123" s="105"/>
      <c r="C123" s="109"/>
      <c r="D123" s="109"/>
      <c r="E123" s="109"/>
      <c r="F123" s="109"/>
      <c r="G123" s="194">
        <f>VLOOKUP(E123,別表３!$B$9:$I$14,6,FALSE)</f>
        <v>0</v>
      </c>
      <c r="H123" s="194">
        <f>VLOOKUP($F123,別表３!$B$9:$I$14,6,FALSE)</f>
        <v>0</v>
      </c>
      <c r="I123" s="194">
        <f>VLOOKUP($F123,別表３!$B$9:$I$14,6,FALSE)</f>
        <v>0</v>
      </c>
      <c r="J123" s="194">
        <f>IF(F123=5,別表２!$E$2,0)</f>
        <v>0</v>
      </c>
      <c r="K123" s="194">
        <f>VLOOKUP($F123,別表３!$B$9:$I$14,4,FALSE)</f>
        <v>0</v>
      </c>
      <c r="L123" s="231" t="str">
        <f>IF(F123="","",VLOOKUP(F123,別表３!$B$9:$D$14,3,FALSE))</f>
        <v/>
      </c>
      <c r="M123" s="98"/>
      <c r="N123" s="98"/>
      <c r="O123" s="97"/>
      <c r="P123" s="232">
        <f t="shared" si="19"/>
        <v>0</v>
      </c>
      <c r="Q123" s="7">
        <f t="shared" si="16"/>
        <v>0</v>
      </c>
      <c r="R123" s="7">
        <f t="shared" si="11"/>
        <v>0</v>
      </c>
      <c r="S123" s="7">
        <f t="shared" si="12"/>
        <v>0</v>
      </c>
      <c r="T123" s="7" t="str">
        <f t="shared" si="17"/>
        <v/>
      </c>
      <c r="U123" s="7" t="str">
        <f t="shared" si="18"/>
        <v/>
      </c>
    </row>
    <row r="124" spans="1:21" ht="15.95" hidden="1" customHeight="1">
      <c r="A124" s="230" t="s">
        <v>1278</v>
      </c>
      <c r="B124" s="105"/>
      <c r="C124" s="109"/>
      <c r="D124" s="109"/>
      <c r="E124" s="109"/>
      <c r="F124" s="109"/>
      <c r="G124" s="194">
        <f>VLOOKUP(E124,別表３!$B$9:$I$14,6,FALSE)</f>
        <v>0</v>
      </c>
      <c r="H124" s="194">
        <f>VLOOKUP($F124,別表３!$B$9:$I$14,6,FALSE)</f>
        <v>0</v>
      </c>
      <c r="I124" s="194">
        <f>VLOOKUP($F124,別表３!$B$9:$I$14,6,FALSE)</f>
        <v>0</v>
      </c>
      <c r="J124" s="194">
        <f>IF(F124=5,別表２!$E$2,0)</f>
        <v>0</v>
      </c>
      <c r="K124" s="194">
        <f>VLOOKUP($F124,別表３!$B$9:$I$14,4,FALSE)</f>
        <v>0</v>
      </c>
      <c r="L124" s="231" t="str">
        <f>IF(F124="","",VLOOKUP(F124,別表３!$B$9:$D$14,3,FALSE))</f>
        <v/>
      </c>
      <c r="M124" s="98"/>
      <c r="N124" s="98"/>
      <c r="O124" s="97"/>
      <c r="P124" s="232">
        <f t="shared" si="19"/>
        <v>0</v>
      </c>
      <c r="Q124" s="7">
        <f t="shared" si="16"/>
        <v>0</v>
      </c>
      <c r="R124" s="7">
        <f t="shared" si="11"/>
        <v>0</v>
      </c>
      <c r="S124" s="7">
        <f t="shared" si="12"/>
        <v>0</v>
      </c>
      <c r="T124" s="7" t="str">
        <f t="shared" si="17"/>
        <v/>
      </c>
      <c r="U124" s="7" t="str">
        <f t="shared" si="18"/>
        <v/>
      </c>
    </row>
    <row r="125" spans="1:21" ht="15.95" hidden="1" customHeight="1">
      <c r="A125" s="230" t="s">
        <v>1279</v>
      </c>
      <c r="B125" s="105"/>
      <c r="C125" s="109"/>
      <c r="D125" s="109"/>
      <c r="E125" s="109"/>
      <c r="F125" s="109"/>
      <c r="G125" s="194">
        <f>VLOOKUP(E125,別表３!$B$9:$I$14,6,FALSE)</f>
        <v>0</v>
      </c>
      <c r="H125" s="194">
        <f>VLOOKUP($F125,別表３!$B$9:$I$14,6,FALSE)</f>
        <v>0</v>
      </c>
      <c r="I125" s="194">
        <f>VLOOKUP($F125,別表３!$B$9:$I$14,6,FALSE)</f>
        <v>0</v>
      </c>
      <c r="J125" s="194">
        <f>IF(F125=5,別表２!$E$2,0)</f>
        <v>0</v>
      </c>
      <c r="K125" s="194">
        <f>VLOOKUP($F125,別表３!$B$9:$I$14,4,FALSE)</f>
        <v>0</v>
      </c>
      <c r="L125" s="231" t="str">
        <f>IF(F125="","",VLOOKUP(F125,別表３!$B$9:$D$14,3,FALSE))</f>
        <v/>
      </c>
      <c r="M125" s="98"/>
      <c r="N125" s="98"/>
      <c r="O125" s="97"/>
      <c r="P125" s="232">
        <f t="shared" si="19"/>
        <v>0</v>
      </c>
      <c r="Q125" s="7">
        <f t="shared" si="16"/>
        <v>0</v>
      </c>
      <c r="R125" s="7">
        <f t="shared" si="11"/>
        <v>0</v>
      </c>
      <c r="S125" s="7">
        <f t="shared" si="12"/>
        <v>0</v>
      </c>
      <c r="T125" s="7" t="str">
        <f t="shared" si="17"/>
        <v/>
      </c>
      <c r="U125" s="7" t="str">
        <f t="shared" si="18"/>
        <v/>
      </c>
    </row>
    <row r="126" spans="1:21" ht="15.95" hidden="1" customHeight="1">
      <c r="A126" s="230" t="s">
        <v>1280</v>
      </c>
      <c r="B126" s="105"/>
      <c r="C126" s="108"/>
      <c r="D126" s="108"/>
      <c r="E126" s="109"/>
      <c r="F126" s="109"/>
      <c r="G126" s="194">
        <f>VLOOKUP(E126,別表３!$B$9:$I$14,6,FALSE)</f>
        <v>0</v>
      </c>
      <c r="H126" s="194">
        <f>VLOOKUP($F126,別表３!$B$9:$I$14,6,FALSE)</f>
        <v>0</v>
      </c>
      <c r="I126" s="194">
        <f>VLOOKUP($F126,別表３!$B$9:$I$14,6,FALSE)</f>
        <v>0</v>
      </c>
      <c r="J126" s="194">
        <f>IF(F126=5,別表２!$E$2,0)</f>
        <v>0</v>
      </c>
      <c r="K126" s="194">
        <f>VLOOKUP($F126,別表３!$B$9:$I$14,4,FALSE)</f>
        <v>0</v>
      </c>
      <c r="L126" s="231" t="str">
        <f>IF(F126="","",VLOOKUP(F126,別表３!$B$9:$D$14,3,FALSE))</f>
        <v/>
      </c>
      <c r="M126" s="98"/>
      <c r="N126" s="98"/>
      <c r="O126" s="97"/>
      <c r="P126" s="232">
        <f t="shared" si="19"/>
        <v>0</v>
      </c>
      <c r="Q126" s="7">
        <f t="shared" si="16"/>
        <v>0</v>
      </c>
      <c r="R126" s="7">
        <f t="shared" si="11"/>
        <v>0</v>
      </c>
      <c r="S126" s="7">
        <f t="shared" si="12"/>
        <v>0</v>
      </c>
      <c r="T126" s="7" t="str">
        <f t="shared" si="17"/>
        <v/>
      </c>
      <c r="U126" s="7" t="str">
        <f t="shared" si="18"/>
        <v/>
      </c>
    </row>
    <row r="127" spans="1:21" ht="15.95" hidden="1" customHeight="1">
      <c r="A127" s="230" t="s">
        <v>1281</v>
      </c>
      <c r="B127" s="105"/>
      <c r="C127" s="108"/>
      <c r="D127" s="108"/>
      <c r="E127" s="109"/>
      <c r="F127" s="109"/>
      <c r="G127" s="194">
        <f>VLOOKUP(E127,別表３!$B$9:$I$14,6,FALSE)</f>
        <v>0</v>
      </c>
      <c r="H127" s="194">
        <f>VLOOKUP($F127,別表３!$B$9:$I$14,6,FALSE)</f>
        <v>0</v>
      </c>
      <c r="I127" s="194">
        <f>VLOOKUP($F127,別表３!$B$9:$I$14,6,FALSE)</f>
        <v>0</v>
      </c>
      <c r="J127" s="194">
        <f>IF(F127=5,別表２!$E$2,0)</f>
        <v>0</v>
      </c>
      <c r="K127" s="194">
        <f>VLOOKUP($F127,別表３!$B$9:$I$14,4,FALSE)</f>
        <v>0</v>
      </c>
      <c r="L127" s="231" t="str">
        <f>IF(F127="","",VLOOKUP(F127,別表３!$B$9:$D$14,3,FALSE))</f>
        <v/>
      </c>
      <c r="M127" s="98"/>
      <c r="N127" s="98"/>
      <c r="O127" s="97"/>
      <c r="P127" s="232">
        <f t="shared" si="19"/>
        <v>0</v>
      </c>
      <c r="Q127" s="7">
        <f t="shared" si="16"/>
        <v>0</v>
      </c>
      <c r="R127" s="7">
        <f t="shared" si="11"/>
        <v>0</v>
      </c>
      <c r="S127" s="7">
        <f t="shared" si="12"/>
        <v>0</v>
      </c>
      <c r="T127" s="7" t="str">
        <f t="shared" si="17"/>
        <v/>
      </c>
      <c r="U127" s="7" t="str">
        <f t="shared" si="18"/>
        <v/>
      </c>
    </row>
    <row r="128" spans="1:21" ht="15.95" hidden="1" customHeight="1">
      <c r="A128" s="230" t="s">
        <v>1282</v>
      </c>
      <c r="B128" s="105"/>
      <c r="C128" s="108"/>
      <c r="D128" s="108"/>
      <c r="E128" s="109"/>
      <c r="F128" s="109"/>
      <c r="G128" s="194">
        <f>VLOOKUP(E128,別表３!$B$9:$I$14,6,FALSE)</f>
        <v>0</v>
      </c>
      <c r="H128" s="194">
        <f>VLOOKUP($F128,別表３!$B$9:$I$14,6,FALSE)</f>
        <v>0</v>
      </c>
      <c r="I128" s="194">
        <f>VLOOKUP($F128,別表３!$B$9:$I$14,6,FALSE)</f>
        <v>0</v>
      </c>
      <c r="J128" s="194">
        <f>IF(F128=5,別表２!$E$2,0)</f>
        <v>0</v>
      </c>
      <c r="K128" s="194">
        <f>VLOOKUP($F128,別表３!$B$9:$I$14,4,FALSE)</f>
        <v>0</v>
      </c>
      <c r="L128" s="231" t="str">
        <f>IF(F128="","",VLOOKUP(F128,別表３!$B$9:$D$14,3,FALSE))</f>
        <v/>
      </c>
      <c r="M128" s="98"/>
      <c r="N128" s="98"/>
      <c r="O128" s="97"/>
      <c r="P128" s="232">
        <f t="shared" si="19"/>
        <v>0</v>
      </c>
      <c r="Q128" s="7">
        <f t="shared" si="16"/>
        <v>0</v>
      </c>
      <c r="R128" s="7">
        <f t="shared" si="11"/>
        <v>0</v>
      </c>
      <c r="S128" s="7">
        <f t="shared" si="12"/>
        <v>0</v>
      </c>
      <c r="T128" s="7" t="str">
        <f t="shared" si="17"/>
        <v/>
      </c>
      <c r="U128" s="7" t="str">
        <f t="shared" si="18"/>
        <v/>
      </c>
    </row>
    <row r="129" spans="1:21" ht="15.95" hidden="1" customHeight="1">
      <c r="A129" s="230" t="s">
        <v>1283</v>
      </c>
      <c r="B129" s="105"/>
      <c r="C129" s="108"/>
      <c r="D129" s="108"/>
      <c r="E129" s="109"/>
      <c r="F129" s="109"/>
      <c r="G129" s="194">
        <f>VLOOKUP(E129,別表３!$B$9:$I$14,6,FALSE)</f>
        <v>0</v>
      </c>
      <c r="H129" s="194">
        <f>VLOOKUP($F129,別表３!$B$9:$I$14,6,FALSE)</f>
        <v>0</v>
      </c>
      <c r="I129" s="194">
        <f>VLOOKUP($F129,別表３!$B$9:$I$14,6,FALSE)</f>
        <v>0</v>
      </c>
      <c r="J129" s="194">
        <f>IF(F129=5,別表２!$E$2,0)</f>
        <v>0</v>
      </c>
      <c r="K129" s="194">
        <f>VLOOKUP($F129,別表３!$B$9:$I$14,4,FALSE)</f>
        <v>0</v>
      </c>
      <c r="L129" s="231" t="str">
        <f>IF(F129="","",VLOOKUP(F129,別表３!$B$9:$D$14,3,FALSE))</f>
        <v/>
      </c>
      <c r="M129" s="98"/>
      <c r="N129" s="98"/>
      <c r="O129" s="97"/>
      <c r="P129" s="232">
        <f t="shared" si="19"/>
        <v>0</v>
      </c>
      <c r="Q129" s="7">
        <f t="shared" si="16"/>
        <v>0</v>
      </c>
      <c r="R129" s="7">
        <f t="shared" si="11"/>
        <v>0</v>
      </c>
      <c r="S129" s="7">
        <f t="shared" si="12"/>
        <v>0</v>
      </c>
      <c r="T129" s="7" t="str">
        <f t="shared" si="17"/>
        <v/>
      </c>
      <c r="U129" s="7" t="str">
        <f t="shared" si="18"/>
        <v/>
      </c>
    </row>
    <row r="130" spans="1:21" ht="15.95" hidden="1" customHeight="1">
      <c r="A130" s="230" t="s">
        <v>1284</v>
      </c>
      <c r="B130" s="105"/>
      <c r="C130" s="108"/>
      <c r="D130" s="108"/>
      <c r="E130" s="109"/>
      <c r="F130" s="109"/>
      <c r="G130" s="194">
        <f>VLOOKUP(E130,別表３!$B$9:$I$14,6,FALSE)</f>
        <v>0</v>
      </c>
      <c r="H130" s="194">
        <f>VLOOKUP($F130,別表３!$B$9:$I$14,6,FALSE)</f>
        <v>0</v>
      </c>
      <c r="I130" s="194">
        <f>VLOOKUP($F130,別表３!$B$9:$I$14,6,FALSE)</f>
        <v>0</v>
      </c>
      <c r="J130" s="194">
        <f>IF(F130=5,別表２!$E$2,0)</f>
        <v>0</v>
      </c>
      <c r="K130" s="194">
        <f>VLOOKUP($F130,別表３!$B$9:$I$14,4,FALSE)</f>
        <v>0</v>
      </c>
      <c r="L130" s="231" t="str">
        <f>IF(F130="","",VLOOKUP(F130,別表３!$B$9:$D$14,3,FALSE))</f>
        <v/>
      </c>
      <c r="M130" s="98"/>
      <c r="N130" s="98"/>
      <c r="O130" s="97"/>
      <c r="P130" s="232">
        <f t="shared" si="19"/>
        <v>0</v>
      </c>
      <c r="Q130" s="7">
        <f t="shared" si="16"/>
        <v>0</v>
      </c>
      <c r="R130" s="7">
        <f t="shared" si="11"/>
        <v>0</v>
      </c>
      <c r="S130" s="7">
        <f t="shared" si="12"/>
        <v>0</v>
      </c>
      <c r="T130" s="7" t="str">
        <f t="shared" si="17"/>
        <v/>
      </c>
      <c r="U130" s="7" t="str">
        <f t="shared" si="18"/>
        <v/>
      </c>
    </row>
    <row r="131" spans="1:21" ht="15.95" hidden="1" customHeight="1">
      <c r="A131" s="230" t="s">
        <v>1285</v>
      </c>
      <c r="B131" s="105"/>
      <c r="C131" s="108"/>
      <c r="D131" s="108"/>
      <c r="E131" s="109"/>
      <c r="F131" s="109"/>
      <c r="G131" s="194">
        <f>VLOOKUP(E131,別表３!$B$9:$I$14,6,FALSE)</f>
        <v>0</v>
      </c>
      <c r="H131" s="194">
        <f>VLOOKUP($F131,別表３!$B$9:$I$14,6,FALSE)</f>
        <v>0</v>
      </c>
      <c r="I131" s="194">
        <f>VLOOKUP($F131,別表３!$B$9:$I$14,6,FALSE)</f>
        <v>0</v>
      </c>
      <c r="J131" s="194">
        <f>IF(F131=5,別表２!$E$2,0)</f>
        <v>0</v>
      </c>
      <c r="K131" s="194">
        <f>VLOOKUP($F131,別表３!$B$9:$I$14,4,FALSE)</f>
        <v>0</v>
      </c>
      <c r="L131" s="231" t="str">
        <f>IF(F131="","",VLOOKUP(F131,別表３!$B$9:$D$14,3,FALSE))</f>
        <v/>
      </c>
      <c r="M131" s="98"/>
      <c r="N131" s="98"/>
      <c r="O131" s="97"/>
      <c r="P131" s="232">
        <f t="shared" si="19"/>
        <v>0</v>
      </c>
      <c r="Q131" s="7">
        <f t="shared" si="16"/>
        <v>0</v>
      </c>
      <c r="R131" s="7">
        <f t="shared" si="11"/>
        <v>0</v>
      </c>
      <c r="S131" s="7">
        <f t="shared" si="12"/>
        <v>0</v>
      </c>
      <c r="T131" s="7" t="str">
        <f t="shared" si="17"/>
        <v/>
      </c>
      <c r="U131" s="7" t="str">
        <f t="shared" si="18"/>
        <v/>
      </c>
    </row>
    <row r="132" spans="1:21" ht="15.95" hidden="1" customHeight="1">
      <c r="A132" s="230" t="s">
        <v>1286</v>
      </c>
      <c r="B132" s="105"/>
      <c r="C132" s="108"/>
      <c r="D132" s="108"/>
      <c r="E132" s="109"/>
      <c r="F132" s="109"/>
      <c r="G132" s="194">
        <f>VLOOKUP(E132,別表３!$B$9:$I$14,6,FALSE)</f>
        <v>0</v>
      </c>
      <c r="H132" s="194">
        <f>VLOOKUP($F132,別表３!$B$9:$I$14,6,FALSE)</f>
        <v>0</v>
      </c>
      <c r="I132" s="194">
        <f>VLOOKUP($F132,別表３!$B$9:$I$14,6,FALSE)</f>
        <v>0</v>
      </c>
      <c r="J132" s="194">
        <f>IF(F132=5,別表２!$E$2,0)</f>
        <v>0</v>
      </c>
      <c r="K132" s="194">
        <f>VLOOKUP($F132,別表３!$B$9:$I$14,4,FALSE)</f>
        <v>0</v>
      </c>
      <c r="L132" s="231" t="str">
        <f>IF(F132="","",VLOOKUP(F132,別表３!$B$9:$D$14,3,FALSE))</f>
        <v/>
      </c>
      <c r="M132" s="98"/>
      <c r="N132" s="98"/>
      <c r="O132" s="97"/>
      <c r="P132" s="232">
        <f t="shared" si="19"/>
        <v>0</v>
      </c>
      <c r="Q132" s="7">
        <f>IF(E132=5,G132,0)</f>
        <v>0</v>
      </c>
      <c r="R132" s="7">
        <f t="shared" si="11"/>
        <v>0</v>
      </c>
      <c r="S132" s="7">
        <f t="shared" si="12"/>
        <v>0</v>
      </c>
      <c r="T132" s="7" t="str">
        <f t="shared" si="17"/>
        <v/>
      </c>
      <c r="U132" s="7" t="str">
        <f t="shared" si="18"/>
        <v/>
      </c>
    </row>
    <row r="133" spans="1:21" s="217" customFormat="1" ht="15.95" hidden="1" customHeight="1">
      <c r="A133" s="230" t="s">
        <v>1287</v>
      </c>
      <c r="B133" s="105"/>
      <c r="C133" s="108"/>
      <c r="D133" s="108"/>
      <c r="E133" s="108"/>
      <c r="F133" s="108"/>
      <c r="G133" s="194">
        <f>VLOOKUP(E133,別表３!$B$9:$I$14,6,FALSE)</f>
        <v>0</v>
      </c>
      <c r="H133" s="194">
        <f>VLOOKUP($F133,別表３!$B$9:$I$14,6,FALSE)</f>
        <v>0</v>
      </c>
      <c r="I133" s="194">
        <f>VLOOKUP($F133,別表３!$B$9:$I$14,6,FALSE)</f>
        <v>0</v>
      </c>
      <c r="J133" s="194">
        <f>IF(F133=5,別表２!$E$2,0)</f>
        <v>0</v>
      </c>
      <c r="K133" s="194">
        <f>VLOOKUP($F133,別表３!$B$9:$I$14,4,FALSE)</f>
        <v>0</v>
      </c>
      <c r="L133" s="231" t="str">
        <f>IF(F133="","",VLOOKUP(F133,別表３!$B$9:$D$14,3,FALSE))</f>
        <v/>
      </c>
      <c r="M133" s="98"/>
      <c r="N133" s="98"/>
      <c r="O133" s="97"/>
      <c r="P133" s="232">
        <f t="shared" si="19"/>
        <v>0</v>
      </c>
      <c r="Q133" s="7">
        <f t="shared" ref="Q133:Q503" si="20">IF(E133=5,G133,0)</f>
        <v>0</v>
      </c>
      <c r="R133" s="7">
        <f t="shared" si="11"/>
        <v>0</v>
      </c>
      <c r="S133" s="7">
        <f t="shared" si="12"/>
        <v>0</v>
      </c>
      <c r="T133" s="7" t="str">
        <f t="shared" si="17"/>
        <v/>
      </c>
      <c r="U133" s="7" t="str">
        <f t="shared" si="18"/>
        <v/>
      </c>
    </row>
    <row r="134" spans="1:21" s="217" customFormat="1" ht="15.95" hidden="1" customHeight="1">
      <c r="A134" s="230" t="s">
        <v>1288</v>
      </c>
      <c r="B134" s="105"/>
      <c r="C134" s="108"/>
      <c r="D134" s="108"/>
      <c r="E134" s="108"/>
      <c r="F134" s="108"/>
      <c r="G134" s="194">
        <f>VLOOKUP(E134,別表３!$B$9:$I$14,6,FALSE)</f>
        <v>0</v>
      </c>
      <c r="H134" s="194">
        <f>VLOOKUP($F134,別表３!$B$9:$I$14,6,FALSE)</f>
        <v>0</v>
      </c>
      <c r="I134" s="194">
        <f>VLOOKUP($F134,別表３!$B$9:$I$14,6,FALSE)</f>
        <v>0</v>
      </c>
      <c r="J134" s="194">
        <f>IF(F134=5,別表２!$E$2,0)</f>
        <v>0</v>
      </c>
      <c r="K134" s="194">
        <f>VLOOKUP($F134,別表３!$B$9:$I$14,4,FALSE)</f>
        <v>0</v>
      </c>
      <c r="L134" s="231" t="str">
        <f>IF(F134="","",VLOOKUP(F134,別表３!$B$9:$D$14,3,FALSE))</f>
        <v/>
      </c>
      <c r="M134" s="98"/>
      <c r="N134" s="98"/>
      <c r="O134" s="97"/>
      <c r="P134" s="232">
        <f t="shared" si="19"/>
        <v>0</v>
      </c>
      <c r="Q134" s="7">
        <f t="shared" si="20"/>
        <v>0</v>
      </c>
      <c r="R134" s="7">
        <f t="shared" si="11"/>
        <v>0</v>
      </c>
      <c r="S134" s="7">
        <f t="shared" si="12"/>
        <v>0</v>
      </c>
      <c r="T134" s="7" t="str">
        <f t="shared" si="17"/>
        <v/>
      </c>
      <c r="U134" s="7" t="str">
        <f t="shared" si="18"/>
        <v/>
      </c>
    </row>
    <row r="135" spans="1:21" s="217" customFormat="1" ht="15.95" hidden="1" customHeight="1">
      <c r="A135" s="230" t="s">
        <v>1289</v>
      </c>
      <c r="B135" s="105"/>
      <c r="C135" s="110"/>
      <c r="D135" s="110"/>
      <c r="E135" s="108"/>
      <c r="F135" s="108"/>
      <c r="G135" s="194">
        <f>VLOOKUP(E135,別表３!$B$9:$I$14,6,FALSE)</f>
        <v>0</v>
      </c>
      <c r="H135" s="194">
        <f>VLOOKUP($F135,別表３!$B$9:$I$14,6,FALSE)</f>
        <v>0</v>
      </c>
      <c r="I135" s="194">
        <f>VLOOKUP($F135,別表３!$B$9:$I$14,6,FALSE)</f>
        <v>0</v>
      </c>
      <c r="J135" s="194">
        <f>IF(F135=5,別表２!$E$2,0)</f>
        <v>0</v>
      </c>
      <c r="K135" s="194">
        <f>VLOOKUP($F135,別表３!$B$9:$I$14,4,FALSE)</f>
        <v>0</v>
      </c>
      <c r="L135" s="231" t="str">
        <f>IF(F135="","",VLOOKUP(F135,別表３!$B$9:$D$14,3,FALSE))</f>
        <v/>
      </c>
      <c r="M135" s="98"/>
      <c r="N135" s="98"/>
      <c r="O135" s="97"/>
      <c r="P135" s="232">
        <f t="shared" si="19"/>
        <v>0</v>
      </c>
      <c r="Q135" s="7">
        <f t="shared" si="20"/>
        <v>0</v>
      </c>
      <c r="R135" s="7">
        <f t="shared" si="11"/>
        <v>0</v>
      </c>
      <c r="S135" s="7">
        <f t="shared" si="12"/>
        <v>0</v>
      </c>
      <c r="T135" s="7" t="str">
        <f t="shared" si="17"/>
        <v/>
      </c>
      <c r="U135" s="7" t="str">
        <f t="shared" si="18"/>
        <v/>
      </c>
    </row>
    <row r="136" spans="1:21" s="217" customFormat="1" ht="15.95" hidden="1" customHeight="1">
      <c r="A136" s="230" t="s">
        <v>1290</v>
      </c>
      <c r="B136" s="105"/>
      <c r="C136" s="108"/>
      <c r="D136" s="108"/>
      <c r="E136" s="108"/>
      <c r="F136" s="108"/>
      <c r="G136" s="194">
        <f>VLOOKUP(E136,別表３!$B$9:$I$14,6,FALSE)</f>
        <v>0</v>
      </c>
      <c r="H136" s="194">
        <f>VLOOKUP($F136,別表３!$B$9:$I$14,6,FALSE)</f>
        <v>0</v>
      </c>
      <c r="I136" s="194">
        <f>VLOOKUP($F136,別表３!$B$9:$I$14,6,FALSE)</f>
        <v>0</v>
      </c>
      <c r="J136" s="194">
        <f>IF(F136=5,別表２!$E$2,0)</f>
        <v>0</v>
      </c>
      <c r="K136" s="194">
        <f>VLOOKUP($F136,別表３!$B$9:$I$14,4,FALSE)</f>
        <v>0</v>
      </c>
      <c r="L136" s="231" t="str">
        <f>IF(F136="","",VLOOKUP(F136,別表３!$B$9:$D$14,3,FALSE))</f>
        <v/>
      </c>
      <c r="M136" s="98"/>
      <c r="N136" s="98"/>
      <c r="O136" s="97"/>
      <c r="P136" s="232">
        <f t="shared" si="19"/>
        <v>0</v>
      </c>
      <c r="Q136" s="7">
        <f t="shared" si="20"/>
        <v>0</v>
      </c>
      <c r="R136" s="7">
        <f t="shared" si="11"/>
        <v>0</v>
      </c>
      <c r="S136" s="7">
        <f t="shared" si="12"/>
        <v>0</v>
      </c>
      <c r="T136" s="7" t="str">
        <f t="shared" si="17"/>
        <v/>
      </c>
      <c r="U136" s="7" t="str">
        <f t="shared" si="18"/>
        <v/>
      </c>
    </row>
    <row r="137" spans="1:21" ht="15.95" hidden="1" customHeight="1">
      <c r="A137" s="230" t="s">
        <v>1291</v>
      </c>
      <c r="B137" s="105"/>
      <c r="C137" s="108"/>
      <c r="D137" s="108"/>
      <c r="E137" s="109"/>
      <c r="F137" s="109"/>
      <c r="G137" s="194">
        <f>VLOOKUP(E137,別表３!$B$9:$I$14,6,FALSE)</f>
        <v>0</v>
      </c>
      <c r="H137" s="194">
        <f>VLOOKUP($F137,別表３!$B$9:$I$14,6,FALSE)</f>
        <v>0</v>
      </c>
      <c r="I137" s="194">
        <f>VLOOKUP($F137,別表３!$B$9:$I$14,6,FALSE)</f>
        <v>0</v>
      </c>
      <c r="J137" s="194">
        <f>IF(F137=5,別表２!$E$2,0)</f>
        <v>0</v>
      </c>
      <c r="K137" s="194">
        <f>VLOOKUP($F137,別表３!$B$9:$I$14,4,FALSE)</f>
        <v>0</v>
      </c>
      <c r="L137" s="231" t="str">
        <f>IF(F137="","",VLOOKUP(F137,別表３!$B$9:$D$14,3,FALSE))</f>
        <v/>
      </c>
      <c r="M137" s="98"/>
      <c r="N137" s="98"/>
      <c r="O137" s="97"/>
      <c r="P137" s="232">
        <f t="shared" si="19"/>
        <v>0</v>
      </c>
      <c r="Q137" s="7">
        <f t="shared" si="20"/>
        <v>0</v>
      </c>
      <c r="R137" s="7">
        <f t="shared" si="11"/>
        <v>0</v>
      </c>
      <c r="S137" s="7">
        <f t="shared" si="12"/>
        <v>0</v>
      </c>
      <c r="T137" s="7" t="str">
        <f t="shared" si="17"/>
        <v/>
      </c>
      <c r="U137" s="7" t="str">
        <f t="shared" si="18"/>
        <v/>
      </c>
    </row>
    <row r="138" spans="1:21" ht="15.95" hidden="1" customHeight="1">
      <c r="A138" s="230" t="s">
        <v>1292</v>
      </c>
      <c r="B138" s="105"/>
      <c r="C138" s="108"/>
      <c r="D138" s="108"/>
      <c r="E138" s="109"/>
      <c r="F138" s="109"/>
      <c r="G138" s="194">
        <f>VLOOKUP(E138,別表３!$B$9:$I$14,6,FALSE)</f>
        <v>0</v>
      </c>
      <c r="H138" s="194">
        <f>VLOOKUP($F138,別表３!$B$9:$I$14,6,FALSE)</f>
        <v>0</v>
      </c>
      <c r="I138" s="194">
        <f>VLOOKUP($F138,別表３!$B$9:$I$14,6,FALSE)</f>
        <v>0</v>
      </c>
      <c r="J138" s="194">
        <f>IF(F138=5,別表２!$E$2,0)</f>
        <v>0</v>
      </c>
      <c r="K138" s="194">
        <f>VLOOKUP($F138,別表３!$B$9:$I$14,4,FALSE)</f>
        <v>0</v>
      </c>
      <c r="L138" s="231" t="str">
        <f>IF(F138="","",VLOOKUP(F138,別表３!$B$9:$D$14,3,FALSE))</f>
        <v/>
      </c>
      <c r="M138" s="98"/>
      <c r="N138" s="98"/>
      <c r="O138" s="97"/>
      <c r="P138" s="232">
        <f t="shared" si="19"/>
        <v>0</v>
      </c>
      <c r="Q138" s="7">
        <f t="shared" si="20"/>
        <v>0</v>
      </c>
      <c r="R138" s="7">
        <f t="shared" si="11"/>
        <v>0</v>
      </c>
      <c r="S138" s="7">
        <f t="shared" si="12"/>
        <v>0</v>
      </c>
      <c r="T138" s="7" t="str">
        <f t="shared" si="17"/>
        <v/>
      </c>
      <c r="U138" s="7" t="str">
        <f t="shared" si="18"/>
        <v/>
      </c>
    </row>
    <row r="139" spans="1:21" ht="15.95" hidden="1" customHeight="1">
      <c r="A139" s="230" t="s">
        <v>1293</v>
      </c>
      <c r="B139" s="105"/>
      <c r="C139" s="108"/>
      <c r="D139" s="108"/>
      <c r="E139" s="109"/>
      <c r="F139" s="109"/>
      <c r="G139" s="194">
        <f>VLOOKUP(E139,別表３!$B$9:$I$14,6,FALSE)</f>
        <v>0</v>
      </c>
      <c r="H139" s="194">
        <f>VLOOKUP($F139,別表３!$B$9:$I$14,6,FALSE)</f>
        <v>0</v>
      </c>
      <c r="I139" s="194">
        <f>VLOOKUP($F139,別表３!$B$9:$I$14,6,FALSE)</f>
        <v>0</v>
      </c>
      <c r="J139" s="194">
        <f>IF(F139=5,別表２!$E$2,0)</f>
        <v>0</v>
      </c>
      <c r="K139" s="194">
        <f>VLOOKUP($F139,別表３!$B$9:$I$14,4,FALSE)</f>
        <v>0</v>
      </c>
      <c r="L139" s="231" t="str">
        <f>IF(F139="","",VLOOKUP(F139,別表３!$B$9:$D$14,3,FALSE))</f>
        <v/>
      </c>
      <c r="M139" s="98"/>
      <c r="N139" s="98"/>
      <c r="O139" s="97"/>
      <c r="P139" s="232">
        <f t="shared" si="19"/>
        <v>0</v>
      </c>
      <c r="Q139" s="7">
        <f t="shared" si="20"/>
        <v>0</v>
      </c>
      <c r="R139" s="7">
        <f t="shared" si="11"/>
        <v>0</v>
      </c>
      <c r="S139" s="7">
        <f t="shared" si="12"/>
        <v>0</v>
      </c>
      <c r="T139" s="7" t="str">
        <f t="shared" si="17"/>
        <v/>
      </c>
      <c r="U139" s="7" t="str">
        <f t="shared" si="18"/>
        <v/>
      </c>
    </row>
    <row r="140" spans="1:21" ht="15.95" hidden="1" customHeight="1">
      <c r="A140" s="230" t="s">
        <v>1294</v>
      </c>
      <c r="B140" s="105"/>
      <c r="C140" s="108"/>
      <c r="D140" s="108"/>
      <c r="E140" s="109"/>
      <c r="F140" s="109"/>
      <c r="G140" s="194">
        <f>VLOOKUP(E140,別表３!$B$9:$I$14,6,FALSE)</f>
        <v>0</v>
      </c>
      <c r="H140" s="194">
        <f>VLOOKUP($F140,別表３!$B$9:$I$14,6,FALSE)</f>
        <v>0</v>
      </c>
      <c r="I140" s="194">
        <f>VLOOKUP($F140,別表３!$B$9:$I$14,6,FALSE)</f>
        <v>0</v>
      </c>
      <c r="J140" s="194">
        <f>IF(F140=5,別表２!$E$2,0)</f>
        <v>0</v>
      </c>
      <c r="K140" s="194">
        <f>VLOOKUP($F140,別表３!$B$9:$I$14,4,FALSE)</f>
        <v>0</v>
      </c>
      <c r="L140" s="231" t="str">
        <f>IF(F140="","",VLOOKUP(F140,別表３!$B$9:$D$14,3,FALSE))</f>
        <v/>
      </c>
      <c r="M140" s="98"/>
      <c r="N140" s="98"/>
      <c r="O140" s="97"/>
      <c r="P140" s="232">
        <f t="shared" si="19"/>
        <v>0</v>
      </c>
      <c r="Q140" s="7">
        <f t="shared" si="20"/>
        <v>0</v>
      </c>
      <c r="R140" s="7">
        <f t="shared" si="11"/>
        <v>0</v>
      </c>
      <c r="S140" s="7">
        <f t="shared" si="12"/>
        <v>0</v>
      </c>
      <c r="T140" s="7" t="str">
        <f t="shared" si="17"/>
        <v/>
      </c>
      <c r="U140" s="7" t="str">
        <f t="shared" si="18"/>
        <v/>
      </c>
    </row>
    <row r="141" spans="1:21" ht="15.95" hidden="1" customHeight="1">
      <c r="A141" s="230" t="s">
        <v>1295</v>
      </c>
      <c r="B141" s="105"/>
      <c r="C141" s="108"/>
      <c r="D141" s="108"/>
      <c r="E141" s="109"/>
      <c r="F141" s="109"/>
      <c r="G141" s="194">
        <f>VLOOKUP(E141,別表３!$B$9:$I$14,6,FALSE)</f>
        <v>0</v>
      </c>
      <c r="H141" s="194">
        <f>VLOOKUP($F141,別表３!$B$9:$I$14,6,FALSE)</f>
        <v>0</v>
      </c>
      <c r="I141" s="194">
        <f>VLOOKUP($F141,別表３!$B$9:$I$14,6,FALSE)</f>
        <v>0</v>
      </c>
      <c r="J141" s="194">
        <f>IF(F141=5,別表２!$E$2,0)</f>
        <v>0</v>
      </c>
      <c r="K141" s="194">
        <f>VLOOKUP($F141,別表３!$B$9:$I$14,4,FALSE)</f>
        <v>0</v>
      </c>
      <c r="L141" s="231" t="str">
        <f>IF(F141="","",VLOOKUP(F141,別表３!$B$9:$D$14,3,FALSE))</f>
        <v/>
      </c>
      <c r="M141" s="98"/>
      <c r="N141" s="98"/>
      <c r="O141" s="97"/>
      <c r="P141" s="232">
        <f t="shared" si="19"/>
        <v>0</v>
      </c>
      <c r="Q141" s="7">
        <f t="shared" si="20"/>
        <v>0</v>
      </c>
      <c r="R141" s="7">
        <f t="shared" si="11"/>
        <v>0</v>
      </c>
      <c r="S141" s="7">
        <f t="shared" si="12"/>
        <v>0</v>
      </c>
      <c r="T141" s="7" t="str">
        <f t="shared" si="17"/>
        <v/>
      </c>
      <c r="U141" s="7" t="str">
        <f t="shared" si="18"/>
        <v/>
      </c>
    </row>
    <row r="142" spans="1:21" ht="15.95" hidden="1" customHeight="1">
      <c r="A142" s="230" t="s">
        <v>1296</v>
      </c>
      <c r="B142" s="105"/>
      <c r="C142" s="108"/>
      <c r="D142" s="108"/>
      <c r="E142" s="109"/>
      <c r="F142" s="109"/>
      <c r="G142" s="194">
        <f>VLOOKUP(E142,別表３!$B$9:$I$14,6,FALSE)</f>
        <v>0</v>
      </c>
      <c r="H142" s="194">
        <f>VLOOKUP($F142,別表３!$B$9:$I$14,6,FALSE)</f>
        <v>0</v>
      </c>
      <c r="I142" s="194">
        <f>VLOOKUP($F142,別表３!$B$9:$I$14,6,FALSE)</f>
        <v>0</v>
      </c>
      <c r="J142" s="194">
        <f>IF(F142=5,別表２!$E$2,0)</f>
        <v>0</v>
      </c>
      <c r="K142" s="194">
        <f>VLOOKUP($F142,別表３!$B$9:$I$14,4,FALSE)</f>
        <v>0</v>
      </c>
      <c r="L142" s="231" t="str">
        <f>IF(F142="","",VLOOKUP(F142,別表３!$B$9:$D$14,3,FALSE))</f>
        <v/>
      </c>
      <c r="M142" s="98"/>
      <c r="N142" s="98"/>
      <c r="O142" s="97"/>
      <c r="P142" s="232">
        <f t="shared" si="19"/>
        <v>0</v>
      </c>
      <c r="Q142" s="7">
        <f t="shared" si="20"/>
        <v>0</v>
      </c>
      <c r="R142" s="7">
        <f t="shared" si="11"/>
        <v>0</v>
      </c>
      <c r="S142" s="7">
        <f t="shared" si="12"/>
        <v>0</v>
      </c>
      <c r="T142" s="7" t="str">
        <f t="shared" si="17"/>
        <v/>
      </c>
      <c r="U142" s="7" t="str">
        <f t="shared" si="18"/>
        <v/>
      </c>
    </row>
    <row r="143" spans="1:21" ht="15.95" hidden="1" customHeight="1">
      <c r="A143" s="230" t="s">
        <v>1297</v>
      </c>
      <c r="B143" s="105"/>
      <c r="C143" s="109"/>
      <c r="D143" s="109"/>
      <c r="E143" s="109"/>
      <c r="F143" s="109"/>
      <c r="G143" s="194">
        <f>VLOOKUP(E143,別表３!$B$9:$I$14,6,FALSE)</f>
        <v>0</v>
      </c>
      <c r="H143" s="194">
        <f>VLOOKUP($F143,別表３!$B$9:$I$14,6,FALSE)</f>
        <v>0</v>
      </c>
      <c r="I143" s="194">
        <f>VLOOKUP($F143,別表３!$B$9:$I$14,6,FALSE)</f>
        <v>0</v>
      </c>
      <c r="J143" s="194">
        <f>IF(F143=5,別表２!$E$2,0)</f>
        <v>0</v>
      </c>
      <c r="K143" s="194">
        <f>VLOOKUP($F143,別表３!$B$9:$I$14,4,FALSE)</f>
        <v>0</v>
      </c>
      <c r="L143" s="231" t="str">
        <f>IF(F143="","",VLOOKUP(F143,別表３!$B$9:$D$14,3,FALSE))</f>
        <v/>
      </c>
      <c r="M143" s="98"/>
      <c r="N143" s="98"/>
      <c r="O143" s="97"/>
      <c r="P143" s="232">
        <f t="shared" si="19"/>
        <v>0</v>
      </c>
      <c r="Q143" s="7">
        <f t="shared" si="20"/>
        <v>0</v>
      </c>
      <c r="R143" s="7">
        <f t="shared" si="11"/>
        <v>0</v>
      </c>
      <c r="S143" s="7">
        <f t="shared" si="12"/>
        <v>0</v>
      </c>
      <c r="T143" s="7" t="str">
        <f t="shared" si="17"/>
        <v/>
      </c>
      <c r="U143" s="7" t="str">
        <f t="shared" si="18"/>
        <v/>
      </c>
    </row>
    <row r="144" spans="1:21" ht="15.95" hidden="1" customHeight="1">
      <c r="A144" s="230" t="s">
        <v>1298</v>
      </c>
      <c r="B144" s="105"/>
      <c r="C144" s="109"/>
      <c r="D144" s="109"/>
      <c r="E144" s="109"/>
      <c r="F144" s="109"/>
      <c r="G144" s="194">
        <f>VLOOKUP(E144,別表３!$B$9:$I$14,6,FALSE)</f>
        <v>0</v>
      </c>
      <c r="H144" s="194">
        <f>VLOOKUP($F144,別表３!$B$9:$I$14,6,FALSE)</f>
        <v>0</v>
      </c>
      <c r="I144" s="194">
        <f>VLOOKUP($F144,別表３!$B$9:$I$14,6,FALSE)</f>
        <v>0</v>
      </c>
      <c r="J144" s="194">
        <f>IF(F144=5,別表２!$E$2,0)</f>
        <v>0</v>
      </c>
      <c r="K144" s="194">
        <f>VLOOKUP($F144,別表３!$B$9:$I$14,4,FALSE)</f>
        <v>0</v>
      </c>
      <c r="L144" s="231" t="str">
        <f>IF(F144="","",VLOOKUP(F144,別表３!$B$9:$D$14,3,FALSE))</f>
        <v/>
      </c>
      <c r="M144" s="98"/>
      <c r="N144" s="98"/>
      <c r="O144" s="97"/>
      <c r="P144" s="232">
        <f t="shared" si="19"/>
        <v>0</v>
      </c>
      <c r="Q144" s="7">
        <f t="shared" si="20"/>
        <v>0</v>
      </c>
      <c r="R144" s="7">
        <f t="shared" si="11"/>
        <v>0</v>
      </c>
      <c r="S144" s="7">
        <f t="shared" si="12"/>
        <v>0</v>
      </c>
      <c r="T144" s="7" t="str">
        <f t="shared" si="17"/>
        <v/>
      </c>
      <c r="U144" s="7" t="str">
        <f t="shared" si="18"/>
        <v/>
      </c>
    </row>
    <row r="145" spans="1:21" ht="15.95" hidden="1" customHeight="1">
      <c r="A145" s="230" t="s">
        <v>1299</v>
      </c>
      <c r="B145" s="105"/>
      <c r="C145" s="109"/>
      <c r="D145" s="109"/>
      <c r="E145" s="109"/>
      <c r="F145" s="109"/>
      <c r="G145" s="194">
        <f>VLOOKUP(E145,別表３!$B$9:$I$14,6,FALSE)</f>
        <v>0</v>
      </c>
      <c r="H145" s="194">
        <f>VLOOKUP($F145,別表３!$B$9:$I$14,6,FALSE)</f>
        <v>0</v>
      </c>
      <c r="I145" s="194">
        <f>VLOOKUP($F145,別表３!$B$9:$I$14,6,FALSE)</f>
        <v>0</v>
      </c>
      <c r="J145" s="194">
        <f>IF(F145=5,別表２!$E$2,0)</f>
        <v>0</v>
      </c>
      <c r="K145" s="194">
        <f>VLOOKUP($F145,別表３!$B$9:$I$14,4,FALSE)</f>
        <v>0</v>
      </c>
      <c r="L145" s="231" t="str">
        <f>IF(F145="","",VLOOKUP(F145,別表３!$B$9:$D$14,3,FALSE))</f>
        <v/>
      </c>
      <c r="M145" s="98"/>
      <c r="N145" s="98"/>
      <c r="O145" s="97"/>
      <c r="P145" s="232">
        <f t="shared" si="19"/>
        <v>0</v>
      </c>
      <c r="Q145" s="7">
        <f t="shared" si="20"/>
        <v>0</v>
      </c>
      <c r="R145" s="7">
        <f t="shared" si="11"/>
        <v>0</v>
      </c>
      <c r="S145" s="7">
        <f t="shared" si="12"/>
        <v>0</v>
      </c>
      <c r="T145" s="7" t="str">
        <f t="shared" si="17"/>
        <v/>
      </c>
      <c r="U145" s="7" t="str">
        <f t="shared" si="18"/>
        <v/>
      </c>
    </row>
    <row r="146" spans="1:21" ht="15.95" hidden="1" customHeight="1">
      <c r="A146" s="230" t="s">
        <v>1300</v>
      </c>
      <c r="B146" s="105"/>
      <c r="C146" s="109"/>
      <c r="D146" s="109"/>
      <c r="E146" s="109"/>
      <c r="F146" s="109"/>
      <c r="G146" s="194">
        <f>VLOOKUP(E146,別表３!$B$9:$I$14,6,FALSE)</f>
        <v>0</v>
      </c>
      <c r="H146" s="194">
        <f>VLOOKUP($F146,別表３!$B$9:$I$14,6,FALSE)</f>
        <v>0</v>
      </c>
      <c r="I146" s="194">
        <f>VLOOKUP($F146,別表３!$B$9:$I$14,6,FALSE)</f>
        <v>0</v>
      </c>
      <c r="J146" s="194">
        <f>IF(F146=5,別表２!$E$2,0)</f>
        <v>0</v>
      </c>
      <c r="K146" s="194">
        <f>VLOOKUP($F146,別表３!$B$9:$I$14,4,FALSE)</f>
        <v>0</v>
      </c>
      <c r="L146" s="231" t="str">
        <f>IF(F146="","",VLOOKUP(F146,別表３!$B$9:$D$14,3,FALSE))</f>
        <v/>
      </c>
      <c r="M146" s="98"/>
      <c r="N146" s="98"/>
      <c r="O146" s="97"/>
      <c r="P146" s="232">
        <f t="shared" si="19"/>
        <v>0</v>
      </c>
      <c r="Q146" s="7">
        <f t="shared" si="20"/>
        <v>0</v>
      </c>
      <c r="R146" s="7">
        <f t="shared" si="11"/>
        <v>0</v>
      </c>
      <c r="S146" s="7">
        <f t="shared" si="12"/>
        <v>0</v>
      </c>
      <c r="T146" s="7" t="str">
        <f t="shared" si="17"/>
        <v/>
      </c>
      <c r="U146" s="7" t="str">
        <f t="shared" si="18"/>
        <v/>
      </c>
    </row>
    <row r="147" spans="1:21" ht="15.95" hidden="1" customHeight="1">
      <c r="A147" s="230" t="s">
        <v>1301</v>
      </c>
      <c r="B147" s="105"/>
      <c r="C147" s="109"/>
      <c r="D147" s="109"/>
      <c r="E147" s="109"/>
      <c r="F147" s="109"/>
      <c r="G147" s="194">
        <f>VLOOKUP(E147,別表３!$B$9:$I$14,6,FALSE)</f>
        <v>0</v>
      </c>
      <c r="H147" s="194">
        <f>VLOOKUP($F147,別表３!$B$9:$I$14,6,FALSE)</f>
        <v>0</v>
      </c>
      <c r="I147" s="194">
        <f>VLOOKUP($F147,別表３!$B$9:$I$14,6,FALSE)</f>
        <v>0</v>
      </c>
      <c r="J147" s="194">
        <f>IF(F147=5,別表２!$E$2,0)</f>
        <v>0</v>
      </c>
      <c r="K147" s="194">
        <f>VLOOKUP($F147,別表３!$B$9:$I$14,4,FALSE)</f>
        <v>0</v>
      </c>
      <c r="L147" s="231" t="str">
        <f>IF(F147="","",VLOOKUP(F147,別表３!$B$9:$D$14,3,FALSE))</f>
        <v/>
      </c>
      <c r="M147" s="98"/>
      <c r="N147" s="98"/>
      <c r="O147" s="97"/>
      <c r="P147" s="232">
        <f t="shared" si="19"/>
        <v>0</v>
      </c>
      <c r="Q147" s="7">
        <f t="shared" si="20"/>
        <v>0</v>
      </c>
      <c r="R147" s="7">
        <f t="shared" ref="R147:R401" si="21">IF(F147=5,P147-G147,0)</f>
        <v>0</v>
      </c>
      <c r="S147" s="7">
        <f t="shared" ref="S147:S401" si="22">SUM(Q147:R147)</f>
        <v>0</v>
      </c>
      <c r="T147" s="7" t="str">
        <f t="shared" si="17"/>
        <v/>
      </c>
      <c r="U147" s="7" t="str">
        <f t="shared" si="18"/>
        <v/>
      </c>
    </row>
    <row r="148" spans="1:21" ht="15.95" hidden="1" customHeight="1">
      <c r="A148" s="230" t="s">
        <v>1302</v>
      </c>
      <c r="B148" s="105"/>
      <c r="C148" s="108"/>
      <c r="D148" s="108"/>
      <c r="E148" s="109"/>
      <c r="F148" s="109"/>
      <c r="G148" s="194">
        <f>VLOOKUP(E148,別表３!$B$9:$I$14,6,FALSE)</f>
        <v>0</v>
      </c>
      <c r="H148" s="194">
        <f>VLOOKUP($F148,別表３!$B$9:$I$14,6,FALSE)</f>
        <v>0</v>
      </c>
      <c r="I148" s="194">
        <f>VLOOKUP($F148,別表３!$B$9:$I$14,6,FALSE)</f>
        <v>0</v>
      </c>
      <c r="J148" s="194">
        <f>IF(F148=5,別表２!$E$2,0)</f>
        <v>0</v>
      </c>
      <c r="K148" s="194">
        <f>VLOOKUP($F148,別表３!$B$9:$I$14,4,FALSE)</f>
        <v>0</v>
      </c>
      <c r="L148" s="231" t="str">
        <f>IF(F148="","",VLOOKUP(F148,別表３!$B$9:$D$14,3,FALSE))</f>
        <v/>
      </c>
      <c r="M148" s="98"/>
      <c r="N148" s="98"/>
      <c r="O148" s="97"/>
      <c r="P148" s="232">
        <f t="shared" si="19"/>
        <v>0</v>
      </c>
      <c r="Q148" s="7">
        <f t="shared" si="20"/>
        <v>0</v>
      </c>
      <c r="R148" s="7">
        <f t="shared" si="21"/>
        <v>0</v>
      </c>
      <c r="S148" s="7">
        <f t="shared" si="22"/>
        <v>0</v>
      </c>
      <c r="T148" s="7" t="str">
        <f t="shared" si="17"/>
        <v/>
      </c>
      <c r="U148" s="7" t="str">
        <f t="shared" si="18"/>
        <v/>
      </c>
    </row>
    <row r="149" spans="1:21" ht="15.95" hidden="1" customHeight="1">
      <c r="A149" s="230" t="s">
        <v>1303</v>
      </c>
      <c r="B149" s="105"/>
      <c r="C149" s="108"/>
      <c r="D149" s="108"/>
      <c r="E149" s="109"/>
      <c r="F149" s="109"/>
      <c r="G149" s="194">
        <f>VLOOKUP(E149,別表３!$B$9:$I$14,6,FALSE)</f>
        <v>0</v>
      </c>
      <c r="H149" s="194">
        <f>VLOOKUP($F149,別表３!$B$9:$I$14,6,FALSE)</f>
        <v>0</v>
      </c>
      <c r="I149" s="194">
        <f>VLOOKUP($F149,別表３!$B$9:$I$14,6,FALSE)</f>
        <v>0</v>
      </c>
      <c r="J149" s="194">
        <f>IF(F149=5,別表２!$E$2,0)</f>
        <v>0</v>
      </c>
      <c r="K149" s="194">
        <f>VLOOKUP($F149,別表３!$B$9:$I$14,4,FALSE)</f>
        <v>0</v>
      </c>
      <c r="L149" s="231" t="str">
        <f>IF(F149="","",VLOOKUP(F149,別表３!$B$9:$D$14,3,FALSE))</f>
        <v/>
      </c>
      <c r="M149" s="98"/>
      <c r="N149" s="98"/>
      <c r="O149" s="97"/>
      <c r="P149" s="232">
        <f t="shared" si="19"/>
        <v>0</v>
      </c>
      <c r="Q149" s="7">
        <f t="shared" si="20"/>
        <v>0</v>
      </c>
      <c r="R149" s="7">
        <f t="shared" si="21"/>
        <v>0</v>
      </c>
      <c r="S149" s="7">
        <f t="shared" si="22"/>
        <v>0</v>
      </c>
      <c r="T149" s="7" t="str">
        <f t="shared" si="17"/>
        <v/>
      </c>
      <c r="U149" s="7" t="str">
        <f t="shared" si="18"/>
        <v/>
      </c>
    </row>
    <row r="150" spans="1:21" ht="15.95" hidden="1" customHeight="1">
      <c r="A150" s="230" t="s">
        <v>1304</v>
      </c>
      <c r="B150" s="105"/>
      <c r="C150" s="108"/>
      <c r="D150" s="108"/>
      <c r="E150" s="109"/>
      <c r="F150" s="109"/>
      <c r="G150" s="194">
        <f>VLOOKUP(E150,別表３!$B$9:$I$14,6,FALSE)</f>
        <v>0</v>
      </c>
      <c r="H150" s="194">
        <f>VLOOKUP($F150,別表３!$B$9:$I$14,6,FALSE)</f>
        <v>0</v>
      </c>
      <c r="I150" s="194">
        <f>VLOOKUP($F150,別表３!$B$9:$I$14,6,FALSE)</f>
        <v>0</v>
      </c>
      <c r="J150" s="194">
        <f>IF(F150=5,別表２!$E$2,0)</f>
        <v>0</v>
      </c>
      <c r="K150" s="194">
        <f>VLOOKUP($F150,別表３!$B$9:$I$14,4,FALSE)</f>
        <v>0</v>
      </c>
      <c r="L150" s="231" t="str">
        <f>IF(F150="","",VLOOKUP(F150,別表３!$B$9:$D$14,3,FALSE))</f>
        <v/>
      </c>
      <c r="M150" s="98"/>
      <c r="N150" s="98"/>
      <c r="O150" s="97"/>
      <c r="P150" s="232">
        <f t="shared" si="19"/>
        <v>0</v>
      </c>
      <c r="Q150" s="7">
        <f t="shared" si="20"/>
        <v>0</v>
      </c>
      <c r="R150" s="7">
        <f t="shared" si="21"/>
        <v>0</v>
      </c>
      <c r="S150" s="7">
        <f t="shared" si="22"/>
        <v>0</v>
      </c>
      <c r="T150" s="7" t="str">
        <f t="shared" ref="T150:T181" si="23">IF(E150="","",VLOOKUP(E150,$V$53:$W$58,2,FALSE))</f>
        <v/>
      </c>
      <c r="U150" s="7" t="str">
        <f t="shared" ref="U150:U181" si="24">IF(F150="","",VLOOKUP(F150,$V$53:$W$58,2,FALSE))</f>
        <v/>
      </c>
    </row>
    <row r="151" spans="1:21" ht="15.95" hidden="1" customHeight="1">
      <c r="A151" s="230" t="s">
        <v>1305</v>
      </c>
      <c r="B151" s="105"/>
      <c r="C151" s="108"/>
      <c r="D151" s="108"/>
      <c r="E151" s="109"/>
      <c r="F151" s="109"/>
      <c r="G151" s="194">
        <f>VLOOKUP(E151,別表３!$B$9:$I$14,6,FALSE)</f>
        <v>0</v>
      </c>
      <c r="H151" s="194">
        <f>VLOOKUP($F151,別表３!$B$9:$I$14,6,FALSE)</f>
        <v>0</v>
      </c>
      <c r="I151" s="194">
        <f>VLOOKUP($F151,別表３!$B$9:$I$14,6,FALSE)</f>
        <v>0</v>
      </c>
      <c r="J151" s="194">
        <f>IF(F151=5,別表２!$E$2,0)</f>
        <v>0</v>
      </c>
      <c r="K151" s="194">
        <f>VLOOKUP($F151,別表３!$B$9:$I$14,4,FALSE)</f>
        <v>0</v>
      </c>
      <c r="L151" s="231" t="str">
        <f>IF(F151="","",VLOOKUP(F151,別表３!$B$9:$D$14,3,FALSE))</f>
        <v/>
      </c>
      <c r="M151" s="98"/>
      <c r="N151" s="98"/>
      <c r="O151" s="97"/>
      <c r="P151" s="232">
        <f t="shared" si="19"/>
        <v>0</v>
      </c>
      <c r="Q151" s="7">
        <f t="shared" si="20"/>
        <v>0</v>
      </c>
      <c r="R151" s="7">
        <f t="shared" si="21"/>
        <v>0</v>
      </c>
      <c r="S151" s="7">
        <f t="shared" si="22"/>
        <v>0</v>
      </c>
      <c r="T151" s="7" t="str">
        <f t="shared" si="23"/>
        <v/>
      </c>
      <c r="U151" s="7" t="str">
        <f t="shared" si="24"/>
        <v/>
      </c>
    </row>
    <row r="152" spans="1:21" ht="15.95" hidden="1" customHeight="1">
      <c r="A152" s="230" t="s">
        <v>1306</v>
      </c>
      <c r="B152" s="105"/>
      <c r="C152" s="108"/>
      <c r="D152" s="108"/>
      <c r="E152" s="109"/>
      <c r="F152" s="109"/>
      <c r="G152" s="194">
        <f>VLOOKUP(E152,別表３!$B$9:$I$14,6,FALSE)</f>
        <v>0</v>
      </c>
      <c r="H152" s="194">
        <f>VLOOKUP($F152,別表３!$B$9:$I$14,6,FALSE)</f>
        <v>0</v>
      </c>
      <c r="I152" s="194">
        <f>VLOOKUP($F152,別表３!$B$9:$I$14,6,FALSE)</f>
        <v>0</v>
      </c>
      <c r="J152" s="194">
        <f>IF(F152=5,別表２!$E$2,0)</f>
        <v>0</v>
      </c>
      <c r="K152" s="194">
        <f>VLOOKUP($F152,別表３!$B$9:$I$14,4,FALSE)</f>
        <v>0</v>
      </c>
      <c r="L152" s="231" t="str">
        <f>IF(F152="","",VLOOKUP(F152,別表３!$B$9:$D$14,3,FALSE))</f>
        <v/>
      </c>
      <c r="M152" s="98"/>
      <c r="N152" s="98"/>
      <c r="O152" s="97"/>
      <c r="P152" s="232">
        <f t="shared" si="19"/>
        <v>0</v>
      </c>
      <c r="Q152" s="7">
        <f t="shared" si="20"/>
        <v>0</v>
      </c>
      <c r="R152" s="7">
        <f t="shared" si="21"/>
        <v>0</v>
      </c>
      <c r="S152" s="7">
        <f t="shared" si="22"/>
        <v>0</v>
      </c>
      <c r="T152" s="7" t="str">
        <f t="shared" si="23"/>
        <v/>
      </c>
      <c r="U152" s="7" t="str">
        <f t="shared" si="24"/>
        <v/>
      </c>
    </row>
    <row r="153" spans="1:21" ht="15.95" hidden="1" customHeight="1">
      <c r="A153" s="230" t="s">
        <v>1307</v>
      </c>
      <c r="B153" s="105"/>
      <c r="C153" s="108"/>
      <c r="D153" s="108"/>
      <c r="E153" s="109"/>
      <c r="F153" s="109"/>
      <c r="G153" s="194">
        <f>VLOOKUP(E153,別表３!$B$9:$I$14,6,FALSE)</f>
        <v>0</v>
      </c>
      <c r="H153" s="194">
        <f>VLOOKUP($F153,別表３!$B$9:$I$14,6,FALSE)</f>
        <v>0</v>
      </c>
      <c r="I153" s="194">
        <f>VLOOKUP($F153,別表３!$B$9:$I$14,6,FALSE)</f>
        <v>0</v>
      </c>
      <c r="J153" s="194">
        <f>IF(F153=5,別表２!$E$2,0)</f>
        <v>0</v>
      </c>
      <c r="K153" s="194">
        <f>VLOOKUP($F153,別表３!$B$9:$I$14,4,FALSE)</f>
        <v>0</v>
      </c>
      <c r="L153" s="231" t="str">
        <f>IF(F153="","",VLOOKUP(F153,別表３!$B$9:$D$14,3,FALSE))</f>
        <v/>
      </c>
      <c r="M153" s="98"/>
      <c r="N153" s="98"/>
      <c r="O153" s="97"/>
      <c r="P153" s="232">
        <f t="shared" si="19"/>
        <v>0</v>
      </c>
      <c r="Q153" s="7">
        <f t="shared" si="20"/>
        <v>0</v>
      </c>
      <c r="R153" s="7">
        <f t="shared" si="21"/>
        <v>0</v>
      </c>
      <c r="S153" s="7">
        <f t="shared" si="22"/>
        <v>0</v>
      </c>
      <c r="T153" s="7" t="str">
        <f t="shared" si="23"/>
        <v/>
      </c>
      <c r="U153" s="7" t="str">
        <f t="shared" si="24"/>
        <v/>
      </c>
    </row>
    <row r="154" spans="1:21" ht="15.95" hidden="1" customHeight="1">
      <c r="A154" s="230" t="s">
        <v>1308</v>
      </c>
      <c r="B154" s="105"/>
      <c r="C154" s="108"/>
      <c r="D154" s="108"/>
      <c r="E154" s="109"/>
      <c r="F154" s="109"/>
      <c r="G154" s="194">
        <f>VLOOKUP(E154,別表３!$B$9:$I$14,6,FALSE)</f>
        <v>0</v>
      </c>
      <c r="H154" s="194">
        <f>VLOOKUP($F154,別表３!$B$9:$I$14,6,FALSE)</f>
        <v>0</v>
      </c>
      <c r="I154" s="194">
        <f>VLOOKUP($F154,別表３!$B$9:$I$14,6,FALSE)</f>
        <v>0</v>
      </c>
      <c r="J154" s="194">
        <f>IF(F154=5,別表２!$E$2,0)</f>
        <v>0</v>
      </c>
      <c r="K154" s="194">
        <f>VLOOKUP($F154,別表３!$B$9:$I$14,4,FALSE)</f>
        <v>0</v>
      </c>
      <c r="L154" s="231" t="str">
        <f>IF(F154="","",VLOOKUP(F154,別表３!$B$9:$D$14,3,FALSE))</f>
        <v/>
      </c>
      <c r="M154" s="98"/>
      <c r="N154" s="98"/>
      <c r="O154" s="97"/>
      <c r="P154" s="232">
        <f t="shared" si="19"/>
        <v>0</v>
      </c>
      <c r="Q154" s="7">
        <f>IF(E154=5,G154,0)</f>
        <v>0</v>
      </c>
      <c r="R154" s="7">
        <f t="shared" si="21"/>
        <v>0</v>
      </c>
      <c r="S154" s="7">
        <f t="shared" si="22"/>
        <v>0</v>
      </c>
      <c r="T154" s="7" t="str">
        <f t="shared" si="23"/>
        <v/>
      </c>
      <c r="U154" s="7" t="str">
        <f t="shared" si="24"/>
        <v/>
      </c>
    </row>
    <row r="155" spans="1:21" s="217" customFormat="1" ht="15.95" hidden="1" customHeight="1">
      <c r="A155" s="230" t="s">
        <v>1309</v>
      </c>
      <c r="B155" s="105"/>
      <c r="C155" s="108"/>
      <c r="D155" s="108"/>
      <c r="E155" s="108"/>
      <c r="F155" s="108"/>
      <c r="G155" s="194">
        <f>VLOOKUP(E155,別表３!$B$9:$I$14,6,FALSE)</f>
        <v>0</v>
      </c>
      <c r="H155" s="194">
        <f>VLOOKUP($F155,別表３!$B$9:$I$14,6,FALSE)</f>
        <v>0</v>
      </c>
      <c r="I155" s="194">
        <f>VLOOKUP($F155,別表３!$B$9:$I$14,6,FALSE)</f>
        <v>0</v>
      </c>
      <c r="J155" s="194">
        <f>IF(F155=5,別表２!$E$2,0)</f>
        <v>0</v>
      </c>
      <c r="K155" s="194">
        <f>VLOOKUP($F155,別表３!$B$9:$I$14,4,FALSE)</f>
        <v>0</v>
      </c>
      <c r="L155" s="231" t="str">
        <f>IF(F155="","",VLOOKUP(F155,別表３!$B$9:$D$14,3,FALSE))</f>
        <v/>
      </c>
      <c r="M155" s="98"/>
      <c r="N155" s="98"/>
      <c r="O155" s="97"/>
      <c r="P155" s="232">
        <f t="shared" si="19"/>
        <v>0</v>
      </c>
      <c r="Q155" s="7">
        <f t="shared" ref="Q155:Q172" si="25">IF(E155=5,G155,0)</f>
        <v>0</v>
      </c>
      <c r="R155" s="7">
        <f t="shared" si="21"/>
        <v>0</v>
      </c>
      <c r="S155" s="7">
        <f t="shared" si="22"/>
        <v>0</v>
      </c>
      <c r="T155" s="7" t="str">
        <f t="shared" si="23"/>
        <v/>
      </c>
      <c r="U155" s="7" t="str">
        <f t="shared" si="24"/>
        <v/>
      </c>
    </row>
    <row r="156" spans="1:21" s="217" customFormat="1" ht="15.95" hidden="1" customHeight="1">
      <c r="A156" s="230" t="s">
        <v>1310</v>
      </c>
      <c r="B156" s="105"/>
      <c r="C156" s="108"/>
      <c r="D156" s="108"/>
      <c r="E156" s="108"/>
      <c r="F156" s="108"/>
      <c r="G156" s="194">
        <f>VLOOKUP(E156,別表３!$B$9:$I$14,6,FALSE)</f>
        <v>0</v>
      </c>
      <c r="H156" s="194">
        <f>VLOOKUP($F156,別表３!$B$9:$I$14,6,FALSE)</f>
        <v>0</v>
      </c>
      <c r="I156" s="194">
        <f>VLOOKUP($F156,別表３!$B$9:$I$14,6,FALSE)</f>
        <v>0</v>
      </c>
      <c r="J156" s="194">
        <f>IF(F156=5,別表２!$E$2,0)</f>
        <v>0</v>
      </c>
      <c r="K156" s="194">
        <f>VLOOKUP($F156,別表３!$B$9:$I$14,4,FALSE)</f>
        <v>0</v>
      </c>
      <c r="L156" s="231" t="str">
        <f>IF(F156="","",VLOOKUP(F156,別表３!$B$9:$D$14,3,FALSE))</f>
        <v/>
      </c>
      <c r="M156" s="98"/>
      <c r="N156" s="98"/>
      <c r="O156" s="97"/>
      <c r="P156" s="232">
        <f t="shared" si="19"/>
        <v>0</v>
      </c>
      <c r="Q156" s="7">
        <f t="shared" si="25"/>
        <v>0</v>
      </c>
      <c r="R156" s="7">
        <f t="shared" si="21"/>
        <v>0</v>
      </c>
      <c r="S156" s="7">
        <f t="shared" si="22"/>
        <v>0</v>
      </c>
      <c r="T156" s="7" t="str">
        <f t="shared" si="23"/>
        <v/>
      </c>
      <c r="U156" s="7" t="str">
        <f t="shared" si="24"/>
        <v/>
      </c>
    </row>
    <row r="157" spans="1:21" s="217" customFormat="1" ht="15.95" hidden="1" customHeight="1">
      <c r="A157" s="230" t="s">
        <v>1311</v>
      </c>
      <c r="B157" s="105"/>
      <c r="C157" s="110"/>
      <c r="D157" s="110"/>
      <c r="E157" s="108"/>
      <c r="F157" s="108"/>
      <c r="G157" s="194">
        <f>VLOOKUP(E157,別表３!$B$9:$I$14,6,FALSE)</f>
        <v>0</v>
      </c>
      <c r="H157" s="194">
        <f>VLOOKUP($F157,別表３!$B$9:$I$14,6,FALSE)</f>
        <v>0</v>
      </c>
      <c r="I157" s="194">
        <f>VLOOKUP($F157,別表３!$B$9:$I$14,6,FALSE)</f>
        <v>0</v>
      </c>
      <c r="J157" s="194">
        <f>IF(F157=5,別表２!$E$2,0)</f>
        <v>0</v>
      </c>
      <c r="K157" s="194">
        <f>VLOOKUP($F157,別表３!$B$9:$I$14,4,FALSE)</f>
        <v>0</v>
      </c>
      <c r="L157" s="231" t="str">
        <f>IF(F157="","",VLOOKUP(F157,別表３!$B$9:$D$14,3,FALSE))</f>
        <v/>
      </c>
      <c r="M157" s="98"/>
      <c r="N157" s="98"/>
      <c r="O157" s="97"/>
      <c r="P157" s="232">
        <f t="shared" si="19"/>
        <v>0</v>
      </c>
      <c r="Q157" s="7">
        <f t="shared" si="25"/>
        <v>0</v>
      </c>
      <c r="R157" s="7">
        <f t="shared" si="21"/>
        <v>0</v>
      </c>
      <c r="S157" s="7">
        <f t="shared" si="22"/>
        <v>0</v>
      </c>
      <c r="T157" s="7" t="str">
        <f t="shared" si="23"/>
        <v/>
      </c>
      <c r="U157" s="7" t="str">
        <f t="shared" si="24"/>
        <v/>
      </c>
    </row>
    <row r="158" spans="1:21" s="217" customFormat="1" ht="15.95" hidden="1" customHeight="1">
      <c r="A158" s="230" t="s">
        <v>1312</v>
      </c>
      <c r="B158" s="105"/>
      <c r="C158" s="108"/>
      <c r="D158" s="108"/>
      <c r="E158" s="108"/>
      <c r="F158" s="108"/>
      <c r="G158" s="194">
        <f>VLOOKUP(E158,別表３!$B$9:$I$14,6,FALSE)</f>
        <v>0</v>
      </c>
      <c r="H158" s="194">
        <f>VLOOKUP($F158,別表３!$B$9:$I$14,6,FALSE)</f>
        <v>0</v>
      </c>
      <c r="I158" s="194">
        <f>VLOOKUP($F158,別表３!$B$9:$I$14,6,FALSE)</f>
        <v>0</v>
      </c>
      <c r="J158" s="194">
        <f>IF(F158=5,別表２!$E$2,0)</f>
        <v>0</v>
      </c>
      <c r="K158" s="194">
        <f>VLOOKUP($F158,別表３!$B$9:$I$14,4,FALSE)</f>
        <v>0</v>
      </c>
      <c r="L158" s="231" t="str">
        <f>IF(F158="","",VLOOKUP(F158,別表３!$B$9:$D$14,3,FALSE))</f>
        <v/>
      </c>
      <c r="M158" s="98"/>
      <c r="N158" s="98"/>
      <c r="O158" s="97"/>
      <c r="P158" s="232">
        <f t="shared" si="19"/>
        <v>0</v>
      </c>
      <c r="Q158" s="7">
        <f t="shared" si="25"/>
        <v>0</v>
      </c>
      <c r="R158" s="7">
        <f t="shared" si="21"/>
        <v>0</v>
      </c>
      <c r="S158" s="7">
        <f t="shared" si="22"/>
        <v>0</v>
      </c>
      <c r="T158" s="7" t="str">
        <f t="shared" si="23"/>
        <v/>
      </c>
      <c r="U158" s="7" t="str">
        <f t="shared" si="24"/>
        <v/>
      </c>
    </row>
    <row r="159" spans="1:21" ht="15.95" hidden="1" customHeight="1">
      <c r="A159" s="230" t="s">
        <v>1313</v>
      </c>
      <c r="B159" s="105"/>
      <c r="C159" s="108"/>
      <c r="D159" s="108"/>
      <c r="E159" s="109"/>
      <c r="F159" s="109"/>
      <c r="G159" s="194">
        <f>VLOOKUP(E159,別表３!$B$9:$I$14,6,FALSE)</f>
        <v>0</v>
      </c>
      <c r="H159" s="194">
        <f>VLOOKUP($F159,別表３!$B$9:$I$14,6,FALSE)</f>
        <v>0</v>
      </c>
      <c r="I159" s="194">
        <f>VLOOKUP($F159,別表３!$B$9:$I$14,6,FALSE)</f>
        <v>0</v>
      </c>
      <c r="J159" s="194">
        <f>IF(F159=5,別表２!$E$2,0)</f>
        <v>0</v>
      </c>
      <c r="K159" s="194">
        <f>VLOOKUP($F159,別表３!$B$9:$I$14,4,FALSE)</f>
        <v>0</v>
      </c>
      <c r="L159" s="231" t="str">
        <f>IF(F159="","",VLOOKUP(F159,別表３!$B$9:$D$14,3,FALSE))</f>
        <v/>
      </c>
      <c r="M159" s="98"/>
      <c r="N159" s="98"/>
      <c r="O159" s="97"/>
      <c r="P159" s="232">
        <f t="shared" si="19"/>
        <v>0</v>
      </c>
      <c r="Q159" s="7">
        <f t="shared" si="25"/>
        <v>0</v>
      </c>
      <c r="R159" s="7">
        <f t="shared" si="21"/>
        <v>0</v>
      </c>
      <c r="S159" s="7">
        <f t="shared" si="22"/>
        <v>0</v>
      </c>
      <c r="T159" s="7" t="str">
        <f t="shared" si="23"/>
        <v/>
      </c>
      <c r="U159" s="7" t="str">
        <f t="shared" si="24"/>
        <v/>
      </c>
    </row>
    <row r="160" spans="1:21" ht="15.95" hidden="1" customHeight="1">
      <c r="A160" s="230" t="s">
        <v>1314</v>
      </c>
      <c r="B160" s="105"/>
      <c r="C160" s="108"/>
      <c r="D160" s="108"/>
      <c r="E160" s="109"/>
      <c r="F160" s="109"/>
      <c r="G160" s="194">
        <f>VLOOKUP(E160,別表３!$B$9:$I$14,6,FALSE)</f>
        <v>0</v>
      </c>
      <c r="H160" s="194">
        <f>VLOOKUP($F160,別表３!$B$9:$I$14,6,FALSE)</f>
        <v>0</v>
      </c>
      <c r="I160" s="194">
        <f>VLOOKUP($F160,別表３!$B$9:$I$14,6,FALSE)</f>
        <v>0</v>
      </c>
      <c r="J160" s="194">
        <f>IF(F160=5,別表２!$E$2,0)</f>
        <v>0</v>
      </c>
      <c r="K160" s="194">
        <f>VLOOKUP($F160,別表３!$B$9:$I$14,4,FALSE)</f>
        <v>0</v>
      </c>
      <c r="L160" s="231" t="str">
        <f>IF(F160="","",VLOOKUP(F160,別表３!$B$9:$D$14,3,FALSE))</f>
        <v/>
      </c>
      <c r="M160" s="98"/>
      <c r="N160" s="98"/>
      <c r="O160" s="97"/>
      <c r="P160" s="232">
        <f t="shared" si="19"/>
        <v>0</v>
      </c>
      <c r="Q160" s="7">
        <f t="shared" si="25"/>
        <v>0</v>
      </c>
      <c r="R160" s="7">
        <f t="shared" si="21"/>
        <v>0</v>
      </c>
      <c r="S160" s="7">
        <f t="shared" si="22"/>
        <v>0</v>
      </c>
      <c r="T160" s="7" t="str">
        <f t="shared" si="23"/>
        <v/>
      </c>
      <c r="U160" s="7" t="str">
        <f t="shared" si="24"/>
        <v/>
      </c>
    </row>
    <row r="161" spans="1:21" ht="15.95" hidden="1" customHeight="1">
      <c r="A161" s="230" t="s">
        <v>1315</v>
      </c>
      <c r="B161" s="105"/>
      <c r="C161" s="108"/>
      <c r="D161" s="108"/>
      <c r="E161" s="109"/>
      <c r="F161" s="109"/>
      <c r="G161" s="194">
        <f>VLOOKUP(E161,別表３!$B$9:$I$14,6,FALSE)</f>
        <v>0</v>
      </c>
      <c r="H161" s="194">
        <f>VLOOKUP($F161,別表３!$B$9:$I$14,6,FALSE)</f>
        <v>0</v>
      </c>
      <c r="I161" s="194">
        <f>VLOOKUP($F161,別表３!$B$9:$I$14,6,FALSE)</f>
        <v>0</v>
      </c>
      <c r="J161" s="194">
        <f>IF(F161=5,別表２!$E$2,0)</f>
        <v>0</v>
      </c>
      <c r="K161" s="194">
        <f>VLOOKUP($F161,別表３!$B$9:$I$14,4,FALSE)</f>
        <v>0</v>
      </c>
      <c r="L161" s="231" t="str">
        <f>IF(F161="","",VLOOKUP(F161,別表３!$B$9:$D$14,3,FALSE))</f>
        <v/>
      </c>
      <c r="M161" s="98"/>
      <c r="N161" s="98"/>
      <c r="O161" s="97"/>
      <c r="P161" s="232">
        <f t="shared" si="19"/>
        <v>0</v>
      </c>
      <c r="Q161" s="7">
        <f t="shared" si="25"/>
        <v>0</v>
      </c>
      <c r="R161" s="7">
        <f t="shared" si="21"/>
        <v>0</v>
      </c>
      <c r="S161" s="7">
        <f t="shared" si="22"/>
        <v>0</v>
      </c>
      <c r="T161" s="7" t="str">
        <f t="shared" si="23"/>
        <v/>
      </c>
      <c r="U161" s="7" t="str">
        <f t="shared" si="24"/>
        <v/>
      </c>
    </row>
    <row r="162" spans="1:21" ht="15.95" hidden="1" customHeight="1">
      <c r="A162" s="230" t="s">
        <v>1316</v>
      </c>
      <c r="B162" s="105"/>
      <c r="C162" s="108"/>
      <c r="D162" s="108"/>
      <c r="E162" s="109"/>
      <c r="F162" s="109"/>
      <c r="G162" s="194">
        <f>VLOOKUP(E162,別表３!$B$9:$I$14,6,FALSE)</f>
        <v>0</v>
      </c>
      <c r="H162" s="194">
        <f>VLOOKUP($F162,別表３!$B$9:$I$14,6,FALSE)</f>
        <v>0</v>
      </c>
      <c r="I162" s="194">
        <f>VLOOKUP($F162,別表３!$B$9:$I$14,6,FALSE)</f>
        <v>0</v>
      </c>
      <c r="J162" s="194">
        <f>IF(F162=5,別表２!$E$2,0)</f>
        <v>0</v>
      </c>
      <c r="K162" s="194">
        <f>VLOOKUP($F162,別表３!$B$9:$I$14,4,FALSE)</f>
        <v>0</v>
      </c>
      <c r="L162" s="231" t="str">
        <f>IF(F162="","",VLOOKUP(F162,別表３!$B$9:$D$14,3,FALSE))</f>
        <v/>
      </c>
      <c r="M162" s="98"/>
      <c r="N162" s="98"/>
      <c r="O162" s="97"/>
      <c r="P162" s="232">
        <f t="shared" si="19"/>
        <v>0</v>
      </c>
      <c r="Q162" s="7">
        <f t="shared" si="25"/>
        <v>0</v>
      </c>
      <c r="R162" s="7">
        <f t="shared" si="21"/>
        <v>0</v>
      </c>
      <c r="S162" s="7">
        <f t="shared" si="22"/>
        <v>0</v>
      </c>
      <c r="T162" s="7" t="str">
        <f t="shared" si="23"/>
        <v/>
      </c>
      <c r="U162" s="7" t="str">
        <f t="shared" si="24"/>
        <v/>
      </c>
    </row>
    <row r="163" spans="1:21" ht="15.95" hidden="1" customHeight="1">
      <c r="A163" s="230" t="s">
        <v>1317</v>
      </c>
      <c r="B163" s="105"/>
      <c r="C163" s="108"/>
      <c r="D163" s="108"/>
      <c r="E163" s="109"/>
      <c r="F163" s="109"/>
      <c r="G163" s="194">
        <f>VLOOKUP(E163,別表３!$B$9:$I$14,6,FALSE)</f>
        <v>0</v>
      </c>
      <c r="H163" s="194">
        <f>VLOOKUP($F163,別表３!$B$9:$I$14,6,FALSE)</f>
        <v>0</v>
      </c>
      <c r="I163" s="194">
        <f>VLOOKUP($F163,別表３!$B$9:$I$14,6,FALSE)</f>
        <v>0</v>
      </c>
      <c r="J163" s="194">
        <f>IF(F163=5,別表２!$E$2,0)</f>
        <v>0</v>
      </c>
      <c r="K163" s="194">
        <f>VLOOKUP($F163,別表３!$B$9:$I$14,4,FALSE)</f>
        <v>0</v>
      </c>
      <c r="L163" s="231" t="str">
        <f>IF(F163="","",VLOOKUP(F163,別表３!$B$9:$D$14,3,FALSE))</f>
        <v/>
      </c>
      <c r="M163" s="98"/>
      <c r="N163" s="98"/>
      <c r="O163" s="97"/>
      <c r="P163" s="232">
        <f t="shared" si="19"/>
        <v>0</v>
      </c>
      <c r="Q163" s="7">
        <f t="shared" si="25"/>
        <v>0</v>
      </c>
      <c r="R163" s="7">
        <f t="shared" si="21"/>
        <v>0</v>
      </c>
      <c r="S163" s="7">
        <f t="shared" si="22"/>
        <v>0</v>
      </c>
      <c r="T163" s="7" t="str">
        <f t="shared" si="23"/>
        <v/>
      </c>
      <c r="U163" s="7" t="str">
        <f t="shared" si="24"/>
        <v/>
      </c>
    </row>
    <row r="164" spans="1:21" ht="15.95" hidden="1" customHeight="1">
      <c r="A164" s="230" t="s">
        <v>1318</v>
      </c>
      <c r="B164" s="105"/>
      <c r="C164" s="108"/>
      <c r="D164" s="108"/>
      <c r="E164" s="109"/>
      <c r="F164" s="109"/>
      <c r="G164" s="194">
        <f>VLOOKUP(E164,別表３!$B$9:$I$14,6,FALSE)</f>
        <v>0</v>
      </c>
      <c r="H164" s="194">
        <f>VLOOKUP($F164,別表３!$B$9:$I$14,6,FALSE)</f>
        <v>0</v>
      </c>
      <c r="I164" s="194">
        <f>VLOOKUP($F164,別表３!$B$9:$I$14,6,FALSE)</f>
        <v>0</v>
      </c>
      <c r="J164" s="194">
        <f>IF(F164=5,別表２!$E$2,0)</f>
        <v>0</v>
      </c>
      <c r="K164" s="194">
        <f>VLOOKUP($F164,別表３!$B$9:$I$14,4,FALSE)</f>
        <v>0</v>
      </c>
      <c r="L164" s="231" t="str">
        <f>IF(F164="","",VLOOKUP(F164,別表３!$B$9:$D$14,3,FALSE))</f>
        <v/>
      </c>
      <c r="M164" s="98"/>
      <c r="N164" s="98"/>
      <c r="O164" s="97"/>
      <c r="P164" s="232">
        <f t="shared" si="19"/>
        <v>0</v>
      </c>
      <c r="Q164" s="7">
        <f t="shared" si="25"/>
        <v>0</v>
      </c>
      <c r="R164" s="7">
        <f t="shared" si="21"/>
        <v>0</v>
      </c>
      <c r="S164" s="7">
        <f t="shared" si="22"/>
        <v>0</v>
      </c>
      <c r="T164" s="7" t="str">
        <f t="shared" si="23"/>
        <v/>
      </c>
      <c r="U164" s="7" t="str">
        <f t="shared" si="24"/>
        <v/>
      </c>
    </row>
    <row r="165" spans="1:21" ht="15.95" hidden="1" customHeight="1">
      <c r="A165" s="230" t="s">
        <v>1319</v>
      </c>
      <c r="B165" s="105"/>
      <c r="C165" s="109"/>
      <c r="D165" s="109"/>
      <c r="E165" s="109"/>
      <c r="F165" s="109"/>
      <c r="G165" s="194">
        <f>VLOOKUP(E165,別表３!$B$9:$I$14,6,FALSE)</f>
        <v>0</v>
      </c>
      <c r="H165" s="194">
        <f>VLOOKUP($F165,別表３!$B$9:$I$14,6,FALSE)</f>
        <v>0</v>
      </c>
      <c r="I165" s="194">
        <f>VLOOKUP($F165,別表３!$B$9:$I$14,6,FALSE)</f>
        <v>0</v>
      </c>
      <c r="J165" s="194">
        <f>IF(F165=5,別表２!$E$2,0)</f>
        <v>0</v>
      </c>
      <c r="K165" s="194">
        <f>VLOOKUP($F165,別表３!$B$9:$I$14,4,FALSE)</f>
        <v>0</v>
      </c>
      <c r="L165" s="231" t="str">
        <f>IF(F165="","",VLOOKUP(F165,別表３!$B$9:$D$14,3,FALSE))</f>
        <v/>
      </c>
      <c r="M165" s="98"/>
      <c r="N165" s="98"/>
      <c r="O165" s="97"/>
      <c r="P165" s="232">
        <f t="shared" si="19"/>
        <v>0</v>
      </c>
      <c r="Q165" s="7">
        <f t="shared" si="25"/>
        <v>0</v>
      </c>
      <c r="R165" s="7">
        <f t="shared" si="21"/>
        <v>0</v>
      </c>
      <c r="S165" s="7">
        <f t="shared" si="22"/>
        <v>0</v>
      </c>
      <c r="T165" s="7" t="str">
        <f t="shared" si="23"/>
        <v/>
      </c>
      <c r="U165" s="7" t="str">
        <f t="shared" si="24"/>
        <v/>
      </c>
    </row>
    <row r="166" spans="1:21" ht="15.95" hidden="1" customHeight="1">
      <c r="A166" s="230" t="s">
        <v>1320</v>
      </c>
      <c r="B166" s="105"/>
      <c r="C166" s="109"/>
      <c r="D166" s="109"/>
      <c r="E166" s="109"/>
      <c r="F166" s="109"/>
      <c r="G166" s="194">
        <f>VLOOKUP(E166,別表３!$B$9:$I$14,6,FALSE)</f>
        <v>0</v>
      </c>
      <c r="H166" s="194">
        <f>VLOOKUP($F166,別表３!$B$9:$I$14,6,FALSE)</f>
        <v>0</v>
      </c>
      <c r="I166" s="194">
        <f>VLOOKUP($F166,別表３!$B$9:$I$14,6,FALSE)</f>
        <v>0</v>
      </c>
      <c r="J166" s="194">
        <f>IF(F166=5,別表２!$E$2,0)</f>
        <v>0</v>
      </c>
      <c r="K166" s="194">
        <f>VLOOKUP($F166,別表３!$B$9:$I$14,4,FALSE)</f>
        <v>0</v>
      </c>
      <c r="L166" s="231" t="str">
        <f>IF(F166="","",VLOOKUP(F166,別表３!$B$9:$D$14,3,FALSE))</f>
        <v/>
      </c>
      <c r="M166" s="98"/>
      <c r="N166" s="98"/>
      <c r="O166" s="97"/>
      <c r="P166" s="232">
        <f t="shared" si="19"/>
        <v>0</v>
      </c>
      <c r="Q166" s="7">
        <f t="shared" si="25"/>
        <v>0</v>
      </c>
      <c r="R166" s="7">
        <f t="shared" si="21"/>
        <v>0</v>
      </c>
      <c r="S166" s="7">
        <f t="shared" si="22"/>
        <v>0</v>
      </c>
      <c r="T166" s="7" t="str">
        <f t="shared" si="23"/>
        <v/>
      </c>
      <c r="U166" s="7" t="str">
        <f t="shared" si="24"/>
        <v/>
      </c>
    </row>
    <row r="167" spans="1:21" ht="15.95" hidden="1" customHeight="1">
      <c r="A167" s="230" t="s">
        <v>1321</v>
      </c>
      <c r="B167" s="105"/>
      <c r="C167" s="109"/>
      <c r="D167" s="109"/>
      <c r="E167" s="109"/>
      <c r="F167" s="109"/>
      <c r="G167" s="194">
        <f>VLOOKUP(E167,別表３!$B$9:$I$14,6,FALSE)</f>
        <v>0</v>
      </c>
      <c r="H167" s="194">
        <f>VLOOKUP($F167,別表３!$B$9:$I$14,6,FALSE)</f>
        <v>0</v>
      </c>
      <c r="I167" s="194">
        <f>VLOOKUP($F167,別表３!$B$9:$I$14,6,FALSE)</f>
        <v>0</v>
      </c>
      <c r="J167" s="194">
        <f>IF(F167=5,別表２!$E$2,0)</f>
        <v>0</v>
      </c>
      <c r="K167" s="194">
        <f>VLOOKUP($F167,別表３!$B$9:$I$14,4,FALSE)</f>
        <v>0</v>
      </c>
      <c r="L167" s="231" t="str">
        <f>IF(F167="","",VLOOKUP(F167,別表３!$B$9:$D$14,3,FALSE))</f>
        <v/>
      </c>
      <c r="M167" s="98"/>
      <c r="N167" s="98"/>
      <c r="O167" s="97"/>
      <c r="P167" s="232">
        <f t="shared" si="19"/>
        <v>0</v>
      </c>
      <c r="Q167" s="7">
        <f t="shared" si="25"/>
        <v>0</v>
      </c>
      <c r="R167" s="7">
        <f t="shared" si="21"/>
        <v>0</v>
      </c>
      <c r="S167" s="7">
        <f t="shared" si="22"/>
        <v>0</v>
      </c>
      <c r="T167" s="7" t="str">
        <f t="shared" si="23"/>
        <v/>
      </c>
      <c r="U167" s="7" t="str">
        <f t="shared" si="24"/>
        <v/>
      </c>
    </row>
    <row r="168" spans="1:21" ht="15.95" hidden="1" customHeight="1">
      <c r="A168" s="230" t="s">
        <v>1322</v>
      </c>
      <c r="B168" s="105"/>
      <c r="C168" s="109"/>
      <c r="D168" s="109"/>
      <c r="E168" s="109"/>
      <c r="F168" s="109"/>
      <c r="G168" s="194">
        <f>VLOOKUP(E168,別表３!$B$9:$I$14,6,FALSE)</f>
        <v>0</v>
      </c>
      <c r="H168" s="194">
        <f>VLOOKUP($F168,別表３!$B$9:$I$14,6,FALSE)</f>
        <v>0</v>
      </c>
      <c r="I168" s="194">
        <f>VLOOKUP($F168,別表３!$B$9:$I$14,6,FALSE)</f>
        <v>0</v>
      </c>
      <c r="J168" s="194">
        <f>IF(F168=5,別表２!$E$2,0)</f>
        <v>0</v>
      </c>
      <c r="K168" s="194">
        <f>VLOOKUP($F168,別表３!$B$9:$I$14,4,FALSE)</f>
        <v>0</v>
      </c>
      <c r="L168" s="231" t="str">
        <f>IF(F168="","",VLOOKUP(F168,別表３!$B$9:$D$14,3,FALSE))</f>
        <v/>
      </c>
      <c r="M168" s="98"/>
      <c r="N168" s="98"/>
      <c r="O168" s="97"/>
      <c r="P168" s="232">
        <f t="shared" si="19"/>
        <v>0</v>
      </c>
      <c r="Q168" s="7">
        <f t="shared" si="25"/>
        <v>0</v>
      </c>
      <c r="R168" s="7">
        <f t="shared" si="21"/>
        <v>0</v>
      </c>
      <c r="S168" s="7">
        <f t="shared" si="22"/>
        <v>0</v>
      </c>
      <c r="T168" s="7" t="str">
        <f t="shared" si="23"/>
        <v/>
      </c>
      <c r="U168" s="7" t="str">
        <f t="shared" si="24"/>
        <v/>
      </c>
    </row>
    <row r="169" spans="1:21" ht="15.95" hidden="1" customHeight="1">
      <c r="A169" s="230" t="s">
        <v>1323</v>
      </c>
      <c r="B169" s="105"/>
      <c r="C169" s="109"/>
      <c r="D169" s="109"/>
      <c r="E169" s="109"/>
      <c r="F169" s="109"/>
      <c r="G169" s="194">
        <f>VLOOKUP(E169,別表３!$B$9:$I$14,6,FALSE)</f>
        <v>0</v>
      </c>
      <c r="H169" s="194">
        <f>VLOOKUP($F169,別表３!$B$9:$I$14,6,FALSE)</f>
        <v>0</v>
      </c>
      <c r="I169" s="194">
        <f>VLOOKUP($F169,別表３!$B$9:$I$14,6,FALSE)</f>
        <v>0</v>
      </c>
      <c r="J169" s="194">
        <f>IF(F169=5,別表２!$E$2,0)</f>
        <v>0</v>
      </c>
      <c r="K169" s="194">
        <f>VLOOKUP($F169,別表３!$B$9:$I$14,4,FALSE)</f>
        <v>0</v>
      </c>
      <c r="L169" s="231" t="str">
        <f>IF(F169="","",VLOOKUP(F169,別表３!$B$9:$D$14,3,FALSE))</f>
        <v/>
      </c>
      <c r="M169" s="98"/>
      <c r="N169" s="98"/>
      <c r="O169" s="97"/>
      <c r="P169" s="232">
        <f t="shared" si="19"/>
        <v>0</v>
      </c>
      <c r="Q169" s="7">
        <f t="shared" si="25"/>
        <v>0</v>
      </c>
      <c r="R169" s="7">
        <f t="shared" si="21"/>
        <v>0</v>
      </c>
      <c r="S169" s="7">
        <f t="shared" si="22"/>
        <v>0</v>
      </c>
      <c r="T169" s="7" t="str">
        <f t="shared" si="23"/>
        <v/>
      </c>
      <c r="U169" s="7" t="str">
        <f t="shared" si="24"/>
        <v/>
      </c>
    </row>
    <row r="170" spans="1:21" ht="15.95" hidden="1" customHeight="1">
      <c r="A170" s="230" t="s">
        <v>1324</v>
      </c>
      <c r="B170" s="105"/>
      <c r="C170" s="109"/>
      <c r="D170" s="109"/>
      <c r="E170" s="109"/>
      <c r="F170" s="109"/>
      <c r="G170" s="194">
        <f>VLOOKUP(E170,別表３!$B$9:$I$14,6,FALSE)</f>
        <v>0</v>
      </c>
      <c r="H170" s="194">
        <f>VLOOKUP($F170,別表３!$B$9:$I$14,6,FALSE)</f>
        <v>0</v>
      </c>
      <c r="I170" s="194">
        <f>VLOOKUP($F170,別表３!$B$9:$I$14,6,FALSE)</f>
        <v>0</v>
      </c>
      <c r="J170" s="194">
        <f>IF(F170=5,別表２!$E$2,0)</f>
        <v>0</v>
      </c>
      <c r="K170" s="194">
        <f>VLOOKUP($F170,別表３!$B$9:$I$14,4,FALSE)</f>
        <v>0</v>
      </c>
      <c r="L170" s="231" t="str">
        <f>IF(F170="","",VLOOKUP(F170,別表３!$B$9:$D$14,3,FALSE))</f>
        <v/>
      </c>
      <c r="M170" s="98"/>
      <c r="N170" s="98"/>
      <c r="O170" s="97"/>
      <c r="P170" s="232">
        <f t="shared" si="19"/>
        <v>0</v>
      </c>
      <c r="Q170" s="7">
        <f t="shared" si="25"/>
        <v>0</v>
      </c>
      <c r="R170" s="7">
        <f t="shared" si="21"/>
        <v>0</v>
      </c>
      <c r="S170" s="7">
        <f t="shared" si="22"/>
        <v>0</v>
      </c>
      <c r="T170" s="7" t="str">
        <f t="shared" si="23"/>
        <v/>
      </c>
      <c r="U170" s="7" t="str">
        <f t="shared" si="24"/>
        <v/>
      </c>
    </row>
    <row r="171" spans="1:21" ht="15.95" hidden="1" customHeight="1">
      <c r="A171" s="230" t="s">
        <v>1325</v>
      </c>
      <c r="B171" s="105"/>
      <c r="C171" s="108"/>
      <c r="D171" s="108"/>
      <c r="E171" s="109"/>
      <c r="F171" s="109"/>
      <c r="G171" s="194">
        <f>VLOOKUP(E171,別表３!$B$9:$I$14,6,FALSE)</f>
        <v>0</v>
      </c>
      <c r="H171" s="194">
        <f>VLOOKUP($F171,別表３!$B$9:$I$14,6,FALSE)</f>
        <v>0</v>
      </c>
      <c r="I171" s="194">
        <f>VLOOKUP($F171,別表３!$B$9:$I$14,6,FALSE)</f>
        <v>0</v>
      </c>
      <c r="J171" s="194">
        <f>IF(F171=5,別表２!$E$2,0)</f>
        <v>0</v>
      </c>
      <c r="K171" s="194">
        <f>VLOOKUP($F171,別表３!$B$9:$I$14,4,FALSE)</f>
        <v>0</v>
      </c>
      <c r="L171" s="231" t="str">
        <f>IF(F171="","",VLOOKUP(F171,別表３!$B$9:$D$14,3,FALSE))</f>
        <v/>
      </c>
      <c r="M171" s="98"/>
      <c r="N171" s="98"/>
      <c r="O171" s="97"/>
      <c r="P171" s="232">
        <f t="shared" si="19"/>
        <v>0</v>
      </c>
      <c r="Q171" s="7">
        <f t="shared" si="25"/>
        <v>0</v>
      </c>
      <c r="R171" s="7">
        <f t="shared" si="21"/>
        <v>0</v>
      </c>
      <c r="S171" s="7">
        <f t="shared" si="22"/>
        <v>0</v>
      </c>
      <c r="T171" s="7" t="str">
        <f t="shared" si="23"/>
        <v/>
      </c>
      <c r="U171" s="7" t="str">
        <f t="shared" si="24"/>
        <v/>
      </c>
    </row>
    <row r="172" spans="1:21" ht="15.95" hidden="1" customHeight="1">
      <c r="A172" s="230" t="s">
        <v>1326</v>
      </c>
      <c r="B172" s="105"/>
      <c r="C172" s="108"/>
      <c r="D172" s="108"/>
      <c r="E172" s="109"/>
      <c r="F172" s="109"/>
      <c r="G172" s="194">
        <f>VLOOKUP(E172,別表３!$B$9:$I$14,6,FALSE)</f>
        <v>0</v>
      </c>
      <c r="H172" s="194">
        <f>VLOOKUP($F172,別表３!$B$9:$I$14,6,FALSE)</f>
        <v>0</v>
      </c>
      <c r="I172" s="194">
        <f>VLOOKUP($F172,別表３!$B$9:$I$14,6,FALSE)</f>
        <v>0</v>
      </c>
      <c r="J172" s="194">
        <f>IF(F172=5,別表２!$E$2,0)</f>
        <v>0</v>
      </c>
      <c r="K172" s="194">
        <f>VLOOKUP($F172,別表３!$B$9:$I$14,4,FALSE)</f>
        <v>0</v>
      </c>
      <c r="L172" s="231" t="str">
        <f>IF(F172="","",VLOOKUP(F172,別表３!$B$9:$D$14,3,FALSE))</f>
        <v/>
      </c>
      <c r="M172" s="98"/>
      <c r="N172" s="98"/>
      <c r="O172" s="97"/>
      <c r="P172" s="232">
        <f t="shared" si="19"/>
        <v>0</v>
      </c>
      <c r="Q172" s="7">
        <f t="shared" si="25"/>
        <v>0</v>
      </c>
      <c r="R172" s="7">
        <f t="shared" si="21"/>
        <v>0</v>
      </c>
      <c r="S172" s="7">
        <f t="shared" si="22"/>
        <v>0</v>
      </c>
      <c r="T172" s="7" t="str">
        <f t="shared" si="23"/>
        <v/>
      </c>
      <c r="U172" s="7" t="str">
        <f t="shared" si="24"/>
        <v/>
      </c>
    </row>
    <row r="173" spans="1:21" ht="15.95" hidden="1" customHeight="1">
      <c r="A173" s="230" t="s">
        <v>1327</v>
      </c>
      <c r="B173" s="105"/>
      <c r="C173" s="108"/>
      <c r="D173" s="108"/>
      <c r="E173" s="109"/>
      <c r="F173" s="109"/>
      <c r="G173" s="194">
        <f>VLOOKUP(E173,別表３!$B$9:$I$14,6,FALSE)</f>
        <v>0</v>
      </c>
      <c r="H173" s="194">
        <f>VLOOKUP($F173,別表３!$B$9:$I$14,6,FALSE)</f>
        <v>0</v>
      </c>
      <c r="I173" s="194">
        <f>VLOOKUP($F173,別表３!$B$9:$I$14,6,FALSE)</f>
        <v>0</v>
      </c>
      <c r="J173" s="194">
        <f>IF(F173=5,別表２!$E$2,0)</f>
        <v>0</v>
      </c>
      <c r="K173" s="194">
        <f>VLOOKUP($F173,別表３!$B$9:$I$14,4,FALSE)</f>
        <v>0</v>
      </c>
      <c r="L173" s="231" t="str">
        <f>IF(F173="","",VLOOKUP(F173,別表３!$B$9:$D$14,3,FALSE))</f>
        <v/>
      </c>
      <c r="M173" s="98"/>
      <c r="N173" s="98"/>
      <c r="O173" s="97"/>
      <c r="P173" s="232">
        <f t="shared" si="19"/>
        <v>0</v>
      </c>
      <c r="Q173" s="7">
        <f>IF(E173=5,G173,0)</f>
        <v>0</v>
      </c>
      <c r="R173" s="7">
        <f t="shared" si="21"/>
        <v>0</v>
      </c>
      <c r="S173" s="7">
        <f t="shared" si="22"/>
        <v>0</v>
      </c>
      <c r="T173" s="7" t="str">
        <f t="shared" si="23"/>
        <v/>
      </c>
      <c r="U173" s="7" t="str">
        <f t="shared" si="24"/>
        <v/>
      </c>
    </row>
    <row r="174" spans="1:21" s="217" customFormat="1" ht="15.95" hidden="1" customHeight="1">
      <c r="A174" s="230" t="s">
        <v>1328</v>
      </c>
      <c r="B174" s="105"/>
      <c r="C174" s="108"/>
      <c r="D174" s="108"/>
      <c r="E174" s="108"/>
      <c r="F174" s="108"/>
      <c r="G174" s="194">
        <f>VLOOKUP(E174,別表３!$B$9:$I$14,6,FALSE)</f>
        <v>0</v>
      </c>
      <c r="H174" s="194">
        <f>VLOOKUP($F174,別表３!$B$9:$I$14,6,FALSE)</f>
        <v>0</v>
      </c>
      <c r="I174" s="194">
        <f>VLOOKUP($F174,別表３!$B$9:$I$14,6,FALSE)</f>
        <v>0</v>
      </c>
      <c r="J174" s="194">
        <f>IF(F174=5,別表２!$E$2,0)</f>
        <v>0</v>
      </c>
      <c r="K174" s="194">
        <f>VLOOKUP($F174,別表３!$B$9:$I$14,4,FALSE)</f>
        <v>0</v>
      </c>
      <c r="L174" s="231" t="str">
        <f>IF(F174="","",VLOOKUP(F174,別表３!$B$9:$D$14,3,FALSE))</f>
        <v/>
      </c>
      <c r="M174" s="98"/>
      <c r="N174" s="98"/>
      <c r="O174" s="97"/>
      <c r="P174" s="232">
        <f t="shared" si="19"/>
        <v>0</v>
      </c>
      <c r="Q174" s="7">
        <f t="shared" ref="Q174:Q194" si="26">IF(E174=5,G174,0)</f>
        <v>0</v>
      </c>
      <c r="R174" s="7">
        <f t="shared" si="21"/>
        <v>0</v>
      </c>
      <c r="S174" s="7">
        <f t="shared" si="22"/>
        <v>0</v>
      </c>
      <c r="T174" s="7" t="str">
        <f t="shared" si="23"/>
        <v/>
      </c>
      <c r="U174" s="7" t="str">
        <f t="shared" si="24"/>
        <v/>
      </c>
    </row>
    <row r="175" spans="1:21" s="217" customFormat="1" ht="15.95" hidden="1" customHeight="1">
      <c r="A175" s="230" t="s">
        <v>1329</v>
      </c>
      <c r="B175" s="105"/>
      <c r="C175" s="108"/>
      <c r="D175" s="108"/>
      <c r="E175" s="108"/>
      <c r="F175" s="108"/>
      <c r="G175" s="194">
        <f>VLOOKUP(E175,別表３!$B$9:$I$14,6,FALSE)</f>
        <v>0</v>
      </c>
      <c r="H175" s="194">
        <f>VLOOKUP($F175,別表３!$B$9:$I$14,6,FALSE)</f>
        <v>0</v>
      </c>
      <c r="I175" s="194">
        <f>VLOOKUP($F175,別表３!$B$9:$I$14,6,FALSE)</f>
        <v>0</v>
      </c>
      <c r="J175" s="194">
        <f>IF(F175=5,別表２!$E$2,0)</f>
        <v>0</v>
      </c>
      <c r="K175" s="194">
        <f>VLOOKUP($F175,別表３!$B$9:$I$14,4,FALSE)</f>
        <v>0</v>
      </c>
      <c r="L175" s="231" t="str">
        <f>IF(F175="","",VLOOKUP(F175,別表３!$B$9:$D$14,3,FALSE))</f>
        <v/>
      </c>
      <c r="M175" s="98"/>
      <c r="N175" s="98"/>
      <c r="O175" s="97"/>
      <c r="P175" s="232">
        <f t="shared" si="19"/>
        <v>0</v>
      </c>
      <c r="Q175" s="7">
        <f t="shared" si="26"/>
        <v>0</v>
      </c>
      <c r="R175" s="7">
        <f t="shared" si="21"/>
        <v>0</v>
      </c>
      <c r="S175" s="7">
        <f t="shared" si="22"/>
        <v>0</v>
      </c>
      <c r="T175" s="7" t="str">
        <f t="shared" si="23"/>
        <v/>
      </c>
      <c r="U175" s="7" t="str">
        <f t="shared" si="24"/>
        <v/>
      </c>
    </row>
    <row r="176" spans="1:21" s="217" customFormat="1" ht="15.95" hidden="1" customHeight="1">
      <c r="A176" s="230" t="s">
        <v>1330</v>
      </c>
      <c r="B176" s="105"/>
      <c r="C176" s="110"/>
      <c r="D176" s="110"/>
      <c r="E176" s="108"/>
      <c r="F176" s="108"/>
      <c r="G176" s="194">
        <f>VLOOKUP(E176,別表３!$B$9:$I$14,6,FALSE)</f>
        <v>0</v>
      </c>
      <c r="H176" s="194">
        <f>VLOOKUP($F176,別表３!$B$9:$I$14,6,FALSE)</f>
        <v>0</v>
      </c>
      <c r="I176" s="194">
        <f>VLOOKUP($F176,別表３!$B$9:$I$14,6,FALSE)</f>
        <v>0</v>
      </c>
      <c r="J176" s="194">
        <f>IF(F176=5,別表２!$E$2,0)</f>
        <v>0</v>
      </c>
      <c r="K176" s="194">
        <f>VLOOKUP($F176,別表３!$B$9:$I$14,4,FALSE)</f>
        <v>0</v>
      </c>
      <c r="L176" s="231" t="str">
        <f>IF(F176="","",VLOOKUP(F176,別表３!$B$9:$D$14,3,FALSE))</f>
        <v/>
      </c>
      <c r="M176" s="98"/>
      <c r="N176" s="98"/>
      <c r="O176" s="97"/>
      <c r="P176" s="232">
        <f t="shared" si="19"/>
        <v>0</v>
      </c>
      <c r="Q176" s="7">
        <f t="shared" si="26"/>
        <v>0</v>
      </c>
      <c r="R176" s="7">
        <f t="shared" si="21"/>
        <v>0</v>
      </c>
      <c r="S176" s="7">
        <f t="shared" si="22"/>
        <v>0</v>
      </c>
      <c r="T176" s="7" t="str">
        <f t="shared" si="23"/>
        <v/>
      </c>
      <c r="U176" s="7" t="str">
        <f t="shared" si="24"/>
        <v/>
      </c>
    </row>
    <row r="177" spans="1:21" s="217" customFormat="1" ht="15.95" hidden="1" customHeight="1">
      <c r="A177" s="230" t="s">
        <v>1331</v>
      </c>
      <c r="B177" s="105"/>
      <c r="C177" s="108"/>
      <c r="D177" s="108"/>
      <c r="E177" s="108"/>
      <c r="F177" s="108"/>
      <c r="G177" s="194">
        <f>VLOOKUP(E177,別表３!$B$9:$I$14,6,FALSE)</f>
        <v>0</v>
      </c>
      <c r="H177" s="194">
        <f>VLOOKUP($F177,別表３!$B$9:$I$14,6,FALSE)</f>
        <v>0</v>
      </c>
      <c r="I177" s="194">
        <f>VLOOKUP($F177,別表３!$B$9:$I$14,6,FALSE)</f>
        <v>0</v>
      </c>
      <c r="J177" s="194">
        <f>IF(F177=5,別表２!$E$2,0)</f>
        <v>0</v>
      </c>
      <c r="K177" s="194">
        <f>VLOOKUP($F177,別表３!$B$9:$I$14,4,FALSE)</f>
        <v>0</v>
      </c>
      <c r="L177" s="231" t="str">
        <f>IF(F177="","",VLOOKUP(F177,別表３!$B$9:$D$14,3,FALSE))</f>
        <v/>
      </c>
      <c r="M177" s="98"/>
      <c r="N177" s="98"/>
      <c r="O177" s="97"/>
      <c r="P177" s="232">
        <f t="shared" si="19"/>
        <v>0</v>
      </c>
      <c r="Q177" s="7">
        <f t="shared" si="26"/>
        <v>0</v>
      </c>
      <c r="R177" s="7">
        <f t="shared" si="21"/>
        <v>0</v>
      </c>
      <c r="S177" s="7">
        <f t="shared" si="22"/>
        <v>0</v>
      </c>
      <c r="T177" s="7" t="str">
        <f t="shared" si="23"/>
        <v/>
      </c>
      <c r="U177" s="7" t="str">
        <f t="shared" si="24"/>
        <v/>
      </c>
    </row>
    <row r="178" spans="1:21" ht="15.95" hidden="1" customHeight="1">
      <c r="A178" s="230" t="s">
        <v>1332</v>
      </c>
      <c r="B178" s="105"/>
      <c r="C178" s="108"/>
      <c r="D178" s="108"/>
      <c r="E178" s="109"/>
      <c r="F178" s="109"/>
      <c r="G178" s="194">
        <f>VLOOKUP(E178,別表３!$B$9:$I$14,6,FALSE)</f>
        <v>0</v>
      </c>
      <c r="H178" s="194">
        <f>VLOOKUP($F178,別表３!$B$9:$I$14,6,FALSE)</f>
        <v>0</v>
      </c>
      <c r="I178" s="194">
        <f>VLOOKUP($F178,別表３!$B$9:$I$14,6,FALSE)</f>
        <v>0</v>
      </c>
      <c r="J178" s="194">
        <f>IF(F178=5,別表２!$E$2,0)</f>
        <v>0</v>
      </c>
      <c r="K178" s="194">
        <f>VLOOKUP($F178,別表３!$B$9:$I$14,4,FALSE)</f>
        <v>0</v>
      </c>
      <c r="L178" s="231" t="str">
        <f>IF(F178="","",VLOOKUP(F178,別表３!$B$9:$D$14,3,FALSE))</f>
        <v/>
      </c>
      <c r="M178" s="98"/>
      <c r="N178" s="98"/>
      <c r="O178" s="97"/>
      <c r="P178" s="232">
        <f t="shared" si="19"/>
        <v>0</v>
      </c>
      <c r="Q178" s="7">
        <f t="shared" si="26"/>
        <v>0</v>
      </c>
      <c r="R178" s="7">
        <f t="shared" si="21"/>
        <v>0</v>
      </c>
      <c r="S178" s="7">
        <f t="shared" si="22"/>
        <v>0</v>
      </c>
      <c r="T178" s="7" t="str">
        <f t="shared" si="23"/>
        <v/>
      </c>
      <c r="U178" s="7" t="str">
        <f t="shared" si="24"/>
        <v/>
      </c>
    </row>
    <row r="179" spans="1:21" ht="15.95" hidden="1" customHeight="1">
      <c r="A179" s="230" t="s">
        <v>1333</v>
      </c>
      <c r="B179" s="105"/>
      <c r="C179" s="108"/>
      <c r="D179" s="108"/>
      <c r="E179" s="109"/>
      <c r="F179" s="109"/>
      <c r="G179" s="194">
        <f>VLOOKUP(E179,別表３!$B$9:$I$14,6,FALSE)</f>
        <v>0</v>
      </c>
      <c r="H179" s="194">
        <f>VLOOKUP($F179,別表３!$B$9:$I$14,6,FALSE)</f>
        <v>0</v>
      </c>
      <c r="I179" s="194">
        <f>VLOOKUP($F179,別表３!$B$9:$I$14,6,FALSE)</f>
        <v>0</v>
      </c>
      <c r="J179" s="194">
        <f>IF(F179=5,別表２!$E$2,0)</f>
        <v>0</v>
      </c>
      <c r="K179" s="194">
        <f>VLOOKUP($F179,別表３!$B$9:$I$14,4,FALSE)</f>
        <v>0</v>
      </c>
      <c r="L179" s="231" t="str">
        <f>IF(F179="","",VLOOKUP(F179,別表３!$B$9:$D$14,3,FALSE))</f>
        <v/>
      </c>
      <c r="M179" s="98"/>
      <c r="N179" s="98"/>
      <c r="O179" s="97"/>
      <c r="P179" s="232">
        <f t="shared" si="19"/>
        <v>0</v>
      </c>
      <c r="Q179" s="7">
        <f t="shared" si="26"/>
        <v>0</v>
      </c>
      <c r="R179" s="7">
        <f t="shared" si="21"/>
        <v>0</v>
      </c>
      <c r="S179" s="7">
        <f t="shared" si="22"/>
        <v>0</v>
      </c>
      <c r="T179" s="7" t="str">
        <f t="shared" si="23"/>
        <v/>
      </c>
      <c r="U179" s="7" t="str">
        <f t="shared" si="24"/>
        <v/>
      </c>
    </row>
    <row r="180" spans="1:21" ht="15.95" hidden="1" customHeight="1">
      <c r="A180" s="230" t="s">
        <v>1334</v>
      </c>
      <c r="B180" s="105"/>
      <c r="C180" s="108"/>
      <c r="D180" s="108"/>
      <c r="E180" s="109"/>
      <c r="F180" s="109"/>
      <c r="G180" s="194">
        <f>VLOOKUP(E180,別表３!$B$9:$I$14,6,FALSE)</f>
        <v>0</v>
      </c>
      <c r="H180" s="194">
        <f>VLOOKUP($F180,別表３!$B$9:$I$14,6,FALSE)</f>
        <v>0</v>
      </c>
      <c r="I180" s="194">
        <f>VLOOKUP($F180,別表３!$B$9:$I$14,6,FALSE)</f>
        <v>0</v>
      </c>
      <c r="J180" s="194">
        <f>IF(F180=5,別表２!$E$2,0)</f>
        <v>0</v>
      </c>
      <c r="K180" s="194">
        <f>VLOOKUP($F180,別表３!$B$9:$I$14,4,FALSE)</f>
        <v>0</v>
      </c>
      <c r="L180" s="231" t="str">
        <f>IF(F180="","",VLOOKUP(F180,別表３!$B$9:$D$14,3,FALSE))</f>
        <v/>
      </c>
      <c r="M180" s="98"/>
      <c r="N180" s="98"/>
      <c r="O180" s="97"/>
      <c r="P180" s="232">
        <f t="shared" si="19"/>
        <v>0</v>
      </c>
      <c r="Q180" s="7">
        <f t="shared" si="26"/>
        <v>0</v>
      </c>
      <c r="R180" s="7">
        <f t="shared" si="21"/>
        <v>0</v>
      </c>
      <c r="S180" s="7">
        <f t="shared" si="22"/>
        <v>0</v>
      </c>
      <c r="T180" s="7" t="str">
        <f t="shared" si="23"/>
        <v/>
      </c>
      <c r="U180" s="7" t="str">
        <f t="shared" si="24"/>
        <v/>
      </c>
    </row>
    <row r="181" spans="1:21" ht="15.95" hidden="1" customHeight="1">
      <c r="A181" s="230" t="s">
        <v>1335</v>
      </c>
      <c r="B181" s="105"/>
      <c r="C181" s="108"/>
      <c r="D181" s="108"/>
      <c r="E181" s="109"/>
      <c r="F181" s="109"/>
      <c r="G181" s="194">
        <f>VLOOKUP(E181,別表３!$B$9:$I$14,6,FALSE)</f>
        <v>0</v>
      </c>
      <c r="H181" s="194">
        <f>VLOOKUP($F181,別表３!$B$9:$I$14,6,FALSE)</f>
        <v>0</v>
      </c>
      <c r="I181" s="194">
        <f>VLOOKUP($F181,別表３!$B$9:$I$14,6,FALSE)</f>
        <v>0</v>
      </c>
      <c r="J181" s="194">
        <f>IF(F181=5,別表２!$E$2,0)</f>
        <v>0</v>
      </c>
      <c r="K181" s="194">
        <f>VLOOKUP($F181,別表３!$B$9:$I$14,4,FALSE)</f>
        <v>0</v>
      </c>
      <c r="L181" s="231" t="str">
        <f>IF(F181="","",VLOOKUP(F181,別表３!$B$9:$D$14,3,FALSE))</f>
        <v/>
      </c>
      <c r="M181" s="98"/>
      <c r="N181" s="98"/>
      <c r="O181" s="97"/>
      <c r="P181" s="232">
        <f t="shared" si="19"/>
        <v>0</v>
      </c>
      <c r="Q181" s="7">
        <f t="shared" si="26"/>
        <v>0</v>
      </c>
      <c r="R181" s="7">
        <f t="shared" si="21"/>
        <v>0</v>
      </c>
      <c r="S181" s="7">
        <f t="shared" si="22"/>
        <v>0</v>
      </c>
      <c r="T181" s="7" t="str">
        <f t="shared" si="23"/>
        <v/>
      </c>
      <c r="U181" s="7" t="str">
        <f t="shared" si="24"/>
        <v/>
      </c>
    </row>
    <row r="182" spans="1:21" ht="15.95" hidden="1" customHeight="1">
      <c r="A182" s="230" t="s">
        <v>1336</v>
      </c>
      <c r="B182" s="105"/>
      <c r="C182" s="108"/>
      <c r="D182" s="108"/>
      <c r="E182" s="109"/>
      <c r="F182" s="109"/>
      <c r="G182" s="194">
        <f>VLOOKUP(E182,別表３!$B$9:$I$14,6,FALSE)</f>
        <v>0</v>
      </c>
      <c r="H182" s="194">
        <f>VLOOKUP($F182,別表３!$B$9:$I$14,6,FALSE)</f>
        <v>0</v>
      </c>
      <c r="I182" s="194">
        <f>VLOOKUP($F182,別表３!$B$9:$I$14,6,FALSE)</f>
        <v>0</v>
      </c>
      <c r="J182" s="194">
        <f>IF(F182=5,別表２!$E$2,0)</f>
        <v>0</v>
      </c>
      <c r="K182" s="194">
        <f>VLOOKUP($F182,別表３!$B$9:$I$14,4,FALSE)</f>
        <v>0</v>
      </c>
      <c r="L182" s="231" t="str">
        <f>IF(F182="","",VLOOKUP(F182,別表３!$B$9:$D$14,3,FALSE))</f>
        <v/>
      </c>
      <c r="M182" s="98"/>
      <c r="N182" s="98"/>
      <c r="O182" s="97"/>
      <c r="P182" s="232">
        <f t="shared" si="19"/>
        <v>0</v>
      </c>
      <c r="Q182" s="7">
        <f t="shared" si="26"/>
        <v>0</v>
      </c>
      <c r="R182" s="7">
        <f t="shared" si="21"/>
        <v>0</v>
      </c>
      <c r="S182" s="7">
        <f t="shared" si="22"/>
        <v>0</v>
      </c>
      <c r="T182" s="7" t="str">
        <f>IF(E182="","",VLOOKUP(E182,$V$53:$W$58,2,FALSE))</f>
        <v/>
      </c>
      <c r="U182" s="7" t="str">
        <f t="shared" ref="U182:U436" si="27">IF(F182="","",VLOOKUP(F182,$V$53:$W$58,2,FALSE))</f>
        <v/>
      </c>
    </row>
    <row r="183" spans="1:21" ht="15.95" hidden="1" customHeight="1">
      <c r="A183" s="230" t="s">
        <v>1337</v>
      </c>
      <c r="B183" s="105"/>
      <c r="C183" s="108"/>
      <c r="D183" s="108"/>
      <c r="E183" s="109"/>
      <c r="F183" s="109"/>
      <c r="G183" s="194">
        <f>VLOOKUP(E183,別表３!$B$9:$I$14,6,FALSE)</f>
        <v>0</v>
      </c>
      <c r="H183" s="194">
        <f>VLOOKUP($F183,別表３!$B$9:$I$14,6,FALSE)</f>
        <v>0</v>
      </c>
      <c r="I183" s="194">
        <f>VLOOKUP($F183,別表３!$B$9:$I$14,6,FALSE)</f>
        <v>0</v>
      </c>
      <c r="J183" s="194">
        <f>IF(F183=5,別表２!$E$2,0)</f>
        <v>0</v>
      </c>
      <c r="K183" s="194">
        <f>VLOOKUP($F183,別表３!$B$9:$I$14,4,FALSE)</f>
        <v>0</v>
      </c>
      <c r="L183" s="231" t="str">
        <f>IF(F183="","",VLOOKUP(F183,別表３!$B$9:$D$14,3,FALSE))</f>
        <v/>
      </c>
      <c r="M183" s="98"/>
      <c r="N183" s="98"/>
      <c r="O183" s="97"/>
      <c r="P183" s="232">
        <f t="shared" ref="P183:P246" si="28">IF(J183=0,0,IF(M183="",J183,M183))+IF(N183="",K183,IF(L183&lt;=N183+O183,L183,N183+O183))+SUM(G183:I183)</f>
        <v>0</v>
      </c>
      <c r="Q183" s="7">
        <f t="shared" si="26"/>
        <v>0</v>
      </c>
      <c r="R183" s="7">
        <f t="shared" si="21"/>
        <v>0</v>
      </c>
      <c r="S183" s="7">
        <f t="shared" si="22"/>
        <v>0</v>
      </c>
      <c r="T183" s="7" t="str">
        <f t="shared" ref="T183:T437" si="29">IF(E183="","",VLOOKUP(E183,$V$53:$W$58,2,FALSE))</f>
        <v/>
      </c>
      <c r="U183" s="7" t="str">
        <f t="shared" si="27"/>
        <v/>
      </c>
    </row>
    <row r="184" spans="1:21" ht="15.95" hidden="1" customHeight="1">
      <c r="A184" s="230" t="s">
        <v>1338</v>
      </c>
      <c r="B184" s="105"/>
      <c r="C184" s="109"/>
      <c r="D184" s="109"/>
      <c r="E184" s="109"/>
      <c r="F184" s="109"/>
      <c r="G184" s="194">
        <f>VLOOKUP(E184,別表３!$B$9:$I$14,6,FALSE)</f>
        <v>0</v>
      </c>
      <c r="H184" s="194">
        <f>VLOOKUP($F184,別表３!$B$9:$I$14,6,FALSE)</f>
        <v>0</v>
      </c>
      <c r="I184" s="194">
        <f>VLOOKUP($F184,別表３!$B$9:$I$14,6,FALSE)</f>
        <v>0</v>
      </c>
      <c r="J184" s="194">
        <f>IF(F184=5,別表２!$E$2,0)</f>
        <v>0</v>
      </c>
      <c r="K184" s="194">
        <f>VLOOKUP($F184,別表３!$B$9:$I$14,4,FALSE)</f>
        <v>0</v>
      </c>
      <c r="L184" s="231" t="str">
        <f>IF(F184="","",VLOOKUP(F184,別表３!$B$9:$D$14,3,FALSE))</f>
        <v/>
      </c>
      <c r="M184" s="98"/>
      <c r="N184" s="98"/>
      <c r="O184" s="97"/>
      <c r="P184" s="232">
        <f t="shared" si="28"/>
        <v>0</v>
      </c>
      <c r="Q184" s="7">
        <f t="shared" si="26"/>
        <v>0</v>
      </c>
      <c r="R184" s="7">
        <f t="shared" si="21"/>
        <v>0</v>
      </c>
      <c r="S184" s="7">
        <f t="shared" si="22"/>
        <v>0</v>
      </c>
      <c r="T184" s="7" t="str">
        <f t="shared" si="29"/>
        <v/>
      </c>
      <c r="U184" s="7" t="str">
        <f t="shared" si="27"/>
        <v/>
      </c>
    </row>
    <row r="185" spans="1:21" ht="15.95" hidden="1" customHeight="1">
      <c r="A185" s="230" t="s">
        <v>1339</v>
      </c>
      <c r="B185" s="105"/>
      <c r="C185" s="109"/>
      <c r="D185" s="109"/>
      <c r="E185" s="109"/>
      <c r="F185" s="109"/>
      <c r="G185" s="194">
        <f>VLOOKUP(E185,別表３!$B$9:$I$14,6,FALSE)</f>
        <v>0</v>
      </c>
      <c r="H185" s="194">
        <f>VLOOKUP($F185,別表３!$B$9:$I$14,6,FALSE)</f>
        <v>0</v>
      </c>
      <c r="I185" s="194">
        <f>VLOOKUP($F185,別表３!$B$9:$I$14,6,FALSE)</f>
        <v>0</v>
      </c>
      <c r="J185" s="194">
        <f>IF(F185=5,別表２!$E$2,0)</f>
        <v>0</v>
      </c>
      <c r="K185" s="194">
        <f>VLOOKUP($F185,別表３!$B$9:$I$14,4,FALSE)</f>
        <v>0</v>
      </c>
      <c r="L185" s="231" t="str">
        <f>IF(F185="","",VLOOKUP(F185,別表３!$B$9:$D$14,3,FALSE))</f>
        <v/>
      </c>
      <c r="M185" s="98"/>
      <c r="N185" s="98"/>
      <c r="O185" s="97"/>
      <c r="P185" s="232">
        <f t="shared" si="28"/>
        <v>0</v>
      </c>
      <c r="Q185" s="7">
        <f t="shared" si="26"/>
        <v>0</v>
      </c>
      <c r="R185" s="7">
        <f t="shared" si="21"/>
        <v>0</v>
      </c>
      <c r="S185" s="7">
        <f t="shared" si="22"/>
        <v>0</v>
      </c>
      <c r="T185" s="7" t="str">
        <f t="shared" si="29"/>
        <v/>
      </c>
      <c r="U185" s="7" t="str">
        <f t="shared" si="27"/>
        <v/>
      </c>
    </row>
    <row r="186" spans="1:21" ht="15.95" hidden="1" customHeight="1">
      <c r="A186" s="230" t="s">
        <v>1340</v>
      </c>
      <c r="B186" s="105"/>
      <c r="C186" s="109"/>
      <c r="D186" s="109"/>
      <c r="E186" s="109"/>
      <c r="F186" s="109"/>
      <c r="G186" s="194">
        <f>VLOOKUP(E186,別表３!$B$9:$I$14,6,FALSE)</f>
        <v>0</v>
      </c>
      <c r="H186" s="194">
        <f>VLOOKUP($F186,別表３!$B$9:$I$14,6,FALSE)</f>
        <v>0</v>
      </c>
      <c r="I186" s="194">
        <f>VLOOKUP($F186,別表３!$B$9:$I$14,6,FALSE)</f>
        <v>0</v>
      </c>
      <c r="J186" s="194">
        <f>IF(F186=5,別表２!$E$2,0)</f>
        <v>0</v>
      </c>
      <c r="K186" s="194">
        <f>VLOOKUP($F186,別表３!$B$9:$I$14,4,FALSE)</f>
        <v>0</v>
      </c>
      <c r="L186" s="231" t="str">
        <f>IF(F186="","",VLOOKUP(F186,別表３!$B$9:$D$14,3,FALSE))</f>
        <v/>
      </c>
      <c r="M186" s="98"/>
      <c r="N186" s="98"/>
      <c r="O186" s="97"/>
      <c r="P186" s="232">
        <f t="shared" si="28"/>
        <v>0</v>
      </c>
      <c r="Q186" s="7">
        <f t="shared" si="26"/>
        <v>0</v>
      </c>
      <c r="R186" s="7">
        <f t="shared" si="21"/>
        <v>0</v>
      </c>
      <c r="S186" s="7">
        <f t="shared" si="22"/>
        <v>0</v>
      </c>
      <c r="T186" s="7" t="str">
        <f t="shared" si="29"/>
        <v/>
      </c>
      <c r="U186" s="7" t="str">
        <f t="shared" si="27"/>
        <v/>
      </c>
    </row>
    <row r="187" spans="1:21" ht="15.95" hidden="1" customHeight="1">
      <c r="A187" s="230" t="s">
        <v>1341</v>
      </c>
      <c r="B187" s="105"/>
      <c r="C187" s="109"/>
      <c r="D187" s="109"/>
      <c r="E187" s="109"/>
      <c r="F187" s="109"/>
      <c r="G187" s="194">
        <f>VLOOKUP(E187,別表３!$B$9:$I$14,6,FALSE)</f>
        <v>0</v>
      </c>
      <c r="H187" s="194">
        <f>VLOOKUP($F187,別表３!$B$9:$I$14,6,FALSE)</f>
        <v>0</v>
      </c>
      <c r="I187" s="194">
        <f>VLOOKUP($F187,別表３!$B$9:$I$14,6,FALSE)</f>
        <v>0</v>
      </c>
      <c r="J187" s="194">
        <f>IF(F187=5,別表２!$E$2,0)</f>
        <v>0</v>
      </c>
      <c r="K187" s="194">
        <f>VLOOKUP($F187,別表３!$B$9:$I$14,4,FALSE)</f>
        <v>0</v>
      </c>
      <c r="L187" s="231" t="str">
        <f>IF(F187="","",VLOOKUP(F187,別表３!$B$9:$D$14,3,FALSE))</f>
        <v/>
      </c>
      <c r="M187" s="98"/>
      <c r="N187" s="98"/>
      <c r="O187" s="97"/>
      <c r="P187" s="232">
        <f t="shared" si="28"/>
        <v>0</v>
      </c>
      <c r="Q187" s="7">
        <f t="shared" si="26"/>
        <v>0</v>
      </c>
      <c r="R187" s="7">
        <f t="shared" si="21"/>
        <v>0</v>
      </c>
      <c r="S187" s="7">
        <f t="shared" si="22"/>
        <v>0</v>
      </c>
      <c r="T187" s="7" t="str">
        <f t="shared" si="29"/>
        <v/>
      </c>
      <c r="U187" s="7" t="str">
        <f t="shared" si="27"/>
        <v/>
      </c>
    </row>
    <row r="188" spans="1:21" ht="15.95" hidden="1" customHeight="1">
      <c r="A188" s="230" t="s">
        <v>1342</v>
      </c>
      <c r="B188" s="105"/>
      <c r="C188" s="109"/>
      <c r="D188" s="109"/>
      <c r="E188" s="109"/>
      <c r="F188" s="109"/>
      <c r="G188" s="194">
        <f>VLOOKUP(E188,別表３!$B$9:$I$14,6,FALSE)</f>
        <v>0</v>
      </c>
      <c r="H188" s="194">
        <f>VLOOKUP($F188,別表３!$B$9:$I$14,6,FALSE)</f>
        <v>0</v>
      </c>
      <c r="I188" s="194">
        <f>VLOOKUP($F188,別表３!$B$9:$I$14,6,FALSE)</f>
        <v>0</v>
      </c>
      <c r="J188" s="194">
        <f>IF(F188=5,別表２!$E$2,0)</f>
        <v>0</v>
      </c>
      <c r="K188" s="194">
        <f>VLOOKUP($F188,別表３!$B$9:$I$14,4,FALSE)</f>
        <v>0</v>
      </c>
      <c r="L188" s="231" t="str">
        <f>IF(F188="","",VLOOKUP(F188,別表３!$B$9:$D$14,3,FALSE))</f>
        <v/>
      </c>
      <c r="M188" s="98"/>
      <c r="N188" s="98"/>
      <c r="O188" s="97"/>
      <c r="P188" s="232">
        <f t="shared" si="28"/>
        <v>0</v>
      </c>
      <c r="Q188" s="7">
        <f t="shared" si="26"/>
        <v>0</v>
      </c>
      <c r="R188" s="7">
        <f t="shared" si="21"/>
        <v>0</v>
      </c>
      <c r="S188" s="7">
        <f t="shared" si="22"/>
        <v>0</v>
      </c>
      <c r="T188" s="7" t="str">
        <f t="shared" si="29"/>
        <v/>
      </c>
      <c r="U188" s="7" t="str">
        <f t="shared" si="27"/>
        <v/>
      </c>
    </row>
    <row r="189" spans="1:21" ht="15.95" hidden="1" customHeight="1">
      <c r="A189" s="230" t="s">
        <v>1343</v>
      </c>
      <c r="B189" s="105"/>
      <c r="C189" s="108"/>
      <c r="D189" s="108"/>
      <c r="E189" s="109"/>
      <c r="F189" s="109"/>
      <c r="G189" s="194">
        <f>VLOOKUP(E189,別表３!$B$9:$I$14,6,FALSE)</f>
        <v>0</v>
      </c>
      <c r="H189" s="194">
        <f>VLOOKUP($F189,別表３!$B$9:$I$14,6,FALSE)</f>
        <v>0</v>
      </c>
      <c r="I189" s="194">
        <f>VLOOKUP($F189,別表３!$B$9:$I$14,6,FALSE)</f>
        <v>0</v>
      </c>
      <c r="J189" s="194">
        <f>IF(F189=5,別表２!$E$2,0)</f>
        <v>0</v>
      </c>
      <c r="K189" s="194">
        <f>VLOOKUP($F189,別表３!$B$9:$I$14,4,FALSE)</f>
        <v>0</v>
      </c>
      <c r="L189" s="231" t="str">
        <f>IF(F189="","",VLOOKUP(F189,別表３!$B$9:$D$14,3,FALSE))</f>
        <v/>
      </c>
      <c r="M189" s="98"/>
      <c r="N189" s="98"/>
      <c r="O189" s="97"/>
      <c r="P189" s="232">
        <f t="shared" si="28"/>
        <v>0</v>
      </c>
      <c r="Q189" s="7">
        <f t="shared" si="26"/>
        <v>0</v>
      </c>
      <c r="R189" s="7">
        <f t="shared" si="21"/>
        <v>0</v>
      </c>
      <c r="S189" s="7">
        <f t="shared" si="22"/>
        <v>0</v>
      </c>
      <c r="T189" s="7" t="str">
        <f t="shared" si="29"/>
        <v/>
      </c>
      <c r="U189" s="7" t="str">
        <f t="shared" si="27"/>
        <v/>
      </c>
    </row>
    <row r="190" spans="1:21" ht="15.95" hidden="1" customHeight="1">
      <c r="A190" s="230" t="s">
        <v>1344</v>
      </c>
      <c r="B190" s="105"/>
      <c r="C190" s="108"/>
      <c r="D190" s="108"/>
      <c r="E190" s="109"/>
      <c r="F190" s="109"/>
      <c r="G190" s="194">
        <f>VLOOKUP(E190,別表３!$B$9:$I$14,6,FALSE)</f>
        <v>0</v>
      </c>
      <c r="H190" s="194">
        <f>VLOOKUP($F190,別表３!$B$9:$I$14,6,FALSE)</f>
        <v>0</v>
      </c>
      <c r="I190" s="194">
        <f>VLOOKUP($F190,別表３!$B$9:$I$14,6,FALSE)</f>
        <v>0</v>
      </c>
      <c r="J190" s="194">
        <f>IF(F190=5,別表２!$E$2,0)</f>
        <v>0</v>
      </c>
      <c r="K190" s="194">
        <f>VLOOKUP($F190,別表３!$B$9:$I$14,4,FALSE)</f>
        <v>0</v>
      </c>
      <c r="L190" s="231" t="str">
        <f>IF(F190="","",VLOOKUP(F190,別表３!$B$9:$D$14,3,FALSE))</f>
        <v/>
      </c>
      <c r="M190" s="98"/>
      <c r="N190" s="98"/>
      <c r="O190" s="97"/>
      <c r="P190" s="232">
        <f t="shared" si="28"/>
        <v>0</v>
      </c>
      <c r="Q190" s="7">
        <f t="shared" si="26"/>
        <v>0</v>
      </c>
      <c r="R190" s="7">
        <f t="shared" si="21"/>
        <v>0</v>
      </c>
      <c r="S190" s="7">
        <f t="shared" si="22"/>
        <v>0</v>
      </c>
      <c r="T190" s="7" t="str">
        <f t="shared" si="29"/>
        <v/>
      </c>
      <c r="U190" s="7" t="str">
        <f t="shared" si="27"/>
        <v/>
      </c>
    </row>
    <row r="191" spans="1:21" ht="15.95" hidden="1" customHeight="1">
      <c r="A191" s="230" t="s">
        <v>1345</v>
      </c>
      <c r="B191" s="105"/>
      <c r="C191" s="108"/>
      <c r="D191" s="108"/>
      <c r="E191" s="109"/>
      <c r="F191" s="109"/>
      <c r="G191" s="194">
        <f>VLOOKUP(E191,別表３!$B$9:$I$14,6,FALSE)</f>
        <v>0</v>
      </c>
      <c r="H191" s="194">
        <f>VLOOKUP($F191,別表３!$B$9:$I$14,6,FALSE)</f>
        <v>0</v>
      </c>
      <c r="I191" s="194">
        <f>VLOOKUP($F191,別表３!$B$9:$I$14,6,FALSE)</f>
        <v>0</v>
      </c>
      <c r="J191" s="194">
        <f>IF(F191=5,別表２!$E$2,0)</f>
        <v>0</v>
      </c>
      <c r="K191" s="194">
        <f>VLOOKUP($F191,別表３!$B$9:$I$14,4,FALSE)</f>
        <v>0</v>
      </c>
      <c r="L191" s="231" t="str">
        <f>IF(F191="","",VLOOKUP(F191,別表３!$B$9:$D$14,3,FALSE))</f>
        <v/>
      </c>
      <c r="M191" s="98"/>
      <c r="N191" s="98"/>
      <c r="O191" s="97"/>
      <c r="P191" s="232">
        <f t="shared" si="28"/>
        <v>0</v>
      </c>
      <c r="Q191" s="7">
        <f t="shared" si="26"/>
        <v>0</v>
      </c>
      <c r="R191" s="7">
        <f t="shared" si="21"/>
        <v>0</v>
      </c>
      <c r="S191" s="7">
        <f t="shared" si="22"/>
        <v>0</v>
      </c>
      <c r="T191" s="7" t="str">
        <f t="shared" si="29"/>
        <v/>
      </c>
      <c r="U191" s="7" t="str">
        <f t="shared" si="27"/>
        <v/>
      </c>
    </row>
    <row r="192" spans="1:21" ht="15.95" hidden="1" customHeight="1">
      <c r="A192" s="230" t="s">
        <v>1346</v>
      </c>
      <c r="B192" s="105"/>
      <c r="C192" s="108"/>
      <c r="D192" s="108"/>
      <c r="E192" s="109"/>
      <c r="F192" s="109"/>
      <c r="G192" s="194">
        <f>VLOOKUP(E192,別表３!$B$9:$I$14,6,FALSE)</f>
        <v>0</v>
      </c>
      <c r="H192" s="194">
        <f>VLOOKUP($F192,別表３!$B$9:$I$14,6,FALSE)</f>
        <v>0</v>
      </c>
      <c r="I192" s="194">
        <f>VLOOKUP($F192,別表３!$B$9:$I$14,6,FALSE)</f>
        <v>0</v>
      </c>
      <c r="J192" s="194">
        <f>IF(F192=5,別表２!$E$2,0)</f>
        <v>0</v>
      </c>
      <c r="K192" s="194">
        <f>VLOOKUP($F192,別表３!$B$9:$I$14,4,FALSE)</f>
        <v>0</v>
      </c>
      <c r="L192" s="231" t="str">
        <f>IF(F192="","",VLOOKUP(F192,別表３!$B$9:$D$14,3,FALSE))</f>
        <v/>
      </c>
      <c r="M192" s="98"/>
      <c r="N192" s="98"/>
      <c r="O192" s="97"/>
      <c r="P192" s="232">
        <f t="shared" si="28"/>
        <v>0</v>
      </c>
      <c r="Q192" s="7">
        <f t="shared" si="26"/>
        <v>0</v>
      </c>
      <c r="R192" s="7">
        <f t="shared" si="21"/>
        <v>0</v>
      </c>
      <c r="S192" s="7">
        <f t="shared" si="22"/>
        <v>0</v>
      </c>
      <c r="T192" s="7" t="str">
        <f t="shared" si="29"/>
        <v/>
      </c>
      <c r="U192" s="7" t="str">
        <f t="shared" si="27"/>
        <v/>
      </c>
    </row>
    <row r="193" spans="1:21" ht="15.95" hidden="1" customHeight="1">
      <c r="A193" s="230" t="s">
        <v>1347</v>
      </c>
      <c r="B193" s="105"/>
      <c r="C193" s="108"/>
      <c r="D193" s="108"/>
      <c r="E193" s="109"/>
      <c r="F193" s="109"/>
      <c r="G193" s="194">
        <f>VLOOKUP(E193,別表３!$B$9:$I$14,6,FALSE)</f>
        <v>0</v>
      </c>
      <c r="H193" s="194">
        <f>VLOOKUP($F193,別表３!$B$9:$I$14,6,FALSE)</f>
        <v>0</v>
      </c>
      <c r="I193" s="194">
        <f>VLOOKUP($F193,別表３!$B$9:$I$14,6,FALSE)</f>
        <v>0</v>
      </c>
      <c r="J193" s="194">
        <f>IF(F193=5,別表２!$E$2,0)</f>
        <v>0</v>
      </c>
      <c r="K193" s="194">
        <f>VLOOKUP($F193,別表３!$B$9:$I$14,4,FALSE)</f>
        <v>0</v>
      </c>
      <c r="L193" s="231" t="str">
        <f>IF(F193="","",VLOOKUP(F193,別表３!$B$9:$D$14,3,FALSE))</f>
        <v/>
      </c>
      <c r="M193" s="98"/>
      <c r="N193" s="98"/>
      <c r="O193" s="97"/>
      <c r="P193" s="232">
        <f t="shared" si="28"/>
        <v>0</v>
      </c>
      <c r="Q193" s="7">
        <f t="shared" si="26"/>
        <v>0</v>
      </c>
      <c r="R193" s="7">
        <f t="shared" si="21"/>
        <v>0</v>
      </c>
      <c r="S193" s="7">
        <f t="shared" si="22"/>
        <v>0</v>
      </c>
      <c r="T193" s="7" t="str">
        <f t="shared" si="29"/>
        <v/>
      </c>
      <c r="U193" s="7" t="str">
        <f t="shared" si="27"/>
        <v/>
      </c>
    </row>
    <row r="194" spans="1:21" ht="15.95" hidden="1" customHeight="1">
      <c r="A194" s="230" t="s">
        <v>1348</v>
      </c>
      <c r="B194" s="105"/>
      <c r="C194" s="108"/>
      <c r="D194" s="108"/>
      <c r="E194" s="109"/>
      <c r="F194" s="109"/>
      <c r="G194" s="194">
        <f>VLOOKUP(E194,別表３!$B$9:$I$14,6,FALSE)</f>
        <v>0</v>
      </c>
      <c r="H194" s="194">
        <f>VLOOKUP($F194,別表３!$B$9:$I$14,6,FALSE)</f>
        <v>0</v>
      </c>
      <c r="I194" s="194">
        <f>VLOOKUP($F194,別表３!$B$9:$I$14,6,FALSE)</f>
        <v>0</v>
      </c>
      <c r="J194" s="194">
        <f>IF(F194=5,別表２!$E$2,0)</f>
        <v>0</v>
      </c>
      <c r="K194" s="194">
        <f>VLOOKUP($F194,別表３!$B$9:$I$14,4,FALSE)</f>
        <v>0</v>
      </c>
      <c r="L194" s="231" t="str">
        <f>IF(F194="","",VLOOKUP(F194,別表３!$B$9:$D$14,3,FALSE))</f>
        <v/>
      </c>
      <c r="M194" s="98"/>
      <c r="N194" s="98"/>
      <c r="O194" s="97"/>
      <c r="P194" s="232">
        <f t="shared" si="28"/>
        <v>0</v>
      </c>
      <c r="Q194" s="7">
        <f t="shared" si="26"/>
        <v>0</v>
      </c>
      <c r="R194" s="7">
        <f t="shared" si="21"/>
        <v>0</v>
      </c>
      <c r="S194" s="7">
        <f t="shared" si="22"/>
        <v>0</v>
      </c>
      <c r="T194" s="7" t="str">
        <f t="shared" si="29"/>
        <v/>
      </c>
      <c r="U194" s="7" t="str">
        <f t="shared" si="27"/>
        <v/>
      </c>
    </row>
    <row r="195" spans="1:21" ht="15.95" hidden="1" customHeight="1">
      <c r="A195" s="230" t="s">
        <v>1349</v>
      </c>
      <c r="B195" s="105"/>
      <c r="C195" s="108"/>
      <c r="D195" s="108"/>
      <c r="E195" s="109"/>
      <c r="F195" s="109"/>
      <c r="G195" s="194">
        <f>VLOOKUP(E195,別表３!$B$9:$I$14,6,FALSE)</f>
        <v>0</v>
      </c>
      <c r="H195" s="194">
        <f>VLOOKUP($F195,別表３!$B$9:$I$14,6,FALSE)</f>
        <v>0</v>
      </c>
      <c r="I195" s="194">
        <f>VLOOKUP($F195,別表３!$B$9:$I$14,6,FALSE)</f>
        <v>0</v>
      </c>
      <c r="J195" s="194">
        <f>IF(F195=5,別表２!$E$2,0)</f>
        <v>0</v>
      </c>
      <c r="K195" s="194">
        <f>VLOOKUP($F195,別表３!$B$9:$I$14,4,FALSE)</f>
        <v>0</v>
      </c>
      <c r="L195" s="231" t="str">
        <f>IF(F195="","",VLOOKUP(F195,別表３!$B$9:$D$14,3,FALSE))</f>
        <v/>
      </c>
      <c r="M195" s="98"/>
      <c r="N195" s="98"/>
      <c r="O195" s="97"/>
      <c r="P195" s="232">
        <f t="shared" si="28"/>
        <v>0</v>
      </c>
      <c r="Q195" s="7">
        <f>IF(E195=5,G195,0)</f>
        <v>0</v>
      </c>
      <c r="R195" s="7">
        <f t="shared" si="21"/>
        <v>0</v>
      </c>
      <c r="S195" s="7">
        <f t="shared" si="22"/>
        <v>0</v>
      </c>
      <c r="T195" s="7" t="str">
        <f t="shared" si="29"/>
        <v/>
      </c>
      <c r="U195" s="7" t="str">
        <f t="shared" si="27"/>
        <v/>
      </c>
    </row>
    <row r="196" spans="1:21" s="217" customFormat="1" ht="15.95" hidden="1" customHeight="1">
      <c r="A196" s="230" t="s">
        <v>1350</v>
      </c>
      <c r="B196" s="105"/>
      <c r="C196" s="108"/>
      <c r="D196" s="108"/>
      <c r="E196" s="109"/>
      <c r="F196" s="109"/>
      <c r="G196" s="194">
        <f>VLOOKUP(E196,別表３!$B$9:$I$14,6,FALSE)</f>
        <v>0</v>
      </c>
      <c r="H196" s="194">
        <f>VLOOKUP($F196,別表３!$B$9:$I$14,6,FALSE)</f>
        <v>0</v>
      </c>
      <c r="I196" s="194">
        <f>VLOOKUP($F196,別表３!$B$9:$I$14,6,FALSE)</f>
        <v>0</v>
      </c>
      <c r="J196" s="194">
        <f>IF(F196=5,別表２!$E$2,0)</f>
        <v>0</v>
      </c>
      <c r="K196" s="194">
        <f>VLOOKUP($F196,別表３!$B$9:$I$14,4,FALSE)</f>
        <v>0</v>
      </c>
      <c r="L196" s="231" t="str">
        <f>IF(F196="","",VLOOKUP(F196,別表３!$B$9:$D$14,3,FALSE))</f>
        <v/>
      </c>
      <c r="M196" s="98"/>
      <c r="N196" s="98"/>
      <c r="O196" s="97"/>
      <c r="P196" s="232">
        <f t="shared" si="28"/>
        <v>0</v>
      </c>
      <c r="Q196" s="7">
        <f t="shared" ref="Q196:Q216" si="30">IF(E196=5,G196,0)</f>
        <v>0</v>
      </c>
      <c r="R196" s="7">
        <f t="shared" si="21"/>
        <v>0</v>
      </c>
      <c r="S196" s="7">
        <f t="shared" si="22"/>
        <v>0</v>
      </c>
      <c r="T196" s="7" t="str">
        <f t="shared" si="29"/>
        <v/>
      </c>
      <c r="U196" s="7" t="str">
        <f t="shared" si="27"/>
        <v/>
      </c>
    </row>
    <row r="197" spans="1:21" s="217" customFormat="1" ht="15.95" hidden="1" customHeight="1">
      <c r="A197" s="230" t="s">
        <v>1351</v>
      </c>
      <c r="B197" s="105"/>
      <c r="C197" s="108"/>
      <c r="D197" s="108"/>
      <c r="E197" s="109"/>
      <c r="F197" s="109"/>
      <c r="G197" s="194">
        <f>VLOOKUP(E197,別表３!$B$9:$I$14,6,FALSE)</f>
        <v>0</v>
      </c>
      <c r="H197" s="194">
        <f>VLOOKUP($F197,別表３!$B$9:$I$14,6,FALSE)</f>
        <v>0</v>
      </c>
      <c r="I197" s="194">
        <f>VLOOKUP($F197,別表３!$B$9:$I$14,6,FALSE)</f>
        <v>0</v>
      </c>
      <c r="J197" s="194">
        <f>IF(F197=5,別表２!$E$2,0)</f>
        <v>0</v>
      </c>
      <c r="K197" s="194">
        <f>VLOOKUP($F197,別表３!$B$9:$I$14,4,FALSE)</f>
        <v>0</v>
      </c>
      <c r="L197" s="231" t="str">
        <f>IF(F197="","",VLOOKUP(F197,別表３!$B$9:$D$14,3,FALSE))</f>
        <v/>
      </c>
      <c r="M197" s="98"/>
      <c r="N197" s="98"/>
      <c r="O197" s="97"/>
      <c r="P197" s="232">
        <f t="shared" si="28"/>
        <v>0</v>
      </c>
      <c r="Q197" s="7">
        <f t="shared" si="30"/>
        <v>0</v>
      </c>
      <c r="R197" s="7">
        <f t="shared" si="21"/>
        <v>0</v>
      </c>
      <c r="S197" s="7">
        <f t="shared" si="22"/>
        <v>0</v>
      </c>
      <c r="T197" s="7" t="str">
        <f t="shared" si="29"/>
        <v/>
      </c>
      <c r="U197" s="7" t="str">
        <f t="shared" si="27"/>
        <v/>
      </c>
    </row>
    <row r="198" spans="1:21" s="217" customFormat="1" ht="15.95" hidden="1" customHeight="1">
      <c r="A198" s="230" t="s">
        <v>1352</v>
      </c>
      <c r="B198" s="105"/>
      <c r="C198" s="110"/>
      <c r="D198" s="110"/>
      <c r="E198" s="108"/>
      <c r="F198" s="108"/>
      <c r="G198" s="194">
        <f>VLOOKUP(E198,別表３!$B$9:$I$14,6,FALSE)</f>
        <v>0</v>
      </c>
      <c r="H198" s="194">
        <f>VLOOKUP($F198,別表３!$B$9:$I$14,6,FALSE)</f>
        <v>0</v>
      </c>
      <c r="I198" s="194">
        <f>VLOOKUP($F198,別表３!$B$9:$I$14,6,FALSE)</f>
        <v>0</v>
      </c>
      <c r="J198" s="194">
        <f>IF(F198=5,別表２!$E$2,0)</f>
        <v>0</v>
      </c>
      <c r="K198" s="194">
        <f>VLOOKUP($F198,別表３!$B$9:$I$14,4,FALSE)</f>
        <v>0</v>
      </c>
      <c r="L198" s="231" t="str">
        <f>IF(F198="","",VLOOKUP(F198,別表３!$B$9:$D$14,3,FALSE))</f>
        <v/>
      </c>
      <c r="M198" s="98"/>
      <c r="N198" s="98"/>
      <c r="O198" s="97"/>
      <c r="P198" s="232">
        <f t="shared" si="28"/>
        <v>0</v>
      </c>
      <c r="Q198" s="7">
        <f t="shared" si="30"/>
        <v>0</v>
      </c>
      <c r="R198" s="7">
        <f t="shared" si="21"/>
        <v>0</v>
      </c>
      <c r="S198" s="7">
        <f t="shared" si="22"/>
        <v>0</v>
      </c>
      <c r="T198" s="7" t="str">
        <f t="shared" si="29"/>
        <v/>
      </c>
      <c r="U198" s="7" t="str">
        <f t="shared" si="27"/>
        <v/>
      </c>
    </row>
    <row r="199" spans="1:21" s="217" customFormat="1" ht="15.95" hidden="1" customHeight="1">
      <c r="A199" s="230" t="s">
        <v>1353</v>
      </c>
      <c r="B199" s="105"/>
      <c r="C199" s="108"/>
      <c r="D199" s="108"/>
      <c r="E199" s="108"/>
      <c r="F199" s="108"/>
      <c r="G199" s="194">
        <f>VLOOKUP(E199,別表３!$B$9:$I$14,6,FALSE)</f>
        <v>0</v>
      </c>
      <c r="H199" s="194">
        <f>VLOOKUP($F199,別表３!$B$9:$I$14,6,FALSE)</f>
        <v>0</v>
      </c>
      <c r="I199" s="194">
        <f>VLOOKUP($F199,別表３!$B$9:$I$14,6,FALSE)</f>
        <v>0</v>
      </c>
      <c r="J199" s="194">
        <f>IF(F199=5,別表２!$E$2,0)</f>
        <v>0</v>
      </c>
      <c r="K199" s="194">
        <f>VLOOKUP($F199,別表３!$B$9:$I$14,4,FALSE)</f>
        <v>0</v>
      </c>
      <c r="L199" s="231" t="str">
        <f>IF(F199="","",VLOOKUP(F199,別表３!$B$9:$D$14,3,FALSE))</f>
        <v/>
      </c>
      <c r="M199" s="98"/>
      <c r="N199" s="98"/>
      <c r="O199" s="97"/>
      <c r="P199" s="232">
        <f t="shared" si="28"/>
        <v>0</v>
      </c>
      <c r="Q199" s="7">
        <f t="shared" si="30"/>
        <v>0</v>
      </c>
      <c r="R199" s="7">
        <f t="shared" si="21"/>
        <v>0</v>
      </c>
      <c r="S199" s="7">
        <f t="shared" si="22"/>
        <v>0</v>
      </c>
      <c r="T199" s="7" t="str">
        <f t="shared" si="29"/>
        <v/>
      </c>
      <c r="U199" s="7" t="str">
        <f t="shared" si="27"/>
        <v/>
      </c>
    </row>
    <row r="200" spans="1:21" ht="15.95" hidden="1" customHeight="1">
      <c r="A200" s="230" t="s">
        <v>1354</v>
      </c>
      <c r="B200" s="105"/>
      <c r="C200" s="108"/>
      <c r="D200" s="108"/>
      <c r="E200" s="109"/>
      <c r="F200" s="109"/>
      <c r="G200" s="194">
        <f>VLOOKUP(E200,別表３!$B$9:$I$14,6,FALSE)</f>
        <v>0</v>
      </c>
      <c r="H200" s="194">
        <f>VLOOKUP($F200,別表３!$B$9:$I$14,6,FALSE)</f>
        <v>0</v>
      </c>
      <c r="I200" s="194">
        <f>VLOOKUP($F200,別表３!$B$9:$I$14,6,FALSE)</f>
        <v>0</v>
      </c>
      <c r="J200" s="194">
        <f>IF(F200=5,別表２!$E$2,0)</f>
        <v>0</v>
      </c>
      <c r="K200" s="194">
        <f>VLOOKUP($F200,別表３!$B$9:$I$14,4,FALSE)</f>
        <v>0</v>
      </c>
      <c r="L200" s="231" t="str">
        <f>IF(F200="","",VLOOKUP(F200,別表３!$B$9:$D$14,3,FALSE))</f>
        <v/>
      </c>
      <c r="M200" s="98"/>
      <c r="N200" s="98"/>
      <c r="O200" s="97"/>
      <c r="P200" s="232">
        <f t="shared" si="28"/>
        <v>0</v>
      </c>
      <c r="Q200" s="7">
        <f t="shared" si="30"/>
        <v>0</v>
      </c>
      <c r="R200" s="7">
        <f t="shared" si="21"/>
        <v>0</v>
      </c>
      <c r="S200" s="7">
        <f t="shared" si="22"/>
        <v>0</v>
      </c>
      <c r="T200" s="7" t="str">
        <f t="shared" si="29"/>
        <v/>
      </c>
      <c r="U200" s="7" t="str">
        <f t="shared" si="27"/>
        <v/>
      </c>
    </row>
    <row r="201" spans="1:21" ht="15.95" hidden="1" customHeight="1">
      <c r="A201" s="230" t="s">
        <v>1355</v>
      </c>
      <c r="B201" s="105"/>
      <c r="C201" s="108"/>
      <c r="D201" s="108"/>
      <c r="E201" s="109"/>
      <c r="F201" s="109"/>
      <c r="G201" s="194">
        <f>VLOOKUP(E201,別表３!$B$9:$I$14,6,FALSE)</f>
        <v>0</v>
      </c>
      <c r="H201" s="194">
        <f>VLOOKUP($F201,別表３!$B$9:$I$14,6,FALSE)</f>
        <v>0</v>
      </c>
      <c r="I201" s="194">
        <f>VLOOKUP($F201,別表３!$B$9:$I$14,6,FALSE)</f>
        <v>0</v>
      </c>
      <c r="J201" s="194">
        <f>IF(F201=5,別表２!$E$2,0)</f>
        <v>0</v>
      </c>
      <c r="K201" s="194">
        <f>VLOOKUP($F201,別表３!$B$9:$I$14,4,FALSE)</f>
        <v>0</v>
      </c>
      <c r="L201" s="231" t="str">
        <f>IF(F201="","",VLOOKUP(F201,別表３!$B$9:$D$14,3,FALSE))</f>
        <v/>
      </c>
      <c r="M201" s="98"/>
      <c r="N201" s="98"/>
      <c r="O201" s="97"/>
      <c r="P201" s="232">
        <f t="shared" si="28"/>
        <v>0</v>
      </c>
      <c r="Q201" s="7">
        <f t="shared" si="30"/>
        <v>0</v>
      </c>
      <c r="R201" s="7">
        <f t="shared" si="21"/>
        <v>0</v>
      </c>
      <c r="S201" s="7">
        <f t="shared" si="22"/>
        <v>0</v>
      </c>
      <c r="T201" s="7" t="str">
        <f t="shared" si="29"/>
        <v/>
      </c>
      <c r="U201" s="7" t="str">
        <f t="shared" si="27"/>
        <v/>
      </c>
    </row>
    <row r="202" spans="1:21" ht="15.95" hidden="1" customHeight="1">
      <c r="A202" s="230" t="s">
        <v>1356</v>
      </c>
      <c r="B202" s="105"/>
      <c r="C202" s="108"/>
      <c r="D202" s="108"/>
      <c r="E202" s="109"/>
      <c r="F202" s="109"/>
      <c r="G202" s="194">
        <f>VLOOKUP(E202,別表３!$B$9:$I$14,6,FALSE)</f>
        <v>0</v>
      </c>
      <c r="H202" s="194">
        <f>VLOOKUP($F202,別表３!$B$9:$I$14,6,FALSE)</f>
        <v>0</v>
      </c>
      <c r="I202" s="194">
        <f>VLOOKUP($F202,別表３!$B$9:$I$14,6,FALSE)</f>
        <v>0</v>
      </c>
      <c r="J202" s="194">
        <f>IF(F202=5,別表２!$E$2,0)</f>
        <v>0</v>
      </c>
      <c r="K202" s="194">
        <f>VLOOKUP($F202,別表３!$B$9:$I$14,4,FALSE)</f>
        <v>0</v>
      </c>
      <c r="L202" s="231" t="str">
        <f>IF(F202="","",VLOOKUP(F202,別表３!$B$9:$D$14,3,FALSE))</f>
        <v/>
      </c>
      <c r="M202" s="98"/>
      <c r="N202" s="98"/>
      <c r="O202" s="97"/>
      <c r="P202" s="232">
        <f t="shared" si="28"/>
        <v>0</v>
      </c>
      <c r="Q202" s="7">
        <f t="shared" si="30"/>
        <v>0</v>
      </c>
      <c r="R202" s="7">
        <f t="shared" si="21"/>
        <v>0</v>
      </c>
      <c r="S202" s="7">
        <f t="shared" si="22"/>
        <v>0</v>
      </c>
      <c r="T202" s="7" t="str">
        <f t="shared" si="29"/>
        <v/>
      </c>
      <c r="U202" s="7" t="str">
        <f t="shared" si="27"/>
        <v/>
      </c>
    </row>
    <row r="203" spans="1:21" ht="15.95" hidden="1" customHeight="1">
      <c r="A203" s="230" t="s">
        <v>1357</v>
      </c>
      <c r="B203" s="105"/>
      <c r="C203" s="108"/>
      <c r="D203" s="108"/>
      <c r="E203" s="109"/>
      <c r="F203" s="109"/>
      <c r="G203" s="194">
        <f>VLOOKUP(E203,別表３!$B$9:$I$14,6,FALSE)</f>
        <v>0</v>
      </c>
      <c r="H203" s="194">
        <f>VLOOKUP($F203,別表３!$B$9:$I$14,6,FALSE)</f>
        <v>0</v>
      </c>
      <c r="I203" s="194">
        <f>VLOOKUP($F203,別表３!$B$9:$I$14,6,FALSE)</f>
        <v>0</v>
      </c>
      <c r="J203" s="194">
        <f>IF(F203=5,別表２!$E$2,0)</f>
        <v>0</v>
      </c>
      <c r="K203" s="194">
        <f>VLOOKUP($F203,別表３!$B$9:$I$14,4,FALSE)</f>
        <v>0</v>
      </c>
      <c r="L203" s="231" t="str">
        <f>IF(F203="","",VLOOKUP(F203,別表３!$B$9:$D$14,3,FALSE))</f>
        <v/>
      </c>
      <c r="M203" s="98"/>
      <c r="N203" s="98"/>
      <c r="O203" s="97"/>
      <c r="P203" s="232">
        <f t="shared" si="28"/>
        <v>0</v>
      </c>
      <c r="Q203" s="7">
        <f t="shared" si="30"/>
        <v>0</v>
      </c>
      <c r="R203" s="7">
        <f t="shared" si="21"/>
        <v>0</v>
      </c>
      <c r="S203" s="7">
        <f t="shared" si="22"/>
        <v>0</v>
      </c>
      <c r="T203" s="7" t="str">
        <f t="shared" si="29"/>
        <v/>
      </c>
      <c r="U203" s="7" t="str">
        <f t="shared" si="27"/>
        <v/>
      </c>
    </row>
    <row r="204" spans="1:21" ht="15.95" hidden="1" customHeight="1">
      <c r="A204" s="230" t="s">
        <v>1358</v>
      </c>
      <c r="B204" s="105"/>
      <c r="C204" s="108"/>
      <c r="D204" s="108"/>
      <c r="E204" s="109"/>
      <c r="F204" s="109"/>
      <c r="G204" s="194">
        <f>VLOOKUP(E204,別表３!$B$9:$I$14,6,FALSE)</f>
        <v>0</v>
      </c>
      <c r="H204" s="194">
        <f>VLOOKUP($F204,別表３!$B$9:$I$14,6,FALSE)</f>
        <v>0</v>
      </c>
      <c r="I204" s="194">
        <f>VLOOKUP($F204,別表３!$B$9:$I$14,6,FALSE)</f>
        <v>0</v>
      </c>
      <c r="J204" s="194">
        <f>IF(F204=5,別表２!$E$2,0)</f>
        <v>0</v>
      </c>
      <c r="K204" s="194">
        <f>VLOOKUP($F204,別表３!$B$9:$I$14,4,FALSE)</f>
        <v>0</v>
      </c>
      <c r="L204" s="231" t="str">
        <f>IF(F204="","",VLOOKUP(F204,別表３!$B$9:$D$14,3,FALSE))</f>
        <v/>
      </c>
      <c r="M204" s="98"/>
      <c r="N204" s="98"/>
      <c r="O204" s="97"/>
      <c r="P204" s="232">
        <f t="shared" si="28"/>
        <v>0</v>
      </c>
      <c r="Q204" s="7">
        <f t="shared" si="30"/>
        <v>0</v>
      </c>
      <c r="R204" s="7">
        <f t="shared" si="21"/>
        <v>0</v>
      </c>
      <c r="S204" s="7">
        <f t="shared" si="22"/>
        <v>0</v>
      </c>
      <c r="T204" s="7" t="str">
        <f t="shared" si="29"/>
        <v/>
      </c>
      <c r="U204" s="7" t="str">
        <f t="shared" si="27"/>
        <v/>
      </c>
    </row>
    <row r="205" spans="1:21" ht="15.95" hidden="1" customHeight="1">
      <c r="A205" s="230" t="s">
        <v>1359</v>
      </c>
      <c r="B205" s="105"/>
      <c r="C205" s="108"/>
      <c r="D205" s="108"/>
      <c r="E205" s="109"/>
      <c r="F205" s="109"/>
      <c r="G205" s="194">
        <f>VLOOKUP(E205,別表３!$B$9:$I$14,6,FALSE)</f>
        <v>0</v>
      </c>
      <c r="H205" s="194">
        <f>VLOOKUP($F205,別表３!$B$9:$I$14,6,FALSE)</f>
        <v>0</v>
      </c>
      <c r="I205" s="194">
        <f>VLOOKUP($F205,別表３!$B$9:$I$14,6,FALSE)</f>
        <v>0</v>
      </c>
      <c r="J205" s="194">
        <f>IF(F205=5,別表２!$E$2,0)</f>
        <v>0</v>
      </c>
      <c r="K205" s="194">
        <f>VLOOKUP($F205,別表３!$B$9:$I$14,4,FALSE)</f>
        <v>0</v>
      </c>
      <c r="L205" s="231" t="str">
        <f>IF(F205="","",VLOOKUP(F205,別表３!$B$9:$D$14,3,FALSE))</f>
        <v/>
      </c>
      <c r="M205" s="98"/>
      <c r="N205" s="98"/>
      <c r="O205" s="97"/>
      <c r="P205" s="232">
        <f t="shared" si="28"/>
        <v>0</v>
      </c>
      <c r="Q205" s="7">
        <f t="shared" si="30"/>
        <v>0</v>
      </c>
      <c r="R205" s="7">
        <f t="shared" si="21"/>
        <v>0</v>
      </c>
      <c r="S205" s="7">
        <f t="shared" si="22"/>
        <v>0</v>
      </c>
      <c r="T205" s="7" t="str">
        <f t="shared" si="29"/>
        <v/>
      </c>
      <c r="U205" s="7" t="str">
        <f t="shared" si="27"/>
        <v/>
      </c>
    </row>
    <row r="206" spans="1:21" ht="15.95" hidden="1" customHeight="1">
      <c r="A206" s="230" t="s">
        <v>1360</v>
      </c>
      <c r="B206" s="105"/>
      <c r="C206" s="109"/>
      <c r="D206" s="109"/>
      <c r="E206" s="109"/>
      <c r="F206" s="109"/>
      <c r="G206" s="194">
        <f>VLOOKUP(E206,別表３!$B$9:$I$14,6,FALSE)</f>
        <v>0</v>
      </c>
      <c r="H206" s="194">
        <f>VLOOKUP($F206,別表３!$B$9:$I$14,6,FALSE)</f>
        <v>0</v>
      </c>
      <c r="I206" s="194">
        <f>VLOOKUP($F206,別表３!$B$9:$I$14,6,FALSE)</f>
        <v>0</v>
      </c>
      <c r="J206" s="194">
        <f>IF(F206=5,別表２!$E$2,0)</f>
        <v>0</v>
      </c>
      <c r="K206" s="194">
        <f>VLOOKUP($F206,別表３!$B$9:$I$14,4,FALSE)</f>
        <v>0</v>
      </c>
      <c r="L206" s="231" t="str">
        <f>IF(F206="","",VLOOKUP(F206,別表３!$B$9:$D$14,3,FALSE))</f>
        <v/>
      </c>
      <c r="M206" s="98"/>
      <c r="N206" s="98"/>
      <c r="O206" s="97"/>
      <c r="P206" s="232">
        <f t="shared" si="28"/>
        <v>0</v>
      </c>
      <c r="Q206" s="7">
        <f t="shared" si="30"/>
        <v>0</v>
      </c>
      <c r="R206" s="7">
        <f t="shared" si="21"/>
        <v>0</v>
      </c>
      <c r="S206" s="7">
        <f t="shared" si="22"/>
        <v>0</v>
      </c>
      <c r="T206" s="7" t="str">
        <f t="shared" si="29"/>
        <v/>
      </c>
      <c r="U206" s="7" t="str">
        <f t="shared" si="27"/>
        <v/>
      </c>
    </row>
    <row r="207" spans="1:21" ht="15.95" hidden="1" customHeight="1">
      <c r="A207" s="230" t="s">
        <v>1361</v>
      </c>
      <c r="B207" s="105"/>
      <c r="C207" s="109"/>
      <c r="D207" s="109"/>
      <c r="E207" s="109"/>
      <c r="F207" s="109"/>
      <c r="G207" s="194">
        <f>VLOOKUP(E207,別表３!$B$9:$I$14,6,FALSE)</f>
        <v>0</v>
      </c>
      <c r="H207" s="194">
        <f>VLOOKUP($F207,別表３!$B$9:$I$14,6,FALSE)</f>
        <v>0</v>
      </c>
      <c r="I207" s="194">
        <f>VLOOKUP($F207,別表３!$B$9:$I$14,6,FALSE)</f>
        <v>0</v>
      </c>
      <c r="J207" s="194">
        <f>IF(F207=5,別表２!$E$2,0)</f>
        <v>0</v>
      </c>
      <c r="K207" s="194">
        <f>VLOOKUP($F207,別表３!$B$9:$I$14,4,FALSE)</f>
        <v>0</v>
      </c>
      <c r="L207" s="231" t="str">
        <f>IF(F207="","",VLOOKUP(F207,別表３!$B$9:$D$14,3,FALSE))</f>
        <v/>
      </c>
      <c r="M207" s="98"/>
      <c r="N207" s="98"/>
      <c r="O207" s="97"/>
      <c r="P207" s="232">
        <f t="shared" si="28"/>
        <v>0</v>
      </c>
      <c r="Q207" s="7">
        <f t="shared" si="30"/>
        <v>0</v>
      </c>
      <c r="R207" s="7">
        <f t="shared" si="21"/>
        <v>0</v>
      </c>
      <c r="S207" s="7">
        <f t="shared" si="22"/>
        <v>0</v>
      </c>
      <c r="T207" s="7" t="str">
        <f t="shared" si="29"/>
        <v/>
      </c>
      <c r="U207" s="7" t="str">
        <f t="shared" si="27"/>
        <v/>
      </c>
    </row>
    <row r="208" spans="1:21" ht="15.95" hidden="1" customHeight="1">
      <c r="A208" s="230" t="s">
        <v>1362</v>
      </c>
      <c r="B208" s="105"/>
      <c r="C208" s="109"/>
      <c r="D208" s="109"/>
      <c r="E208" s="109"/>
      <c r="F208" s="109"/>
      <c r="G208" s="194">
        <f>VLOOKUP(E208,別表３!$B$9:$I$14,6,FALSE)</f>
        <v>0</v>
      </c>
      <c r="H208" s="194">
        <f>VLOOKUP($F208,別表３!$B$9:$I$14,6,FALSE)</f>
        <v>0</v>
      </c>
      <c r="I208" s="194">
        <f>VLOOKUP($F208,別表３!$B$9:$I$14,6,FALSE)</f>
        <v>0</v>
      </c>
      <c r="J208" s="194">
        <f>IF(F208=5,別表２!$E$2,0)</f>
        <v>0</v>
      </c>
      <c r="K208" s="194">
        <f>VLOOKUP($F208,別表３!$B$9:$I$14,4,FALSE)</f>
        <v>0</v>
      </c>
      <c r="L208" s="231" t="str">
        <f>IF(F208="","",VLOOKUP(F208,別表３!$B$9:$D$14,3,FALSE))</f>
        <v/>
      </c>
      <c r="M208" s="98"/>
      <c r="N208" s="98"/>
      <c r="O208" s="97"/>
      <c r="P208" s="232">
        <f t="shared" si="28"/>
        <v>0</v>
      </c>
      <c r="Q208" s="7">
        <f t="shared" si="30"/>
        <v>0</v>
      </c>
      <c r="R208" s="7">
        <f t="shared" si="21"/>
        <v>0</v>
      </c>
      <c r="S208" s="7">
        <f t="shared" si="22"/>
        <v>0</v>
      </c>
      <c r="T208" s="7" t="str">
        <f t="shared" si="29"/>
        <v/>
      </c>
      <c r="U208" s="7" t="str">
        <f t="shared" si="27"/>
        <v/>
      </c>
    </row>
    <row r="209" spans="1:21" ht="15.95" hidden="1" customHeight="1">
      <c r="A209" s="230" t="s">
        <v>1363</v>
      </c>
      <c r="B209" s="105"/>
      <c r="C209" s="109"/>
      <c r="D209" s="109"/>
      <c r="E209" s="109"/>
      <c r="F209" s="109"/>
      <c r="G209" s="194">
        <f>VLOOKUP(E209,別表３!$B$9:$I$14,6,FALSE)</f>
        <v>0</v>
      </c>
      <c r="H209" s="194">
        <f>VLOOKUP($F209,別表３!$B$9:$I$14,6,FALSE)</f>
        <v>0</v>
      </c>
      <c r="I209" s="194">
        <f>VLOOKUP($F209,別表３!$B$9:$I$14,6,FALSE)</f>
        <v>0</v>
      </c>
      <c r="J209" s="194">
        <f>IF(F209=5,別表２!$E$2,0)</f>
        <v>0</v>
      </c>
      <c r="K209" s="194">
        <f>VLOOKUP($F209,別表３!$B$9:$I$14,4,FALSE)</f>
        <v>0</v>
      </c>
      <c r="L209" s="231" t="str">
        <f>IF(F209="","",VLOOKUP(F209,別表３!$B$9:$D$14,3,FALSE))</f>
        <v/>
      </c>
      <c r="M209" s="98"/>
      <c r="N209" s="98"/>
      <c r="O209" s="97"/>
      <c r="P209" s="232">
        <f t="shared" si="28"/>
        <v>0</v>
      </c>
      <c r="Q209" s="7">
        <f t="shared" si="30"/>
        <v>0</v>
      </c>
      <c r="R209" s="7">
        <f t="shared" si="21"/>
        <v>0</v>
      </c>
      <c r="S209" s="7">
        <f t="shared" si="22"/>
        <v>0</v>
      </c>
      <c r="T209" s="7" t="str">
        <f t="shared" si="29"/>
        <v/>
      </c>
      <c r="U209" s="7" t="str">
        <f t="shared" si="27"/>
        <v/>
      </c>
    </row>
    <row r="210" spans="1:21" ht="15.95" hidden="1" customHeight="1">
      <c r="A210" s="230" t="s">
        <v>1364</v>
      </c>
      <c r="B210" s="105"/>
      <c r="C210" s="109"/>
      <c r="D210" s="109"/>
      <c r="E210" s="109"/>
      <c r="F210" s="109"/>
      <c r="G210" s="194">
        <f>VLOOKUP(E210,別表３!$B$9:$I$14,6,FALSE)</f>
        <v>0</v>
      </c>
      <c r="H210" s="194">
        <f>VLOOKUP($F210,別表３!$B$9:$I$14,6,FALSE)</f>
        <v>0</v>
      </c>
      <c r="I210" s="194">
        <f>VLOOKUP($F210,別表３!$B$9:$I$14,6,FALSE)</f>
        <v>0</v>
      </c>
      <c r="J210" s="194">
        <f>IF(F210=5,別表２!$E$2,0)</f>
        <v>0</v>
      </c>
      <c r="K210" s="194">
        <f>VLOOKUP($F210,別表３!$B$9:$I$14,4,FALSE)</f>
        <v>0</v>
      </c>
      <c r="L210" s="231" t="str">
        <f>IF(F210="","",VLOOKUP(F210,別表３!$B$9:$D$14,3,FALSE))</f>
        <v/>
      </c>
      <c r="M210" s="98"/>
      <c r="N210" s="98"/>
      <c r="O210" s="97"/>
      <c r="P210" s="232">
        <f t="shared" si="28"/>
        <v>0</v>
      </c>
      <c r="Q210" s="7">
        <f t="shared" si="30"/>
        <v>0</v>
      </c>
      <c r="R210" s="7">
        <f t="shared" si="21"/>
        <v>0</v>
      </c>
      <c r="S210" s="7">
        <f t="shared" si="22"/>
        <v>0</v>
      </c>
      <c r="T210" s="7" t="str">
        <f t="shared" si="29"/>
        <v/>
      </c>
      <c r="U210" s="7" t="str">
        <f t="shared" si="27"/>
        <v/>
      </c>
    </row>
    <row r="211" spans="1:21" ht="15.95" hidden="1" customHeight="1">
      <c r="A211" s="230" t="s">
        <v>1365</v>
      </c>
      <c r="B211" s="105"/>
      <c r="C211" s="108"/>
      <c r="D211" s="108"/>
      <c r="E211" s="109"/>
      <c r="F211" s="109"/>
      <c r="G211" s="194">
        <f>VLOOKUP(E211,別表３!$B$9:$I$14,6,FALSE)</f>
        <v>0</v>
      </c>
      <c r="H211" s="194">
        <f>VLOOKUP($F211,別表３!$B$9:$I$14,6,FALSE)</f>
        <v>0</v>
      </c>
      <c r="I211" s="194">
        <f>VLOOKUP($F211,別表３!$B$9:$I$14,6,FALSE)</f>
        <v>0</v>
      </c>
      <c r="J211" s="194">
        <f>IF(F211=5,別表２!$E$2,0)</f>
        <v>0</v>
      </c>
      <c r="K211" s="194">
        <f>VLOOKUP($F211,別表３!$B$9:$I$14,4,FALSE)</f>
        <v>0</v>
      </c>
      <c r="L211" s="231" t="str">
        <f>IF(F211="","",VLOOKUP(F211,別表３!$B$9:$D$14,3,FALSE))</f>
        <v/>
      </c>
      <c r="M211" s="98"/>
      <c r="N211" s="98"/>
      <c r="O211" s="97"/>
      <c r="P211" s="232">
        <f t="shared" si="28"/>
        <v>0</v>
      </c>
      <c r="Q211" s="7">
        <f t="shared" si="30"/>
        <v>0</v>
      </c>
      <c r="R211" s="7">
        <f t="shared" si="21"/>
        <v>0</v>
      </c>
      <c r="S211" s="7">
        <f t="shared" si="22"/>
        <v>0</v>
      </c>
      <c r="T211" s="7" t="str">
        <f t="shared" si="29"/>
        <v/>
      </c>
      <c r="U211" s="7" t="str">
        <f t="shared" si="27"/>
        <v/>
      </c>
    </row>
    <row r="212" spans="1:21" ht="15.95" hidden="1" customHeight="1">
      <c r="A212" s="230" t="s">
        <v>1366</v>
      </c>
      <c r="B212" s="105"/>
      <c r="C212" s="108"/>
      <c r="D212" s="108"/>
      <c r="E212" s="109"/>
      <c r="F212" s="109"/>
      <c r="G212" s="194">
        <f>VLOOKUP(E212,別表３!$B$9:$I$14,6,FALSE)</f>
        <v>0</v>
      </c>
      <c r="H212" s="194">
        <f>VLOOKUP($F212,別表３!$B$9:$I$14,6,FALSE)</f>
        <v>0</v>
      </c>
      <c r="I212" s="194">
        <f>VLOOKUP($F212,別表３!$B$9:$I$14,6,FALSE)</f>
        <v>0</v>
      </c>
      <c r="J212" s="194">
        <f>IF(F212=5,別表２!$E$2,0)</f>
        <v>0</v>
      </c>
      <c r="K212" s="194">
        <f>VLOOKUP($F212,別表３!$B$9:$I$14,4,FALSE)</f>
        <v>0</v>
      </c>
      <c r="L212" s="231" t="str">
        <f>IF(F212="","",VLOOKUP(F212,別表３!$B$9:$D$14,3,FALSE))</f>
        <v/>
      </c>
      <c r="M212" s="98"/>
      <c r="N212" s="98"/>
      <c r="O212" s="97"/>
      <c r="P212" s="232">
        <f t="shared" si="28"/>
        <v>0</v>
      </c>
      <c r="Q212" s="7">
        <f t="shared" si="30"/>
        <v>0</v>
      </c>
      <c r="R212" s="7">
        <f t="shared" si="21"/>
        <v>0</v>
      </c>
      <c r="S212" s="7">
        <f t="shared" si="22"/>
        <v>0</v>
      </c>
      <c r="T212" s="7" t="str">
        <f t="shared" si="29"/>
        <v/>
      </c>
      <c r="U212" s="7" t="str">
        <f t="shared" si="27"/>
        <v/>
      </c>
    </row>
    <row r="213" spans="1:21" ht="15.95" hidden="1" customHeight="1">
      <c r="A213" s="230" t="s">
        <v>1367</v>
      </c>
      <c r="B213" s="105"/>
      <c r="C213" s="108"/>
      <c r="D213" s="108"/>
      <c r="E213" s="109"/>
      <c r="F213" s="109"/>
      <c r="G213" s="194">
        <f>VLOOKUP(E213,別表３!$B$9:$I$14,6,FALSE)</f>
        <v>0</v>
      </c>
      <c r="H213" s="194">
        <f>VLOOKUP($F213,別表３!$B$9:$I$14,6,FALSE)</f>
        <v>0</v>
      </c>
      <c r="I213" s="194">
        <f>VLOOKUP($F213,別表３!$B$9:$I$14,6,FALSE)</f>
        <v>0</v>
      </c>
      <c r="J213" s="194">
        <f>IF(F213=5,別表２!$E$2,0)</f>
        <v>0</v>
      </c>
      <c r="K213" s="194">
        <f>VLOOKUP($F213,別表３!$B$9:$I$14,4,FALSE)</f>
        <v>0</v>
      </c>
      <c r="L213" s="231" t="str">
        <f>IF(F213="","",VLOOKUP(F213,別表３!$B$9:$D$14,3,FALSE))</f>
        <v/>
      </c>
      <c r="M213" s="98"/>
      <c r="N213" s="98"/>
      <c r="O213" s="97"/>
      <c r="P213" s="232">
        <f t="shared" si="28"/>
        <v>0</v>
      </c>
      <c r="Q213" s="7">
        <f t="shared" si="30"/>
        <v>0</v>
      </c>
      <c r="R213" s="7">
        <f t="shared" si="21"/>
        <v>0</v>
      </c>
      <c r="S213" s="7">
        <f t="shared" si="22"/>
        <v>0</v>
      </c>
      <c r="T213" s="7" t="str">
        <f t="shared" si="29"/>
        <v/>
      </c>
      <c r="U213" s="7" t="str">
        <f t="shared" si="27"/>
        <v/>
      </c>
    </row>
    <row r="214" spans="1:21" ht="15.95" hidden="1" customHeight="1">
      <c r="A214" s="230" t="s">
        <v>1368</v>
      </c>
      <c r="B214" s="105"/>
      <c r="C214" s="108"/>
      <c r="D214" s="108"/>
      <c r="E214" s="109"/>
      <c r="F214" s="109"/>
      <c r="G214" s="194">
        <f>VLOOKUP(E214,別表３!$B$9:$I$14,6,FALSE)</f>
        <v>0</v>
      </c>
      <c r="H214" s="194">
        <f>VLOOKUP($F214,別表３!$B$9:$I$14,6,FALSE)</f>
        <v>0</v>
      </c>
      <c r="I214" s="194">
        <f>VLOOKUP($F214,別表３!$B$9:$I$14,6,FALSE)</f>
        <v>0</v>
      </c>
      <c r="J214" s="194">
        <f>IF(F214=5,別表２!$E$2,0)</f>
        <v>0</v>
      </c>
      <c r="K214" s="194">
        <f>VLOOKUP($F214,別表３!$B$9:$I$14,4,FALSE)</f>
        <v>0</v>
      </c>
      <c r="L214" s="231" t="str">
        <f>IF(F214="","",VLOOKUP(F214,別表３!$B$9:$D$14,3,FALSE))</f>
        <v/>
      </c>
      <c r="M214" s="98"/>
      <c r="N214" s="98"/>
      <c r="O214" s="97"/>
      <c r="P214" s="232">
        <f t="shared" si="28"/>
        <v>0</v>
      </c>
      <c r="Q214" s="7">
        <f t="shared" si="30"/>
        <v>0</v>
      </c>
      <c r="R214" s="7">
        <f t="shared" si="21"/>
        <v>0</v>
      </c>
      <c r="S214" s="7">
        <f t="shared" si="22"/>
        <v>0</v>
      </c>
      <c r="T214" s="7" t="str">
        <f t="shared" si="29"/>
        <v/>
      </c>
      <c r="U214" s="7" t="str">
        <f t="shared" si="27"/>
        <v/>
      </c>
    </row>
    <row r="215" spans="1:21" ht="15.95" hidden="1" customHeight="1">
      <c r="A215" s="230" t="s">
        <v>1369</v>
      </c>
      <c r="B215" s="105"/>
      <c r="C215" s="108"/>
      <c r="D215" s="108"/>
      <c r="E215" s="109"/>
      <c r="F215" s="109"/>
      <c r="G215" s="194">
        <f>VLOOKUP(E215,別表３!$B$9:$I$14,6,FALSE)</f>
        <v>0</v>
      </c>
      <c r="H215" s="194">
        <f>VLOOKUP($F215,別表３!$B$9:$I$14,6,FALSE)</f>
        <v>0</v>
      </c>
      <c r="I215" s="194">
        <f>VLOOKUP($F215,別表３!$B$9:$I$14,6,FALSE)</f>
        <v>0</v>
      </c>
      <c r="J215" s="194">
        <f>IF(F215=5,別表２!$E$2,0)</f>
        <v>0</v>
      </c>
      <c r="K215" s="194">
        <f>VLOOKUP($F215,別表３!$B$9:$I$14,4,FALSE)</f>
        <v>0</v>
      </c>
      <c r="L215" s="231" t="str">
        <f>IF(F215="","",VLOOKUP(F215,別表３!$B$9:$D$14,3,FALSE))</f>
        <v/>
      </c>
      <c r="M215" s="98"/>
      <c r="N215" s="98"/>
      <c r="O215" s="97"/>
      <c r="P215" s="232">
        <f t="shared" si="28"/>
        <v>0</v>
      </c>
      <c r="Q215" s="7">
        <f t="shared" si="30"/>
        <v>0</v>
      </c>
      <c r="R215" s="7">
        <f t="shared" si="21"/>
        <v>0</v>
      </c>
      <c r="S215" s="7">
        <f t="shared" si="22"/>
        <v>0</v>
      </c>
      <c r="T215" s="7" t="str">
        <f t="shared" si="29"/>
        <v/>
      </c>
      <c r="U215" s="7" t="str">
        <f t="shared" si="27"/>
        <v/>
      </c>
    </row>
    <row r="216" spans="1:21" ht="15.95" hidden="1" customHeight="1">
      <c r="A216" s="230" t="s">
        <v>1370</v>
      </c>
      <c r="B216" s="105"/>
      <c r="C216" s="108"/>
      <c r="D216" s="108"/>
      <c r="E216" s="109"/>
      <c r="F216" s="109"/>
      <c r="G216" s="194">
        <f>VLOOKUP(E216,別表３!$B$9:$I$14,6,FALSE)</f>
        <v>0</v>
      </c>
      <c r="H216" s="194">
        <f>VLOOKUP($F216,別表３!$B$9:$I$14,6,FALSE)</f>
        <v>0</v>
      </c>
      <c r="I216" s="194">
        <f>VLOOKUP($F216,別表３!$B$9:$I$14,6,FALSE)</f>
        <v>0</v>
      </c>
      <c r="J216" s="194">
        <f>IF(F216=5,別表２!$E$2,0)</f>
        <v>0</v>
      </c>
      <c r="K216" s="194">
        <f>VLOOKUP($F216,別表３!$B$9:$I$14,4,FALSE)</f>
        <v>0</v>
      </c>
      <c r="L216" s="231" t="str">
        <f>IF(F216="","",VLOOKUP(F216,別表３!$B$9:$D$14,3,FALSE))</f>
        <v/>
      </c>
      <c r="M216" s="98"/>
      <c r="N216" s="98"/>
      <c r="O216" s="97"/>
      <c r="P216" s="232">
        <f t="shared" si="28"/>
        <v>0</v>
      </c>
      <c r="Q216" s="7">
        <f t="shared" si="30"/>
        <v>0</v>
      </c>
      <c r="R216" s="7">
        <f t="shared" si="21"/>
        <v>0</v>
      </c>
      <c r="S216" s="7">
        <f t="shared" si="22"/>
        <v>0</v>
      </c>
      <c r="T216" s="7" t="str">
        <f t="shared" si="29"/>
        <v/>
      </c>
      <c r="U216" s="7" t="str">
        <f t="shared" si="27"/>
        <v/>
      </c>
    </row>
    <row r="217" spans="1:21" ht="15.95" hidden="1" customHeight="1">
      <c r="A217" s="230" t="s">
        <v>1371</v>
      </c>
      <c r="B217" s="105"/>
      <c r="C217" s="108"/>
      <c r="D217" s="108"/>
      <c r="E217" s="109"/>
      <c r="F217" s="109"/>
      <c r="G217" s="194">
        <f>VLOOKUP(E217,別表３!$B$9:$I$14,6,FALSE)</f>
        <v>0</v>
      </c>
      <c r="H217" s="194">
        <f>VLOOKUP($F217,別表３!$B$9:$I$14,6,FALSE)</f>
        <v>0</v>
      </c>
      <c r="I217" s="194">
        <f>VLOOKUP($F217,別表３!$B$9:$I$14,6,FALSE)</f>
        <v>0</v>
      </c>
      <c r="J217" s="194">
        <f>IF(F217=5,別表２!$E$2,0)</f>
        <v>0</v>
      </c>
      <c r="K217" s="194">
        <f>VLOOKUP($F217,別表３!$B$9:$I$14,4,FALSE)</f>
        <v>0</v>
      </c>
      <c r="L217" s="231" t="str">
        <f>IF(F217="","",VLOOKUP(F217,別表３!$B$9:$D$14,3,FALSE))</f>
        <v/>
      </c>
      <c r="M217" s="98"/>
      <c r="N217" s="98"/>
      <c r="O217" s="97"/>
      <c r="P217" s="232">
        <f t="shared" si="28"/>
        <v>0</v>
      </c>
      <c r="Q217" s="7">
        <f>IF(E217=5,G217,0)</f>
        <v>0</v>
      </c>
      <c r="R217" s="7">
        <f t="shared" si="21"/>
        <v>0</v>
      </c>
      <c r="S217" s="7">
        <f t="shared" si="22"/>
        <v>0</v>
      </c>
      <c r="T217" s="7" t="str">
        <f t="shared" si="29"/>
        <v/>
      </c>
      <c r="U217" s="7" t="str">
        <f t="shared" si="27"/>
        <v/>
      </c>
    </row>
    <row r="218" spans="1:21" s="217" customFormat="1" ht="15.95" hidden="1" customHeight="1">
      <c r="A218" s="230" t="s">
        <v>1372</v>
      </c>
      <c r="B218" s="105"/>
      <c r="C218" s="108"/>
      <c r="D218" s="108"/>
      <c r="E218" s="108"/>
      <c r="F218" s="108"/>
      <c r="G218" s="194">
        <f>VLOOKUP(E218,別表３!$B$9:$I$14,6,FALSE)</f>
        <v>0</v>
      </c>
      <c r="H218" s="194">
        <f>VLOOKUP($F218,別表３!$B$9:$I$14,6,FALSE)</f>
        <v>0</v>
      </c>
      <c r="I218" s="194">
        <f>VLOOKUP($F218,別表３!$B$9:$I$14,6,FALSE)</f>
        <v>0</v>
      </c>
      <c r="J218" s="194">
        <f>IF(F218=5,別表２!$E$2,0)</f>
        <v>0</v>
      </c>
      <c r="K218" s="194">
        <f>VLOOKUP($F218,別表３!$B$9:$I$14,4,FALSE)</f>
        <v>0</v>
      </c>
      <c r="L218" s="231" t="str">
        <f>IF(F218="","",VLOOKUP(F218,別表３!$B$9:$D$14,3,FALSE))</f>
        <v/>
      </c>
      <c r="M218" s="98"/>
      <c r="N218" s="98"/>
      <c r="O218" s="97"/>
      <c r="P218" s="232">
        <f t="shared" si="28"/>
        <v>0</v>
      </c>
      <c r="Q218" s="7">
        <f t="shared" ref="Q218:Q238" si="31">IF(E218=5,G218,0)</f>
        <v>0</v>
      </c>
      <c r="R218" s="7">
        <f t="shared" si="21"/>
        <v>0</v>
      </c>
      <c r="S218" s="7">
        <f t="shared" si="22"/>
        <v>0</v>
      </c>
      <c r="T218" s="7" t="str">
        <f t="shared" si="29"/>
        <v/>
      </c>
      <c r="U218" s="7" t="str">
        <f t="shared" si="27"/>
        <v/>
      </c>
    </row>
    <row r="219" spans="1:21" s="217" customFormat="1" ht="15.95" hidden="1" customHeight="1">
      <c r="A219" s="230" t="s">
        <v>1373</v>
      </c>
      <c r="B219" s="105"/>
      <c r="C219" s="108"/>
      <c r="D219" s="108"/>
      <c r="E219" s="108"/>
      <c r="F219" s="108"/>
      <c r="G219" s="194">
        <f>VLOOKUP(E219,別表３!$B$9:$I$14,6,FALSE)</f>
        <v>0</v>
      </c>
      <c r="H219" s="194">
        <f>VLOOKUP($F219,別表３!$B$9:$I$14,6,FALSE)</f>
        <v>0</v>
      </c>
      <c r="I219" s="194">
        <f>VLOOKUP($F219,別表３!$B$9:$I$14,6,FALSE)</f>
        <v>0</v>
      </c>
      <c r="J219" s="194">
        <f>IF(F219=5,別表２!$E$2,0)</f>
        <v>0</v>
      </c>
      <c r="K219" s="194">
        <f>VLOOKUP($F219,別表３!$B$9:$I$14,4,FALSE)</f>
        <v>0</v>
      </c>
      <c r="L219" s="231" t="str">
        <f>IF(F219="","",VLOOKUP(F219,別表３!$B$9:$D$14,3,FALSE))</f>
        <v/>
      </c>
      <c r="M219" s="98"/>
      <c r="N219" s="98"/>
      <c r="O219" s="97"/>
      <c r="P219" s="232">
        <f t="shared" si="28"/>
        <v>0</v>
      </c>
      <c r="Q219" s="7">
        <f t="shared" si="31"/>
        <v>0</v>
      </c>
      <c r="R219" s="7">
        <f t="shared" si="21"/>
        <v>0</v>
      </c>
      <c r="S219" s="7">
        <f t="shared" si="22"/>
        <v>0</v>
      </c>
      <c r="T219" s="7" t="str">
        <f t="shared" si="29"/>
        <v/>
      </c>
      <c r="U219" s="7" t="str">
        <f t="shared" si="27"/>
        <v/>
      </c>
    </row>
    <row r="220" spans="1:21" s="217" customFormat="1" ht="15.95" hidden="1" customHeight="1">
      <c r="A220" s="230" t="s">
        <v>1374</v>
      </c>
      <c r="B220" s="105"/>
      <c r="C220" s="110"/>
      <c r="D220" s="110"/>
      <c r="E220" s="108"/>
      <c r="F220" s="108"/>
      <c r="G220" s="194">
        <f>VLOOKUP(E220,別表３!$B$9:$I$14,6,FALSE)</f>
        <v>0</v>
      </c>
      <c r="H220" s="194">
        <f>VLOOKUP($F220,別表３!$B$9:$I$14,6,FALSE)</f>
        <v>0</v>
      </c>
      <c r="I220" s="194">
        <f>VLOOKUP($F220,別表３!$B$9:$I$14,6,FALSE)</f>
        <v>0</v>
      </c>
      <c r="J220" s="194">
        <f>IF(F220=5,別表２!$E$2,0)</f>
        <v>0</v>
      </c>
      <c r="K220" s="194">
        <f>VLOOKUP($F220,別表３!$B$9:$I$14,4,FALSE)</f>
        <v>0</v>
      </c>
      <c r="L220" s="231" t="str">
        <f>IF(F220="","",VLOOKUP(F220,別表３!$B$9:$D$14,3,FALSE))</f>
        <v/>
      </c>
      <c r="M220" s="98"/>
      <c r="N220" s="98"/>
      <c r="O220" s="97"/>
      <c r="P220" s="232">
        <f t="shared" si="28"/>
        <v>0</v>
      </c>
      <c r="Q220" s="7">
        <f t="shared" si="31"/>
        <v>0</v>
      </c>
      <c r="R220" s="7">
        <f t="shared" si="21"/>
        <v>0</v>
      </c>
      <c r="S220" s="7">
        <f t="shared" si="22"/>
        <v>0</v>
      </c>
      <c r="T220" s="7" t="str">
        <f t="shared" si="29"/>
        <v/>
      </c>
      <c r="U220" s="7" t="str">
        <f t="shared" si="27"/>
        <v/>
      </c>
    </row>
    <row r="221" spans="1:21" s="217" customFormat="1" ht="15.95" hidden="1" customHeight="1">
      <c r="A221" s="230" t="s">
        <v>1375</v>
      </c>
      <c r="B221" s="105"/>
      <c r="C221" s="108"/>
      <c r="D221" s="108"/>
      <c r="E221" s="108"/>
      <c r="F221" s="108"/>
      <c r="G221" s="194">
        <f>VLOOKUP(E221,別表３!$B$9:$I$14,6,FALSE)</f>
        <v>0</v>
      </c>
      <c r="H221" s="194">
        <f>VLOOKUP($F221,別表３!$B$9:$I$14,6,FALSE)</f>
        <v>0</v>
      </c>
      <c r="I221" s="194">
        <f>VLOOKUP($F221,別表３!$B$9:$I$14,6,FALSE)</f>
        <v>0</v>
      </c>
      <c r="J221" s="194">
        <f>IF(F221=5,別表２!$E$2,0)</f>
        <v>0</v>
      </c>
      <c r="K221" s="194">
        <f>VLOOKUP($F221,別表３!$B$9:$I$14,4,FALSE)</f>
        <v>0</v>
      </c>
      <c r="L221" s="231" t="str">
        <f>IF(F221="","",VLOOKUP(F221,別表３!$B$9:$D$14,3,FALSE))</f>
        <v/>
      </c>
      <c r="M221" s="98"/>
      <c r="N221" s="98"/>
      <c r="O221" s="97"/>
      <c r="P221" s="232">
        <f t="shared" si="28"/>
        <v>0</v>
      </c>
      <c r="Q221" s="7">
        <f t="shared" si="31"/>
        <v>0</v>
      </c>
      <c r="R221" s="7">
        <f t="shared" si="21"/>
        <v>0</v>
      </c>
      <c r="S221" s="7">
        <f t="shared" si="22"/>
        <v>0</v>
      </c>
      <c r="T221" s="7" t="str">
        <f t="shared" si="29"/>
        <v/>
      </c>
      <c r="U221" s="7" t="str">
        <f t="shared" si="27"/>
        <v/>
      </c>
    </row>
    <row r="222" spans="1:21" ht="15.95" hidden="1" customHeight="1">
      <c r="A222" s="230" t="s">
        <v>1376</v>
      </c>
      <c r="B222" s="105"/>
      <c r="C222" s="108"/>
      <c r="D222" s="108"/>
      <c r="E222" s="109"/>
      <c r="F222" s="109"/>
      <c r="G222" s="194">
        <f>VLOOKUP(E222,別表３!$B$9:$I$14,6,FALSE)</f>
        <v>0</v>
      </c>
      <c r="H222" s="194">
        <f>VLOOKUP($F222,別表３!$B$9:$I$14,6,FALSE)</f>
        <v>0</v>
      </c>
      <c r="I222" s="194">
        <f>VLOOKUP($F222,別表３!$B$9:$I$14,6,FALSE)</f>
        <v>0</v>
      </c>
      <c r="J222" s="194">
        <f>IF(F222=5,別表２!$E$2,0)</f>
        <v>0</v>
      </c>
      <c r="K222" s="194">
        <f>VLOOKUP($F222,別表３!$B$9:$I$14,4,FALSE)</f>
        <v>0</v>
      </c>
      <c r="L222" s="231" t="str">
        <f>IF(F222="","",VLOOKUP(F222,別表３!$B$9:$D$14,3,FALSE))</f>
        <v/>
      </c>
      <c r="M222" s="98"/>
      <c r="N222" s="98"/>
      <c r="O222" s="97"/>
      <c r="P222" s="232">
        <f t="shared" si="28"/>
        <v>0</v>
      </c>
      <c r="Q222" s="7">
        <f t="shared" si="31"/>
        <v>0</v>
      </c>
      <c r="R222" s="7">
        <f t="shared" si="21"/>
        <v>0</v>
      </c>
      <c r="S222" s="7">
        <f t="shared" si="22"/>
        <v>0</v>
      </c>
      <c r="T222" s="7" t="str">
        <f t="shared" si="29"/>
        <v/>
      </c>
      <c r="U222" s="7" t="str">
        <f t="shared" si="27"/>
        <v/>
      </c>
    </row>
    <row r="223" spans="1:21" ht="15.95" hidden="1" customHeight="1">
      <c r="A223" s="230" t="s">
        <v>1377</v>
      </c>
      <c r="B223" s="105"/>
      <c r="C223" s="108"/>
      <c r="D223" s="108"/>
      <c r="E223" s="109"/>
      <c r="F223" s="109"/>
      <c r="G223" s="194">
        <f>VLOOKUP(E223,別表３!$B$9:$I$14,6,FALSE)</f>
        <v>0</v>
      </c>
      <c r="H223" s="194">
        <f>VLOOKUP($F223,別表３!$B$9:$I$14,6,FALSE)</f>
        <v>0</v>
      </c>
      <c r="I223" s="194">
        <f>VLOOKUP($F223,別表３!$B$9:$I$14,6,FALSE)</f>
        <v>0</v>
      </c>
      <c r="J223" s="194">
        <f>IF(F223=5,別表２!$E$2,0)</f>
        <v>0</v>
      </c>
      <c r="K223" s="194">
        <f>VLOOKUP($F223,別表３!$B$9:$I$14,4,FALSE)</f>
        <v>0</v>
      </c>
      <c r="L223" s="231" t="str">
        <f>IF(F223="","",VLOOKUP(F223,別表３!$B$9:$D$14,3,FALSE))</f>
        <v/>
      </c>
      <c r="M223" s="98"/>
      <c r="N223" s="98"/>
      <c r="O223" s="97"/>
      <c r="P223" s="232">
        <f t="shared" si="28"/>
        <v>0</v>
      </c>
      <c r="Q223" s="7">
        <f t="shared" si="31"/>
        <v>0</v>
      </c>
      <c r="R223" s="7">
        <f t="shared" si="21"/>
        <v>0</v>
      </c>
      <c r="S223" s="7">
        <f t="shared" si="22"/>
        <v>0</v>
      </c>
      <c r="T223" s="7" t="str">
        <f t="shared" si="29"/>
        <v/>
      </c>
      <c r="U223" s="7" t="str">
        <f t="shared" si="27"/>
        <v/>
      </c>
    </row>
    <row r="224" spans="1:21" ht="15.95" hidden="1" customHeight="1">
      <c r="A224" s="230" t="s">
        <v>1378</v>
      </c>
      <c r="B224" s="105"/>
      <c r="C224" s="108"/>
      <c r="D224" s="108"/>
      <c r="E224" s="109"/>
      <c r="F224" s="109"/>
      <c r="G224" s="194">
        <f>VLOOKUP(E224,別表３!$B$9:$I$14,6,FALSE)</f>
        <v>0</v>
      </c>
      <c r="H224" s="194">
        <f>VLOOKUP($F224,別表３!$B$9:$I$14,6,FALSE)</f>
        <v>0</v>
      </c>
      <c r="I224" s="194">
        <f>VLOOKUP($F224,別表３!$B$9:$I$14,6,FALSE)</f>
        <v>0</v>
      </c>
      <c r="J224" s="194">
        <f>IF(F224=5,別表２!$E$2,0)</f>
        <v>0</v>
      </c>
      <c r="K224" s="194">
        <f>VLOOKUP($F224,別表３!$B$9:$I$14,4,FALSE)</f>
        <v>0</v>
      </c>
      <c r="L224" s="231" t="str">
        <f>IF(F224="","",VLOOKUP(F224,別表３!$B$9:$D$14,3,FALSE))</f>
        <v/>
      </c>
      <c r="M224" s="98"/>
      <c r="N224" s="98"/>
      <c r="O224" s="97"/>
      <c r="P224" s="232">
        <f t="shared" si="28"/>
        <v>0</v>
      </c>
      <c r="Q224" s="7">
        <f t="shared" si="31"/>
        <v>0</v>
      </c>
      <c r="R224" s="7">
        <f t="shared" si="21"/>
        <v>0</v>
      </c>
      <c r="S224" s="7">
        <f t="shared" si="22"/>
        <v>0</v>
      </c>
      <c r="T224" s="7" t="str">
        <f t="shared" si="29"/>
        <v/>
      </c>
      <c r="U224" s="7" t="str">
        <f t="shared" si="27"/>
        <v/>
      </c>
    </row>
    <row r="225" spans="1:21" ht="15.95" hidden="1" customHeight="1">
      <c r="A225" s="230" t="s">
        <v>1379</v>
      </c>
      <c r="B225" s="105"/>
      <c r="C225" s="108"/>
      <c r="D225" s="108"/>
      <c r="E225" s="109"/>
      <c r="F225" s="109"/>
      <c r="G225" s="194">
        <f>VLOOKUP(E225,別表３!$B$9:$I$14,6,FALSE)</f>
        <v>0</v>
      </c>
      <c r="H225" s="194">
        <f>VLOOKUP($F225,別表３!$B$9:$I$14,6,FALSE)</f>
        <v>0</v>
      </c>
      <c r="I225" s="194">
        <f>VLOOKUP($F225,別表３!$B$9:$I$14,6,FALSE)</f>
        <v>0</v>
      </c>
      <c r="J225" s="194">
        <f>IF(F225=5,別表２!$E$2,0)</f>
        <v>0</v>
      </c>
      <c r="K225" s="194">
        <f>VLOOKUP($F225,別表３!$B$9:$I$14,4,FALSE)</f>
        <v>0</v>
      </c>
      <c r="L225" s="231" t="str">
        <f>IF(F225="","",VLOOKUP(F225,別表３!$B$9:$D$14,3,FALSE))</f>
        <v/>
      </c>
      <c r="M225" s="98"/>
      <c r="N225" s="98"/>
      <c r="O225" s="97"/>
      <c r="P225" s="232">
        <f t="shared" si="28"/>
        <v>0</v>
      </c>
      <c r="Q225" s="7">
        <f t="shared" si="31"/>
        <v>0</v>
      </c>
      <c r="R225" s="7">
        <f t="shared" si="21"/>
        <v>0</v>
      </c>
      <c r="S225" s="7">
        <f t="shared" si="22"/>
        <v>0</v>
      </c>
      <c r="T225" s="7" t="str">
        <f t="shared" si="29"/>
        <v/>
      </c>
      <c r="U225" s="7" t="str">
        <f t="shared" si="27"/>
        <v/>
      </c>
    </row>
    <row r="226" spans="1:21" ht="15.95" hidden="1" customHeight="1">
      <c r="A226" s="230" t="s">
        <v>1380</v>
      </c>
      <c r="B226" s="105"/>
      <c r="C226" s="108"/>
      <c r="D226" s="108"/>
      <c r="E226" s="109"/>
      <c r="F226" s="109"/>
      <c r="G226" s="194">
        <f>VLOOKUP(E226,別表３!$B$9:$I$14,6,FALSE)</f>
        <v>0</v>
      </c>
      <c r="H226" s="194">
        <f>VLOOKUP($F226,別表３!$B$9:$I$14,6,FALSE)</f>
        <v>0</v>
      </c>
      <c r="I226" s="194">
        <f>VLOOKUP($F226,別表３!$B$9:$I$14,6,FALSE)</f>
        <v>0</v>
      </c>
      <c r="J226" s="194">
        <f>IF(F226=5,別表２!$E$2,0)</f>
        <v>0</v>
      </c>
      <c r="K226" s="194">
        <f>VLOOKUP($F226,別表３!$B$9:$I$14,4,FALSE)</f>
        <v>0</v>
      </c>
      <c r="L226" s="231" t="str">
        <f>IF(F226="","",VLOOKUP(F226,別表３!$B$9:$D$14,3,FALSE))</f>
        <v/>
      </c>
      <c r="M226" s="98"/>
      <c r="N226" s="98"/>
      <c r="O226" s="97"/>
      <c r="P226" s="232">
        <f t="shared" si="28"/>
        <v>0</v>
      </c>
      <c r="Q226" s="7">
        <f t="shared" si="31"/>
        <v>0</v>
      </c>
      <c r="R226" s="7">
        <f t="shared" si="21"/>
        <v>0</v>
      </c>
      <c r="S226" s="7">
        <f t="shared" si="22"/>
        <v>0</v>
      </c>
      <c r="T226" s="7" t="str">
        <f t="shared" si="29"/>
        <v/>
      </c>
      <c r="U226" s="7" t="str">
        <f t="shared" si="27"/>
        <v/>
      </c>
    </row>
    <row r="227" spans="1:21" ht="15.95" hidden="1" customHeight="1">
      <c r="A227" s="230" t="s">
        <v>1381</v>
      </c>
      <c r="B227" s="105"/>
      <c r="C227" s="108"/>
      <c r="D227" s="108"/>
      <c r="E227" s="109"/>
      <c r="F227" s="109"/>
      <c r="G227" s="194">
        <f>VLOOKUP(E227,別表３!$B$9:$I$14,6,FALSE)</f>
        <v>0</v>
      </c>
      <c r="H227" s="194">
        <f>VLOOKUP($F227,別表３!$B$9:$I$14,6,FALSE)</f>
        <v>0</v>
      </c>
      <c r="I227" s="194">
        <f>VLOOKUP($F227,別表３!$B$9:$I$14,6,FALSE)</f>
        <v>0</v>
      </c>
      <c r="J227" s="194">
        <f>IF(F227=5,別表２!$E$2,0)</f>
        <v>0</v>
      </c>
      <c r="K227" s="194">
        <f>VLOOKUP($F227,別表３!$B$9:$I$14,4,FALSE)</f>
        <v>0</v>
      </c>
      <c r="L227" s="231" t="str">
        <f>IF(F227="","",VLOOKUP(F227,別表３!$B$9:$D$14,3,FALSE))</f>
        <v/>
      </c>
      <c r="M227" s="98"/>
      <c r="N227" s="98"/>
      <c r="O227" s="97"/>
      <c r="P227" s="232">
        <f t="shared" si="28"/>
        <v>0</v>
      </c>
      <c r="Q227" s="7">
        <f t="shared" si="31"/>
        <v>0</v>
      </c>
      <c r="R227" s="7">
        <f t="shared" si="21"/>
        <v>0</v>
      </c>
      <c r="S227" s="7">
        <f t="shared" si="22"/>
        <v>0</v>
      </c>
      <c r="T227" s="7" t="str">
        <f t="shared" si="29"/>
        <v/>
      </c>
      <c r="U227" s="7" t="str">
        <f t="shared" si="27"/>
        <v/>
      </c>
    </row>
    <row r="228" spans="1:21" ht="15.95" hidden="1" customHeight="1">
      <c r="A228" s="230" t="s">
        <v>1382</v>
      </c>
      <c r="B228" s="105"/>
      <c r="C228" s="109"/>
      <c r="D228" s="109"/>
      <c r="E228" s="109"/>
      <c r="F228" s="109"/>
      <c r="G228" s="194">
        <f>VLOOKUP(E228,別表３!$B$9:$I$14,6,FALSE)</f>
        <v>0</v>
      </c>
      <c r="H228" s="194">
        <f>VLOOKUP($F228,別表３!$B$9:$I$14,6,FALSE)</f>
        <v>0</v>
      </c>
      <c r="I228" s="194">
        <f>VLOOKUP($F228,別表３!$B$9:$I$14,6,FALSE)</f>
        <v>0</v>
      </c>
      <c r="J228" s="194">
        <f>IF(F228=5,別表２!$E$2,0)</f>
        <v>0</v>
      </c>
      <c r="K228" s="194">
        <f>VLOOKUP($F228,別表３!$B$9:$I$14,4,FALSE)</f>
        <v>0</v>
      </c>
      <c r="L228" s="231" t="str">
        <f>IF(F228="","",VLOOKUP(F228,別表３!$B$9:$D$14,3,FALSE))</f>
        <v/>
      </c>
      <c r="M228" s="98"/>
      <c r="N228" s="98"/>
      <c r="O228" s="97"/>
      <c r="P228" s="232">
        <f t="shared" si="28"/>
        <v>0</v>
      </c>
      <c r="Q228" s="7">
        <f t="shared" si="31"/>
        <v>0</v>
      </c>
      <c r="R228" s="7">
        <f t="shared" si="21"/>
        <v>0</v>
      </c>
      <c r="S228" s="7">
        <f t="shared" si="22"/>
        <v>0</v>
      </c>
      <c r="T228" s="7" t="str">
        <f t="shared" si="29"/>
        <v/>
      </c>
      <c r="U228" s="7" t="str">
        <f t="shared" si="27"/>
        <v/>
      </c>
    </row>
    <row r="229" spans="1:21" ht="15.95" hidden="1" customHeight="1">
      <c r="A229" s="230" t="s">
        <v>1383</v>
      </c>
      <c r="B229" s="105"/>
      <c r="C229" s="109"/>
      <c r="D229" s="109"/>
      <c r="E229" s="109"/>
      <c r="F229" s="109"/>
      <c r="G229" s="194">
        <f>VLOOKUP(E229,別表３!$B$9:$I$14,6,FALSE)</f>
        <v>0</v>
      </c>
      <c r="H229" s="194">
        <f>VLOOKUP($F229,別表３!$B$9:$I$14,6,FALSE)</f>
        <v>0</v>
      </c>
      <c r="I229" s="194">
        <f>VLOOKUP($F229,別表３!$B$9:$I$14,6,FALSE)</f>
        <v>0</v>
      </c>
      <c r="J229" s="194">
        <f>IF(F229=5,別表２!$E$2,0)</f>
        <v>0</v>
      </c>
      <c r="K229" s="194">
        <f>VLOOKUP($F229,別表３!$B$9:$I$14,4,FALSE)</f>
        <v>0</v>
      </c>
      <c r="L229" s="231" t="str">
        <f>IF(F229="","",VLOOKUP(F229,別表３!$B$9:$D$14,3,FALSE))</f>
        <v/>
      </c>
      <c r="M229" s="98"/>
      <c r="N229" s="98"/>
      <c r="O229" s="97"/>
      <c r="P229" s="232">
        <f t="shared" si="28"/>
        <v>0</v>
      </c>
      <c r="Q229" s="7">
        <f t="shared" si="31"/>
        <v>0</v>
      </c>
      <c r="R229" s="7">
        <f t="shared" si="21"/>
        <v>0</v>
      </c>
      <c r="S229" s="7">
        <f t="shared" si="22"/>
        <v>0</v>
      </c>
      <c r="T229" s="7" t="str">
        <f t="shared" si="29"/>
        <v/>
      </c>
      <c r="U229" s="7" t="str">
        <f t="shared" si="27"/>
        <v/>
      </c>
    </row>
    <row r="230" spans="1:21" ht="15.95" hidden="1" customHeight="1">
      <c r="A230" s="230" t="s">
        <v>1384</v>
      </c>
      <c r="B230" s="105"/>
      <c r="C230" s="109"/>
      <c r="D230" s="109"/>
      <c r="E230" s="109"/>
      <c r="F230" s="109"/>
      <c r="G230" s="194">
        <f>VLOOKUP(E230,別表３!$B$9:$I$14,6,FALSE)</f>
        <v>0</v>
      </c>
      <c r="H230" s="194">
        <f>VLOOKUP($F230,別表３!$B$9:$I$14,6,FALSE)</f>
        <v>0</v>
      </c>
      <c r="I230" s="194">
        <f>VLOOKUP($F230,別表３!$B$9:$I$14,6,FALSE)</f>
        <v>0</v>
      </c>
      <c r="J230" s="194">
        <f>IF(F230=5,別表２!$E$2,0)</f>
        <v>0</v>
      </c>
      <c r="K230" s="194">
        <f>VLOOKUP($F230,別表３!$B$9:$I$14,4,FALSE)</f>
        <v>0</v>
      </c>
      <c r="L230" s="231" t="str">
        <f>IF(F230="","",VLOOKUP(F230,別表３!$B$9:$D$14,3,FALSE))</f>
        <v/>
      </c>
      <c r="M230" s="98"/>
      <c r="N230" s="98"/>
      <c r="O230" s="97"/>
      <c r="P230" s="232">
        <f t="shared" si="28"/>
        <v>0</v>
      </c>
      <c r="Q230" s="7">
        <f t="shared" si="31"/>
        <v>0</v>
      </c>
      <c r="R230" s="7">
        <f t="shared" si="21"/>
        <v>0</v>
      </c>
      <c r="S230" s="7">
        <f t="shared" si="22"/>
        <v>0</v>
      </c>
      <c r="T230" s="7" t="str">
        <f t="shared" si="29"/>
        <v/>
      </c>
      <c r="U230" s="7" t="str">
        <f t="shared" si="27"/>
        <v/>
      </c>
    </row>
    <row r="231" spans="1:21" ht="15.95" hidden="1" customHeight="1">
      <c r="A231" s="230" t="s">
        <v>1385</v>
      </c>
      <c r="B231" s="105"/>
      <c r="C231" s="109"/>
      <c r="D231" s="109"/>
      <c r="E231" s="109"/>
      <c r="F231" s="109"/>
      <c r="G231" s="194">
        <f>VLOOKUP(E231,別表３!$B$9:$I$14,6,FALSE)</f>
        <v>0</v>
      </c>
      <c r="H231" s="194">
        <f>VLOOKUP($F231,別表３!$B$9:$I$14,6,FALSE)</f>
        <v>0</v>
      </c>
      <c r="I231" s="194">
        <f>VLOOKUP($F231,別表３!$B$9:$I$14,6,FALSE)</f>
        <v>0</v>
      </c>
      <c r="J231" s="194">
        <f>IF(F231=5,別表２!$E$2,0)</f>
        <v>0</v>
      </c>
      <c r="K231" s="194">
        <f>VLOOKUP($F231,別表３!$B$9:$I$14,4,FALSE)</f>
        <v>0</v>
      </c>
      <c r="L231" s="231" t="str">
        <f>IF(F231="","",VLOOKUP(F231,別表３!$B$9:$D$14,3,FALSE))</f>
        <v/>
      </c>
      <c r="M231" s="98"/>
      <c r="N231" s="98"/>
      <c r="O231" s="97"/>
      <c r="P231" s="232">
        <f t="shared" si="28"/>
        <v>0</v>
      </c>
      <c r="Q231" s="7">
        <f t="shared" si="31"/>
        <v>0</v>
      </c>
      <c r="R231" s="7">
        <f t="shared" si="21"/>
        <v>0</v>
      </c>
      <c r="S231" s="7">
        <f t="shared" si="22"/>
        <v>0</v>
      </c>
      <c r="T231" s="7" t="str">
        <f t="shared" si="29"/>
        <v/>
      </c>
      <c r="U231" s="7" t="str">
        <f t="shared" si="27"/>
        <v/>
      </c>
    </row>
    <row r="232" spans="1:21" ht="15.95" hidden="1" customHeight="1">
      <c r="A232" s="230" t="s">
        <v>1386</v>
      </c>
      <c r="B232" s="105"/>
      <c r="C232" s="109"/>
      <c r="D232" s="109"/>
      <c r="E232" s="109"/>
      <c r="F232" s="109"/>
      <c r="G232" s="194">
        <f>VLOOKUP(E232,別表３!$B$9:$I$14,6,FALSE)</f>
        <v>0</v>
      </c>
      <c r="H232" s="194">
        <f>VLOOKUP($F232,別表３!$B$9:$I$14,6,FALSE)</f>
        <v>0</v>
      </c>
      <c r="I232" s="194">
        <f>VLOOKUP($F232,別表３!$B$9:$I$14,6,FALSE)</f>
        <v>0</v>
      </c>
      <c r="J232" s="194">
        <f>IF(F232=5,別表２!$E$2,0)</f>
        <v>0</v>
      </c>
      <c r="K232" s="194">
        <f>VLOOKUP($F232,別表３!$B$9:$I$14,4,FALSE)</f>
        <v>0</v>
      </c>
      <c r="L232" s="231" t="str">
        <f>IF(F232="","",VLOOKUP(F232,別表３!$B$9:$D$14,3,FALSE))</f>
        <v/>
      </c>
      <c r="M232" s="98"/>
      <c r="N232" s="98"/>
      <c r="O232" s="97"/>
      <c r="P232" s="232">
        <f t="shared" si="28"/>
        <v>0</v>
      </c>
      <c r="Q232" s="7">
        <f t="shared" si="31"/>
        <v>0</v>
      </c>
      <c r="R232" s="7">
        <f t="shared" si="21"/>
        <v>0</v>
      </c>
      <c r="S232" s="7">
        <f t="shared" si="22"/>
        <v>0</v>
      </c>
      <c r="T232" s="7" t="str">
        <f t="shared" si="29"/>
        <v/>
      </c>
      <c r="U232" s="7" t="str">
        <f t="shared" si="27"/>
        <v/>
      </c>
    </row>
    <row r="233" spans="1:21" ht="15.95" hidden="1" customHeight="1">
      <c r="A233" s="230" t="s">
        <v>1387</v>
      </c>
      <c r="B233" s="105"/>
      <c r="C233" s="108"/>
      <c r="D233" s="108"/>
      <c r="E233" s="109"/>
      <c r="F233" s="109"/>
      <c r="G233" s="194">
        <f>VLOOKUP(E233,別表３!$B$9:$I$14,6,FALSE)</f>
        <v>0</v>
      </c>
      <c r="H233" s="194">
        <f>VLOOKUP($F233,別表３!$B$9:$I$14,6,FALSE)</f>
        <v>0</v>
      </c>
      <c r="I233" s="194">
        <f>VLOOKUP($F233,別表３!$B$9:$I$14,6,FALSE)</f>
        <v>0</v>
      </c>
      <c r="J233" s="194">
        <f>IF(F233=5,別表２!$E$2,0)</f>
        <v>0</v>
      </c>
      <c r="K233" s="194">
        <f>VLOOKUP($F233,別表３!$B$9:$I$14,4,FALSE)</f>
        <v>0</v>
      </c>
      <c r="L233" s="231" t="str">
        <f>IF(F233="","",VLOOKUP(F233,別表３!$B$9:$D$14,3,FALSE))</f>
        <v/>
      </c>
      <c r="M233" s="98"/>
      <c r="N233" s="98"/>
      <c r="O233" s="97"/>
      <c r="P233" s="232">
        <f t="shared" si="28"/>
        <v>0</v>
      </c>
      <c r="Q233" s="7">
        <f t="shared" si="31"/>
        <v>0</v>
      </c>
      <c r="R233" s="7">
        <f t="shared" si="21"/>
        <v>0</v>
      </c>
      <c r="S233" s="7">
        <f t="shared" si="22"/>
        <v>0</v>
      </c>
      <c r="T233" s="7" t="str">
        <f t="shared" si="29"/>
        <v/>
      </c>
      <c r="U233" s="7" t="str">
        <f t="shared" si="27"/>
        <v/>
      </c>
    </row>
    <row r="234" spans="1:21" ht="15.95" hidden="1" customHeight="1">
      <c r="A234" s="230" t="s">
        <v>1388</v>
      </c>
      <c r="B234" s="105"/>
      <c r="C234" s="108"/>
      <c r="D234" s="108"/>
      <c r="E234" s="109"/>
      <c r="F234" s="109"/>
      <c r="G234" s="194">
        <f>VLOOKUP(E234,別表３!$B$9:$I$14,6,FALSE)</f>
        <v>0</v>
      </c>
      <c r="H234" s="194">
        <f>VLOOKUP($F234,別表３!$B$9:$I$14,6,FALSE)</f>
        <v>0</v>
      </c>
      <c r="I234" s="194">
        <f>VLOOKUP($F234,別表３!$B$9:$I$14,6,FALSE)</f>
        <v>0</v>
      </c>
      <c r="J234" s="194">
        <f>IF(F234=5,別表２!$E$2,0)</f>
        <v>0</v>
      </c>
      <c r="K234" s="194">
        <f>VLOOKUP($F234,別表３!$B$9:$I$14,4,FALSE)</f>
        <v>0</v>
      </c>
      <c r="L234" s="231" t="str">
        <f>IF(F234="","",VLOOKUP(F234,別表３!$B$9:$D$14,3,FALSE))</f>
        <v/>
      </c>
      <c r="M234" s="98"/>
      <c r="N234" s="98"/>
      <c r="O234" s="97"/>
      <c r="P234" s="232">
        <f t="shared" si="28"/>
        <v>0</v>
      </c>
      <c r="Q234" s="7">
        <f t="shared" si="31"/>
        <v>0</v>
      </c>
      <c r="R234" s="7">
        <f t="shared" si="21"/>
        <v>0</v>
      </c>
      <c r="S234" s="7">
        <f t="shared" si="22"/>
        <v>0</v>
      </c>
      <c r="T234" s="7" t="str">
        <f t="shared" si="29"/>
        <v/>
      </c>
      <c r="U234" s="7" t="str">
        <f t="shared" si="27"/>
        <v/>
      </c>
    </row>
    <row r="235" spans="1:21" ht="15.95" hidden="1" customHeight="1">
      <c r="A235" s="230" t="s">
        <v>1389</v>
      </c>
      <c r="B235" s="105"/>
      <c r="C235" s="108"/>
      <c r="D235" s="108"/>
      <c r="E235" s="109"/>
      <c r="F235" s="109"/>
      <c r="G235" s="194">
        <f>VLOOKUP(E235,別表３!$B$9:$I$14,6,FALSE)</f>
        <v>0</v>
      </c>
      <c r="H235" s="194">
        <f>VLOOKUP($F235,別表３!$B$9:$I$14,6,FALSE)</f>
        <v>0</v>
      </c>
      <c r="I235" s="194">
        <f>VLOOKUP($F235,別表３!$B$9:$I$14,6,FALSE)</f>
        <v>0</v>
      </c>
      <c r="J235" s="194">
        <f>IF(F235=5,別表２!$E$2,0)</f>
        <v>0</v>
      </c>
      <c r="K235" s="194">
        <f>VLOOKUP($F235,別表３!$B$9:$I$14,4,FALSE)</f>
        <v>0</v>
      </c>
      <c r="L235" s="231" t="str">
        <f>IF(F235="","",VLOOKUP(F235,別表３!$B$9:$D$14,3,FALSE))</f>
        <v/>
      </c>
      <c r="M235" s="98"/>
      <c r="N235" s="98"/>
      <c r="O235" s="97"/>
      <c r="P235" s="232">
        <f t="shared" si="28"/>
        <v>0</v>
      </c>
      <c r="Q235" s="7">
        <f t="shared" si="31"/>
        <v>0</v>
      </c>
      <c r="R235" s="7">
        <f t="shared" si="21"/>
        <v>0</v>
      </c>
      <c r="S235" s="7">
        <f t="shared" si="22"/>
        <v>0</v>
      </c>
      <c r="T235" s="7" t="str">
        <f t="shared" si="29"/>
        <v/>
      </c>
      <c r="U235" s="7" t="str">
        <f t="shared" si="27"/>
        <v/>
      </c>
    </row>
    <row r="236" spans="1:21" ht="15.95" hidden="1" customHeight="1">
      <c r="A236" s="230" t="s">
        <v>1390</v>
      </c>
      <c r="B236" s="105"/>
      <c r="C236" s="108"/>
      <c r="D236" s="108"/>
      <c r="E236" s="109"/>
      <c r="F236" s="109"/>
      <c r="G236" s="194">
        <f>VLOOKUP(E236,別表３!$B$9:$I$14,6,FALSE)</f>
        <v>0</v>
      </c>
      <c r="H236" s="194">
        <f>VLOOKUP($F236,別表３!$B$9:$I$14,6,FALSE)</f>
        <v>0</v>
      </c>
      <c r="I236" s="194">
        <f>VLOOKUP($F236,別表３!$B$9:$I$14,6,FALSE)</f>
        <v>0</v>
      </c>
      <c r="J236" s="194">
        <f>IF(F236=5,別表２!$E$2,0)</f>
        <v>0</v>
      </c>
      <c r="K236" s="194">
        <f>VLOOKUP($F236,別表３!$B$9:$I$14,4,FALSE)</f>
        <v>0</v>
      </c>
      <c r="L236" s="231" t="str">
        <f>IF(F236="","",VLOOKUP(F236,別表３!$B$9:$D$14,3,FALSE))</f>
        <v/>
      </c>
      <c r="M236" s="98"/>
      <c r="N236" s="98"/>
      <c r="O236" s="97"/>
      <c r="P236" s="232">
        <f t="shared" si="28"/>
        <v>0</v>
      </c>
      <c r="Q236" s="7">
        <f t="shared" si="31"/>
        <v>0</v>
      </c>
      <c r="R236" s="7">
        <f t="shared" si="21"/>
        <v>0</v>
      </c>
      <c r="S236" s="7">
        <f t="shared" si="22"/>
        <v>0</v>
      </c>
      <c r="T236" s="7" t="str">
        <f t="shared" si="29"/>
        <v/>
      </c>
      <c r="U236" s="7" t="str">
        <f t="shared" si="27"/>
        <v/>
      </c>
    </row>
    <row r="237" spans="1:21" ht="15.95" hidden="1" customHeight="1">
      <c r="A237" s="230" t="s">
        <v>1391</v>
      </c>
      <c r="B237" s="105"/>
      <c r="C237" s="108"/>
      <c r="D237" s="108"/>
      <c r="E237" s="109"/>
      <c r="F237" s="109"/>
      <c r="G237" s="194">
        <f>VLOOKUP(E237,別表３!$B$9:$I$14,6,FALSE)</f>
        <v>0</v>
      </c>
      <c r="H237" s="194">
        <f>VLOOKUP($F237,別表３!$B$9:$I$14,6,FALSE)</f>
        <v>0</v>
      </c>
      <c r="I237" s="194">
        <f>VLOOKUP($F237,別表３!$B$9:$I$14,6,FALSE)</f>
        <v>0</v>
      </c>
      <c r="J237" s="194">
        <f>IF(F237=5,別表２!$E$2,0)</f>
        <v>0</v>
      </c>
      <c r="K237" s="194">
        <f>VLOOKUP($F237,別表３!$B$9:$I$14,4,FALSE)</f>
        <v>0</v>
      </c>
      <c r="L237" s="231" t="str">
        <f>IF(F237="","",VLOOKUP(F237,別表３!$B$9:$D$14,3,FALSE))</f>
        <v/>
      </c>
      <c r="M237" s="98"/>
      <c r="N237" s="98"/>
      <c r="O237" s="97"/>
      <c r="P237" s="232">
        <f t="shared" si="28"/>
        <v>0</v>
      </c>
      <c r="Q237" s="7">
        <f t="shared" si="31"/>
        <v>0</v>
      </c>
      <c r="R237" s="7">
        <f t="shared" si="21"/>
        <v>0</v>
      </c>
      <c r="S237" s="7">
        <f t="shared" si="22"/>
        <v>0</v>
      </c>
      <c r="T237" s="7" t="str">
        <f t="shared" si="29"/>
        <v/>
      </c>
      <c r="U237" s="7" t="str">
        <f t="shared" si="27"/>
        <v/>
      </c>
    </row>
    <row r="238" spans="1:21" ht="15.95" hidden="1" customHeight="1">
      <c r="A238" s="230" t="s">
        <v>1392</v>
      </c>
      <c r="B238" s="105"/>
      <c r="C238" s="108"/>
      <c r="D238" s="108"/>
      <c r="E238" s="109"/>
      <c r="F238" s="109"/>
      <c r="G238" s="194">
        <f>VLOOKUP(E238,別表３!$B$9:$I$14,6,FALSE)</f>
        <v>0</v>
      </c>
      <c r="H238" s="194">
        <f>VLOOKUP($F238,別表３!$B$9:$I$14,6,FALSE)</f>
        <v>0</v>
      </c>
      <c r="I238" s="194">
        <f>VLOOKUP($F238,別表３!$B$9:$I$14,6,FALSE)</f>
        <v>0</v>
      </c>
      <c r="J238" s="194">
        <f>IF(F238=5,別表２!$E$2,0)</f>
        <v>0</v>
      </c>
      <c r="K238" s="194">
        <f>VLOOKUP($F238,別表３!$B$9:$I$14,4,FALSE)</f>
        <v>0</v>
      </c>
      <c r="L238" s="231" t="str">
        <f>IF(F238="","",VLOOKUP(F238,別表３!$B$9:$D$14,3,FALSE))</f>
        <v/>
      </c>
      <c r="M238" s="98"/>
      <c r="N238" s="98"/>
      <c r="O238" s="97"/>
      <c r="P238" s="232">
        <f t="shared" si="28"/>
        <v>0</v>
      </c>
      <c r="Q238" s="7">
        <f t="shared" si="31"/>
        <v>0</v>
      </c>
      <c r="R238" s="7">
        <f t="shared" si="21"/>
        <v>0</v>
      </c>
      <c r="S238" s="7">
        <f t="shared" si="22"/>
        <v>0</v>
      </c>
      <c r="T238" s="7" t="str">
        <f t="shared" si="29"/>
        <v/>
      </c>
      <c r="U238" s="7" t="str">
        <f t="shared" si="27"/>
        <v/>
      </c>
    </row>
    <row r="239" spans="1:21" ht="15.95" hidden="1" customHeight="1">
      <c r="A239" s="230" t="s">
        <v>1393</v>
      </c>
      <c r="B239" s="105"/>
      <c r="C239" s="108"/>
      <c r="D239" s="108"/>
      <c r="E239" s="109"/>
      <c r="F239" s="109"/>
      <c r="G239" s="194">
        <f>VLOOKUP(E239,別表３!$B$9:$I$14,6,FALSE)</f>
        <v>0</v>
      </c>
      <c r="H239" s="194">
        <f>VLOOKUP($F239,別表３!$B$9:$I$14,6,FALSE)</f>
        <v>0</v>
      </c>
      <c r="I239" s="194">
        <f>VLOOKUP($F239,別表３!$B$9:$I$14,6,FALSE)</f>
        <v>0</v>
      </c>
      <c r="J239" s="194">
        <f>IF(F239=5,別表２!$E$2,0)</f>
        <v>0</v>
      </c>
      <c r="K239" s="194">
        <f>VLOOKUP($F239,別表３!$B$9:$I$14,4,FALSE)</f>
        <v>0</v>
      </c>
      <c r="L239" s="231" t="str">
        <f>IF(F239="","",VLOOKUP(F239,別表３!$B$9:$D$14,3,FALSE))</f>
        <v/>
      </c>
      <c r="M239" s="98"/>
      <c r="N239" s="98"/>
      <c r="O239" s="97"/>
      <c r="P239" s="232">
        <f t="shared" si="28"/>
        <v>0</v>
      </c>
      <c r="Q239" s="7">
        <f>IF(E239=5,G239,0)</f>
        <v>0</v>
      </c>
      <c r="R239" s="7">
        <f t="shared" si="21"/>
        <v>0</v>
      </c>
      <c r="S239" s="7">
        <f t="shared" si="22"/>
        <v>0</v>
      </c>
      <c r="T239" s="7" t="str">
        <f t="shared" si="29"/>
        <v/>
      </c>
      <c r="U239" s="7" t="str">
        <f t="shared" si="27"/>
        <v/>
      </c>
    </row>
    <row r="240" spans="1:21" s="217" customFormat="1" ht="15.95" hidden="1" customHeight="1">
      <c r="A240" s="230" t="s">
        <v>1394</v>
      </c>
      <c r="B240" s="105"/>
      <c r="C240" s="108"/>
      <c r="D240" s="108"/>
      <c r="E240" s="108"/>
      <c r="F240" s="108"/>
      <c r="G240" s="194">
        <f>VLOOKUP(E240,別表３!$B$9:$I$14,6,FALSE)</f>
        <v>0</v>
      </c>
      <c r="H240" s="194">
        <f>VLOOKUP($F240,別表３!$B$9:$I$14,6,FALSE)</f>
        <v>0</v>
      </c>
      <c r="I240" s="194">
        <f>VLOOKUP($F240,別表３!$B$9:$I$14,6,FALSE)</f>
        <v>0</v>
      </c>
      <c r="J240" s="194">
        <f>IF(F240=5,別表２!$E$2,0)</f>
        <v>0</v>
      </c>
      <c r="K240" s="194">
        <f>VLOOKUP($F240,別表３!$B$9:$I$14,4,FALSE)</f>
        <v>0</v>
      </c>
      <c r="L240" s="231" t="str">
        <f>IF(F240="","",VLOOKUP(F240,別表３!$B$9:$D$14,3,FALSE))</f>
        <v/>
      </c>
      <c r="M240" s="98"/>
      <c r="N240" s="98"/>
      <c r="O240" s="97"/>
      <c r="P240" s="232">
        <f t="shared" si="28"/>
        <v>0</v>
      </c>
      <c r="Q240" s="7">
        <f t="shared" ref="Q240:Q260" si="32">IF(E240=5,G240,0)</f>
        <v>0</v>
      </c>
      <c r="R240" s="7">
        <f t="shared" si="21"/>
        <v>0</v>
      </c>
      <c r="S240" s="7">
        <f t="shared" si="22"/>
        <v>0</v>
      </c>
      <c r="T240" s="7" t="str">
        <f t="shared" si="29"/>
        <v/>
      </c>
      <c r="U240" s="7" t="str">
        <f t="shared" si="27"/>
        <v/>
      </c>
    </row>
    <row r="241" spans="1:21" s="217" customFormat="1" ht="15.95" hidden="1" customHeight="1">
      <c r="A241" s="230" t="s">
        <v>1395</v>
      </c>
      <c r="B241" s="105"/>
      <c r="C241" s="108"/>
      <c r="D241" s="108"/>
      <c r="E241" s="108"/>
      <c r="F241" s="108"/>
      <c r="G241" s="194">
        <f>VLOOKUP(E241,別表３!$B$9:$I$14,6,FALSE)</f>
        <v>0</v>
      </c>
      <c r="H241" s="194">
        <f>VLOOKUP($F241,別表３!$B$9:$I$14,6,FALSE)</f>
        <v>0</v>
      </c>
      <c r="I241" s="194">
        <f>VLOOKUP($F241,別表３!$B$9:$I$14,6,FALSE)</f>
        <v>0</v>
      </c>
      <c r="J241" s="194">
        <f>IF(F241=5,別表２!$E$2,0)</f>
        <v>0</v>
      </c>
      <c r="K241" s="194">
        <f>VLOOKUP($F241,別表３!$B$9:$I$14,4,FALSE)</f>
        <v>0</v>
      </c>
      <c r="L241" s="231" t="str">
        <f>IF(F241="","",VLOOKUP(F241,別表３!$B$9:$D$14,3,FALSE))</f>
        <v/>
      </c>
      <c r="M241" s="98"/>
      <c r="N241" s="98"/>
      <c r="O241" s="97"/>
      <c r="P241" s="232">
        <f t="shared" si="28"/>
        <v>0</v>
      </c>
      <c r="Q241" s="7">
        <f t="shared" si="32"/>
        <v>0</v>
      </c>
      <c r="R241" s="7">
        <f t="shared" si="21"/>
        <v>0</v>
      </c>
      <c r="S241" s="7">
        <f t="shared" si="22"/>
        <v>0</v>
      </c>
      <c r="T241" s="7" t="str">
        <f t="shared" si="29"/>
        <v/>
      </c>
      <c r="U241" s="7" t="str">
        <f t="shared" si="27"/>
        <v/>
      </c>
    </row>
    <row r="242" spans="1:21" s="217" customFormat="1" ht="15.95" hidden="1" customHeight="1">
      <c r="A242" s="230" t="s">
        <v>1396</v>
      </c>
      <c r="B242" s="105"/>
      <c r="C242" s="110"/>
      <c r="D242" s="110"/>
      <c r="E242" s="108"/>
      <c r="F242" s="108"/>
      <c r="G242" s="194">
        <f>VLOOKUP(E242,別表３!$B$9:$I$14,6,FALSE)</f>
        <v>0</v>
      </c>
      <c r="H242" s="194">
        <f>VLOOKUP($F242,別表３!$B$9:$I$14,6,FALSE)</f>
        <v>0</v>
      </c>
      <c r="I242" s="194">
        <f>VLOOKUP($F242,別表３!$B$9:$I$14,6,FALSE)</f>
        <v>0</v>
      </c>
      <c r="J242" s="194">
        <f>IF(F242=5,別表２!$E$2,0)</f>
        <v>0</v>
      </c>
      <c r="K242" s="194">
        <f>VLOOKUP($F242,別表３!$B$9:$I$14,4,FALSE)</f>
        <v>0</v>
      </c>
      <c r="L242" s="231" t="str">
        <f>IF(F242="","",VLOOKUP(F242,別表３!$B$9:$D$14,3,FALSE))</f>
        <v/>
      </c>
      <c r="M242" s="98"/>
      <c r="N242" s="98"/>
      <c r="O242" s="97"/>
      <c r="P242" s="232">
        <f t="shared" si="28"/>
        <v>0</v>
      </c>
      <c r="Q242" s="7">
        <f t="shared" si="32"/>
        <v>0</v>
      </c>
      <c r="R242" s="7">
        <f t="shared" si="21"/>
        <v>0</v>
      </c>
      <c r="S242" s="7">
        <f t="shared" si="22"/>
        <v>0</v>
      </c>
      <c r="T242" s="7" t="str">
        <f t="shared" si="29"/>
        <v/>
      </c>
      <c r="U242" s="7" t="str">
        <f t="shared" si="27"/>
        <v/>
      </c>
    </row>
    <row r="243" spans="1:21" s="217" customFormat="1" ht="15.95" hidden="1" customHeight="1">
      <c r="A243" s="230" t="s">
        <v>1397</v>
      </c>
      <c r="B243" s="105"/>
      <c r="C243" s="108"/>
      <c r="D243" s="108"/>
      <c r="E243" s="108"/>
      <c r="F243" s="108"/>
      <c r="G243" s="194">
        <f>VLOOKUP(E243,別表３!$B$9:$I$14,6,FALSE)</f>
        <v>0</v>
      </c>
      <c r="H243" s="194">
        <f>VLOOKUP($F243,別表３!$B$9:$I$14,6,FALSE)</f>
        <v>0</v>
      </c>
      <c r="I243" s="194">
        <f>VLOOKUP($F243,別表３!$B$9:$I$14,6,FALSE)</f>
        <v>0</v>
      </c>
      <c r="J243" s="194">
        <f>IF(F243=5,別表２!$E$2,0)</f>
        <v>0</v>
      </c>
      <c r="K243" s="194">
        <f>VLOOKUP($F243,別表３!$B$9:$I$14,4,FALSE)</f>
        <v>0</v>
      </c>
      <c r="L243" s="231" t="str">
        <f>IF(F243="","",VLOOKUP(F243,別表３!$B$9:$D$14,3,FALSE))</f>
        <v/>
      </c>
      <c r="M243" s="98"/>
      <c r="N243" s="98"/>
      <c r="O243" s="97"/>
      <c r="P243" s="232">
        <f t="shared" si="28"/>
        <v>0</v>
      </c>
      <c r="Q243" s="7">
        <f t="shared" si="32"/>
        <v>0</v>
      </c>
      <c r="R243" s="7">
        <f t="shared" si="21"/>
        <v>0</v>
      </c>
      <c r="S243" s="7">
        <f t="shared" si="22"/>
        <v>0</v>
      </c>
      <c r="T243" s="7" t="str">
        <f t="shared" si="29"/>
        <v/>
      </c>
      <c r="U243" s="7" t="str">
        <f t="shared" si="27"/>
        <v/>
      </c>
    </row>
    <row r="244" spans="1:21" ht="15.95" hidden="1" customHeight="1">
      <c r="A244" s="230" t="s">
        <v>1398</v>
      </c>
      <c r="B244" s="105"/>
      <c r="C244" s="108"/>
      <c r="D244" s="108"/>
      <c r="E244" s="109"/>
      <c r="F244" s="109"/>
      <c r="G244" s="194">
        <f>VLOOKUP(E244,別表３!$B$9:$I$14,6,FALSE)</f>
        <v>0</v>
      </c>
      <c r="H244" s="194">
        <f>VLOOKUP($F244,別表３!$B$9:$I$14,6,FALSE)</f>
        <v>0</v>
      </c>
      <c r="I244" s="194">
        <f>VLOOKUP($F244,別表３!$B$9:$I$14,6,FALSE)</f>
        <v>0</v>
      </c>
      <c r="J244" s="194">
        <f>IF(F244=5,別表２!$E$2,0)</f>
        <v>0</v>
      </c>
      <c r="K244" s="194">
        <f>VLOOKUP($F244,別表３!$B$9:$I$14,4,FALSE)</f>
        <v>0</v>
      </c>
      <c r="L244" s="231" t="str">
        <f>IF(F244="","",VLOOKUP(F244,別表３!$B$9:$D$14,3,FALSE))</f>
        <v/>
      </c>
      <c r="M244" s="98"/>
      <c r="N244" s="98"/>
      <c r="O244" s="97"/>
      <c r="P244" s="232">
        <f t="shared" si="28"/>
        <v>0</v>
      </c>
      <c r="Q244" s="7">
        <f t="shared" si="32"/>
        <v>0</v>
      </c>
      <c r="R244" s="7">
        <f t="shared" si="21"/>
        <v>0</v>
      </c>
      <c r="S244" s="7">
        <f t="shared" si="22"/>
        <v>0</v>
      </c>
      <c r="T244" s="7" t="str">
        <f t="shared" si="29"/>
        <v/>
      </c>
      <c r="U244" s="7" t="str">
        <f t="shared" si="27"/>
        <v/>
      </c>
    </row>
    <row r="245" spans="1:21" ht="15.95" hidden="1" customHeight="1">
      <c r="A245" s="230" t="s">
        <v>1399</v>
      </c>
      <c r="B245" s="105"/>
      <c r="C245" s="108"/>
      <c r="D245" s="108"/>
      <c r="E245" s="109"/>
      <c r="F245" s="109"/>
      <c r="G245" s="194">
        <f>VLOOKUP(E245,別表３!$B$9:$I$14,6,FALSE)</f>
        <v>0</v>
      </c>
      <c r="H245" s="194">
        <f>VLOOKUP($F245,別表３!$B$9:$I$14,6,FALSE)</f>
        <v>0</v>
      </c>
      <c r="I245" s="194">
        <f>VLOOKUP($F245,別表３!$B$9:$I$14,6,FALSE)</f>
        <v>0</v>
      </c>
      <c r="J245" s="194">
        <f>IF(F245=5,別表２!$E$2,0)</f>
        <v>0</v>
      </c>
      <c r="K245" s="194">
        <f>VLOOKUP($F245,別表３!$B$9:$I$14,4,FALSE)</f>
        <v>0</v>
      </c>
      <c r="L245" s="231" t="str">
        <f>IF(F245="","",VLOOKUP(F245,別表３!$B$9:$D$14,3,FALSE))</f>
        <v/>
      </c>
      <c r="M245" s="98"/>
      <c r="N245" s="98"/>
      <c r="O245" s="97"/>
      <c r="P245" s="232">
        <f t="shared" si="28"/>
        <v>0</v>
      </c>
      <c r="Q245" s="7">
        <f t="shared" si="32"/>
        <v>0</v>
      </c>
      <c r="R245" s="7">
        <f t="shared" si="21"/>
        <v>0</v>
      </c>
      <c r="S245" s="7">
        <f t="shared" si="22"/>
        <v>0</v>
      </c>
      <c r="T245" s="7" t="str">
        <f t="shared" si="29"/>
        <v/>
      </c>
      <c r="U245" s="7" t="str">
        <f t="shared" si="27"/>
        <v/>
      </c>
    </row>
    <row r="246" spans="1:21" ht="15.95" hidden="1" customHeight="1">
      <c r="A246" s="230" t="s">
        <v>1400</v>
      </c>
      <c r="B246" s="105"/>
      <c r="C246" s="108"/>
      <c r="D246" s="108"/>
      <c r="E246" s="109"/>
      <c r="F246" s="109"/>
      <c r="G246" s="194">
        <f>VLOOKUP(E246,別表３!$B$9:$I$14,6,FALSE)</f>
        <v>0</v>
      </c>
      <c r="H246" s="194">
        <f>VLOOKUP($F246,別表３!$B$9:$I$14,6,FALSE)</f>
        <v>0</v>
      </c>
      <c r="I246" s="194">
        <f>VLOOKUP($F246,別表３!$B$9:$I$14,6,FALSE)</f>
        <v>0</v>
      </c>
      <c r="J246" s="194">
        <f>IF(F246=5,別表２!$E$2,0)</f>
        <v>0</v>
      </c>
      <c r="K246" s="194">
        <f>VLOOKUP($F246,別表３!$B$9:$I$14,4,FALSE)</f>
        <v>0</v>
      </c>
      <c r="L246" s="231" t="str">
        <f>IF(F246="","",VLOOKUP(F246,別表３!$B$9:$D$14,3,FALSE))</f>
        <v/>
      </c>
      <c r="M246" s="98"/>
      <c r="N246" s="98"/>
      <c r="O246" s="97"/>
      <c r="P246" s="232">
        <f t="shared" si="28"/>
        <v>0</v>
      </c>
      <c r="Q246" s="7">
        <f t="shared" si="32"/>
        <v>0</v>
      </c>
      <c r="R246" s="7">
        <f t="shared" si="21"/>
        <v>0</v>
      </c>
      <c r="S246" s="7">
        <f t="shared" si="22"/>
        <v>0</v>
      </c>
      <c r="T246" s="7" t="str">
        <f t="shared" si="29"/>
        <v/>
      </c>
      <c r="U246" s="7" t="str">
        <f t="shared" si="27"/>
        <v/>
      </c>
    </row>
    <row r="247" spans="1:21" ht="15.95" hidden="1" customHeight="1">
      <c r="A247" s="230" t="s">
        <v>1401</v>
      </c>
      <c r="B247" s="105"/>
      <c r="C247" s="108"/>
      <c r="D247" s="108"/>
      <c r="E247" s="109"/>
      <c r="F247" s="109"/>
      <c r="G247" s="194">
        <f>VLOOKUP(E247,別表３!$B$9:$I$14,6,FALSE)</f>
        <v>0</v>
      </c>
      <c r="H247" s="194">
        <f>VLOOKUP($F247,別表３!$B$9:$I$14,6,FALSE)</f>
        <v>0</v>
      </c>
      <c r="I247" s="194">
        <f>VLOOKUP($F247,別表３!$B$9:$I$14,6,FALSE)</f>
        <v>0</v>
      </c>
      <c r="J247" s="194">
        <f>IF(F247=5,別表２!$E$2,0)</f>
        <v>0</v>
      </c>
      <c r="K247" s="194">
        <f>VLOOKUP($F247,別表３!$B$9:$I$14,4,FALSE)</f>
        <v>0</v>
      </c>
      <c r="L247" s="231" t="str">
        <f>IF(F247="","",VLOOKUP(F247,別表３!$B$9:$D$14,3,FALSE))</f>
        <v/>
      </c>
      <c r="M247" s="98"/>
      <c r="N247" s="98"/>
      <c r="O247" s="97"/>
      <c r="P247" s="232">
        <f t="shared" ref="P247:P310" si="33">IF(J247=0,0,IF(M247="",J247,M247))+IF(N247="",K247,IF(L247&lt;=N247+O247,L247,N247+O247))+SUM(G247:I247)</f>
        <v>0</v>
      </c>
      <c r="Q247" s="7">
        <f t="shared" si="32"/>
        <v>0</v>
      </c>
      <c r="R247" s="7">
        <f t="shared" si="21"/>
        <v>0</v>
      </c>
      <c r="S247" s="7">
        <f t="shared" si="22"/>
        <v>0</v>
      </c>
      <c r="T247" s="7" t="str">
        <f t="shared" si="29"/>
        <v/>
      </c>
      <c r="U247" s="7" t="str">
        <f t="shared" si="27"/>
        <v/>
      </c>
    </row>
    <row r="248" spans="1:21" ht="15.95" hidden="1" customHeight="1">
      <c r="A248" s="230" t="s">
        <v>1402</v>
      </c>
      <c r="B248" s="105"/>
      <c r="C248" s="108"/>
      <c r="D248" s="108"/>
      <c r="E248" s="109"/>
      <c r="F248" s="109"/>
      <c r="G248" s="194">
        <f>VLOOKUP(E248,別表３!$B$9:$I$14,6,FALSE)</f>
        <v>0</v>
      </c>
      <c r="H248" s="194">
        <f>VLOOKUP($F248,別表３!$B$9:$I$14,6,FALSE)</f>
        <v>0</v>
      </c>
      <c r="I248" s="194">
        <f>VLOOKUP($F248,別表３!$B$9:$I$14,6,FALSE)</f>
        <v>0</v>
      </c>
      <c r="J248" s="194">
        <f>IF(F248=5,別表２!$E$2,0)</f>
        <v>0</v>
      </c>
      <c r="K248" s="194">
        <f>VLOOKUP($F248,別表３!$B$9:$I$14,4,FALSE)</f>
        <v>0</v>
      </c>
      <c r="L248" s="231" t="str">
        <f>IF(F248="","",VLOOKUP(F248,別表３!$B$9:$D$14,3,FALSE))</f>
        <v/>
      </c>
      <c r="M248" s="98"/>
      <c r="N248" s="98"/>
      <c r="O248" s="97"/>
      <c r="P248" s="232">
        <f t="shared" si="33"/>
        <v>0</v>
      </c>
      <c r="Q248" s="7">
        <f t="shared" si="32"/>
        <v>0</v>
      </c>
      <c r="R248" s="7">
        <f t="shared" si="21"/>
        <v>0</v>
      </c>
      <c r="S248" s="7">
        <f t="shared" si="22"/>
        <v>0</v>
      </c>
      <c r="T248" s="7" t="str">
        <f t="shared" si="29"/>
        <v/>
      </c>
      <c r="U248" s="7" t="str">
        <f t="shared" si="27"/>
        <v/>
      </c>
    </row>
    <row r="249" spans="1:21" ht="15.95" hidden="1" customHeight="1">
      <c r="A249" s="230" t="s">
        <v>1403</v>
      </c>
      <c r="B249" s="105"/>
      <c r="C249" s="108"/>
      <c r="D249" s="108"/>
      <c r="E249" s="109"/>
      <c r="F249" s="109"/>
      <c r="G249" s="194">
        <f>VLOOKUP(E249,別表３!$B$9:$I$14,6,FALSE)</f>
        <v>0</v>
      </c>
      <c r="H249" s="194">
        <f>VLOOKUP($F249,別表３!$B$9:$I$14,6,FALSE)</f>
        <v>0</v>
      </c>
      <c r="I249" s="194">
        <f>VLOOKUP($F249,別表３!$B$9:$I$14,6,FALSE)</f>
        <v>0</v>
      </c>
      <c r="J249" s="194">
        <f>IF(F249=5,別表２!$E$2,0)</f>
        <v>0</v>
      </c>
      <c r="K249" s="194">
        <f>VLOOKUP($F249,別表３!$B$9:$I$14,4,FALSE)</f>
        <v>0</v>
      </c>
      <c r="L249" s="231" t="str">
        <f>IF(F249="","",VLOOKUP(F249,別表３!$B$9:$D$14,3,FALSE))</f>
        <v/>
      </c>
      <c r="M249" s="98"/>
      <c r="N249" s="98"/>
      <c r="O249" s="97"/>
      <c r="P249" s="232">
        <f t="shared" si="33"/>
        <v>0</v>
      </c>
      <c r="Q249" s="7">
        <f t="shared" si="32"/>
        <v>0</v>
      </c>
      <c r="R249" s="7">
        <f t="shared" si="21"/>
        <v>0</v>
      </c>
      <c r="S249" s="7">
        <f t="shared" si="22"/>
        <v>0</v>
      </c>
      <c r="T249" s="7" t="str">
        <f t="shared" si="29"/>
        <v/>
      </c>
      <c r="U249" s="7" t="str">
        <f t="shared" si="27"/>
        <v/>
      </c>
    </row>
    <row r="250" spans="1:21" ht="15.95" hidden="1" customHeight="1">
      <c r="A250" s="230" t="s">
        <v>1404</v>
      </c>
      <c r="B250" s="105"/>
      <c r="C250" s="109"/>
      <c r="D250" s="109"/>
      <c r="E250" s="109"/>
      <c r="F250" s="109"/>
      <c r="G250" s="194">
        <f>VLOOKUP(E250,別表３!$B$9:$I$14,6,FALSE)</f>
        <v>0</v>
      </c>
      <c r="H250" s="194">
        <f>VLOOKUP($F250,別表３!$B$9:$I$14,6,FALSE)</f>
        <v>0</v>
      </c>
      <c r="I250" s="194">
        <f>VLOOKUP($F250,別表３!$B$9:$I$14,6,FALSE)</f>
        <v>0</v>
      </c>
      <c r="J250" s="194">
        <f>IF(F250=5,別表２!$E$2,0)</f>
        <v>0</v>
      </c>
      <c r="K250" s="194">
        <f>VLOOKUP($F250,別表３!$B$9:$I$14,4,FALSE)</f>
        <v>0</v>
      </c>
      <c r="L250" s="231" t="str">
        <f>IF(F250="","",VLOOKUP(F250,別表３!$B$9:$D$14,3,FALSE))</f>
        <v/>
      </c>
      <c r="M250" s="98"/>
      <c r="N250" s="98"/>
      <c r="O250" s="97"/>
      <c r="P250" s="232">
        <f t="shared" si="33"/>
        <v>0</v>
      </c>
      <c r="Q250" s="7">
        <f t="shared" si="32"/>
        <v>0</v>
      </c>
      <c r="R250" s="7">
        <f t="shared" si="21"/>
        <v>0</v>
      </c>
      <c r="S250" s="7">
        <f t="shared" si="22"/>
        <v>0</v>
      </c>
      <c r="T250" s="7" t="str">
        <f t="shared" si="29"/>
        <v/>
      </c>
      <c r="U250" s="7" t="str">
        <f t="shared" si="27"/>
        <v/>
      </c>
    </row>
    <row r="251" spans="1:21" ht="15.95" hidden="1" customHeight="1">
      <c r="A251" s="230" t="s">
        <v>1405</v>
      </c>
      <c r="B251" s="105"/>
      <c r="C251" s="109"/>
      <c r="D251" s="109"/>
      <c r="E251" s="109"/>
      <c r="F251" s="109"/>
      <c r="G251" s="194">
        <f>VLOOKUP(E251,別表３!$B$9:$I$14,6,FALSE)</f>
        <v>0</v>
      </c>
      <c r="H251" s="194">
        <f>VLOOKUP($F251,別表３!$B$9:$I$14,6,FALSE)</f>
        <v>0</v>
      </c>
      <c r="I251" s="194">
        <f>VLOOKUP($F251,別表３!$B$9:$I$14,6,FALSE)</f>
        <v>0</v>
      </c>
      <c r="J251" s="194">
        <f>IF(F251=5,別表２!$E$2,0)</f>
        <v>0</v>
      </c>
      <c r="K251" s="194">
        <f>VLOOKUP($F251,別表３!$B$9:$I$14,4,FALSE)</f>
        <v>0</v>
      </c>
      <c r="L251" s="231" t="str">
        <f>IF(F251="","",VLOOKUP(F251,別表３!$B$9:$D$14,3,FALSE))</f>
        <v/>
      </c>
      <c r="M251" s="98"/>
      <c r="N251" s="98"/>
      <c r="O251" s="97"/>
      <c r="P251" s="232">
        <f t="shared" si="33"/>
        <v>0</v>
      </c>
      <c r="Q251" s="7">
        <f t="shared" si="32"/>
        <v>0</v>
      </c>
      <c r="R251" s="7">
        <f t="shared" si="21"/>
        <v>0</v>
      </c>
      <c r="S251" s="7">
        <f t="shared" si="22"/>
        <v>0</v>
      </c>
      <c r="T251" s="7" t="str">
        <f t="shared" si="29"/>
        <v/>
      </c>
      <c r="U251" s="7" t="str">
        <f t="shared" si="27"/>
        <v/>
      </c>
    </row>
    <row r="252" spans="1:21" ht="15.95" hidden="1" customHeight="1">
      <c r="A252" s="230" t="s">
        <v>1406</v>
      </c>
      <c r="B252" s="105"/>
      <c r="C252" s="109"/>
      <c r="D252" s="109"/>
      <c r="E252" s="109"/>
      <c r="F252" s="109"/>
      <c r="G252" s="194">
        <f>VLOOKUP(E252,別表３!$B$9:$I$14,6,FALSE)</f>
        <v>0</v>
      </c>
      <c r="H252" s="194">
        <f>VLOOKUP($F252,別表３!$B$9:$I$14,6,FALSE)</f>
        <v>0</v>
      </c>
      <c r="I252" s="194">
        <f>VLOOKUP($F252,別表３!$B$9:$I$14,6,FALSE)</f>
        <v>0</v>
      </c>
      <c r="J252" s="194">
        <f>IF(F252=5,別表２!$E$2,0)</f>
        <v>0</v>
      </c>
      <c r="K252" s="194">
        <f>VLOOKUP($F252,別表３!$B$9:$I$14,4,FALSE)</f>
        <v>0</v>
      </c>
      <c r="L252" s="231" t="str">
        <f>IF(F252="","",VLOOKUP(F252,別表３!$B$9:$D$14,3,FALSE))</f>
        <v/>
      </c>
      <c r="M252" s="98"/>
      <c r="N252" s="98"/>
      <c r="O252" s="97"/>
      <c r="P252" s="232">
        <f t="shared" si="33"/>
        <v>0</v>
      </c>
      <c r="Q252" s="7">
        <f t="shared" si="32"/>
        <v>0</v>
      </c>
      <c r="R252" s="7">
        <f t="shared" si="21"/>
        <v>0</v>
      </c>
      <c r="S252" s="7">
        <f t="shared" si="22"/>
        <v>0</v>
      </c>
      <c r="T252" s="7" t="str">
        <f t="shared" si="29"/>
        <v/>
      </c>
      <c r="U252" s="7" t="str">
        <f t="shared" si="27"/>
        <v/>
      </c>
    </row>
    <row r="253" spans="1:21" ht="15.95" hidden="1" customHeight="1">
      <c r="A253" s="230" t="s">
        <v>1407</v>
      </c>
      <c r="B253" s="105"/>
      <c r="C253" s="109"/>
      <c r="D253" s="109"/>
      <c r="E253" s="109"/>
      <c r="F253" s="109"/>
      <c r="G253" s="194">
        <f>VLOOKUP(E253,別表３!$B$9:$I$14,6,FALSE)</f>
        <v>0</v>
      </c>
      <c r="H253" s="194">
        <f>VLOOKUP($F253,別表３!$B$9:$I$14,6,FALSE)</f>
        <v>0</v>
      </c>
      <c r="I253" s="194">
        <f>VLOOKUP($F253,別表３!$B$9:$I$14,6,FALSE)</f>
        <v>0</v>
      </c>
      <c r="J253" s="194">
        <f>IF(F253=5,別表２!$E$2,0)</f>
        <v>0</v>
      </c>
      <c r="K253" s="194">
        <f>VLOOKUP($F253,別表３!$B$9:$I$14,4,FALSE)</f>
        <v>0</v>
      </c>
      <c r="L253" s="231" t="str">
        <f>IF(F253="","",VLOOKUP(F253,別表３!$B$9:$D$14,3,FALSE))</f>
        <v/>
      </c>
      <c r="M253" s="98"/>
      <c r="N253" s="98"/>
      <c r="O253" s="97"/>
      <c r="P253" s="232">
        <f t="shared" si="33"/>
        <v>0</v>
      </c>
      <c r="Q253" s="7">
        <f t="shared" si="32"/>
        <v>0</v>
      </c>
      <c r="R253" s="7">
        <f t="shared" si="21"/>
        <v>0</v>
      </c>
      <c r="S253" s="7">
        <f t="shared" si="22"/>
        <v>0</v>
      </c>
      <c r="T253" s="7" t="str">
        <f t="shared" si="29"/>
        <v/>
      </c>
      <c r="U253" s="7" t="str">
        <f t="shared" si="27"/>
        <v/>
      </c>
    </row>
    <row r="254" spans="1:21" ht="15.95" hidden="1" customHeight="1">
      <c r="A254" s="230" t="s">
        <v>1408</v>
      </c>
      <c r="B254" s="105"/>
      <c r="C254" s="109"/>
      <c r="D254" s="109"/>
      <c r="E254" s="109"/>
      <c r="F254" s="109"/>
      <c r="G254" s="194">
        <f>VLOOKUP(E254,別表３!$B$9:$I$14,6,FALSE)</f>
        <v>0</v>
      </c>
      <c r="H254" s="194">
        <f>VLOOKUP($F254,別表３!$B$9:$I$14,6,FALSE)</f>
        <v>0</v>
      </c>
      <c r="I254" s="194">
        <f>VLOOKUP($F254,別表３!$B$9:$I$14,6,FALSE)</f>
        <v>0</v>
      </c>
      <c r="J254" s="194">
        <f>IF(F254=5,別表２!$E$2,0)</f>
        <v>0</v>
      </c>
      <c r="K254" s="194">
        <f>VLOOKUP($F254,別表３!$B$9:$I$14,4,FALSE)</f>
        <v>0</v>
      </c>
      <c r="L254" s="231" t="str">
        <f>IF(F254="","",VLOOKUP(F254,別表３!$B$9:$D$14,3,FALSE))</f>
        <v/>
      </c>
      <c r="M254" s="98"/>
      <c r="N254" s="98"/>
      <c r="O254" s="97"/>
      <c r="P254" s="232">
        <f t="shared" si="33"/>
        <v>0</v>
      </c>
      <c r="Q254" s="7">
        <f t="shared" si="32"/>
        <v>0</v>
      </c>
      <c r="R254" s="7">
        <f t="shared" si="21"/>
        <v>0</v>
      </c>
      <c r="S254" s="7">
        <f t="shared" si="22"/>
        <v>0</v>
      </c>
      <c r="T254" s="7" t="str">
        <f t="shared" si="29"/>
        <v/>
      </c>
      <c r="U254" s="7" t="str">
        <f t="shared" si="27"/>
        <v/>
      </c>
    </row>
    <row r="255" spans="1:21" ht="15.95" hidden="1" customHeight="1">
      <c r="A255" s="230" t="s">
        <v>1409</v>
      </c>
      <c r="B255" s="105"/>
      <c r="C255" s="108"/>
      <c r="D255" s="108"/>
      <c r="E255" s="109"/>
      <c r="F255" s="109"/>
      <c r="G255" s="194">
        <f>VLOOKUP(E255,別表３!$B$9:$I$14,6,FALSE)</f>
        <v>0</v>
      </c>
      <c r="H255" s="194">
        <f>VLOOKUP($F255,別表３!$B$9:$I$14,6,FALSE)</f>
        <v>0</v>
      </c>
      <c r="I255" s="194">
        <f>VLOOKUP($F255,別表３!$B$9:$I$14,6,FALSE)</f>
        <v>0</v>
      </c>
      <c r="J255" s="194">
        <f>IF(F255=5,別表２!$E$2,0)</f>
        <v>0</v>
      </c>
      <c r="K255" s="194">
        <f>VLOOKUP($F255,別表３!$B$9:$I$14,4,FALSE)</f>
        <v>0</v>
      </c>
      <c r="L255" s="231" t="str">
        <f>IF(F255="","",VLOOKUP(F255,別表３!$B$9:$D$14,3,FALSE))</f>
        <v/>
      </c>
      <c r="M255" s="98"/>
      <c r="N255" s="98"/>
      <c r="O255" s="97"/>
      <c r="P255" s="232">
        <f t="shared" si="33"/>
        <v>0</v>
      </c>
      <c r="Q255" s="7">
        <f t="shared" si="32"/>
        <v>0</v>
      </c>
      <c r="R255" s="7">
        <f t="shared" si="21"/>
        <v>0</v>
      </c>
      <c r="S255" s="7">
        <f t="shared" si="22"/>
        <v>0</v>
      </c>
      <c r="T255" s="7" t="str">
        <f t="shared" si="29"/>
        <v/>
      </c>
      <c r="U255" s="7" t="str">
        <f t="shared" si="27"/>
        <v/>
      </c>
    </row>
    <row r="256" spans="1:21" ht="15.95" hidden="1" customHeight="1">
      <c r="A256" s="230" t="s">
        <v>1410</v>
      </c>
      <c r="B256" s="105"/>
      <c r="C256" s="108"/>
      <c r="D256" s="108"/>
      <c r="E256" s="109"/>
      <c r="F256" s="109"/>
      <c r="G256" s="194">
        <f>VLOOKUP(E256,別表３!$B$9:$I$14,6,FALSE)</f>
        <v>0</v>
      </c>
      <c r="H256" s="194">
        <f>VLOOKUP($F256,別表３!$B$9:$I$14,6,FALSE)</f>
        <v>0</v>
      </c>
      <c r="I256" s="194">
        <f>VLOOKUP($F256,別表３!$B$9:$I$14,6,FALSE)</f>
        <v>0</v>
      </c>
      <c r="J256" s="194">
        <f>IF(F256=5,別表２!$E$2,0)</f>
        <v>0</v>
      </c>
      <c r="K256" s="194">
        <f>VLOOKUP($F256,別表３!$B$9:$I$14,4,FALSE)</f>
        <v>0</v>
      </c>
      <c r="L256" s="231" t="str">
        <f>IF(F256="","",VLOOKUP(F256,別表３!$B$9:$D$14,3,FALSE))</f>
        <v/>
      </c>
      <c r="M256" s="98"/>
      <c r="N256" s="98"/>
      <c r="O256" s="97"/>
      <c r="P256" s="232">
        <f t="shared" si="33"/>
        <v>0</v>
      </c>
      <c r="Q256" s="7">
        <f t="shared" si="32"/>
        <v>0</v>
      </c>
      <c r="R256" s="7">
        <f t="shared" si="21"/>
        <v>0</v>
      </c>
      <c r="S256" s="7">
        <f t="shared" si="22"/>
        <v>0</v>
      </c>
      <c r="T256" s="7" t="str">
        <f t="shared" si="29"/>
        <v/>
      </c>
      <c r="U256" s="7" t="str">
        <f t="shared" si="27"/>
        <v/>
      </c>
    </row>
    <row r="257" spans="1:21" ht="15.95" hidden="1" customHeight="1">
      <c r="A257" s="230" t="s">
        <v>1411</v>
      </c>
      <c r="B257" s="105"/>
      <c r="C257" s="108"/>
      <c r="D257" s="108"/>
      <c r="E257" s="109"/>
      <c r="F257" s="109"/>
      <c r="G257" s="194">
        <f>VLOOKUP(E257,別表３!$B$9:$I$14,6,FALSE)</f>
        <v>0</v>
      </c>
      <c r="H257" s="194">
        <f>VLOOKUP($F257,別表３!$B$9:$I$14,6,FALSE)</f>
        <v>0</v>
      </c>
      <c r="I257" s="194">
        <f>VLOOKUP($F257,別表３!$B$9:$I$14,6,FALSE)</f>
        <v>0</v>
      </c>
      <c r="J257" s="194">
        <f>IF(F257=5,別表２!$E$2,0)</f>
        <v>0</v>
      </c>
      <c r="K257" s="194">
        <f>VLOOKUP($F257,別表３!$B$9:$I$14,4,FALSE)</f>
        <v>0</v>
      </c>
      <c r="L257" s="231" t="str">
        <f>IF(F257="","",VLOOKUP(F257,別表３!$B$9:$D$14,3,FALSE))</f>
        <v/>
      </c>
      <c r="M257" s="98"/>
      <c r="N257" s="98"/>
      <c r="O257" s="97"/>
      <c r="P257" s="232">
        <f t="shared" si="33"/>
        <v>0</v>
      </c>
      <c r="Q257" s="7">
        <f t="shared" si="32"/>
        <v>0</v>
      </c>
      <c r="R257" s="7">
        <f t="shared" si="21"/>
        <v>0</v>
      </c>
      <c r="S257" s="7">
        <f t="shared" si="22"/>
        <v>0</v>
      </c>
      <c r="T257" s="7" t="str">
        <f t="shared" si="29"/>
        <v/>
      </c>
      <c r="U257" s="7" t="str">
        <f t="shared" si="27"/>
        <v/>
      </c>
    </row>
    <row r="258" spans="1:21" ht="15.95" hidden="1" customHeight="1">
      <c r="A258" s="230" t="s">
        <v>1412</v>
      </c>
      <c r="B258" s="105"/>
      <c r="C258" s="108"/>
      <c r="D258" s="108"/>
      <c r="E258" s="109"/>
      <c r="F258" s="109"/>
      <c r="G258" s="194">
        <f>VLOOKUP(E258,別表３!$B$9:$I$14,6,FALSE)</f>
        <v>0</v>
      </c>
      <c r="H258" s="194">
        <f>VLOOKUP($F258,別表３!$B$9:$I$14,6,FALSE)</f>
        <v>0</v>
      </c>
      <c r="I258" s="194">
        <f>VLOOKUP($F258,別表３!$B$9:$I$14,6,FALSE)</f>
        <v>0</v>
      </c>
      <c r="J258" s="194">
        <f>IF(F258=5,別表２!$E$2,0)</f>
        <v>0</v>
      </c>
      <c r="K258" s="194">
        <f>VLOOKUP($F258,別表３!$B$9:$I$14,4,FALSE)</f>
        <v>0</v>
      </c>
      <c r="L258" s="231" t="str">
        <f>IF(F258="","",VLOOKUP(F258,別表３!$B$9:$D$14,3,FALSE))</f>
        <v/>
      </c>
      <c r="M258" s="98"/>
      <c r="N258" s="98"/>
      <c r="O258" s="97"/>
      <c r="P258" s="232">
        <f t="shared" si="33"/>
        <v>0</v>
      </c>
      <c r="Q258" s="7">
        <f t="shared" si="32"/>
        <v>0</v>
      </c>
      <c r="R258" s="7">
        <f t="shared" si="21"/>
        <v>0</v>
      </c>
      <c r="S258" s="7">
        <f t="shared" si="22"/>
        <v>0</v>
      </c>
      <c r="T258" s="7" t="str">
        <f t="shared" si="29"/>
        <v/>
      </c>
      <c r="U258" s="7" t="str">
        <f t="shared" si="27"/>
        <v/>
      </c>
    </row>
    <row r="259" spans="1:21" ht="15.95" hidden="1" customHeight="1">
      <c r="A259" s="230" t="s">
        <v>1413</v>
      </c>
      <c r="B259" s="105"/>
      <c r="C259" s="108"/>
      <c r="D259" s="108"/>
      <c r="E259" s="109"/>
      <c r="F259" s="109"/>
      <c r="G259" s="194">
        <f>VLOOKUP(E259,別表３!$B$9:$I$14,6,FALSE)</f>
        <v>0</v>
      </c>
      <c r="H259" s="194">
        <f>VLOOKUP($F259,別表３!$B$9:$I$14,6,FALSE)</f>
        <v>0</v>
      </c>
      <c r="I259" s="194">
        <f>VLOOKUP($F259,別表３!$B$9:$I$14,6,FALSE)</f>
        <v>0</v>
      </c>
      <c r="J259" s="194">
        <f>IF(F259=5,別表２!$E$2,0)</f>
        <v>0</v>
      </c>
      <c r="K259" s="194">
        <f>VLOOKUP($F259,別表３!$B$9:$I$14,4,FALSE)</f>
        <v>0</v>
      </c>
      <c r="L259" s="231" t="str">
        <f>IF(F259="","",VLOOKUP(F259,別表３!$B$9:$D$14,3,FALSE))</f>
        <v/>
      </c>
      <c r="M259" s="98"/>
      <c r="N259" s="98"/>
      <c r="O259" s="97"/>
      <c r="P259" s="232">
        <f t="shared" si="33"/>
        <v>0</v>
      </c>
      <c r="Q259" s="7">
        <f t="shared" si="32"/>
        <v>0</v>
      </c>
      <c r="R259" s="7">
        <f t="shared" si="21"/>
        <v>0</v>
      </c>
      <c r="S259" s="7">
        <f t="shared" si="22"/>
        <v>0</v>
      </c>
      <c r="T259" s="7" t="str">
        <f t="shared" si="29"/>
        <v/>
      </c>
      <c r="U259" s="7" t="str">
        <f t="shared" si="27"/>
        <v/>
      </c>
    </row>
    <row r="260" spans="1:21" ht="15.95" hidden="1" customHeight="1">
      <c r="A260" s="230" t="s">
        <v>1414</v>
      </c>
      <c r="B260" s="105"/>
      <c r="C260" s="108"/>
      <c r="D260" s="108"/>
      <c r="E260" s="109"/>
      <c r="F260" s="109"/>
      <c r="G260" s="194">
        <f>VLOOKUP(E260,別表３!$B$9:$I$14,6,FALSE)</f>
        <v>0</v>
      </c>
      <c r="H260" s="194">
        <f>VLOOKUP($F260,別表３!$B$9:$I$14,6,FALSE)</f>
        <v>0</v>
      </c>
      <c r="I260" s="194">
        <f>VLOOKUP($F260,別表３!$B$9:$I$14,6,FALSE)</f>
        <v>0</v>
      </c>
      <c r="J260" s="194">
        <f>IF(F260=5,別表２!$E$2,0)</f>
        <v>0</v>
      </c>
      <c r="K260" s="194">
        <f>VLOOKUP($F260,別表３!$B$9:$I$14,4,FALSE)</f>
        <v>0</v>
      </c>
      <c r="L260" s="231" t="str">
        <f>IF(F260="","",VLOOKUP(F260,別表３!$B$9:$D$14,3,FALSE))</f>
        <v/>
      </c>
      <c r="M260" s="98"/>
      <c r="N260" s="98"/>
      <c r="O260" s="97"/>
      <c r="P260" s="232">
        <f t="shared" si="33"/>
        <v>0</v>
      </c>
      <c r="Q260" s="7">
        <f t="shared" si="32"/>
        <v>0</v>
      </c>
      <c r="R260" s="7">
        <f t="shared" si="21"/>
        <v>0</v>
      </c>
      <c r="S260" s="7">
        <f t="shared" si="22"/>
        <v>0</v>
      </c>
      <c r="T260" s="7" t="str">
        <f t="shared" si="29"/>
        <v/>
      </c>
      <c r="U260" s="7" t="str">
        <f t="shared" si="27"/>
        <v/>
      </c>
    </row>
    <row r="261" spans="1:21" ht="15.95" hidden="1" customHeight="1">
      <c r="A261" s="230" t="s">
        <v>1415</v>
      </c>
      <c r="B261" s="105"/>
      <c r="C261" s="108"/>
      <c r="D261" s="108"/>
      <c r="E261" s="109"/>
      <c r="F261" s="109"/>
      <c r="G261" s="194">
        <f>VLOOKUP(E261,別表３!$B$9:$I$14,6,FALSE)</f>
        <v>0</v>
      </c>
      <c r="H261" s="194">
        <f>VLOOKUP($F261,別表３!$B$9:$I$14,6,FALSE)</f>
        <v>0</v>
      </c>
      <c r="I261" s="194">
        <f>VLOOKUP($F261,別表３!$B$9:$I$14,6,FALSE)</f>
        <v>0</v>
      </c>
      <c r="J261" s="194">
        <f>IF(F261=5,別表２!$E$2,0)</f>
        <v>0</v>
      </c>
      <c r="K261" s="194">
        <f>VLOOKUP($F261,別表３!$B$9:$I$14,4,FALSE)</f>
        <v>0</v>
      </c>
      <c r="L261" s="231" t="str">
        <f>IF(F261="","",VLOOKUP(F261,別表３!$B$9:$D$14,3,FALSE))</f>
        <v/>
      </c>
      <c r="M261" s="98"/>
      <c r="N261" s="98"/>
      <c r="O261" s="97"/>
      <c r="P261" s="232">
        <f t="shared" si="33"/>
        <v>0</v>
      </c>
      <c r="Q261" s="7">
        <f>IF(E261=5,G261,0)</f>
        <v>0</v>
      </c>
      <c r="R261" s="7">
        <f t="shared" si="21"/>
        <v>0</v>
      </c>
      <c r="S261" s="7">
        <f t="shared" si="22"/>
        <v>0</v>
      </c>
      <c r="T261" s="7" t="str">
        <f t="shared" si="29"/>
        <v/>
      </c>
      <c r="U261" s="7" t="str">
        <f t="shared" si="27"/>
        <v/>
      </c>
    </row>
    <row r="262" spans="1:21" s="217" customFormat="1" ht="15.95" hidden="1" customHeight="1">
      <c r="A262" s="230" t="s">
        <v>1416</v>
      </c>
      <c r="B262" s="105"/>
      <c r="C262" s="108"/>
      <c r="D262" s="108"/>
      <c r="E262" s="109"/>
      <c r="F262" s="109"/>
      <c r="G262" s="194">
        <f>VLOOKUP(E262,別表３!$B$9:$I$14,6,FALSE)</f>
        <v>0</v>
      </c>
      <c r="H262" s="194">
        <f>VLOOKUP($F262,別表３!$B$9:$I$14,6,FALSE)</f>
        <v>0</v>
      </c>
      <c r="I262" s="194">
        <f>VLOOKUP($F262,別表３!$B$9:$I$14,6,FALSE)</f>
        <v>0</v>
      </c>
      <c r="J262" s="194">
        <f>IF(F262=5,別表２!$E$2,0)</f>
        <v>0</v>
      </c>
      <c r="K262" s="194">
        <f>VLOOKUP($F262,別表３!$B$9:$I$14,4,FALSE)</f>
        <v>0</v>
      </c>
      <c r="L262" s="231" t="str">
        <f>IF(F262="","",VLOOKUP(F262,別表３!$B$9:$D$14,3,FALSE))</f>
        <v/>
      </c>
      <c r="M262" s="98"/>
      <c r="N262" s="98"/>
      <c r="O262" s="97"/>
      <c r="P262" s="232">
        <f t="shared" si="33"/>
        <v>0</v>
      </c>
      <c r="Q262" s="7">
        <f t="shared" ref="Q262:Q279" si="34">IF(E262=5,G262,0)</f>
        <v>0</v>
      </c>
      <c r="R262" s="7">
        <f t="shared" si="21"/>
        <v>0</v>
      </c>
      <c r="S262" s="7">
        <f t="shared" si="22"/>
        <v>0</v>
      </c>
      <c r="T262" s="7" t="str">
        <f t="shared" si="29"/>
        <v/>
      </c>
      <c r="U262" s="7" t="str">
        <f t="shared" si="27"/>
        <v/>
      </c>
    </row>
    <row r="263" spans="1:21" s="217" customFormat="1" ht="15.95" hidden="1" customHeight="1">
      <c r="A263" s="230" t="s">
        <v>1417</v>
      </c>
      <c r="B263" s="105"/>
      <c r="C263" s="108"/>
      <c r="D263" s="108"/>
      <c r="E263" s="109"/>
      <c r="F263" s="109"/>
      <c r="G263" s="194">
        <f>VLOOKUP(E263,別表３!$B$9:$I$14,6,FALSE)</f>
        <v>0</v>
      </c>
      <c r="H263" s="194">
        <f>VLOOKUP($F263,別表３!$B$9:$I$14,6,FALSE)</f>
        <v>0</v>
      </c>
      <c r="I263" s="194">
        <f>VLOOKUP($F263,別表３!$B$9:$I$14,6,FALSE)</f>
        <v>0</v>
      </c>
      <c r="J263" s="194">
        <f>IF(F263=5,別表２!$E$2,0)</f>
        <v>0</v>
      </c>
      <c r="K263" s="194">
        <f>VLOOKUP($F263,別表３!$B$9:$I$14,4,FALSE)</f>
        <v>0</v>
      </c>
      <c r="L263" s="231" t="str">
        <f>IF(F263="","",VLOOKUP(F263,別表３!$B$9:$D$14,3,FALSE))</f>
        <v/>
      </c>
      <c r="M263" s="98"/>
      <c r="N263" s="98"/>
      <c r="O263" s="97"/>
      <c r="P263" s="232">
        <f t="shared" si="33"/>
        <v>0</v>
      </c>
      <c r="Q263" s="7">
        <f t="shared" si="34"/>
        <v>0</v>
      </c>
      <c r="R263" s="7">
        <f t="shared" si="21"/>
        <v>0</v>
      </c>
      <c r="S263" s="7">
        <f t="shared" si="22"/>
        <v>0</v>
      </c>
      <c r="T263" s="7" t="str">
        <f t="shared" si="29"/>
        <v/>
      </c>
      <c r="U263" s="7" t="str">
        <f t="shared" si="27"/>
        <v/>
      </c>
    </row>
    <row r="264" spans="1:21" s="217" customFormat="1" ht="15.95" hidden="1" customHeight="1">
      <c r="A264" s="230" t="s">
        <v>1418</v>
      </c>
      <c r="B264" s="105"/>
      <c r="C264" s="110"/>
      <c r="D264" s="110"/>
      <c r="E264" s="109"/>
      <c r="F264" s="109"/>
      <c r="G264" s="194">
        <f>VLOOKUP(E264,別表３!$B$9:$I$14,6,FALSE)</f>
        <v>0</v>
      </c>
      <c r="H264" s="194">
        <f>VLOOKUP($F264,別表３!$B$9:$I$14,6,FALSE)</f>
        <v>0</v>
      </c>
      <c r="I264" s="194">
        <f>VLOOKUP($F264,別表３!$B$9:$I$14,6,FALSE)</f>
        <v>0</v>
      </c>
      <c r="J264" s="194">
        <f>IF(F264=5,別表２!$E$2,0)</f>
        <v>0</v>
      </c>
      <c r="K264" s="194">
        <f>VLOOKUP($F264,別表３!$B$9:$I$14,4,FALSE)</f>
        <v>0</v>
      </c>
      <c r="L264" s="231" t="str">
        <f>IF(F264="","",VLOOKUP(F264,別表３!$B$9:$D$14,3,FALSE))</f>
        <v/>
      </c>
      <c r="M264" s="98"/>
      <c r="N264" s="98"/>
      <c r="O264" s="97"/>
      <c r="P264" s="232">
        <f t="shared" si="33"/>
        <v>0</v>
      </c>
      <c r="Q264" s="7">
        <f t="shared" si="34"/>
        <v>0</v>
      </c>
      <c r="R264" s="7">
        <f t="shared" si="21"/>
        <v>0</v>
      </c>
      <c r="S264" s="7">
        <f t="shared" si="22"/>
        <v>0</v>
      </c>
      <c r="T264" s="7" t="str">
        <f t="shared" si="29"/>
        <v/>
      </c>
      <c r="U264" s="7" t="str">
        <f t="shared" si="27"/>
        <v/>
      </c>
    </row>
    <row r="265" spans="1:21" s="217" customFormat="1" ht="15.95" hidden="1" customHeight="1">
      <c r="A265" s="230" t="s">
        <v>1419</v>
      </c>
      <c r="B265" s="105"/>
      <c r="C265" s="108"/>
      <c r="D265" s="108"/>
      <c r="E265" s="109"/>
      <c r="F265" s="109"/>
      <c r="G265" s="194">
        <f>VLOOKUP(E265,別表３!$B$9:$I$14,6,FALSE)</f>
        <v>0</v>
      </c>
      <c r="H265" s="194">
        <f>VLOOKUP($F265,別表３!$B$9:$I$14,6,FALSE)</f>
        <v>0</v>
      </c>
      <c r="I265" s="194">
        <f>VLOOKUP($F265,別表３!$B$9:$I$14,6,FALSE)</f>
        <v>0</v>
      </c>
      <c r="J265" s="194">
        <f>IF(F265=5,別表２!$E$2,0)</f>
        <v>0</v>
      </c>
      <c r="K265" s="194">
        <f>VLOOKUP($F265,別表３!$B$9:$I$14,4,FALSE)</f>
        <v>0</v>
      </c>
      <c r="L265" s="231" t="str">
        <f>IF(F265="","",VLOOKUP(F265,別表３!$B$9:$D$14,3,FALSE))</f>
        <v/>
      </c>
      <c r="M265" s="98"/>
      <c r="N265" s="98"/>
      <c r="O265" s="97"/>
      <c r="P265" s="232">
        <f t="shared" si="33"/>
        <v>0</v>
      </c>
      <c r="Q265" s="7">
        <f t="shared" si="34"/>
        <v>0</v>
      </c>
      <c r="R265" s="7">
        <f t="shared" si="21"/>
        <v>0</v>
      </c>
      <c r="S265" s="7">
        <f t="shared" si="22"/>
        <v>0</v>
      </c>
      <c r="T265" s="7" t="str">
        <f t="shared" si="29"/>
        <v/>
      </c>
      <c r="U265" s="7" t="str">
        <f t="shared" si="27"/>
        <v/>
      </c>
    </row>
    <row r="266" spans="1:21" ht="15.95" hidden="1" customHeight="1">
      <c r="A266" s="230" t="s">
        <v>1420</v>
      </c>
      <c r="B266" s="105"/>
      <c r="C266" s="108"/>
      <c r="D266" s="108"/>
      <c r="E266" s="109"/>
      <c r="F266" s="109"/>
      <c r="G266" s="194">
        <f>VLOOKUP(E266,別表３!$B$9:$I$14,6,FALSE)</f>
        <v>0</v>
      </c>
      <c r="H266" s="194">
        <f>VLOOKUP($F266,別表３!$B$9:$I$14,6,FALSE)</f>
        <v>0</v>
      </c>
      <c r="I266" s="194">
        <f>VLOOKUP($F266,別表３!$B$9:$I$14,6,FALSE)</f>
        <v>0</v>
      </c>
      <c r="J266" s="194">
        <f>IF(F266=5,別表２!$E$2,0)</f>
        <v>0</v>
      </c>
      <c r="K266" s="194">
        <f>VLOOKUP($F266,別表３!$B$9:$I$14,4,FALSE)</f>
        <v>0</v>
      </c>
      <c r="L266" s="231" t="str">
        <f>IF(F266="","",VLOOKUP(F266,別表３!$B$9:$D$14,3,FALSE))</f>
        <v/>
      </c>
      <c r="M266" s="98"/>
      <c r="N266" s="98"/>
      <c r="O266" s="97"/>
      <c r="P266" s="232">
        <f t="shared" si="33"/>
        <v>0</v>
      </c>
      <c r="Q266" s="7">
        <f t="shared" si="34"/>
        <v>0</v>
      </c>
      <c r="R266" s="7">
        <f t="shared" si="21"/>
        <v>0</v>
      </c>
      <c r="S266" s="7">
        <f t="shared" si="22"/>
        <v>0</v>
      </c>
      <c r="T266" s="7" t="str">
        <f t="shared" si="29"/>
        <v/>
      </c>
      <c r="U266" s="7" t="str">
        <f t="shared" si="27"/>
        <v/>
      </c>
    </row>
    <row r="267" spans="1:21" ht="15.95" hidden="1" customHeight="1">
      <c r="A267" s="230" t="s">
        <v>1421</v>
      </c>
      <c r="B267" s="105"/>
      <c r="C267" s="108"/>
      <c r="D267" s="108"/>
      <c r="E267" s="109"/>
      <c r="F267" s="109"/>
      <c r="G267" s="194">
        <f>VLOOKUP(E267,別表３!$B$9:$I$14,6,FALSE)</f>
        <v>0</v>
      </c>
      <c r="H267" s="194">
        <f>VLOOKUP($F267,別表３!$B$9:$I$14,6,FALSE)</f>
        <v>0</v>
      </c>
      <c r="I267" s="194">
        <f>VLOOKUP($F267,別表３!$B$9:$I$14,6,FALSE)</f>
        <v>0</v>
      </c>
      <c r="J267" s="194">
        <f>IF(F267=5,別表２!$E$2,0)</f>
        <v>0</v>
      </c>
      <c r="K267" s="194">
        <f>VLOOKUP($F267,別表３!$B$9:$I$14,4,FALSE)</f>
        <v>0</v>
      </c>
      <c r="L267" s="231" t="str">
        <f>IF(F267="","",VLOOKUP(F267,別表３!$B$9:$D$14,3,FALSE))</f>
        <v/>
      </c>
      <c r="M267" s="98"/>
      <c r="N267" s="98"/>
      <c r="O267" s="97"/>
      <c r="P267" s="232">
        <f t="shared" si="33"/>
        <v>0</v>
      </c>
      <c r="Q267" s="7">
        <f t="shared" si="34"/>
        <v>0</v>
      </c>
      <c r="R267" s="7">
        <f t="shared" si="21"/>
        <v>0</v>
      </c>
      <c r="S267" s="7">
        <f t="shared" si="22"/>
        <v>0</v>
      </c>
      <c r="T267" s="7" t="str">
        <f t="shared" si="29"/>
        <v/>
      </c>
      <c r="U267" s="7" t="str">
        <f t="shared" si="27"/>
        <v/>
      </c>
    </row>
    <row r="268" spans="1:21" ht="15.95" hidden="1" customHeight="1">
      <c r="A268" s="230" t="s">
        <v>1422</v>
      </c>
      <c r="B268" s="105"/>
      <c r="C268" s="108"/>
      <c r="D268" s="108"/>
      <c r="E268" s="109"/>
      <c r="F268" s="109"/>
      <c r="G268" s="194">
        <f>VLOOKUP(E268,別表３!$B$9:$I$14,6,FALSE)</f>
        <v>0</v>
      </c>
      <c r="H268" s="194">
        <f>VLOOKUP($F268,別表３!$B$9:$I$14,6,FALSE)</f>
        <v>0</v>
      </c>
      <c r="I268" s="194">
        <f>VLOOKUP($F268,別表３!$B$9:$I$14,6,FALSE)</f>
        <v>0</v>
      </c>
      <c r="J268" s="194">
        <f>IF(F268=5,別表２!$E$2,0)</f>
        <v>0</v>
      </c>
      <c r="K268" s="194">
        <f>VLOOKUP($F268,別表３!$B$9:$I$14,4,FALSE)</f>
        <v>0</v>
      </c>
      <c r="L268" s="231" t="str">
        <f>IF(F268="","",VLOOKUP(F268,別表３!$B$9:$D$14,3,FALSE))</f>
        <v/>
      </c>
      <c r="M268" s="98"/>
      <c r="N268" s="98"/>
      <c r="O268" s="97"/>
      <c r="P268" s="232">
        <f t="shared" si="33"/>
        <v>0</v>
      </c>
      <c r="Q268" s="7">
        <f t="shared" si="34"/>
        <v>0</v>
      </c>
      <c r="R268" s="7">
        <f t="shared" si="21"/>
        <v>0</v>
      </c>
      <c r="S268" s="7">
        <f t="shared" si="22"/>
        <v>0</v>
      </c>
      <c r="T268" s="7" t="str">
        <f t="shared" si="29"/>
        <v/>
      </c>
      <c r="U268" s="7" t="str">
        <f t="shared" si="27"/>
        <v/>
      </c>
    </row>
    <row r="269" spans="1:21" ht="15.95" hidden="1" customHeight="1">
      <c r="A269" s="230" t="s">
        <v>1423</v>
      </c>
      <c r="B269" s="105"/>
      <c r="C269" s="108"/>
      <c r="D269" s="108"/>
      <c r="E269" s="109"/>
      <c r="F269" s="109"/>
      <c r="G269" s="194">
        <f>VLOOKUP(E269,別表３!$B$9:$I$14,6,FALSE)</f>
        <v>0</v>
      </c>
      <c r="H269" s="194">
        <f>VLOOKUP($F269,別表３!$B$9:$I$14,6,FALSE)</f>
        <v>0</v>
      </c>
      <c r="I269" s="194">
        <f>VLOOKUP($F269,別表３!$B$9:$I$14,6,FALSE)</f>
        <v>0</v>
      </c>
      <c r="J269" s="194">
        <f>IF(F269=5,別表２!$E$2,0)</f>
        <v>0</v>
      </c>
      <c r="K269" s="194">
        <f>VLOOKUP($F269,別表３!$B$9:$I$14,4,FALSE)</f>
        <v>0</v>
      </c>
      <c r="L269" s="231" t="str">
        <f>IF(F269="","",VLOOKUP(F269,別表３!$B$9:$D$14,3,FALSE))</f>
        <v/>
      </c>
      <c r="M269" s="98"/>
      <c r="N269" s="98"/>
      <c r="O269" s="97"/>
      <c r="P269" s="232">
        <f t="shared" si="33"/>
        <v>0</v>
      </c>
      <c r="Q269" s="7">
        <f t="shared" si="34"/>
        <v>0</v>
      </c>
      <c r="R269" s="7">
        <f t="shared" si="21"/>
        <v>0</v>
      </c>
      <c r="S269" s="7">
        <f t="shared" si="22"/>
        <v>0</v>
      </c>
      <c r="T269" s="7" t="str">
        <f t="shared" si="29"/>
        <v/>
      </c>
      <c r="U269" s="7" t="str">
        <f t="shared" si="27"/>
        <v/>
      </c>
    </row>
    <row r="270" spans="1:21" ht="15.95" hidden="1" customHeight="1">
      <c r="A270" s="230" t="s">
        <v>1424</v>
      </c>
      <c r="B270" s="105"/>
      <c r="C270" s="108"/>
      <c r="D270" s="108"/>
      <c r="E270" s="109"/>
      <c r="F270" s="109"/>
      <c r="G270" s="194">
        <f>VLOOKUP(E270,別表３!$B$9:$I$14,6,FALSE)</f>
        <v>0</v>
      </c>
      <c r="H270" s="194">
        <f>VLOOKUP($F270,別表３!$B$9:$I$14,6,FALSE)</f>
        <v>0</v>
      </c>
      <c r="I270" s="194">
        <f>VLOOKUP($F270,別表３!$B$9:$I$14,6,FALSE)</f>
        <v>0</v>
      </c>
      <c r="J270" s="194">
        <f>IF(F270=5,別表２!$E$2,0)</f>
        <v>0</v>
      </c>
      <c r="K270" s="194">
        <f>VLOOKUP($F270,別表３!$B$9:$I$14,4,FALSE)</f>
        <v>0</v>
      </c>
      <c r="L270" s="231" t="str">
        <f>IF(F270="","",VLOOKUP(F270,別表３!$B$9:$D$14,3,FALSE))</f>
        <v/>
      </c>
      <c r="M270" s="98"/>
      <c r="N270" s="98"/>
      <c r="O270" s="97"/>
      <c r="P270" s="232">
        <f t="shared" si="33"/>
        <v>0</v>
      </c>
      <c r="Q270" s="7">
        <f t="shared" si="34"/>
        <v>0</v>
      </c>
      <c r="R270" s="7">
        <f t="shared" si="21"/>
        <v>0</v>
      </c>
      <c r="S270" s="7">
        <f t="shared" si="22"/>
        <v>0</v>
      </c>
      <c r="T270" s="7" t="str">
        <f t="shared" si="29"/>
        <v/>
      </c>
      <c r="U270" s="7" t="str">
        <f t="shared" si="27"/>
        <v/>
      </c>
    </row>
    <row r="271" spans="1:21" ht="15.95" hidden="1" customHeight="1">
      <c r="A271" s="230" t="s">
        <v>1425</v>
      </c>
      <c r="B271" s="105"/>
      <c r="C271" s="108"/>
      <c r="D271" s="108"/>
      <c r="E271" s="109"/>
      <c r="F271" s="109"/>
      <c r="G271" s="194">
        <f>VLOOKUP(E271,別表３!$B$9:$I$14,6,FALSE)</f>
        <v>0</v>
      </c>
      <c r="H271" s="194">
        <f>VLOOKUP($F271,別表３!$B$9:$I$14,6,FALSE)</f>
        <v>0</v>
      </c>
      <c r="I271" s="194">
        <f>VLOOKUP($F271,別表３!$B$9:$I$14,6,FALSE)</f>
        <v>0</v>
      </c>
      <c r="J271" s="194">
        <f>IF(F271=5,別表２!$E$2,0)</f>
        <v>0</v>
      </c>
      <c r="K271" s="194">
        <f>VLOOKUP($F271,別表３!$B$9:$I$14,4,FALSE)</f>
        <v>0</v>
      </c>
      <c r="L271" s="231" t="str">
        <f>IF(F271="","",VLOOKUP(F271,別表３!$B$9:$D$14,3,FALSE))</f>
        <v/>
      </c>
      <c r="M271" s="98"/>
      <c r="N271" s="98"/>
      <c r="O271" s="97"/>
      <c r="P271" s="232">
        <f t="shared" si="33"/>
        <v>0</v>
      </c>
      <c r="Q271" s="7">
        <f t="shared" si="34"/>
        <v>0</v>
      </c>
      <c r="R271" s="7">
        <f t="shared" si="21"/>
        <v>0</v>
      </c>
      <c r="S271" s="7">
        <f t="shared" si="22"/>
        <v>0</v>
      </c>
      <c r="T271" s="7" t="str">
        <f t="shared" si="29"/>
        <v/>
      </c>
      <c r="U271" s="7" t="str">
        <f t="shared" si="27"/>
        <v/>
      </c>
    </row>
    <row r="272" spans="1:21" ht="15.95" hidden="1" customHeight="1">
      <c r="A272" s="230" t="s">
        <v>1426</v>
      </c>
      <c r="B272" s="105"/>
      <c r="C272" s="109"/>
      <c r="D272" s="109"/>
      <c r="E272" s="109"/>
      <c r="F272" s="109"/>
      <c r="G272" s="194">
        <f>VLOOKUP(E272,別表３!$B$9:$I$14,6,FALSE)</f>
        <v>0</v>
      </c>
      <c r="H272" s="194">
        <f>VLOOKUP($F272,別表３!$B$9:$I$14,6,FALSE)</f>
        <v>0</v>
      </c>
      <c r="I272" s="194">
        <f>VLOOKUP($F272,別表３!$B$9:$I$14,6,FALSE)</f>
        <v>0</v>
      </c>
      <c r="J272" s="194">
        <f>IF(F272=5,別表２!$E$2,0)</f>
        <v>0</v>
      </c>
      <c r="K272" s="194">
        <f>VLOOKUP($F272,別表３!$B$9:$I$14,4,FALSE)</f>
        <v>0</v>
      </c>
      <c r="L272" s="231" t="str">
        <f>IF(F272="","",VLOOKUP(F272,別表３!$B$9:$D$14,3,FALSE))</f>
        <v/>
      </c>
      <c r="M272" s="98"/>
      <c r="N272" s="98"/>
      <c r="O272" s="97"/>
      <c r="P272" s="232">
        <f t="shared" si="33"/>
        <v>0</v>
      </c>
      <c r="Q272" s="7">
        <f t="shared" si="34"/>
        <v>0</v>
      </c>
      <c r="R272" s="7">
        <f t="shared" si="21"/>
        <v>0</v>
      </c>
      <c r="S272" s="7">
        <f t="shared" si="22"/>
        <v>0</v>
      </c>
      <c r="T272" s="7" t="str">
        <f t="shared" si="29"/>
        <v/>
      </c>
      <c r="U272" s="7" t="str">
        <f t="shared" si="27"/>
        <v/>
      </c>
    </row>
    <row r="273" spans="1:21" ht="15.95" hidden="1" customHeight="1">
      <c r="A273" s="230" t="s">
        <v>1427</v>
      </c>
      <c r="B273" s="105"/>
      <c r="C273" s="109"/>
      <c r="D273" s="109"/>
      <c r="E273" s="109"/>
      <c r="F273" s="109"/>
      <c r="G273" s="194">
        <f>VLOOKUP(E273,別表３!$B$9:$I$14,6,FALSE)</f>
        <v>0</v>
      </c>
      <c r="H273" s="194">
        <f>VLOOKUP($F273,別表３!$B$9:$I$14,6,FALSE)</f>
        <v>0</v>
      </c>
      <c r="I273" s="194">
        <f>VLOOKUP($F273,別表３!$B$9:$I$14,6,FALSE)</f>
        <v>0</v>
      </c>
      <c r="J273" s="194">
        <f>IF(F273=5,別表２!$E$2,0)</f>
        <v>0</v>
      </c>
      <c r="K273" s="194">
        <f>VLOOKUP($F273,別表３!$B$9:$I$14,4,FALSE)</f>
        <v>0</v>
      </c>
      <c r="L273" s="231" t="str">
        <f>IF(F273="","",VLOOKUP(F273,別表３!$B$9:$D$14,3,FALSE))</f>
        <v/>
      </c>
      <c r="M273" s="98"/>
      <c r="N273" s="98"/>
      <c r="O273" s="97"/>
      <c r="P273" s="232">
        <f t="shared" si="33"/>
        <v>0</v>
      </c>
      <c r="Q273" s="7">
        <f t="shared" si="34"/>
        <v>0</v>
      </c>
      <c r="R273" s="7">
        <f t="shared" si="21"/>
        <v>0</v>
      </c>
      <c r="S273" s="7">
        <f t="shared" si="22"/>
        <v>0</v>
      </c>
      <c r="T273" s="7" t="str">
        <f t="shared" si="29"/>
        <v/>
      </c>
      <c r="U273" s="7" t="str">
        <f t="shared" si="27"/>
        <v/>
      </c>
    </row>
    <row r="274" spans="1:21" ht="15.95" hidden="1" customHeight="1">
      <c r="A274" s="230" t="s">
        <v>1428</v>
      </c>
      <c r="B274" s="105"/>
      <c r="C274" s="109"/>
      <c r="D274" s="109"/>
      <c r="E274" s="109"/>
      <c r="F274" s="109"/>
      <c r="G274" s="194">
        <f>VLOOKUP(E274,別表３!$B$9:$I$14,6,FALSE)</f>
        <v>0</v>
      </c>
      <c r="H274" s="194">
        <f>VLOOKUP($F274,別表３!$B$9:$I$14,6,FALSE)</f>
        <v>0</v>
      </c>
      <c r="I274" s="194">
        <f>VLOOKUP($F274,別表３!$B$9:$I$14,6,FALSE)</f>
        <v>0</v>
      </c>
      <c r="J274" s="194">
        <f>IF(F274=5,別表２!$E$2,0)</f>
        <v>0</v>
      </c>
      <c r="K274" s="194">
        <f>VLOOKUP($F274,別表３!$B$9:$I$14,4,FALSE)</f>
        <v>0</v>
      </c>
      <c r="L274" s="231" t="str">
        <f>IF(F274="","",VLOOKUP(F274,別表３!$B$9:$D$14,3,FALSE))</f>
        <v/>
      </c>
      <c r="M274" s="98"/>
      <c r="N274" s="98"/>
      <c r="O274" s="97"/>
      <c r="P274" s="232">
        <f t="shared" si="33"/>
        <v>0</v>
      </c>
      <c r="Q274" s="7">
        <f t="shared" si="34"/>
        <v>0</v>
      </c>
      <c r="R274" s="7">
        <f t="shared" si="21"/>
        <v>0</v>
      </c>
      <c r="S274" s="7">
        <f t="shared" si="22"/>
        <v>0</v>
      </c>
      <c r="T274" s="7" t="str">
        <f t="shared" si="29"/>
        <v/>
      </c>
      <c r="U274" s="7" t="str">
        <f t="shared" si="27"/>
        <v/>
      </c>
    </row>
    <row r="275" spans="1:21" ht="15.95" hidden="1" customHeight="1">
      <c r="A275" s="230" t="s">
        <v>1429</v>
      </c>
      <c r="B275" s="105"/>
      <c r="C275" s="109"/>
      <c r="D275" s="109"/>
      <c r="E275" s="109"/>
      <c r="F275" s="109"/>
      <c r="G275" s="194">
        <f>VLOOKUP(E275,別表３!$B$9:$I$14,6,FALSE)</f>
        <v>0</v>
      </c>
      <c r="H275" s="194">
        <f>VLOOKUP($F275,別表３!$B$9:$I$14,6,FALSE)</f>
        <v>0</v>
      </c>
      <c r="I275" s="194">
        <f>VLOOKUP($F275,別表３!$B$9:$I$14,6,FALSE)</f>
        <v>0</v>
      </c>
      <c r="J275" s="194">
        <f>IF(F275=5,別表２!$E$2,0)</f>
        <v>0</v>
      </c>
      <c r="K275" s="194">
        <f>VLOOKUP($F275,別表３!$B$9:$I$14,4,FALSE)</f>
        <v>0</v>
      </c>
      <c r="L275" s="231" t="str">
        <f>IF(F275="","",VLOOKUP(F275,別表３!$B$9:$D$14,3,FALSE))</f>
        <v/>
      </c>
      <c r="M275" s="98"/>
      <c r="N275" s="98"/>
      <c r="O275" s="97"/>
      <c r="P275" s="232">
        <f t="shared" si="33"/>
        <v>0</v>
      </c>
      <c r="Q275" s="7">
        <f t="shared" si="34"/>
        <v>0</v>
      </c>
      <c r="R275" s="7">
        <f t="shared" si="21"/>
        <v>0</v>
      </c>
      <c r="S275" s="7">
        <f t="shared" si="22"/>
        <v>0</v>
      </c>
      <c r="T275" s="7" t="str">
        <f t="shared" si="29"/>
        <v/>
      </c>
      <c r="U275" s="7" t="str">
        <f t="shared" si="27"/>
        <v/>
      </c>
    </row>
    <row r="276" spans="1:21" ht="15.95" hidden="1" customHeight="1">
      <c r="A276" s="230" t="s">
        <v>1430</v>
      </c>
      <c r="B276" s="105"/>
      <c r="C276" s="109"/>
      <c r="D276" s="109"/>
      <c r="E276" s="109"/>
      <c r="F276" s="109"/>
      <c r="G276" s="194">
        <f>VLOOKUP(E276,別表３!$B$9:$I$14,6,FALSE)</f>
        <v>0</v>
      </c>
      <c r="H276" s="194">
        <f>VLOOKUP($F276,別表３!$B$9:$I$14,6,FALSE)</f>
        <v>0</v>
      </c>
      <c r="I276" s="194">
        <f>VLOOKUP($F276,別表３!$B$9:$I$14,6,FALSE)</f>
        <v>0</v>
      </c>
      <c r="J276" s="194">
        <f>IF(F276=5,別表２!$E$2,0)</f>
        <v>0</v>
      </c>
      <c r="K276" s="194">
        <f>VLOOKUP($F276,別表３!$B$9:$I$14,4,FALSE)</f>
        <v>0</v>
      </c>
      <c r="L276" s="231" t="str">
        <f>IF(F276="","",VLOOKUP(F276,別表３!$B$9:$D$14,3,FALSE))</f>
        <v/>
      </c>
      <c r="M276" s="98"/>
      <c r="N276" s="98"/>
      <c r="O276" s="97"/>
      <c r="P276" s="232">
        <f t="shared" si="33"/>
        <v>0</v>
      </c>
      <c r="Q276" s="7">
        <f t="shared" si="34"/>
        <v>0</v>
      </c>
      <c r="R276" s="7">
        <f t="shared" si="21"/>
        <v>0</v>
      </c>
      <c r="S276" s="7">
        <f t="shared" si="22"/>
        <v>0</v>
      </c>
      <c r="T276" s="7" t="str">
        <f t="shared" si="29"/>
        <v/>
      </c>
      <c r="U276" s="7" t="str">
        <f t="shared" si="27"/>
        <v/>
      </c>
    </row>
    <row r="277" spans="1:21" ht="15.95" hidden="1" customHeight="1">
      <c r="A277" s="230" t="s">
        <v>1431</v>
      </c>
      <c r="B277" s="105"/>
      <c r="C277" s="109"/>
      <c r="D277" s="109"/>
      <c r="E277" s="109"/>
      <c r="F277" s="109"/>
      <c r="G277" s="194">
        <f>VLOOKUP(E277,別表３!$B$9:$I$14,6,FALSE)</f>
        <v>0</v>
      </c>
      <c r="H277" s="194">
        <f>VLOOKUP($F277,別表３!$B$9:$I$14,6,FALSE)</f>
        <v>0</v>
      </c>
      <c r="I277" s="194">
        <f>VLOOKUP($F277,別表３!$B$9:$I$14,6,FALSE)</f>
        <v>0</v>
      </c>
      <c r="J277" s="194">
        <f>IF(F277=5,別表２!$E$2,0)</f>
        <v>0</v>
      </c>
      <c r="K277" s="194">
        <f>VLOOKUP($F277,別表３!$B$9:$I$14,4,FALSE)</f>
        <v>0</v>
      </c>
      <c r="L277" s="231" t="str">
        <f>IF(F277="","",VLOOKUP(F277,別表３!$B$9:$D$14,3,FALSE))</f>
        <v/>
      </c>
      <c r="M277" s="98"/>
      <c r="N277" s="98"/>
      <c r="O277" s="97"/>
      <c r="P277" s="232">
        <f t="shared" si="33"/>
        <v>0</v>
      </c>
      <c r="Q277" s="7">
        <f t="shared" si="34"/>
        <v>0</v>
      </c>
      <c r="R277" s="7">
        <f t="shared" si="21"/>
        <v>0</v>
      </c>
      <c r="S277" s="7">
        <f t="shared" si="22"/>
        <v>0</v>
      </c>
      <c r="T277" s="7" t="str">
        <f t="shared" si="29"/>
        <v/>
      </c>
      <c r="U277" s="7" t="str">
        <f t="shared" si="27"/>
        <v/>
      </c>
    </row>
    <row r="278" spans="1:21" ht="15.95" hidden="1" customHeight="1">
      <c r="A278" s="230" t="s">
        <v>1432</v>
      </c>
      <c r="B278" s="105"/>
      <c r="C278" s="108"/>
      <c r="D278" s="108"/>
      <c r="E278" s="109"/>
      <c r="F278" s="109"/>
      <c r="G278" s="194">
        <f>VLOOKUP(E278,別表３!$B$9:$I$14,6,FALSE)</f>
        <v>0</v>
      </c>
      <c r="H278" s="194">
        <f>VLOOKUP($F278,別表３!$B$9:$I$14,6,FALSE)</f>
        <v>0</v>
      </c>
      <c r="I278" s="194">
        <f>VLOOKUP($F278,別表３!$B$9:$I$14,6,FALSE)</f>
        <v>0</v>
      </c>
      <c r="J278" s="194">
        <f>IF(F278=5,別表２!$E$2,0)</f>
        <v>0</v>
      </c>
      <c r="K278" s="194">
        <f>VLOOKUP($F278,別表３!$B$9:$I$14,4,FALSE)</f>
        <v>0</v>
      </c>
      <c r="L278" s="231" t="str">
        <f>IF(F278="","",VLOOKUP(F278,別表３!$B$9:$D$14,3,FALSE))</f>
        <v/>
      </c>
      <c r="M278" s="98"/>
      <c r="N278" s="98"/>
      <c r="O278" s="97"/>
      <c r="P278" s="232">
        <f t="shared" si="33"/>
        <v>0</v>
      </c>
      <c r="Q278" s="7">
        <f t="shared" si="34"/>
        <v>0</v>
      </c>
      <c r="R278" s="7">
        <f t="shared" si="21"/>
        <v>0</v>
      </c>
      <c r="S278" s="7">
        <f t="shared" si="22"/>
        <v>0</v>
      </c>
      <c r="T278" s="7" t="str">
        <f t="shared" si="29"/>
        <v/>
      </c>
      <c r="U278" s="7" t="str">
        <f t="shared" si="27"/>
        <v/>
      </c>
    </row>
    <row r="279" spans="1:21" ht="15.95" hidden="1" customHeight="1">
      <c r="A279" s="230" t="s">
        <v>1433</v>
      </c>
      <c r="B279" s="105"/>
      <c r="C279" s="108"/>
      <c r="D279" s="108"/>
      <c r="E279" s="109"/>
      <c r="F279" s="109"/>
      <c r="G279" s="194">
        <f>VLOOKUP(E279,別表３!$B$9:$I$14,6,FALSE)</f>
        <v>0</v>
      </c>
      <c r="H279" s="194">
        <f>VLOOKUP($F279,別表３!$B$9:$I$14,6,FALSE)</f>
        <v>0</v>
      </c>
      <c r="I279" s="194">
        <f>VLOOKUP($F279,別表３!$B$9:$I$14,6,FALSE)</f>
        <v>0</v>
      </c>
      <c r="J279" s="194">
        <f>IF(F279=5,別表２!$E$2,0)</f>
        <v>0</v>
      </c>
      <c r="K279" s="194">
        <f>VLOOKUP($F279,別表３!$B$9:$I$14,4,FALSE)</f>
        <v>0</v>
      </c>
      <c r="L279" s="231" t="str">
        <f>IF(F279="","",VLOOKUP(F279,別表３!$B$9:$D$14,3,FALSE))</f>
        <v/>
      </c>
      <c r="M279" s="98"/>
      <c r="N279" s="98"/>
      <c r="O279" s="97"/>
      <c r="P279" s="232">
        <f t="shared" si="33"/>
        <v>0</v>
      </c>
      <c r="Q279" s="7">
        <f t="shared" si="34"/>
        <v>0</v>
      </c>
      <c r="R279" s="7">
        <f t="shared" si="21"/>
        <v>0</v>
      </c>
      <c r="S279" s="7">
        <f t="shared" si="22"/>
        <v>0</v>
      </c>
      <c r="T279" s="7" t="str">
        <f t="shared" si="29"/>
        <v/>
      </c>
      <c r="U279" s="7" t="str">
        <f t="shared" si="27"/>
        <v/>
      </c>
    </row>
    <row r="280" spans="1:21" ht="15.95" hidden="1" customHeight="1">
      <c r="A280" s="230" t="s">
        <v>1434</v>
      </c>
      <c r="B280" s="105"/>
      <c r="C280" s="108"/>
      <c r="D280" s="108"/>
      <c r="E280" s="109"/>
      <c r="F280" s="109"/>
      <c r="G280" s="194">
        <f>VLOOKUP(E280,別表３!$B$9:$I$14,6,FALSE)</f>
        <v>0</v>
      </c>
      <c r="H280" s="194">
        <f>VLOOKUP($F280,別表３!$B$9:$I$14,6,FALSE)</f>
        <v>0</v>
      </c>
      <c r="I280" s="194">
        <f>VLOOKUP($F280,別表３!$B$9:$I$14,6,FALSE)</f>
        <v>0</v>
      </c>
      <c r="J280" s="194">
        <f>IF(F280=5,別表２!$E$2,0)</f>
        <v>0</v>
      </c>
      <c r="K280" s="194">
        <f>VLOOKUP($F280,別表３!$B$9:$I$14,4,FALSE)</f>
        <v>0</v>
      </c>
      <c r="L280" s="231" t="str">
        <f>IF(F280="","",VLOOKUP(F280,別表３!$B$9:$D$14,3,FALSE))</f>
        <v/>
      </c>
      <c r="M280" s="98"/>
      <c r="N280" s="98"/>
      <c r="O280" s="97"/>
      <c r="P280" s="232">
        <f t="shared" si="33"/>
        <v>0</v>
      </c>
      <c r="Q280" s="7">
        <f>IF(E280=5,G280,0)</f>
        <v>0</v>
      </c>
      <c r="R280" s="7">
        <f t="shared" si="21"/>
        <v>0</v>
      </c>
      <c r="S280" s="7">
        <f t="shared" si="22"/>
        <v>0</v>
      </c>
      <c r="T280" s="7" t="str">
        <f t="shared" si="29"/>
        <v/>
      </c>
      <c r="U280" s="7" t="str">
        <f t="shared" si="27"/>
        <v/>
      </c>
    </row>
    <row r="281" spans="1:21" s="217" customFormat="1" ht="15.95" hidden="1" customHeight="1">
      <c r="A281" s="230" t="s">
        <v>1435</v>
      </c>
      <c r="B281" s="105"/>
      <c r="C281" s="108"/>
      <c r="D281" s="108"/>
      <c r="E281" s="108"/>
      <c r="F281" s="108"/>
      <c r="G281" s="194">
        <f>VLOOKUP(E281,別表３!$B$9:$I$14,6,FALSE)</f>
        <v>0</v>
      </c>
      <c r="H281" s="194">
        <f>VLOOKUP($F281,別表３!$B$9:$I$14,6,FALSE)</f>
        <v>0</v>
      </c>
      <c r="I281" s="194">
        <f>VLOOKUP($F281,別表３!$B$9:$I$14,6,FALSE)</f>
        <v>0</v>
      </c>
      <c r="J281" s="194">
        <f>IF(F281=5,別表２!$E$2,0)</f>
        <v>0</v>
      </c>
      <c r="K281" s="194">
        <f>VLOOKUP($F281,別表３!$B$9:$I$14,4,FALSE)</f>
        <v>0</v>
      </c>
      <c r="L281" s="231" t="str">
        <f>IF(F281="","",VLOOKUP(F281,別表３!$B$9:$D$14,3,FALSE))</f>
        <v/>
      </c>
      <c r="M281" s="98"/>
      <c r="N281" s="98"/>
      <c r="O281" s="97"/>
      <c r="P281" s="232">
        <f t="shared" si="33"/>
        <v>0</v>
      </c>
      <c r="Q281" s="7">
        <f t="shared" ref="Q281:Q301" si="35">IF(E281=5,G281,0)</f>
        <v>0</v>
      </c>
      <c r="R281" s="7">
        <f t="shared" si="21"/>
        <v>0</v>
      </c>
      <c r="S281" s="7">
        <f t="shared" si="22"/>
        <v>0</v>
      </c>
      <c r="T281" s="7" t="str">
        <f t="shared" si="29"/>
        <v/>
      </c>
      <c r="U281" s="7" t="str">
        <f t="shared" si="27"/>
        <v/>
      </c>
    </row>
    <row r="282" spans="1:21" s="217" customFormat="1" ht="15.95" hidden="1" customHeight="1">
      <c r="A282" s="230" t="s">
        <v>1436</v>
      </c>
      <c r="B282" s="105"/>
      <c r="C282" s="108"/>
      <c r="D282" s="108"/>
      <c r="E282" s="108"/>
      <c r="F282" s="108"/>
      <c r="G282" s="194">
        <f>VLOOKUP(E282,別表３!$B$9:$I$14,6,FALSE)</f>
        <v>0</v>
      </c>
      <c r="H282" s="194">
        <f>VLOOKUP($F282,別表３!$B$9:$I$14,6,FALSE)</f>
        <v>0</v>
      </c>
      <c r="I282" s="194">
        <f>VLOOKUP($F282,別表３!$B$9:$I$14,6,FALSE)</f>
        <v>0</v>
      </c>
      <c r="J282" s="194">
        <f>IF(F282=5,別表２!$E$2,0)</f>
        <v>0</v>
      </c>
      <c r="K282" s="194">
        <f>VLOOKUP($F282,別表３!$B$9:$I$14,4,FALSE)</f>
        <v>0</v>
      </c>
      <c r="L282" s="231" t="str">
        <f>IF(F282="","",VLOOKUP(F282,別表３!$B$9:$D$14,3,FALSE))</f>
        <v/>
      </c>
      <c r="M282" s="98"/>
      <c r="N282" s="98"/>
      <c r="O282" s="97"/>
      <c r="P282" s="232">
        <f t="shared" si="33"/>
        <v>0</v>
      </c>
      <c r="Q282" s="7">
        <f t="shared" si="35"/>
        <v>0</v>
      </c>
      <c r="R282" s="7">
        <f t="shared" si="21"/>
        <v>0</v>
      </c>
      <c r="S282" s="7">
        <f t="shared" si="22"/>
        <v>0</v>
      </c>
      <c r="T282" s="7" t="str">
        <f t="shared" si="29"/>
        <v/>
      </c>
      <c r="U282" s="7" t="str">
        <f t="shared" si="27"/>
        <v/>
      </c>
    </row>
    <row r="283" spans="1:21" s="217" customFormat="1" ht="15.95" hidden="1" customHeight="1">
      <c r="A283" s="230" t="s">
        <v>1437</v>
      </c>
      <c r="B283" s="105"/>
      <c r="C283" s="110"/>
      <c r="D283" s="110"/>
      <c r="E283" s="108"/>
      <c r="F283" s="108"/>
      <c r="G283" s="194">
        <f>VLOOKUP(E283,別表３!$B$9:$I$14,6,FALSE)</f>
        <v>0</v>
      </c>
      <c r="H283" s="194">
        <f>VLOOKUP($F283,別表３!$B$9:$I$14,6,FALSE)</f>
        <v>0</v>
      </c>
      <c r="I283" s="194">
        <f>VLOOKUP($F283,別表３!$B$9:$I$14,6,FALSE)</f>
        <v>0</v>
      </c>
      <c r="J283" s="194">
        <f>IF(F283=5,別表２!$E$2,0)</f>
        <v>0</v>
      </c>
      <c r="K283" s="194">
        <f>VLOOKUP($F283,別表３!$B$9:$I$14,4,FALSE)</f>
        <v>0</v>
      </c>
      <c r="L283" s="231" t="str">
        <f>IF(F283="","",VLOOKUP(F283,別表３!$B$9:$D$14,3,FALSE))</f>
        <v/>
      </c>
      <c r="M283" s="98"/>
      <c r="N283" s="98"/>
      <c r="O283" s="97"/>
      <c r="P283" s="232">
        <f t="shared" si="33"/>
        <v>0</v>
      </c>
      <c r="Q283" s="7">
        <f t="shared" si="35"/>
        <v>0</v>
      </c>
      <c r="R283" s="7">
        <f t="shared" si="21"/>
        <v>0</v>
      </c>
      <c r="S283" s="7">
        <f t="shared" si="22"/>
        <v>0</v>
      </c>
      <c r="T283" s="7" t="str">
        <f t="shared" si="29"/>
        <v/>
      </c>
      <c r="U283" s="7" t="str">
        <f t="shared" si="27"/>
        <v/>
      </c>
    </row>
    <row r="284" spans="1:21" s="217" customFormat="1" ht="15.95" hidden="1" customHeight="1">
      <c r="A284" s="230" t="s">
        <v>1438</v>
      </c>
      <c r="B284" s="105"/>
      <c r="C284" s="108"/>
      <c r="D284" s="108"/>
      <c r="E284" s="108"/>
      <c r="F284" s="108"/>
      <c r="G284" s="194">
        <f>VLOOKUP(E284,別表３!$B$9:$I$14,6,FALSE)</f>
        <v>0</v>
      </c>
      <c r="H284" s="194">
        <f>VLOOKUP($F284,別表３!$B$9:$I$14,6,FALSE)</f>
        <v>0</v>
      </c>
      <c r="I284" s="194">
        <f>VLOOKUP($F284,別表３!$B$9:$I$14,6,FALSE)</f>
        <v>0</v>
      </c>
      <c r="J284" s="194">
        <f>IF(F284=5,別表２!$E$2,0)</f>
        <v>0</v>
      </c>
      <c r="K284" s="194">
        <f>VLOOKUP($F284,別表３!$B$9:$I$14,4,FALSE)</f>
        <v>0</v>
      </c>
      <c r="L284" s="231" t="str">
        <f>IF(F284="","",VLOOKUP(F284,別表３!$B$9:$D$14,3,FALSE))</f>
        <v/>
      </c>
      <c r="M284" s="98"/>
      <c r="N284" s="98"/>
      <c r="O284" s="97"/>
      <c r="P284" s="232">
        <f t="shared" si="33"/>
        <v>0</v>
      </c>
      <c r="Q284" s="7">
        <f t="shared" si="35"/>
        <v>0</v>
      </c>
      <c r="R284" s="7">
        <f t="shared" si="21"/>
        <v>0</v>
      </c>
      <c r="S284" s="7">
        <f t="shared" si="22"/>
        <v>0</v>
      </c>
      <c r="T284" s="7" t="str">
        <f t="shared" si="29"/>
        <v/>
      </c>
      <c r="U284" s="7" t="str">
        <f t="shared" si="27"/>
        <v/>
      </c>
    </row>
    <row r="285" spans="1:21" ht="15.95" hidden="1" customHeight="1">
      <c r="A285" s="230" t="s">
        <v>1439</v>
      </c>
      <c r="B285" s="105"/>
      <c r="C285" s="108"/>
      <c r="D285" s="108"/>
      <c r="E285" s="109"/>
      <c r="F285" s="109"/>
      <c r="G285" s="194">
        <f>VLOOKUP(E285,別表３!$B$9:$I$14,6,FALSE)</f>
        <v>0</v>
      </c>
      <c r="H285" s="194">
        <f>VLOOKUP($F285,別表３!$B$9:$I$14,6,FALSE)</f>
        <v>0</v>
      </c>
      <c r="I285" s="194">
        <f>VLOOKUP($F285,別表３!$B$9:$I$14,6,FALSE)</f>
        <v>0</v>
      </c>
      <c r="J285" s="194">
        <f>IF(F285=5,別表２!$E$2,0)</f>
        <v>0</v>
      </c>
      <c r="K285" s="194">
        <f>VLOOKUP($F285,別表３!$B$9:$I$14,4,FALSE)</f>
        <v>0</v>
      </c>
      <c r="L285" s="231" t="str">
        <f>IF(F285="","",VLOOKUP(F285,別表３!$B$9:$D$14,3,FALSE))</f>
        <v/>
      </c>
      <c r="M285" s="98"/>
      <c r="N285" s="98"/>
      <c r="O285" s="97"/>
      <c r="P285" s="232">
        <f t="shared" si="33"/>
        <v>0</v>
      </c>
      <c r="Q285" s="7">
        <f t="shared" si="35"/>
        <v>0</v>
      </c>
      <c r="R285" s="7">
        <f t="shared" si="21"/>
        <v>0</v>
      </c>
      <c r="S285" s="7">
        <f t="shared" si="22"/>
        <v>0</v>
      </c>
      <c r="T285" s="7" t="str">
        <f t="shared" si="29"/>
        <v/>
      </c>
      <c r="U285" s="7" t="str">
        <f t="shared" si="27"/>
        <v/>
      </c>
    </row>
    <row r="286" spans="1:21" ht="15.95" hidden="1" customHeight="1">
      <c r="A286" s="230" t="s">
        <v>1440</v>
      </c>
      <c r="B286" s="105"/>
      <c r="C286" s="108"/>
      <c r="D286" s="108"/>
      <c r="E286" s="109"/>
      <c r="F286" s="109"/>
      <c r="G286" s="194">
        <f>VLOOKUP(E286,別表３!$B$9:$I$14,6,FALSE)</f>
        <v>0</v>
      </c>
      <c r="H286" s="194">
        <f>VLOOKUP($F286,別表３!$B$9:$I$14,6,FALSE)</f>
        <v>0</v>
      </c>
      <c r="I286" s="194">
        <f>VLOOKUP($F286,別表３!$B$9:$I$14,6,FALSE)</f>
        <v>0</v>
      </c>
      <c r="J286" s="194">
        <f>IF(F286=5,別表２!$E$2,0)</f>
        <v>0</v>
      </c>
      <c r="K286" s="194">
        <f>VLOOKUP($F286,別表３!$B$9:$I$14,4,FALSE)</f>
        <v>0</v>
      </c>
      <c r="L286" s="231" t="str">
        <f>IF(F286="","",VLOOKUP(F286,別表３!$B$9:$D$14,3,FALSE))</f>
        <v/>
      </c>
      <c r="M286" s="98"/>
      <c r="N286" s="98"/>
      <c r="O286" s="97"/>
      <c r="P286" s="232">
        <f t="shared" si="33"/>
        <v>0</v>
      </c>
      <c r="Q286" s="7">
        <f t="shared" si="35"/>
        <v>0</v>
      </c>
      <c r="R286" s="7">
        <f t="shared" si="21"/>
        <v>0</v>
      </c>
      <c r="S286" s="7">
        <f t="shared" si="22"/>
        <v>0</v>
      </c>
      <c r="T286" s="7" t="str">
        <f t="shared" si="29"/>
        <v/>
      </c>
      <c r="U286" s="7" t="str">
        <f t="shared" si="27"/>
        <v/>
      </c>
    </row>
    <row r="287" spans="1:21" ht="15.95" hidden="1" customHeight="1">
      <c r="A287" s="230" t="s">
        <v>1441</v>
      </c>
      <c r="B287" s="105"/>
      <c r="C287" s="108"/>
      <c r="D287" s="108"/>
      <c r="E287" s="109"/>
      <c r="F287" s="109"/>
      <c r="G287" s="194">
        <f>VLOOKUP(E287,別表３!$B$9:$I$14,6,FALSE)</f>
        <v>0</v>
      </c>
      <c r="H287" s="194">
        <f>VLOOKUP($F287,別表３!$B$9:$I$14,6,FALSE)</f>
        <v>0</v>
      </c>
      <c r="I287" s="194">
        <f>VLOOKUP($F287,別表３!$B$9:$I$14,6,FALSE)</f>
        <v>0</v>
      </c>
      <c r="J287" s="194">
        <f>IF(F287=5,別表２!$E$2,0)</f>
        <v>0</v>
      </c>
      <c r="K287" s="194">
        <f>VLOOKUP($F287,別表３!$B$9:$I$14,4,FALSE)</f>
        <v>0</v>
      </c>
      <c r="L287" s="231" t="str">
        <f>IF(F287="","",VLOOKUP(F287,別表３!$B$9:$D$14,3,FALSE))</f>
        <v/>
      </c>
      <c r="M287" s="98"/>
      <c r="N287" s="98"/>
      <c r="O287" s="97"/>
      <c r="P287" s="232">
        <f t="shared" si="33"/>
        <v>0</v>
      </c>
      <c r="Q287" s="7">
        <f t="shared" si="35"/>
        <v>0</v>
      </c>
      <c r="R287" s="7">
        <f t="shared" si="21"/>
        <v>0</v>
      </c>
      <c r="S287" s="7">
        <f t="shared" si="22"/>
        <v>0</v>
      </c>
      <c r="T287" s="7" t="str">
        <f t="shared" si="29"/>
        <v/>
      </c>
      <c r="U287" s="7" t="str">
        <f t="shared" si="27"/>
        <v/>
      </c>
    </row>
    <row r="288" spans="1:21" ht="15.95" hidden="1" customHeight="1">
      <c r="A288" s="230" t="s">
        <v>1442</v>
      </c>
      <c r="B288" s="105"/>
      <c r="C288" s="108"/>
      <c r="D288" s="108"/>
      <c r="E288" s="109"/>
      <c r="F288" s="109"/>
      <c r="G288" s="194">
        <f>VLOOKUP(E288,別表３!$B$9:$I$14,6,FALSE)</f>
        <v>0</v>
      </c>
      <c r="H288" s="194">
        <f>VLOOKUP($F288,別表３!$B$9:$I$14,6,FALSE)</f>
        <v>0</v>
      </c>
      <c r="I288" s="194">
        <f>VLOOKUP($F288,別表３!$B$9:$I$14,6,FALSE)</f>
        <v>0</v>
      </c>
      <c r="J288" s="194">
        <f>IF(F288=5,別表２!$E$2,0)</f>
        <v>0</v>
      </c>
      <c r="K288" s="194">
        <f>VLOOKUP($F288,別表３!$B$9:$I$14,4,FALSE)</f>
        <v>0</v>
      </c>
      <c r="L288" s="231" t="str">
        <f>IF(F288="","",VLOOKUP(F288,別表３!$B$9:$D$14,3,FALSE))</f>
        <v/>
      </c>
      <c r="M288" s="98"/>
      <c r="N288" s="98"/>
      <c r="O288" s="97"/>
      <c r="P288" s="232">
        <f t="shared" si="33"/>
        <v>0</v>
      </c>
      <c r="Q288" s="7">
        <f t="shared" si="35"/>
        <v>0</v>
      </c>
      <c r="R288" s="7">
        <f t="shared" si="21"/>
        <v>0</v>
      </c>
      <c r="S288" s="7">
        <f t="shared" si="22"/>
        <v>0</v>
      </c>
      <c r="T288" s="7" t="str">
        <f t="shared" si="29"/>
        <v/>
      </c>
      <c r="U288" s="7" t="str">
        <f t="shared" si="27"/>
        <v/>
      </c>
    </row>
    <row r="289" spans="1:21" ht="15.95" hidden="1" customHeight="1">
      <c r="A289" s="230" t="s">
        <v>1443</v>
      </c>
      <c r="B289" s="105"/>
      <c r="C289" s="108"/>
      <c r="D289" s="108"/>
      <c r="E289" s="109"/>
      <c r="F289" s="109"/>
      <c r="G289" s="194">
        <f>VLOOKUP(E289,別表３!$B$9:$I$14,6,FALSE)</f>
        <v>0</v>
      </c>
      <c r="H289" s="194">
        <f>VLOOKUP($F289,別表３!$B$9:$I$14,6,FALSE)</f>
        <v>0</v>
      </c>
      <c r="I289" s="194">
        <f>VLOOKUP($F289,別表３!$B$9:$I$14,6,FALSE)</f>
        <v>0</v>
      </c>
      <c r="J289" s="194">
        <f>IF(F289=5,別表２!$E$2,0)</f>
        <v>0</v>
      </c>
      <c r="K289" s="194">
        <f>VLOOKUP($F289,別表３!$B$9:$I$14,4,FALSE)</f>
        <v>0</v>
      </c>
      <c r="L289" s="231" t="str">
        <f>IF(F289="","",VLOOKUP(F289,別表３!$B$9:$D$14,3,FALSE))</f>
        <v/>
      </c>
      <c r="M289" s="98"/>
      <c r="N289" s="98"/>
      <c r="O289" s="97"/>
      <c r="P289" s="232">
        <f t="shared" si="33"/>
        <v>0</v>
      </c>
      <c r="Q289" s="7">
        <f t="shared" si="35"/>
        <v>0</v>
      </c>
      <c r="R289" s="7">
        <f t="shared" si="21"/>
        <v>0</v>
      </c>
      <c r="S289" s="7">
        <f t="shared" si="22"/>
        <v>0</v>
      </c>
      <c r="T289" s="7" t="str">
        <f t="shared" si="29"/>
        <v/>
      </c>
      <c r="U289" s="7" t="str">
        <f t="shared" si="27"/>
        <v/>
      </c>
    </row>
    <row r="290" spans="1:21" ht="15.95" hidden="1" customHeight="1">
      <c r="A290" s="230" t="s">
        <v>1444</v>
      </c>
      <c r="B290" s="105"/>
      <c r="C290" s="108"/>
      <c r="D290" s="108"/>
      <c r="E290" s="109"/>
      <c r="F290" s="109"/>
      <c r="G290" s="194">
        <f>VLOOKUP(E290,別表３!$B$9:$I$14,6,FALSE)</f>
        <v>0</v>
      </c>
      <c r="H290" s="194">
        <f>VLOOKUP($F290,別表３!$B$9:$I$14,6,FALSE)</f>
        <v>0</v>
      </c>
      <c r="I290" s="194">
        <f>VLOOKUP($F290,別表３!$B$9:$I$14,6,FALSE)</f>
        <v>0</v>
      </c>
      <c r="J290" s="194">
        <f>IF(F290=5,別表２!$E$2,0)</f>
        <v>0</v>
      </c>
      <c r="K290" s="194">
        <f>VLOOKUP($F290,別表３!$B$9:$I$14,4,FALSE)</f>
        <v>0</v>
      </c>
      <c r="L290" s="231" t="str">
        <f>IF(F290="","",VLOOKUP(F290,別表３!$B$9:$D$14,3,FALSE))</f>
        <v/>
      </c>
      <c r="M290" s="98"/>
      <c r="N290" s="98"/>
      <c r="O290" s="97"/>
      <c r="P290" s="232">
        <f t="shared" si="33"/>
        <v>0</v>
      </c>
      <c r="Q290" s="7">
        <f t="shared" si="35"/>
        <v>0</v>
      </c>
      <c r="R290" s="7">
        <f t="shared" si="21"/>
        <v>0</v>
      </c>
      <c r="S290" s="7">
        <f t="shared" si="22"/>
        <v>0</v>
      </c>
      <c r="T290" s="7" t="str">
        <f t="shared" si="29"/>
        <v/>
      </c>
      <c r="U290" s="7" t="str">
        <f t="shared" si="27"/>
        <v/>
      </c>
    </row>
    <row r="291" spans="1:21" ht="15.95" hidden="1" customHeight="1">
      <c r="A291" s="230" t="s">
        <v>1445</v>
      </c>
      <c r="B291" s="105"/>
      <c r="C291" s="109"/>
      <c r="D291" s="109"/>
      <c r="E291" s="109"/>
      <c r="F291" s="109"/>
      <c r="G291" s="194">
        <f>VLOOKUP(E291,別表３!$B$9:$I$14,6,FALSE)</f>
        <v>0</v>
      </c>
      <c r="H291" s="194">
        <f>VLOOKUP($F291,別表３!$B$9:$I$14,6,FALSE)</f>
        <v>0</v>
      </c>
      <c r="I291" s="194">
        <f>VLOOKUP($F291,別表３!$B$9:$I$14,6,FALSE)</f>
        <v>0</v>
      </c>
      <c r="J291" s="194">
        <f>IF(F291=5,別表２!$E$2,0)</f>
        <v>0</v>
      </c>
      <c r="K291" s="194">
        <f>VLOOKUP($F291,別表３!$B$9:$I$14,4,FALSE)</f>
        <v>0</v>
      </c>
      <c r="L291" s="231" t="str">
        <f>IF(F291="","",VLOOKUP(F291,別表３!$B$9:$D$14,3,FALSE))</f>
        <v/>
      </c>
      <c r="M291" s="98"/>
      <c r="N291" s="98"/>
      <c r="O291" s="97"/>
      <c r="P291" s="232">
        <f t="shared" si="33"/>
        <v>0</v>
      </c>
      <c r="Q291" s="7">
        <f t="shared" si="35"/>
        <v>0</v>
      </c>
      <c r="R291" s="7">
        <f t="shared" si="21"/>
        <v>0</v>
      </c>
      <c r="S291" s="7">
        <f t="shared" si="22"/>
        <v>0</v>
      </c>
      <c r="T291" s="7" t="str">
        <f t="shared" si="29"/>
        <v/>
      </c>
      <c r="U291" s="7" t="str">
        <f t="shared" si="27"/>
        <v/>
      </c>
    </row>
    <row r="292" spans="1:21" ht="15.95" hidden="1" customHeight="1">
      <c r="A292" s="230" t="s">
        <v>1446</v>
      </c>
      <c r="B292" s="105"/>
      <c r="C292" s="109"/>
      <c r="D292" s="109"/>
      <c r="E292" s="109"/>
      <c r="F292" s="109"/>
      <c r="G292" s="194">
        <f>VLOOKUP(E292,別表３!$B$9:$I$14,6,FALSE)</f>
        <v>0</v>
      </c>
      <c r="H292" s="194">
        <f>VLOOKUP($F292,別表３!$B$9:$I$14,6,FALSE)</f>
        <v>0</v>
      </c>
      <c r="I292" s="194">
        <f>VLOOKUP($F292,別表３!$B$9:$I$14,6,FALSE)</f>
        <v>0</v>
      </c>
      <c r="J292" s="194">
        <f>IF(F292=5,別表２!$E$2,0)</f>
        <v>0</v>
      </c>
      <c r="K292" s="194">
        <f>VLOOKUP($F292,別表３!$B$9:$I$14,4,FALSE)</f>
        <v>0</v>
      </c>
      <c r="L292" s="231" t="str">
        <f>IF(F292="","",VLOOKUP(F292,別表３!$B$9:$D$14,3,FALSE))</f>
        <v/>
      </c>
      <c r="M292" s="98"/>
      <c r="N292" s="98"/>
      <c r="O292" s="97"/>
      <c r="P292" s="232">
        <f t="shared" si="33"/>
        <v>0</v>
      </c>
      <c r="Q292" s="7">
        <f t="shared" si="35"/>
        <v>0</v>
      </c>
      <c r="R292" s="7">
        <f t="shared" si="21"/>
        <v>0</v>
      </c>
      <c r="S292" s="7">
        <f t="shared" si="22"/>
        <v>0</v>
      </c>
      <c r="T292" s="7" t="str">
        <f t="shared" si="29"/>
        <v/>
      </c>
      <c r="U292" s="7" t="str">
        <f t="shared" si="27"/>
        <v/>
      </c>
    </row>
    <row r="293" spans="1:21" ht="15.95" hidden="1" customHeight="1">
      <c r="A293" s="230" t="s">
        <v>1447</v>
      </c>
      <c r="B293" s="105"/>
      <c r="C293" s="109"/>
      <c r="D293" s="109"/>
      <c r="E293" s="109"/>
      <c r="F293" s="109"/>
      <c r="G293" s="194">
        <f>VLOOKUP(E293,別表３!$B$9:$I$14,6,FALSE)</f>
        <v>0</v>
      </c>
      <c r="H293" s="194">
        <f>VLOOKUP($F293,別表３!$B$9:$I$14,6,FALSE)</f>
        <v>0</v>
      </c>
      <c r="I293" s="194">
        <f>VLOOKUP($F293,別表３!$B$9:$I$14,6,FALSE)</f>
        <v>0</v>
      </c>
      <c r="J293" s="194">
        <f>IF(F293=5,別表２!$E$2,0)</f>
        <v>0</v>
      </c>
      <c r="K293" s="194">
        <f>VLOOKUP($F293,別表３!$B$9:$I$14,4,FALSE)</f>
        <v>0</v>
      </c>
      <c r="L293" s="231" t="str">
        <f>IF(F293="","",VLOOKUP(F293,別表３!$B$9:$D$14,3,FALSE))</f>
        <v/>
      </c>
      <c r="M293" s="98"/>
      <c r="N293" s="98"/>
      <c r="O293" s="97"/>
      <c r="P293" s="232">
        <f t="shared" si="33"/>
        <v>0</v>
      </c>
      <c r="Q293" s="7">
        <f t="shared" si="35"/>
        <v>0</v>
      </c>
      <c r="R293" s="7">
        <f t="shared" si="21"/>
        <v>0</v>
      </c>
      <c r="S293" s="7">
        <f t="shared" si="22"/>
        <v>0</v>
      </c>
      <c r="T293" s="7" t="str">
        <f t="shared" si="29"/>
        <v/>
      </c>
      <c r="U293" s="7" t="str">
        <f t="shared" si="27"/>
        <v/>
      </c>
    </row>
    <row r="294" spans="1:21" ht="15.95" hidden="1" customHeight="1">
      <c r="A294" s="230" t="s">
        <v>1448</v>
      </c>
      <c r="B294" s="105"/>
      <c r="C294" s="109"/>
      <c r="D294" s="109"/>
      <c r="E294" s="109"/>
      <c r="F294" s="109"/>
      <c r="G294" s="194">
        <f>VLOOKUP(E294,別表３!$B$9:$I$14,6,FALSE)</f>
        <v>0</v>
      </c>
      <c r="H294" s="194">
        <f>VLOOKUP($F294,別表３!$B$9:$I$14,6,FALSE)</f>
        <v>0</v>
      </c>
      <c r="I294" s="194">
        <f>VLOOKUP($F294,別表３!$B$9:$I$14,6,FALSE)</f>
        <v>0</v>
      </c>
      <c r="J294" s="194">
        <f>IF(F294=5,別表２!$E$2,0)</f>
        <v>0</v>
      </c>
      <c r="K294" s="194">
        <f>VLOOKUP($F294,別表３!$B$9:$I$14,4,FALSE)</f>
        <v>0</v>
      </c>
      <c r="L294" s="231" t="str">
        <f>IF(F294="","",VLOOKUP(F294,別表３!$B$9:$D$14,3,FALSE))</f>
        <v/>
      </c>
      <c r="M294" s="98"/>
      <c r="N294" s="98"/>
      <c r="O294" s="97"/>
      <c r="P294" s="232">
        <f t="shared" si="33"/>
        <v>0</v>
      </c>
      <c r="Q294" s="7">
        <f t="shared" si="35"/>
        <v>0</v>
      </c>
      <c r="R294" s="7">
        <f t="shared" si="21"/>
        <v>0</v>
      </c>
      <c r="S294" s="7">
        <f t="shared" si="22"/>
        <v>0</v>
      </c>
      <c r="T294" s="7" t="str">
        <f t="shared" si="29"/>
        <v/>
      </c>
      <c r="U294" s="7" t="str">
        <f t="shared" si="27"/>
        <v/>
      </c>
    </row>
    <row r="295" spans="1:21" ht="15.95" hidden="1" customHeight="1">
      <c r="A295" s="230" t="s">
        <v>1449</v>
      </c>
      <c r="B295" s="105"/>
      <c r="C295" s="109"/>
      <c r="D295" s="109"/>
      <c r="E295" s="109"/>
      <c r="F295" s="109"/>
      <c r="G295" s="194">
        <f>VLOOKUP(E295,別表３!$B$9:$I$14,6,FALSE)</f>
        <v>0</v>
      </c>
      <c r="H295" s="194">
        <f>VLOOKUP($F295,別表３!$B$9:$I$14,6,FALSE)</f>
        <v>0</v>
      </c>
      <c r="I295" s="194">
        <f>VLOOKUP($F295,別表３!$B$9:$I$14,6,FALSE)</f>
        <v>0</v>
      </c>
      <c r="J295" s="194">
        <f>IF(F295=5,別表２!$E$2,0)</f>
        <v>0</v>
      </c>
      <c r="K295" s="194">
        <f>VLOOKUP($F295,別表３!$B$9:$I$14,4,FALSE)</f>
        <v>0</v>
      </c>
      <c r="L295" s="231" t="str">
        <f>IF(F295="","",VLOOKUP(F295,別表３!$B$9:$D$14,3,FALSE))</f>
        <v/>
      </c>
      <c r="M295" s="98"/>
      <c r="N295" s="98"/>
      <c r="O295" s="97"/>
      <c r="P295" s="232">
        <f t="shared" si="33"/>
        <v>0</v>
      </c>
      <c r="Q295" s="7">
        <f t="shared" si="35"/>
        <v>0</v>
      </c>
      <c r="R295" s="7">
        <f t="shared" si="21"/>
        <v>0</v>
      </c>
      <c r="S295" s="7">
        <f t="shared" si="22"/>
        <v>0</v>
      </c>
      <c r="T295" s="7" t="str">
        <f t="shared" si="29"/>
        <v/>
      </c>
      <c r="U295" s="7" t="str">
        <f t="shared" si="27"/>
        <v/>
      </c>
    </row>
    <row r="296" spans="1:21" ht="15.95" hidden="1" customHeight="1">
      <c r="A296" s="230" t="s">
        <v>1450</v>
      </c>
      <c r="B296" s="105"/>
      <c r="C296" s="108"/>
      <c r="D296" s="108"/>
      <c r="E296" s="109"/>
      <c r="F296" s="109"/>
      <c r="G296" s="194">
        <f>VLOOKUP(E296,別表３!$B$9:$I$14,6,FALSE)</f>
        <v>0</v>
      </c>
      <c r="H296" s="194">
        <f>VLOOKUP($F296,別表３!$B$9:$I$14,6,FALSE)</f>
        <v>0</v>
      </c>
      <c r="I296" s="194">
        <f>VLOOKUP($F296,別表３!$B$9:$I$14,6,FALSE)</f>
        <v>0</v>
      </c>
      <c r="J296" s="194">
        <f>IF(F296=5,別表２!$E$2,0)</f>
        <v>0</v>
      </c>
      <c r="K296" s="194">
        <f>VLOOKUP($F296,別表３!$B$9:$I$14,4,FALSE)</f>
        <v>0</v>
      </c>
      <c r="L296" s="231" t="str">
        <f>IF(F296="","",VLOOKUP(F296,別表３!$B$9:$D$14,3,FALSE))</f>
        <v/>
      </c>
      <c r="M296" s="98"/>
      <c r="N296" s="98"/>
      <c r="O296" s="97"/>
      <c r="P296" s="232">
        <f t="shared" si="33"/>
        <v>0</v>
      </c>
      <c r="Q296" s="7">
        <f t="shared" si="35"/>
        <v>0</v>
      </c>
      <c r="R296" s="7">
        <f t="shared" si="21"/>
        <v>0</v>
      </c>
      <c r="S296" s="7">
        <f t="shared" si="22"/>
        <v>0</v>
      </c>
      <c r="T296" s="7" t="str">
        <f t="shared" si="29"/>
        <v/>
      </c>
      <c r="U296" s="7" t="str">
        <f t="shared" si="27"/>
        <v/>
      </c>
    </row>
    <row r="297" spans="1:21" ht="15.95" hidden="1" customHeight="1">
      <c r="A297" s="230" t="s">
        <v>1451</v>
      </c>
      <c r="B297" s="105"/>
      <c r="C297" s="108"/>
      <c r="D297" s="108"/>
      <c r="E297" s="109"/>
      <c r="F297" s="109"/>
      <c r="G297" s="194">
        <f>VLOOKUP(E297,別表３!$B$9:$I$14,6,FALSE)</f>
        <v>0</v>
      </c>
      <c r="H297" s="194">
        <f>VLOOKUP($F297,別表３!$B$9:$I$14,6,FALSE)</f>
        <v>0</v>
      </c>
      <c r="I297" s="194">
        <f>VLOOKUP($F297,別表３!$B$9:$I$14,6,FALSE)</f>
        <v>0</v>
      </c>
      <c r="J297" s="194">
        <f>IF(F297=5,別表２!$E$2,0)</f>
        <v>0</v>
      </c>
      <c r="K297" s="194">
        <f>VLOOKUP($F297,別表３!$B$9:$I$14,4,FALSE)</f>
        <v>0</v>
      </c>
      <c r="L297" s="231" t="str">
        <f>IF(F297="","",VLOOKUP(F297,別表３!$B$9:$D$14,3,FALSE))</f>
        <v/>
      </c>
      <c r="M297" s="98"/>
      <c r="N297" s="98"/>
      <c r="O297" s="97"/>
      <c r="P297" s="232">
        <f t="shared" si="33"/>
        <v>0</v>
      </c>
      <c r="Q297" s="7">
        <f t="shared" si="35"/>
        <v>0</v>
      </c>
      <c r="R297" s="7">
        <f t="shared" si="21"/>
        <v>0</v>
      </c>
      <c r="S297" s="7">
        <f t="shared" si="22"/>
        <v>0</v>
      </c>
      <c r="T297" s="7" t="str">
        <f t="shared" si="29"/>
        <v/>
      </c>
      <c r="U297" s="7" t="str">
        <f t="shared" si="27"/>
        <v/>
      </c>
    </row>
    <row r="298" spans="1:21" ht="15.95" hidden="1" customHeight="1">
      <c r="A298" s="230" t="s">
        <v>1452</v>
      </c>
      <c r="B298" s="105"/>
      <c r="C298" s="108"/>
      <c r="D298" s="108"/>
      <c r="E298" s="109"/>
      <c r="F298" s="109"/>
      <c r="G298" s="194">
        <f>VLOOKUP(E298,別表３!$B$9:$I$14,6,FALSE)</f>
        <v>0</v>
      </c>
      <c r="H298" s="194">
        <f>VLOOKUP($F298,別表３!$B$9:$I$14,6,FALSE)</f>
        <v>0</v>
      </c>
      <c r="I298" s="194">
        <f>VLOOKUP($F298,別表３!$B$9:$I$14,6,FALSE)</f>
        <v>0</v>
      </c>
      <c r="J298" s="194">
        <f>IF(F298=5,別表２!$E$2,0)</f>
        <v>0</v>
      </c>
      <c r="K298" s="194">
        <f>VLOOKUP($F298,別表３!$B$9:$I$14,4,FALSE)</f>
        <v>0</v>
      </c>
      <c r="L298" s="231" t="str">
        <f>IF(F298="","",VLOOKUP(F298,別表３!$B$9:$D$14,3,FALSE))</f>
        <v/>
      </c>
      <c r="M298" s="98"/>
      <c r="N298" s="98"/>
      <c r="O298" s="97"/>
      <c r="P298" s="232">
        <f t="shared" si="33"/>
        <v>0</v>
      </c>
      <c r="Q298" s="7">
        <f t="shared" si="35"/>
        <v>0</v>
      </c>
      <c r="R298" s="7">
        <f t="shared" si="21"/>
        <v>0</v>
      </c>
      <c r="S298" s="7">
        <f t="shared" si="22"/>
        <v>0</v>
      </c>
      <c r="T298" s="7" t="str">
        <f t="shared" si="29"/>
        <v/>
      </c>
      <c r="U298" s="7" t="str">
        <f t="shared" si="27"/>
        <v/>
      </c>
    </row>
    <row r="299" spans="1:21" ht="15.95" hidden="1" customHeight="1">
      <c r="A299" s="230" t="s">
        <v>1453</v>
      </c>
      <c r="B299" s="105"/>
      <c r="C299" s="108"/>
      <c r="D299" s="108"/>
      <c r="E299" s="109"/>
      <c r="F299" s="109"/>
      <c r="G299" s="194">
        <f>VLOOKUP(E299,別表３!$B$9:$I$14,6,FALSE)</f>
        <v>0</v>
      </c>
      <c r="H299" s="194">
        <f>VLOOKUP($F299,別表３!$B$9:$I$14,6,FALSE)</f>
        <v>0</v>
      </c>
      <c r="I299" s="194">
        <f>VLOOKUP($F299,別表３!$B$9:$I$14,6,FALSE)</f>
        <v>0</v>
      </c>
      <c r="J299" s="194">
        <f>IF(F299=5,別表２!$E$2,0)</f>
        <v>0</v>
      </c>
      <c r="K299" s="194">
        <f>VLOOKUP($F299,別表３!$B$9:$I$14,4,FALSE)</f>
        <v>0</v>
      </c>
      <c r="L299" s="231" t="str">
        <f>IF(F299="","",VLOOKUP(F299,別表３!$B$9:$D$14,3,FALSE))</f>
        <v/>
      </c>
      <c r="M299" s="98"/>
      <c r="N299" s="98"/>
      <c r="O299" s="97"/>
      <c r="P299" s="232">
        <f t="shared" si="33"/>
        <v>0</v>
      </c>
      <c r="Q299" s="7">
        <f t="shared" si="35"/>
        <v>0</v>
      </c>
      <c r="R299" s="7">
        <f t="shared" si="21"/>
        <v>0</v>
      </c>
      <c r="S299" s="7">
        <f t="shared" si="22"/>
        <v>0</v>
      </c>
      <c r="T299" s="7" t="str">
        <f t="shared" si="29"/>
        <v/>
      </c>
      <c r="U299" s="7" t="str">
        <f t="shared" si="27"/>
        <v/>
      </c>
    </row>
    <row r="300" spans="1:21" ht="15.95" hidden="1" customHeight="1">
      <c r="A300" s="230" t="s">
        <v>1454</v>
      </c>
      <c r="B300" s="105"/>
      <c r="C300" s="108"/>
      <c r="D300" s="108"/>
      <c r="E300" s="109"/>
      <c r="F300" s="109"/>
      <c r="G300" s="194">
        <f>VLOOKUP(E300,別表３!$B$9:$I$14,6,FALSE)</f>
        <v>0</v>
      </c>
      <c r="H300" s="194">
        <f>VLOOKUP($F300,別表３!$B$9:$I$14,6,FALSE)</f>
        <v>0</v>
      </c>
      <c r="I300" s="194">
        <f>VLOOKUP($F300,別表３!$B$9:$I$14,6,FALSE)</f>
        <v>0</v>
      </c>
      <c r="J300" s="194">
        <f>IF(F300=5,別表２!$E$2,0)</f>
        <v>0</v>
      </c>
      <c r="K300" s="194">
        <f>VLOOKUP($F300,別表３!$B$9:$I$14,4,FALSE)</f>
        <v>0</v>
      </c>
      <c r="L300" s="231" t="str">
        <f>IF(F300="","",VLOOKUP(F300,別表３!$B$9:$D$14,3,FALSE))</f>
        <v/>
      </c>
      <c r="M300" s="98"/>
      <c r="N300" s="98"/>
      <c r="O300" s="97"/>
      <c r="P300" s="232">
        <f t="shared" si="33"/>
        <v>0</v>
      </c>
      <c r="Q300" s="7">
        <f t="shared" si="35"/>
        <v>0</v>
      </c>
      <c r="R300" s="7">
        <f t="shared" si="21"/>
        <v>0</v>
      </c>
      <c r="S300" s="7">
        <f t="shared" si="22"/>
        <v>0</v>
      </c>
      <c r="T300" s="7" t="str">
        <f t="shared" si="29"/>
        <v/>
      </c>
      <c r="U300" s="7" t="str">
        <f t="shared" si="27"/>
        <v/>
      </c>
    </row>
    <row r="301" spans="1:21" ht="15.95" hidden="1" customHeight="1">
      <c r="A301" s="230" t="s">
        <v>1455</v>
      </c>
      <c r="B301" s="105"/>
      <c r="C301" s="108"/>
      <c r="D301" s="108"/>
      <c r="E301" s="109"/>
      <c r="F301" s="109"/>
      <c r="G301" s="194">
        <f>VLOOKUP(E301,別表３!$B$9:$I$14,6,FALSE)</f>
        <v>0</v>
      </c>
      <c r="H301" s="194">
        <f>VLOOKUP($F301,別表３!$B$9:$I$14,6,FALSE)</f>
        <v>0</v>
      </c>
      <c r="I301" s="194">
        <f>VLOOKUP($F301,別表３!$B$9:$I$14,6,FALSE)</f>
        <v>0</v>
      </c>
      <c r="J301" s="194">
        <f>IF(F301=5,別表２!$E$2,0)</f>
        <v>0</v>
      </c>
      <c r="K301" s="194">
        <f>VLOOKUP($F301,別表３!$B$9:$I$14,4,FALSE)</f>
        <v>0</v>
      </c>
      <c r="L301" s="231" t="str">
        <f>IF(F301="","",VLOOKUP(F301,別表３!$B$9:$D$14,3,FALSE))</f>
        <v/>
      </c>
      <c r="M301" s="98"/>
      <c r="N301" s="98"/>
      <c r="O301" s="97"/>
      <c r="P301" s="232">
        <f t="shared" si="33"/>
        <v>0</v>
      </c>
      <c r="Q301" s="7">
        <f t="shared" si="35"/>
        <v>0</v>
      </c>
      <c r="R301" s="7">
        <f t="shared" si="21"/>
        <v>0</v>
      </c>
      <c r="S301" s="7">
        <f t="shared" si="22"/>
        <v>0</v>
      </c>
      <c r="T301" s="7" t="str">
        <f t="shared" si="29"/>
        <v/>
      </c>
      <c r="U301" s="7" t="str">
        <f t="shared" si="27"/>
        <v/>
      </c>
    </row>
    <row r="302" spans="1:21" ht="15.95" hidden="1" customHeight="1">
      <c r="A302" s="230" t="s">
        <v>1456</v>
      </c>
      <c r="B302" s="105"/>
      <c r="C302" s="108"/>
      <c r="D302" s="108"/>
      <c r="E302" s="109"/>
      <c r="F302" s="109"/>
      <c r="G302" s="194">
        <f>VLOOKUP(E302,別表３!$B$9:$I$14,6,FALSE)</f>
        <v>0</v>
      </c>
      <c r="H302" s="194">
        <f>VLOOKUP($F302,別表３!$B$9:$I$14,6,FALSE)</f>
        <v>0</v>
      </c>
      <c r="I302" s="194">
        <f>VLOOKUP($F302,別表３!$B$9:$I$14,6,FALSE)</f>
        <v>0</v>
      </c>
      <c r="J302" s="194">
        <f>IF(F302=5,別表２!$E$2,0)</f>
        <v>0</v>
      </c>
      <c r="K302" s="194">
        <f>VLOOKUP($F302,別表３!$B$9:$I$14,4,FALSE)</f>
        <v>0</v>
      </c>
      <c r="L302" s="231" t="str">
        <f>IF(F302="","",VLOOKUP(F302,別表３!$B$9:$D$14,3,FALSE))</f>
        <v/>
      </c>
      <c r="M302" s="98"/>
      <c r="N302" s="98"/>
      <c r="O302" s="97"/>
      <c r="P302" s="232">
        <f t="shared" si="33"/>
        <v>0</v>
      </c>
      <c r="Q302" s="7">
        <f>IF(E302=5,G302,0)</f>
        <v>0</v>
      </c>
      <c r="R302" s="7">
        <f t="shared" si="21"/>
        <v>0</v>
      </c>
      <c r="S302" s="7">
        <f t="shared" si="22"/>
        <v>0</v>
      </c>
      <c r="T302" s="7" t="str">
        <f t="shared" si="29"/>
        <v/>
      </c>
      <c r="U302" s="7" t="str">
        <f t="shared" si="27"/>
        <v/>
      </c>
    </row>
    <row r="303" spans="1:21" s="217" customFormat="1" ht="15.95" hidden="1" customHeight="1">
      <c r="A303" s="230" t="s">
        <v>1457</v>
      </c>
      <c r="B303" s="105"/>
      <c r="C303" s="108"/>
      <c r="D303" s="108"/>
      <c r="E303" s="108"/>
      <c r="F303" s="108"/>
      <c r="G303" s="194">
        <f>VLOOKUP(E303,別表３!$B$9:$I$14,6,FALSE)</f>
        <v>0</v>
      </c>
      <c r="H303" s="194">
        <f>VLOOKUP($F303,別表３!$B$9:$I$14,6,FALSE)</f>
        <v>0</v>
      </c>
      <c r="I303" s="194">
        <f>VLOOKUP($F303,別表３!$B$9:$I$14,6,FALSE)</f>
        <v>0</v>
      </c>
      <c r="J303" s="194">
        <f>IF(F303=5,別表２!$E$2,0)</f>
        <v>0</v>
      </c>
      <c r="K303" s="194">
        <f>VLOOKUP($F303,別表３!$B$9:$I$14,4,FALSE)</f>
        <v>0</v>
      </c>
      <c r="L303" s="231" t="str">
        <f>IF(F303="","",VLOOKUP(F303,別表３!$B$9:$D$14,3,FALSE))</f>
        <v/>
      </c>
      <c r="M303" s="98"/>
      <c r="N303" s="98"/>
      <c r="O303" s="97"/>
      <c r="P303" s="232">
        <f t="shared" si="33"/>
        <v>0</v>
      </c>
      <c r="Q303" s="7">
        <f t="shared" ref="Q303:Q323" si="36">IF(E303=5,G303,0)</f>
        <v>0</v>
      </c>
      <c r="R303" s="7">
        <f t="shared" si="21"/>
        <v>0</v>
      </c>
      <c r="S303" s="7">
        <f t="shared" si="22"/>
        <v>0</v>
      </c>
      <c r="T303" s="7" t="str">
        <f t="shared" si="29"/>
        <v/>
      </c>
      <c r="U303" s="7" t="str">
        <f t="shared" si="27"/>
        <v/>
      </c>
    </row>
    <row r="304" spans="1:21" s="217" customFormat="1" ht="15.95" hidden="1" customHeight="1">
      <c r="A304" s="230" t="s">
        <v>1458</v>
      </c>
      <c r="B304" s="105"/>
      <c r="C304" s="108"/>
      <c r="D304" s="108"/>
      <c r="E304" s="108"/>
      <c r="F304" s="108"/>
      <c r="G304" s="194">
        <f>VLOOKUP(E304,別表３!$B$9:$I$14,6,FALSE)</f>
        <v>0</v>
      </c>
      <c r="H304" s="194">
        <f>VLOOKUP($F304,別表３!$B$9:$I$14,6,FALSE)</f>
        <v>0</v>
      </c>
      <c r="I304" s="194">
        <f>VLOOKUP($F304,別表３!$B$9:$I$14,6,FALSE)</f>
        <v>0</v>
      </c>
      <c r="J304" s="194">
        <f>IF(F304=5,別表２!$E$2,0)</f>
        <v>0</v>
      </c>
      <c r="K304" s="194">
        <f>VLOOKUP($F304,別表３!$B$9:$I$14,4,FALSE)</f>
        <v>0</v>
      </c>
      <c r="L304" s="231" t="str">
        <f>IF(F304="","",VLOOKUP(F304,別表３!$B$9:$D$14,3,FALSE))</f>
        <v/>
      </c>
      <c r="M304" s="98"/>
      <c r="N304" s="98"/>
      <c r="O304" s="97"/>
      <c r="P304" s="232">
        <f t="shared" si="33"/>
        <v>0</v>
      </c>
      <c r="Q304" s="7">
        <f t="shared" si="36"/>
        <v>0</v>
      </c>
      <c r="R304" s="7">
        <f t="shared" si="21"/>
        <v>0</v>
      </c>
      <c r="S304" s="7">
        <f t="shared" si="22"/>
        <v>0</v>
      </c>
      <c r="T304" s="7" t="str">
        <f t="shared" si="29"/>
        <v/>
      </c>
      <c r="U304" s="7" t="str">
        <f t="shared" si="27"/>
        <v/>
      </c>
    </row>
    <row r="305" spans="1:21" s="217" customFormat="1" ht="15.95" hidden="1" customHeight="1">
      <c r="A305" s="230" t="s">
        <v>1459</v>
      </c>
      <c r="B305" s="105"/>
      <c r="C305" s="110"/>
      <c r="D305" s="110"/>
      <c r="E305" s="108"/>
      <c r="F305" s="108"/>
      <c r="G305" s="194">
        <f>VLOOKUP(E305,別表３!$B$9:$I$14,6,FALSE)</f>
        <v>0</v>
      </c>
      <c r="H305" s="194">
        <f>VLOOKUP($F305,別表３!$B$9:$I$14,6,FALSE)</f>
        <v>0</v>
      </c>
      <c r="I305" s="194">
        <f>VLOOKUP($F305,別表３!$B$9:$I$14,6,FALSE)</f>
        <v>0</v>
      </c>
      <c r="J305" s="194">
        <f>IF(F305=5,別表２!$E$2,0)</f>
        <v>0</v>
      </c>
      <c r="K305" s="194">
        <f>VLOOKUP($F305,別表３!$B$9:$I$14,4,FALSE)</f>
        <v>0</v>
      </c>
      <c r="L305" s="231" t="str">
        <f>IF(F305="","",VLOOKUP(F305,別表３!$B$9:$D$14,3,FALSE))</f>
        <v/>
      </c>
      <c r="M305" s="98"/>
      <c r="N305" s="98"/>
      <c r="O305" s="97"/>
      <c r="P305" s="232">
        <f t="shared" si="33"/>
        <v>0</v>
      </c>
      <c r="Q305" s="7">
        <f t="shared" si="36"/>
        <v>0</v>
      </c>
      <c r="R305" s="7">
        <f t="shared" si="21"/>
        <v>0</v>
      </c>
      <c r="S305" s="7">
        <f t="shared" si="22"/>
        <v>0</v>
      </c>
      <c r="T305" s="7" t="str">
        <f t="shared" si="29"/>
        <v/>
      </c>
      <c r="U305" s="7" t="str">
        <f t="shared" si="27"/>
        <v/>
      </c>
    </row>
    <row r="306" spans="1:21" s="217" customFormat="1" ht="15.95" hidden="1" customHeight="1">
      <c r="A306" s="230" t="s">
        <v>1460</v>
      </c>
      <c r="B306" s="105"/>
      <c r="C306" s="108"/>
      <c r="D306" s="108"/>
      <c r="E306" s="108"/>
      <c r="F306" s="108"/>
      <c r="G306" s="194">
        <f>VLOOKUP(E306,別表３!$B$9:$I$14,6,FALSE)</f>
        <v>0</v>
      </c>
      <c r="H306" s="194">
        <f>VLOOKUP($F306,別表３!$B$9:$I$14,6,FALSE)</f>
        <v>0</v>
      </c>
      <c r="I306" s="194">
        <f>VLOOKUP($F306,別表３!$B$9:$I$14,6,FALSE)</f>
        <v>0</v>
      </c>
      <c r="J306" s="194">
        <f>IF(F306=5,別表２!$E$2,0)</f>
        <v>0</v>
      </c>
      <c r="K306" s="194">
        <f>VLOOKUP($F306,別表３!$B$9:$I$14,4,FALSE)</f>
        <v>0</v>
      </c>
      <c r="L306" s="231" t="str">
        <f>IF(F306="","",VLOOKUP(F306,別表３!$B$9:$D$14,3,FALSE))</f>
        <v/>
      </c>
      <c r="M306" s="98"/>
      <c r="N306" s="98"/>
      <c r="O306" s="97"/>
      <c r="P306" s="232">
        <f t="shared" si="33"/>
        <v>0</v>
      </c>
      <c r="Q306" s="7">
        <f t="shared" si="36"/>
        <v>0</v>
      </c>
      <c r="R306" s="7">
        <f t="shared" si="21"/>
        <v>0</v>
      </c>
      <c r="S306" s="7">
        <f t="shared" si="22"/>
        <v>0</v>
      </c>
      <c r="T306" s="7" t="str">
        <f t="shared" si="29"/>
        <v/>
      </c>
      <c r="U306" s="7" t="str">
        <f t="shared" si="27"/>
        <v/>
      </c>
    </row>
    <row r="307" spans="1:21" ht="15.95" hidden="1" customHeight="1">
      <c r="A307" s="230" t="s">
        <v>1461</v>
      </c>
      <c r="B307" s="105"/>
      <c r="C307" s="108"/>
      <c r="D307" s="108"/>
      <c r="E307" s="109"/>
      <c r="F307" s="109"/>
      <c r="G307" s="194">
        <f>VLOOKUP(E307,別表３!$B$9:$I$14,6,FALSE)</f>
        <v>0</v>
      </c>
      <c r="H307" s="194">
        <f>VLOOKUP($F307,別表３!$B$9:$I$14,6,FALSE)</f>
        <v>0</v>
      </c>
      <c r="I307" s="194">
        <f>VLOOKUP($F307,別表３!$B$9:$I$14,6,FALSE)</f>
        <v>0</v>
      </c>
      <c r="J307" s="194">
        <f>IF(F307=5,別表２!$E$2,0)</f>
        <v>0</v>
      </c>
      <c r="K307" s="194">
        <f>VLOOKUP($F307,別表３!$B$9:$I$14,4,FALSE)</f>
        <v>0</v>
      </c>
      <c r="L307" s="231" t="str">
        <f>IF(F307="","",VLOOKUP(F307,別表３!$B$9:$D$14,3,FALSE))</f>
        <v/>
      </c>
      <c r="M307" s="98"/>
      <c r="N307" s="98"/>
      <c r="O307" s="97"/>
      <c r="P307" s="232">
        <f t="shared" si="33"/>
        <v>0</v>
      </c>
      <c r="Q307" s="7">
        <f t="shared" si="36"/>
        <v>0</v>
      </c>
      <c r="R307" s="7">
        <f t="shared" si="21"/>
        <v>0</v>
      </c>
      <c r="S307" s="7">
        <f t="shared" si="22"/>
        <v>0</v>
      </c>
      <c r="T307" s="7" t="str">
        <f t="shared" si="29"/>
        <v/>
      </c>
      <c r="U307" s="7" t="str">
        <f t="shared" si="27"/>
        <v/>
      </c>
    </row>
    <row r="308" spans="1:21" ht="15.95" hidden="1" customHeight="1">
      <c r="A308" s="230" t="s">
        <v>1462</v>
      </c>
      <c r="B308" s="105"/>
      <c r="C308" s="108"/>
      <c r="D308" s="108"/>
      <c r="E308" s="109"/>
      <c r="F308" s="109"/>
      <c r="G308" s="194">
        <f>VLOOKUP(E308,別表３!$B$9:$I$14,6,FALSE)</f>
        <v>0</v>
      </c>
      <c r="H308" s="194">
        <f>VLOOKUP($F308,別表３!$B$9:$I$14,6,FALSE)</f>
        <v>0</v>
      </c>
      <c r="I308" s="194">
        <f>VLOOKUP($F308,別表３!$B$9:$I$14,6,FALSE)</f>
        <v>0</v>
      </c>
      <c r="J308" s="194">
        <f>IF(F308=5,別表２!$E$2,0)</f>
        <v>0</v>
      </c>
      <c r="K308" s="194">
        <f>VLOOKUP($F308,別表３!$B$9:$I$14,4,FALSE)</f>
        <v>0</v>
      </c>
      <c r="L308" s="231" t="str">
        <f>IF(F308="","",VLOOKUP(F308,別表３!$B$9:$D$14,3,FALSE))</f>
        <v/>
      </c>
      <c r="M308" s="98"/>
      <c r="N308" s="98"/>
      <c r="O308" s="97"/>
      <c r="P308" s="232">
        <f t="shared" si="33"/>
        <v>0</v>
      </c>
      <c r="Q308" s="7">
        <f t="shared" si="36"/>
        <v>0</v>
      </c>
      <c r="R308" s="7">
        <f t="shared" si="21"/>
        <v>0</v>
      </c>
      <c r="S308" s="7">
        <f t="shared" si="22"/>
        <v>0</v>
      </c>
      <c r="T308" s="7" t="str">
        <f t="shared" si="29"/>
        <v/>
      </c>
      <c r="U308" s="7" t="str">
        <f t="shared" si="27"/>
        <v/>
      </c>
    </row>
    <row r="309" spans="1:21" ht="15.95" hidden="1" customHeight="1">
      <c r="A309" s="230" t="s">
        <v>1463</v>
      </c>
      <c r="B309" s="105"/>
      <c r="C309" s="108"/>
      <c r="D309" s="108"/>
      <c r="E309" s="109"/>
      <c r="F309" s="109"/>
      <c r="G309" s="194">
        <f>VLOOKUP(E309,別表３!$B$9:$I$14,6,FALSE)</f>
        <v>0</v>
      </c>
      <c r="H309" s="194">
        <f>VLOOKUP($F309,別表３!$B$9:$I$14,6,FALSE)</f>
        <v>0</v>
      </c>
      <c r="I309" s="194">
        <f>VLOOKUP($F309,別表３!$B$9:$I$14,6,FALSE)</f>
        <v>0</v>
      </c>
      <c r="J309" s="194">
        <f>IF(F309=5,別表２!$E$2,0)</f>
        <v>0</v>
      </c>
      <c r="K309" s="194">
        <f>VLOOKUP($F309,別表３!$B$9:$I$14,4,FALSE)</f>
        <v>0</v>
      </c>
      <c r="L309" s="231" t="str">
        <f>IF(F309="","",VLOOKUP(F309,別表３!$B$9:$D$14,3,FALSE))</f>
        <v/>
      </c>
      <c r="M309" s="98"/>
      <c r="N309" s="98"/>
      <c r="O309" s="97"/>
      <c r="P309" s="232">
        <f t="shared" si="33"/>
        <v>0</v>
      </c>
      <c r="Q309" s="7">
        <f t="shared" si="36"/>
        <v>0</v>
      </c>
      <c r="R309" s="7">
        <f t="shared" si="21"/>
        <v>0</v>
      </c>
      <c r="S309" s="7">
        <f t="shared" si="22"/>
        <v>0</v>
      </c>
      <c r="T309" s="7" t="str">
        <f t="shared" si="29"/>
        <v/>
      </c>
      <c r="U309" s="7" t="str">
        <f t="shared" si="27"/>
        <v/>
      </c>
    </row>
    <row r="310" spans="1:21" ht="15.95" hidden="1" customHeight="1">
      <c r="A310" s="230" t="s">
        <v>1464</v>
      </c>
      <c r="B310" s="105"/>
      <c r="C310" s="108"/>
      <c r="D310" s="108"/>
      <c r="E310" s="109"/>
      <c r="F310" s="109"/>
      <c r="G310" s="194">
        <f>VLOOKUP(E310,別表３!$B$9:$I$14,6,FALSE)</f>
        <v>0</v>
      </c>
      <c r="H310" s="194">
        <f>VLOOKUP($F310,別表３!$B$9:$I$14,6,FALSE)</f>
        <v>0</v>
      </c>
      <c r="I310" s="194">
        <f>VLOOKUP($F310,別表３!$B$9:$I$14,6,FALSE)</f>
        <v>0</v>
      </c>
      <c r="J310" s="194">
        <f>IF(F310=5,別表２!$E$2,0)</f>
        <v>0</v>
      </c>
      <c r="K310" s="194">
        <f>VLOOKUP($F310,別表３!$B$9:$I$14,4,FALSE)</f>
        <v>0</v>
      </c>
      <c r="L310" s="231" t="str">
        <f>IF(F310="","",VLOOKUP(F310,別表３!$B$9:$D$14,3,FALSE))</f>
        <v/>
      </c>
      <c r="M310" s="98"/>
      <c r="N310" s="98"/>
      <c r="O310" s="97"/>
      <c r="P310" s="232">
        <f t="shared" si="33"/>
        <v>0</v>
      </c>
      <c r="Q310" s="7">
        <f t="shared" si="36"/>
        <v>0</v>
      </c>
      <c r="R310" s="7">
        <f t="shared" si="21"/>
        <v>0</v>
      </c>
      <c r="S310" s="7">
        <f t="shared" si="22"/>
        <v>0</v>
      </c>
      <c r="T310" s="7" t="str">
        <f t="shared" si="29"/>
        <v/>
      </c>
      <c r="U310" s="7" t="str">
        <f t="shared" si="27"/>
        <v/>
      </c>
    </row>
    <row r="311" spans="1:21" ht="15.95" hidden="1" customHeight="1">
      <c r="A311" s="230" t="s">
        <v>1465</v>
      </c>
      <c r="B311" s="105"/>
      <c r="C311" s="108"/>
      <c r="D311" s="108"/>
      <c r="E311" s="109"/>
      <c r="F311" s="109"/>
      <c r="G311" s="194">
        <f>VLOOKUP(E311,別表３!$B$9:$I$14,6,FALSE)</f>
        <v>0</v>
      </c>
      <c r="H311" s="194">
        <f>VLOOKUP($F311,別表３!$B$9:$I$14,6,FALSE)</f>
        <v>0</v>
      </c>
      <c r="I311" s="194">
        <f>VLOOKUP($F311,別表３!$B$9:$I$14,6,FALSE)</f>
        <v>0</v>
      </c>
      <c r="J311" s="194">
        <f>IF(F311=5,別表２!$E$2,0)</f>
        <v>0</v>
      </c>
      <c r="K311" s="194">
        <f>VLOOKUP($F311,別表３!$B$9:$I$14,4,FALSE)</f>
        <v>0</v>
      </c>
      <c r="L311" s="231" t="str">
        <f>IF(F311="","",VLOOKUP(F311,別表３!$B$9:$D$14,3,FALSE))</f>
        <v/>
      </c>
      <c r="M311" s="98"/>
      <c r="N311" s="98"/>
      <c r="O311" s="97"/>
      <c r="P311" s="232">
        <f t="shared" ref="P311:P374" si="37">IF(J311=0,0,IF(M311="",J311,M311))+IF(N311="",K311,IF(L311&lt;=N311+O311,L311,N311+O311))+SUM(G311:I311)</f>
        <v>0</v>
      </c>
      <c r="Q311" s="7">
        <f t="shared" si="36"/>
        <v>0</v>
      </c>
      <c r="R311" s="7">
        <f t="shared" si="21"/>
        <v>0</v>
      </c>
      <c r="S311" s="7">
        <f t="shared" si="22"/>
        <v>0</v>
      </c>
      <c r="T311" s="7" t="str">
        <f t="shared" si="29"/>
        <v/>
      </c>
      <c r="U311" s="7" t="str">
        <f t="shared" si="27"/>
        <v/>
      </c>
    </row>
    <row r="312" spans="1:21" ht="15.95" hidden="1" customHeight="1">
      <c r="A312" s="230" t="s">
        <v>1466</v>
      </c>
      <c r="B312" s="105"/>
      <c r="C312" s="108"/>
      <c r="D312" s="108"/>
      <c r="E312" s="109"/>
      <c r="F312" s="109"/>
      <c r="G312" s="194">
        <f>VLOOKUP(E312,別表３!$B$9:$I$14,6,FALSE)</f>
        <v>0</v>
      </c>
      <c r="H312" s="194">
        <f>VLOOKUP($F312,別表３!$B$9:$I$14,6,FALSE)</f>
        <v>0</v>
      </c>
      <c r="I312" s="194">
        <f>VLOOKUP($F312,別表３!$B$9:$I$14,6,FALSE)</f>
        <v>0</v>
      </c>
      <c r="J312" s="194">
        <f>IF(F312=5,別表２!$E$2,0)</f>
        <v>0</v>
      </c>
      <c r="K312" s="194">
        <f>VLOOKUP($F312,別表３!$B$9:$I$14,4,FALSE)</f>
        <v>0</v>
      </c>
      <c r="L312" s="231" t="str">
        <f>IF(F312="","",VLOOKUP(F312,別表３!$B$9:$D$14,3,FALSE))</f>
        <v/>
      </c>
      <c r="M312" s="98"/>
      <c r="N312" s="98"/>
      <c r="O312" s="97"/>
      <c r="P312" s="232">
        <f t="shared" si="37"/>
        <v>0</v>
      </c>
      <c r="Q312" s="7">
        <f t="shared" si="36"/>
        <v>0</v>
      </c>
      <c r="R312" s="7">
        <f t="shared" si="21"/>
        <v>0</v>
      </c>
      <c r="S312" s="7">
        <f t="shared" si="22"/>
        <v>0</v>
      </c>
      <c r="T312" s="7" t="str">
        <f t="shared" si="29"/>
        <v/>
      </c>
      <c r="U312" s="7" t="str">
        <f t="shared" si="27"/>
        <v/>
      </c>
    </row>
    <row r="313" spans="1:21" ht="15.95" hidden="1" customHeight="1">
      <c r="A313" s="230" t="s">
        <v>1467</v>
      </c>
      <c r="B313" s="105"/>
      <c r="C313" s="109"/>
      <c r="D313" s="109"/>
      <c r="E313" s="109"/>
      <c r="F313" s="109"/>
      <c r="G313" s="194">
        <f>VLOOKUP(E313,別表３!$B$9:$I$14,6,FALSE)</f>
        <v>0</v>
      </c>
      <c r="H313" s="194">
        <f>VLOOKUP($F313,別表３!$B$9:$I$14,6,FALSE)</f>
        <v>0</v>
      </c>
      <c r="I313" s="194">
        <f>VLOOKUP($F313,別表３!$B$9:$I$14,6,FALSE)</f>
        <v>0</v>
      </c>
      <c r="J313" s="194">
        <f>IF(F313=5,別表２!$E$2,0)</f>
        <v>0</v>
      </c>
      <c r="K313" s="194">
        <f>VLOOKUP($F313,別表３!$B$9:$I$14,4,FALSE)</f>
        <v>0</v>
      </c>
      <c r="L313" s="231" t="str">
        <f>IF(F313="","",VLOOKUP(F313,別表３!$B$9:$D$14,3,FALSE))</f>
        <v/>
      </c>
      <c r="M313" s="98"/>
      <c r="N313" s="98"/>
      <c r="O313" s="97"/>
      <c r="P313" s="232">
        <f t="shared" si="37"/>
        <v>0</v>
      </c>
      <c r="Q313" s="7">
        <f t="shared" si="36"/>
        <v>0</v>
      </c>
      <c r="R313" s="7">
        <f t="shared" si="21"/>
        <v>0</v>
      </c>
      <c r="S313" s="7">
        <f t="shared" si="22"/>
        <v>0</v>
      </c>
      <c r="T313" s="7" t="str">
        <f t="shared" si="29"/>
        <v/>
      </c>
      <c r="U313" s="7" t="str">
        <f t="shared" si="27"/>
        <v/>
      </c>
    </row>
    <row r="314" spans="1:21" ht="15.95" hidden="1" customHeight="1">
      <c r="A314" s="230" t="s">
        <v>1468</v>
      </c>
      <c r="B314" s="105"/>
      <c r="C314" s="109"/>
      <c r="D314" s="109"/>
      <c r="E314" s="109"/>
      <c r="F314" s="109"/>
      <c r="G314" s="194">
        <f>VLOOKUP(E314,別表３!$B$9:$I$14,6,FALSE)</f>
        <v>0</v>
      </c>
      <c r="H314" s="194">
        <f>VLOOKUP($F314,別表３!$B$9:$I$14,6,FALSE)</f>
        <v>0</v>
      </c>
      <c r="I314" s="194">
        <f>VLOOKUP($F314,別表３!$B$9:$I$14,6,FALSE)</f>
        <v>0</v>
      </c>
      <c r="J314" s="194">
        <f>IF(F314=5,別表２!$E$2,0)</f>
        <v>0</v>
      </c>
      <c r="K314" s="194">
        <f>VLOOKUP($F314,別表３!$B$9:$I$14,4,FALSE)</f>
        <v>0</v>
      </c>
      <c r="L314" s="231" t="str">
        <f>IF(F314="","",VLOOKUP(F314,別表３!$B$9:$D$14,3,FALSE))</f>
        <v/>
      </c>
      <c r="M314" s="98"/>
      <c r="N314" s="98"/>
      <c r="O314" s="97"/>
      <c r="P314" s="232">
        <f t="shared" si="37"/>
        <v>0</v>
      </c>
      <c r="Q314" s="7">
        <f t="shared" si="36"/>
        <v>0</v>
      </c>
      <c r="R314" s="7">
        <f t="shared" si="21"/>
        <v>0</v>
      </c>
      <c r="S314" s="7">
        <f t="shared" si="22"/>
        <v>0</v>
      </c>
      <c r="T314" s="7" t="str">
        <f t="shared" si="29"/>
        <v/>
      </c>
      <c r="U314" s="7" t="str">
        <f t="shared" si="27"/>
        <v/>
      </c>
    </row>
    <row r="315" spans="1:21" ht="15.95" hidden="1" customHeight="1">
      <c r="A315" s="230" t="s">
        <v>1469</v>
      </c>
      <c r="B315" s="105"/>
      <c r="C315" s="109"/>
      <c r="D315" s="109"/>
      <c r="E315" s="109"/>
      <c r="F315" s="109"/>
      <c r="G315" s="194">
        <f>VLOOKUP(E315,別表３!$B$9:$I$14,6,FALSE)</f>
        <v>0</v>
      </c>
      <c r="H315" s="194">
        <f>VLOOKUP($F315,別表３!$B$9:$I$14,6,FALSE)</f>
        <v>0</v>
      </c>
      <c r="I315" s="194">
        <f>VLOOKUP($F315,別表３!$B$9:$I$14,6,FALSE)</f>
        <v>0</v>
      </c>
      <c r="J315" s="194">
        <f>IF(F315=5,別表２!$E$2,0)</f>
        <v>0</v>
      </c>
      <c r="K315" s="194">
        <f>VLOOKUP($F315,別表３!$B$9:$I$14,4,FALSE)</f>
        <v>0</v>
      </c>
      <c r="L315" s="231" t="str">
        <f>IF(F315="","",VLOOKUP(F315,別表３!$B$9:$D$14,3,FALSE))</f>
        <v/>
      </c>
      <c r="M315" s="98"/>
      <c r="N315" s="98"/>
      <c r="O315" s="97"/>
      <c r="P315" s="232">
        <f t="shared" si="37"/>
        <v>0</v>
      </c>
      <c r="Q315" s="7">
        <f t="shared" si="36"/>
        <v>0</v>
      </c>
      <c r="R315" s="7">
        <f t="shared" si="21"/>
        <v>0</v>
      </c>
      <c r="S315" s="7">
        <f t="shared" si="22"/>
        <v>0</v>
      </c>
      <c r="T315" s="7" t="str">
        <f t="shared" si="29"/>
        <v/>
      </c>
      <c r="U315" s="7" t="str">
        <f t="shared" si="27"/>
        <v/>
      </c>
    </row>
    <row r="316" spans="1:21" ht="15.95" hidden="1" customHeight="1">
      <c r="A316" s="230" t="s">
        <v>1470</v>
      </c>
      <c r="B316" s="105"/>
      <c r="C316" s="109"/>
      <c r="D316" s="109"/>
      <c r="E316" s="109"/>
      <c r="F316" s="109"/>
      <c r="G316" s="194">
        <f>VLOOKUP(E316,別表３!$B$9:$I$14,6,FALSE)</f>
        <v>0</v>
      </c>
      <c r="H316" s="194">
        <f>VLOOKUP($F316,別表３!$B$9:$I$14,6,FALSE)</f>
        <v>0</v>
      </c>
      <c r="I316" s="194">
        <f>VLOOKUP($F316,別表３!$B$9:$I$14,6,FALSE)</f>
        <v>0</v>
      </c>
      <c r="J316" s="194">
        <f>IF(F316=5,別表２!$E$2,0)</f>
        <v>0</v>
      </c>
      <c r="K316" s="194">
        <f>VLOOKUP($F316,別表３!$B$9:$I$14,4,FALSE)</f>
        <v>0</v>
      </c>
      <c r="L316" s="231" t="str">
        <f>IF(F316="","",VLOOKUP(F316,別表３!$B$9:$D$14,3,FALSE))</f>
        <v/>
      </c>
      <c r="M316" s="98"/>
      <c r="N316" s="98"/>
      <c r="O316" s="97"/>
      <c r="P316" s="232">
        <f t="shared" si="37"/>
        <v>0</v>
      </c>
      <c r="Q316" s="7">
        <f t="shared" si="36"/>
        <v>0</v>
      </c>
      <c r="R316" s="7">
        <f t="shared" si="21"/>
        <v>0</v>
      </c>
      <c r="S316" s="7">
        <f t="shared" si="22"/>
        <v>0</v>
      </c>
      <c r="T316" s="7" t="str">
        <f t="shared" si="29"/>
        <v/>
      </c>
      <c r="U316" s="7" t="str">
        <f t="shared" si="27"/>
        <v/>
      </c>
    </row>
    <row r="317" spans="1:21" ht="15.95" hidden="1" customHeight="1">
      <c r="A317" s="230" t="s">
        <v>1471</v>
      </c>
      <c r="B317" s="105"/>
      <c r="C317" s="109"/>
      <c r="D317" s="109"/>
      <c r="E317" s="109"/>
      <c r="F317" s="109"/>
      <c r="G317" s="194">
        <f>VLOOKUP(E317,別表３!$B$9:$I$14,6,FALSE)</f>
        <v>0</v>
      </c>
      <c r="H317" s="194">
        <f>VLOOKUP($F317,別表３!$B$9:$I$14,6,FALSE)</f>
        <v>0</v>
      </c>
      <c r="I317" s="194">
        <f>VLOOKUP($F317,別表３!$B$9:$I$14,6,FALSE)</f>
        <v>0</v>
      </c>
      <c r="J317" s="194">
        <f>IF(F317=5,別表２!$E$2,0)</f>
        <v>0</v>
      </c>
      <c r="K317" s="194">
        <f>VLOOKUP($F317,別表３!$B$9:$I$14,4,FALSE)</f>
        <v>0</v>
      </c>
      <c r="L317" s="231" t="str">
        <f>IF(F317="","",VLOOKUP(F317,別表３!$B$9:$D$14,3,FALSE))</f>
        <v/>
      </c>
      <c r="M317" s="98"/>
      <c r="N317" s="98"/>
      <c r="O317" s="97"/>
      <c r="P317" s="232">
        <f t="shared" si="37"/>
        <v>0</v>
      </c>
      <c r="Q317" s="7">
        <f t="shared" si="36"/>
        <v>0</v>
      </c>
      <c r="R317" s="7">
        <f t="shared" si="21"/>
        <v>0</v>
      </c>
      <c r="S317" s="7">
        <f t="shared" si="22"/>
        <v>0</v>
      </c>
      <c r="T317" s="7" t="str">
        <f t="shared" si="29"/>
        <v/>
      </c>
      <c r="U317" s="7" t="str">
        <f t="shared" si="27"/>
        <v/>
      </c>
    </row>
    <row r="318" spans="1:21" ht="15.95" hidden="1" customHeight="1">
      <c r="A318" s="230" t="s">
        <v>1472</v>
      </c>
      <c r="B318" s="105"/>
      <c r="C318" s="108"/>
      <c r="D318" s="108"/>
      <c r="E318" s="109"/>
      <c r="F318" s="109"/>
      <c r="G318" s="194">
        <f>VLOOKUP(E318,別表３!$B$9:$I$14,6,FALSE)</f>
        <v>0</v>
      </c>
      <c r="H318" s="194">
        <f>VLOOKUP($F318,別表３!$B$9:$I$14,6,FALSE)</f>
        <v>0</v>
      </c>
      <c r="I318" s="194">
        <f>VLOOKUP($F318,別表３!$B$9:$I$14,6,FALSE)</f>
        <v>0</v>
      </c>
      <c r="J318" s="194">
        <f>IF(F318=5,別表２!$E$2,0)</f>
        <v>0</v>
      </c>
      <c r="K318" s="194">
        <f>VLOOKUP($F318,別表３!$B$9:$I$14,4,FALSE)</f>
        <v>0</v>
      </c>
      <c r="L318" s="231" t="str">
        <f>IF(F318="","",VLOOKUP(F318,別表３!$B$9:$D$14,3,FALSE))</f>
        <v/>
      </c>
      <c r="M318" s="98"/>
      <c r="N318" s="98"/>
      <c r="O318" s="97"/>
      <c r="P318" s="232">
        <f t="shared" si="37"/>
        <v>0</v>
      </c>
      <c r="Q318" s="7">
        <f t="shared" si="36"/>
        <v>0</v>
      </c>
      <c r="R318" s="7">
        <f t="shared" si="21"/>
        <v>0</v>
      </c>
      <c r="S318" s="7">
        <f t="shared" si="22"/>
        <v>0</v>
      </c>
      <c r="T318" s="7" t="str">
        <f t="shared" si="29"/>
        <v/>
      </c>
      <c r="U318" s="7" t="str">
        <f t="shared" si="27"/>
        <v/>
      </c>
    </row>
    <row r="319" spans="1:21" ht="15.95" hidden="1" customHeight="1">
      <c r="A319" s="230" t="s">
        <v>1473</v>
      </c>
      <c r="B319" s="105"/>
      <c r="C319" s="108"/>
      <c r="D319" s="108"/>
      <c r="E319" s="109"/>
      <c r="F319" s="109"/>
      <c r="G319" s="194">
        <f>VLOOKUP(E319,別表３!$B$9:$I$14,6,FALSE)</f>
        <v>0</v>
      </c>
      <c r="H319" s="194">
        <f>VLOOKUP($F319,別表３!$B$9:$I$14,6,FALSE)</f>
        <v>0</v>
      </c>
      <c r="I319" s="194">
        <f>VLOOKUP($F319,別表３!$B$9:$I$14,6,FALSE)</f>
        <v>0</v>
      </c>
      <c r="J319" s="194">
        <f>IF(F319=5,別表２!$E$2,0)</f>
        <v>0</v>
      </c>
      <c r="K319" s="194">
        <f>VLOOKUP($F319,別表３!$B$9:$I$14,4,FALSE)</f>
        <v>0</v>
      </c>
      <c r="L319" s="231" t="str">
        <f>IF(F319="","",VLOOKUP(F319,別表３!$B$9:$D$14,3,FALSE))</f>
        <v/>
      </c>
      <c r="M319" s="98"/>
      <c r="N319" s="98"/>
      <c r="O319" s="97"/>
      <c r="P319" s="232">
        <f t="shared" si="37"/>
        <v>0</v>
      </c>
      <c r="Q319" s="7">
        <f t="shared" si="36"/>
        <v>0</v>
      </c>
      <c r="R319" s="7">
        <f t="shared" si="21"/>
        <v>0</v>
      </c>
      <c r="S319" s="7">
        <f t="shared" si="22"/>
        <v>0</v>
      </c>
      <c r="T319" s="7" t="str">
        <f t="shared" si="29"/>
        <v/>
      </c>
      <c r="U319" s="7" t="str">
        <f t="shared" si="27"/>
        <v/>
      </c>
    </row>
    <row r="320" spans="1:21" ht="15.95" hidden="1" customHeight="1">
      <c r="A320" s="230" t="s">
        <v>1474</v>
      </c>
      <c r="B320" s="105"/>
      <c r="C320" s="108"/>
      <c r="D320" s="108"/>
      <c r="E320" s="109"/>
      <c r="F320" s="109"/>
      <c r="G320" s="194">
        <f>VLOOKUP(E320,別表３!$B$9:$I$14,6,FALSE)</f>
        <v>0</v>
      </c>
      <c r="H320" s="194">
        <f>VLOOKUP($F320,別表３!$B$9:$I$14,6,FALSE)</f>
        <v>0</v>
      </c>
      <c r="I320" s="194">
        <f>VLOOKUP($F320,別表３!$B$9:$I$14,6,FALSE)</f>
        <v>0</v>
      </c>
      <c r="J320" s="194">
        <f>IF(F320=5,別表２!$E$2,0)</f>
        <v>0</v>
      </c>
      <c r="K320" s="194">
        <f>VLOOKUP($F320,別表３!$B$9:$I$14,4,FALSE)</f>
        <v>0</v>
      </c>
      <c r="L320" s="231" t="str">
        <f>IF(F320="","",VLOOKUP(F320,別表３!$B$9:$D$14,3,FALSE))</f>
        <v/>
      </c>
      <c r="M320" s="98"/>
      <c r="N320" s="98"/>
      <c r="O320" s="97"/>
      <c r="P320" s="232">
        <f t="shared" si="37"/>
        <v>0</v>
      </c>
      <c r="Q320" s="7">
        <f t="shared" si="36"/>
        <v>0</v>
      </c>
      <c r="R320" s="7">
        <f t="shared" si="21"/>
        <v>0</v>
      </c>
      <c r="S320" s="7">
        <f t="shared" si="22"/>
        <v>0</v>
      </c>
      <c r="T320" s="7" t="str">
        <f t="shared" si="29"/>
        <v/>
      </c>
      <c r="U320" s="7" t="str">
        <f t="shared" si="27"/>
        <v/>
      </c>
    </row>
    <row r="321" spans="1:21" ht="15.95" hidden="1" customHeight="1">
      <c r="A321" s="230" t="s">
        <v>1475</v>
      </c>
      <c r="B321" s="105"/>
      <c r="C321" s="108"/>
      <c r="D321" s="108"/>
      <c r="E321" s="109"/>
      <c r="F321" s="109"/>
      <c r="G321" s="194">
        <f>VLOOKUP(E321,別表３!$B$9:$I$14,6,FALSE)</f>
        <v>0</v>
      </c>
      <c r="H321" s="194">
        <f>VLOOKUP($F321,別表３!$B$9:$I$14,6,FALSE)</f>
        <v>0</v>
      </c>
      <c r="I321" s="194">
        <f>VLOOKUP($F321,別表３!$B$9:$I$14,6,FALSE)</f>
        <v>0</v>
      </c>
      <c r="J321" s="194">
        <f>IF(F321=5,別表２!$E$2,0)</f>
        <v>0</v>
      </c>
      <c r="K321" s="194">
        <f>VLOOKUP($F321,別表３!$B$9:$I$14,4,FALSE)</f>
        <v>0</v>
      </c>
      <c r="L321" s="231" t="str">
        <f>IF(F321="","",VLOOKUP(F321,別表３!$B$9:$D$14,3,FALSE))</f>
        <v/>
      </c>
      <c r="M321" s="98"/>
      <c r="N321" s="98"/>
      <c r="O321" s="97"/>
      <c r="P321" s="232">
        <f t="shared" si="37"/>
        <v>0</v>
      </c>
      <c r="Q321" s="7">
        <f t="shared" si="36"/>
        <v>0</v>
      </c>
      <c r="R321" s="7">
        <f t="shared" si="21"/>
        <v>0</v>
      </c>
      <c r="S321" s="7">
        <f t="shared" si="22"/>
        <v>0</v>
      </c>
      <c r="T321" s="7" t="str">
        <f t="shared" si="29"/>
        <v/>
      </c>
      <c r="U321" s="7" t="str">
        <f t="shared" si="27"/>
        <v/>
      </c>
    </row>
    <row r="322" spans="1:21" ht="15.95" hidden="1" customHeight="1">
      <c r="A322" s="230" t="s">
        <v>1476</v>
      </c>
      <c r="B322" s="105"/>
      <c r="C322" s="108"/>
      <c r="D322" s="108"/>
      <c r="E322" s="109"/>
      <c r="F322" s="109"/>
      <c r="G322" s="194">
        <f>VLOOKUP(E322,別表３!$B$9:$I$14,6,FALSE)</f>
        <v>0</v>
      </c>
      <c r="H322" s="194">
        <f>VLOOKUP($F322,別表３!$B$9:$I$14,6,FALSE)</f>
        <v>0</v>
      </c>
      <c r="I322" s="194">
        <f>VLOOKUP($F322,別表３!$B$9:$I$14,6,FALSE)</f>
        <v>0</v>
      </c>
      <c r="J322" s="194">
        <f>IF(F322=5,別表２!$E$2,0)</f>
        <v>0</v>
      </c>
      <c r="K322" s="194">
        <f>VLOOKUP($F322,別表３!$B$9:$I$14,4,FALSE)</f>
        <v>0</v>
      </c>
      <c r="L322" s="231" t="str">
        <f>IF(F322="","",VLOOKUP(F322,別表３!$B$9:$D$14,3,FALSE))</f>
        <v/>
      </c>
      <c r="M322" s="98"/>
      <c r="N322" s="98"/>
      <c r="O322" s="97"/>
      <c r="P322" s="232">
        <f t="shared" si="37"/>
        <v>0</v>
      </c>
      <c r="Q322" s="7">
        <f t="shared" si="36"/>
        <v>0</v>
      </c>
      <c r="R322" s="7">
        <f t="shared" si="21"/>
        <v>0</v>
      </c>
      <c r="S322" s="7">
        <f t="shared" si="22"/>
        <v>0</v>
      </c>
      <c r="T322" s="7" t="str">
        <f t="shared" si="29"/>
        <v/>
      </c>
      <c r="U322" s="7" t="str">
        <f t="shared" si="27"/>
        <v/>
      </c>
    </row>
    <row r="323" spans="1:21" ht="15.95" hidden="1" customHeight="1">
      <c r="A323" s="230" t="s">
        <v>1477</v>
      </c>
      <c r="B323" s="105"/>
      <c r="C323" s="108"/>
      <c r="D323" s="108"/>
      <c r="E323" s="109"/>
      <c r="F323" s="109"/>
      <c r="G323" s="194">
        <f>VLOOKUP(E323,別表３!$B$9:$I$14,6,FALSE)</f>
        <v>0</v>
      </c>
      <c r="H323" s="194">
        <f>VLOOKUP($F323,別表３!$B$9:$I$14,6,FALSE)</f>
        <v>0</v>
      </c>
      <c r="I323" s="194">
        <f>VLOOKUP($F323,別表３!$B$9:$I$14,6,FALSE)</f>
        <v>0</v>
      </c>
      <c r="J323" s="194">
        <f>IF(F323=5,別表２!$E$2,0)</f>
        <v>0</v>
      </c>
      <c r="K323" s="194">
        <f>VLOOKUP($F323,別表３!$B$9:$I$14,4,FALSE)</f>
        <v>0</v>
      </c>
      <c r="L323" s="231" t="str">
        <f>IF(F323="","",VLOOKUP(F323,別表３!$B$9:$D$14,3,FALSE))</f>
        <v/>
      </c>
      <c r="M323" s="98"/>
      <c r="N323" s="98"/>
      <c r="O323" s="97"/>
      <c r="P323" s="232">
        <f t="shared" si="37"/>
        <v>0</v>
      </c>
      <c r="Q323" s="7">
        <f t="shared" si="36"/>
        <v>0</v>
      </c>
      <c r="R323" s="7">
        <f t="shared" si="21"/>
        <v>0</v>
      </c>
      <c r="S323" s="7">
        <f t="shared" si="22"/>
        <v>0</v>
      </c>
      <c r="T323" s="7" t="str">
        <f t="shared" si="29"/>
        <v/>
      </c>
      <c r="U323" s="7" t="str">
        <f t="shared" si="27"/>
        <v/>
      </c>
    </row>
    <row r="324" spans="1:21" ht="15.95" hidden="1" customHeight="1">
      <c r="A324" s="230" t="s">
        <v>1478</v>
      </c>
      <c r="B324" s="105"/>
      <c r="C324" s="108"/>
      <c r="D324" s="108"/>
      <c r="E324" s="109"/>
      <c r="F324" s="109"/>
      <c r="G324" s="194">
        <f>VLOOKUP(E324,別表３!$B$9:$I$14,6,FALSE)</f>
        <v>0</v>
      </c>
      <c r="H324" s="194">
        <f>VLOOKUP($F324,別表３!$B$9:$I$14,6,FALSE)</f>
        <v>0</v>
      </c>
      <c r="I324" s="194">
        <f>VLOOKUP($F324,別表３!$B$9:$I$14,6,FALSE)</f>
        <v>0</v>
      </c>
      <c r="J324" s="194">
        <f>IF(F324=5,別表２!$E$2,0)</f>
        <v>0</v>
      </c>
      <c r="K324" s="194">
        <f>VLOOKUP($F324,別表３!$B$9:$I$14,4,FALSE)</f>
        <v>0</v>
      </c>
      <c r="L324" s="231" t="str">
        <f>IF(F324="","",VLOOKUP(F324,別表３!$B$9:$D$14,3,FALSE))</f>
        <v/>
      </c>
      <c r="M324" s="98"/>
      <c r="N324" s="98"/>
      <c r="O324" s="97"/>
      <c r="P324" s="232">
        <f t="shared" si="37"/>
        <v>0</v>
      </c>
      <c r="Q324" s="7">
        <f>IF(E324=5,G324,0)</f>
        <v>0</v>
      </c>
      <c r="R324" s="7">
        <f t="shared" si="21"/>
        <v>0</v>
      </c>
      <c r="S324" s="7">
        <f t="shared" si="22"/>
        <v>0</v>
      </c>
      <c r="T324" s="7" t="str">
        <f t="shared" si="29"/>
        <v/>
      </c>
      <c r="U324" s="7" t="str">
        <f t="shared" si="27"/>
        <v/>
      </c>
    </row>
    <row r="325" spans="1:21" s="217" customFormat="1" ht="15.95" hidden="1" customHeight="1">
      <c r="A325" s="230" t="s">
        <v>1479</v>
      </c>
      <c r="B325" s="105"/>
      <c r="C325" s="108"/>
      <c r="D325" s="108"/>
      <c r="E325" s="109"/>
      <c r="F325" s="109"/>
      <c r="G325" s="194">
        <f>VLOOKUP(E325,別表３!$B$9:$I$14,6,FALSE)</f>
        <v>0</v>
      </c>
      <c r="H325" s="194">
        <f>VLOOKUP($F325,別表３!$B$9:$I$14,6,FALSE)</f>
        <v>0</v>
      </c>
      <c r="I325" s="194">
        <f>VLOOKUP($F325,別表３!$B$9:$I$14,6,FALSE)</f>
        <v>0</v>
      </c>
      <c r="J325" s="194">
        <f>IF(F325=5,別表２!$E$2,0)</f>
        <v>0</v>
      </c>
      <c r="K325" s="194">
        <f>VLOOKUP($F325,別表３!$B$9:$I$14,4,FALSE)</f>
        <v>0</v>
      </c>
      <c r="L325" s="231" t="str">
        <f>IF(F325="","",VLOOKUP(F325,別表３!$B$9:$D$14,3,FALSE))</f>
        <v/>
      </c>
      <c r="M325" s="98"/>
      <c r="N325" s="98"/>
      <c r="O325" s="97"/>
      <c r="P325" s="232">
        <f t="shared" si="37"/>
        <v>0</v>
      </c>
      <c r="Q325" s="7">
        <f t="shared" ref="Q325:Q345" si="38">IF(E325=5,G325,0)</f>
        <v>0</v>
      </c>
      <c r="R325" s="7">
        <f t="shared" si="21"/>
        <v>0</v>
      </c>
      <c r="S325" s="7">
        <f t="shared" si="22"/>
        <v>0</v>
      </c>
      <c r="T325" s="7" t="str">
        <f t="shared" si="29"/>
        <v/>
      </c>
      <c r="U325" s="7" t="str">
        <f t="shared" si="27"/>
        <v/>
      </c>
    </row>
    <row r="326" spans="1:21" s="217" customFormat="1" ht="15.95" hidden="1" customHeight="1">
      <c r="A326" s="230" t="s">
        <v>1480</v>
      </c>
      <c r="B326" s="105"/>
      <c r="C326" s="108"/>
      <c r="D326" s="108"/>
      <c r="E326" s="109"/>
      <c r="F326" s="109"/>
      <c r="G326" s="194">
        <f>VLOOKUP(E326,別表３!$B$9:$I$14,6,FALSE)</f>
        <v>0</v>
      </c>
      <c r="H326" s="194">
        <f>VLOOKUP($F326,別表３!$B$9:$I$14,6,FALSE)</f>
        <v>0</v>
      </c>
      <c r="I326" s="194">
        <f>VLOOKUP($F326,別表３!$B$9:$I$14,6,FALSE)</f>
        <v>0</v>
      </c>
      <c r="J326" s="194">
        <f>IF(F326=5,別表２!$E$2,0)</f>
        <v>0</v>
      </c>
      <c r="K326" s="194">
        <f>VLOOKUP($F326,別表３!$B$9:$I$14,4,FALSE)</f>
        <v>0</v>
      </c>
      <c r="L326" s="231" t="str">
        <f>IF(F326="","",VLOOKUP(F326,別表３!$B$9:$D$14,3,FALSE))</f>
        <v/>
      </c>
      <c r="M326" s="98"/>
      <c r="N326" s="98"/>
      <c r="O326" s="97"/>
      <c r="P326" s="232">
        <f t="shared" si="37"/>
        <v>0</v>
      </c>
      <c r="Q326" s="7">
        <f t="shared" si="38"/>
        <v>0</v>
      </c>
      <c r="R326" s="7">
        <f t="shared" si="21"/>
        <v>0</v>
      </c>
      <c r="S326" s="7">
        <f t="shared" si="22"/>
        <v>0</v>
      </c>
      <c r="T326" s="7" t="str">
        <f t="shared" si="29"/>
        <v/>
      </c>
      <c r="U326" s="7" t="str">
        <f t="shared" si="27"/>
        <v/>
      </c>
    </row>
    <row r="327" spans="1:21" s="217" customFormat="1" ht="15.95" hidden="1" customHeight="1">
      <c r="A327" s="230" t="s">
        <v>1481</v>
      </c>
      <c r="B327" s="105"/>
      <c r="C327" s="110"/>
      <c r="D327" s="110"/>
      <c r="E327" s="108"/>
      <c r="F327" s="108"/>
      <c r="G327" s="194">
        <f>VLOOKUP(E327,別表３!$B$9:$I$14,6,FALSE)</f>
        <v>0</v>
      </c>
      <c r="H327" s="194">
        <f>VLOOKUP($F327,別表３!$B$9:$I$14,6,FALSE)</f>
        <v>0</v>
      </c>
      <c r="I327" s="194">
        <f>VLOOKUP($F327,別表３!$B$9:$I$14,6,FALSE)</f>
        <v>0</v>
      </c>
      <c r="J327" s="194">
        <f>IF(F327=5,別表２!$E$2,0)</f>
        <v>0</v>
      </c>
      <c r="K327" s="194">
        <f>VLOOKUP($F327,別表３!$B$9:$I$14,4,FALSE)</f>
        <v>0</v>
      </c>
      <c r="L327" s="231" t="str">
        <f>IF(F327="","",VLOOKUP(F327,別表３!$B$9:$D$14,3,FALSE))</f>
        <v/>
      </c>
      <c r="M327" s="98"/>
      <c r="N327" s="98"/>
      <c r="O327" s="97"/>
      <c r="P327" s="232">
        <f t="shared" si="37"/>
        <v>0</v>
      </c>
      <c r="Q327" s="7">
        <f t="shared" si="38"/>
        <v>0</v>
      </c>
      <c r="R327" s="7">
        <f t="shared" si="21"/>
        <v>0</v>
      </c>
      <c r="S327" s="7">
        <f t="shared" si="22"/>
        <v>0</v>
      </c>
      <c r="T327" s="7" t="str">
        <f t="shared" si="29"/>
        <v/>
      </c>
      <c r="U327" s="7" t="str">
        <f t="shared" si="27"/>
        <v/>
      </c>
    </row>
    <row r="328" spans="1:21" s="217" customFormat="1" ht="15.95" hidden="1" customHeight="1">
      <c r="A328" s="230" t="s">
        <v>1482</v>
      </c>
      <c r="B328" s="105"/>
      <c r="C328" s="108"/>
      <c r="D328" s="108"/>
      <c r="E328" s="108"/>
      <c r="F328" s="108"/>
      <c r="G328" s="194">
        <f>VLOOKUP(E328,別表３!$B$9:$I$14,6,FALSE)</f>
        <v>0</v>
      </c>
      <c r="H328" s="194">
        <f>VLOOKUP($F328,別表３!$B$9:$I$14,6,FALSE)</f>
        <v>0</v>
      </c>
      <c r="I328" s="194">
        <f>VLOOKUP($F328,別表３!$B$9:$I$14,6,FALSE)</f>
        <v>0</v>
      </c>
      <c r="J328" s="194">
        <f>IF(F328=5,別表２!$E$2,0)</f>
        <v>0</v>
      </c>
      <c r="K328" s="194">
        <f>VLOOKUP($F328,別表３!$B$9:$I$14,4,FALSE)</f>
        <v>0</v>
      </c>
      <c r="L328" s="231" t="str">
        <f>IF(F328="","",VLOOKUP(F328,別表３!$B$9:$D$14,3,FALSE))</f>
        <v/>
      </c>
      <c r="M328" s="98"/>
      <c r="N328" s="98"/>
      <c r="O328" s="97"/>
      <c r="P328" s="232">
        <f t="shared" si="37"/>
        <v>0</v>
      </c>
      <c r="Q328" s="7">
        <f t="shared" si="38"/>
        <v>0</v>
      </c>
      <c r="R328" s="7">
        <f t="shared" si="21"/>
        <v>0</v>
      </c>
      <c r="S328" s="7">
        <f t="shared" si="22"/>
        <v>0</v>
      </c>
      <c r="T328" s="7" t="str">
        <f t="shared" si="29"/>
        <v/>
      </c>
      <c r="U328" s="7" t="str">
        <f t="shared" si="27"/>
        <v/>
      </c>
    </row>
    <row r="329" spans="1:21" ht="15.95" hidden="1" customHeight="1">
      <c r="A329" s="230" t="s">
        <v>1483</v>
      </c>
      <c r="B329" s="105"/>
      <c r="C329" s="108"/>
      <c r="D329" s="108"/>
      <c r="E329" s="109"/>
      <c r="F329" s="109"/>
      <c r="G329" s="194">
        <f>VLOOKUP(E329,別表３!$B$9:$I$14,6,FALSE)</f>
        <v>0</v>
      </c>
      <c r="H329" s="194">
        <f>VLOOKUP($F329,別表３!$B$9:$I$14,6,FALSE)</f>
        <v>0</v>
      </c>
      <c r="I329" s="194">
        <f>VLOOKUP($F329,別表３!$B$9:$I$14,6,FALSE)</f>
        <v>0</v>
      </c>
      <c r="J329" s="194">
        <f>IF(F329=5,別表２!$E$2,0)</f>
        <v>0</v>
      </c>
      <c r="K329" s="194">
        <f>VLOOKUP($F329,別表３!$B$9:$I$14,4,FALSE)</f>
        <v>0</v>
      </c>
      <c r="L329" s="231" t="str">
        <f>IF(F329="","",VLOOKUP(F329,別表３!$B$9:$D$14,3,FALSE))</f>
        <v/>
      </c>
      <c r="M329" s="98"/>
      <c r="N329" s="98"/>
      <c r="O329" s="97"/>
      <c r="P329" s="232">
        <f t="shared" si="37"/>
        <v>0</v>
      </c>
      <c r="Q329" s="7">
        <f t="shared" si="38"/>
        <v>0</v>
      </c>
      <c r="R329" s="7">
        <f t="shared" si="21"/>
        <v>0</v>
      </c>
      <c r="S329" s="7">
        <f t="shared" si="22"/>
        <v>0</v>
      </c>
      <c r="T329" s="7" t="str">
        <f t="shared" si="29"/>
        <v/>
      </c>
      <c r="U329" s="7" t="str">
        <f t="shared" si="27"/>
        <v/>
      </c>
    </row>
    <row r="330" spans="1:21" ht="15.95" hidden="1" customHeight="1">
      <c r="A330" s="230" t="s">
        <v>1484</v>
      </c>
      <c r="B330" s="105"/>
      <c r="C330" s="108"/>
      <c r="D330" s="108"/>
      <c r="E330" s="109"/>
      <c r="F330" s="109"/>
      <c r="G330" s="194">
        <f>VLOOKUP(E330,別表３!$B$9:$I$14,6,FALSE)</f>
        <v>0</v>
      </c>
      <c r="H330" s="194">
        <f>VLOOKUP($F330,別表３!$B$9:$I$14,6,FALSE)</f>
        <v>0</v>
      </c>
      <c r="I330" s="194">
        <f>VLOOKUP($F330,別表３!$B$9:$I$14,6,FALSE)</f>
        <v>0</v>
      </c>
      <c r="J330" s="194">
        <f>IF(F330=5,別表２!$E$2,0)</f>
        <v>0</v>
      </c>
      <c r="K330" s="194">
        <f>VLOOKUP($F330,別表３!$B$9:$I$14,4,FALSE)</f>
        <v>0</v>
      </c>
      <c r="L330" s="231" t="str">
        <f>IF(F330="","",VLOOKUP(F330,別表３!$B$9:$D$14,3,FALSE))</f>
        <v/>
      </c>
      <c r="M330" s="98"/>
      <c r="N330" s="98"/>
      <c r="O330" s="97"/>
      <c r="P330" s="232">
        <f t="shared" si="37"/>
        <v>0</v>
      </c>
      <c r="Q330" s="7">
        <f t="shared" si="38"/>
        <v>0</v>
      </c>
      <c r="R330" s="7">
        <f t="shared" si="21"/>
        <v>0</v>
      </c>
      <c r="S330" s="7">
        <f t="shared" si="22"/>
        <v>0</v>
      </c>
      <c r="T330" s="7" t="str">
        <f t="shared" si="29"/>
        <v/>
      </c>
      <c r="U330" s="7" t="str">
        <f t="shared" si="27"/>
        <v/>
      </c>
    </row>
    <row r="331" spans="1:21" ht="15.95" hidden="1" customHeight="1">
      <c r="A331" s="230" t="s">
        <v>1485</v>
      </c>
      <c r="B331" s="105"/>
      <c r="C331" s="108"/>
      <c r="D331" s="108"/>
      <c r="E331" s="109"/>
      <c r="F331" s="109"/>
      <c r="G331" s="194">
        <f>VLOOKUP(E331,別表３!$B$9:$I$14,6,FALSE)</f>
        <v>0</v>
      </c>
      <c r="H331" s="194">
        <f>VLOOKUP($F331,別表３!$B$9:$I$14,6,FALSE)</f>
        <v>0</v>
      </c>
      <c r="I331" s="194">
        <f>VLOOKUP($F331,別表３!$B$9:$I$14,6,FALSE)</f>
        <v>0</v>
      </c>
      <c r="J331" s="194">
        <f>IF(F331=5,別表２!$E$2,0)</f>
        <v>0</v>
      </c>
      <c r="K331" s="194">
        <f>VLOOKUP($F331,別表３!$B$9:$I$14,4,FALSE)</f>
        <v>0</v>
      </c>
      <c r="L331" s="231" t="str">
        <f>IF(F331="","",VLOOKUP(F331,別表３!$B$9:$D$14,3,FALSE))</f>
        <v/>
      </c>
      <c r="M331" s="98"/>
      <c r="N331" s="98"/>
      <c r="O331" s="97"/>
      <c r="P331" s="232">
        <f t="shared" si="37"/>
        <v>0</v>
      </c>
      <c r="Q331" s="7">
        <f t="shared" si="38"/>
        <v>0</v>
      </c>
      <c r="R331" s="7">
        <f t="shared" si="21"/>
        <v>0</v>
      </c>
      <c r="S331" s="7">
        <f t="shared" si="22"/>
        <v>0</v>
      </c>
      <c r="T331" s="7" t="str">
        <f t="shared" si="29"/>
        <v/>
      </c>
      <c r="U331" s="7" t="str">
        <f t="shared" si="27"/>
        <v/>
      </c>
    </row>
    <row r="332" spans="1:21" ht="15.95" hidden="1" customHeight="1">
      <c r="A332" s="230" t="s">
        <v>1486</v>
      </c>
      <c r="B332" s="105"/>
      <c r="C332" s="108"/>
      <c r="D332" s="108"/>
      <c r="E332" s="109"/>
      <c r="F332" s="109"/>
      <c r="G332" s="194">
        <f>VLOOKUP(E332,別表３!$B$9:$I$14,6,FALSE)</f>
        <v>0</v>
      </c>
      <c r="H332" s="194">
        <f>VLOOKUP($F332,別表３!$B$9:$I$14,6,FALSE)</f>
        <v>0</v>
      </c>
      <c r="I332" s="194">
        <f>VLOOKUP($F332,別表３!$B$9:$I$14,6,FALSE)</f>
        <v>0</v>
      </c>
      <c r="J332" s="194">
        <f>IF(F332=5,別表２!$E$2,0)</f>
        <v>0</v>
      </c>
      <c r="K332" s="194">
        <f>VLOOKUP($F332,別表３!$B$9:$I$14,4,FALSE)</f>
        <v>0</v>
      </c>
      <c r="L332" s="231" t="str">
        <f>IF(F332="","",VLOOKUP(F332,別表３!$B$9:$D$14,3,FALSE))</f>
        <v/>
      </c>
      <c r="M332" s="98"/>
      <c r="N332" s="98"/>
      <c r="O332" s="97"/>
      <c r="P332" s="232">
        <f t="shared" si="37"/>
        <v>0</v>
      </c>
      <c r="Q332" s="7">
        <f t="shared" si="38"/>
        <v>0</v>
      </c>
      <c r="R332" s="7">
        <f t="shared" si="21"/>
        <v>0</v>
      </c>
      <c r="S332" s="7">
        <f t="shared" si="22"/>
        <v>0</v>
      </c>
      <c r="T332" s="7" t="str">
        <f t="shared" si="29"/>
        <v/>
      </c>
      <c r="U332" s="7" t="str">
        <f t="shared" si="27"/>
        <v/>
      </c>
    </row>
    <row r="333" spans="1:21" ht="15.95" hidden="1" customHeight="1">
      <c r="A333" s="230" t="s">
        <v>1487</v>
      </c>
      <c r="B333" s="105"/>
      <c r="C333" s="108"/>
      <c r="D333" s="108"/>
      <c r="E333" s="109"/>
      <c r="F333" s="109"/>
      <c r="G333" s="194">
        <f>VLOOKUP(E333,別表３!$B$9:$I$14,6,FALSE)</f>
        <v>0</v>
      </c>
      <c r="H333" s="194">
        <f>VLOOKUP($F333,別表３!$B$9:$I$14,6,FALSE)</f>
        <v>0</v>
      </c>
      <c r="I333" s="194">
        <f>VLOOKUP($F333,別表３!$B$9:$I$14,6,FALSE)</f>
        <v>0</v>
      </c>
      <c r="J333" s="194">
        <f>IF(F333=5,別表２!$E$2,0)</f>
        <v>0</v>
      </c>
      <c r="K333" s="194">
        <f>VLOOKUP($F333,別表３!$B$9:$I$14,4,FALSE)</f>
        <v>0</v>
      </c>
      <c r="L333" s="231" t="str">
        <f>IF(F333="","",VLOOKUP(F333,別表３!$B$9:$D$14,3,FALSE))</f>
        <v/>
      </c>
      <c r="M333" s="98"/>
      <c r="N333" s="98"/>
      <c r="O333" s="97"/>
      <c r="P333" s="232">
        <f t="shared" si="37"/>
        <v>0</v>
      </c>
      <c r="Q333" s="7">
        <f t="shared" si="38"/>
        <v>0</v>
      </c>
      <c r="R333" s="7">
        <f t="shared" si="21"/>
        <v>0</v>
      </c>
      <c r="S333" s="7">
        <f t="shared" si="22"/>
        <v>0</v>
      </c>
      <c r="T333" s="7" t="str">
        <f t="shared" si="29"/>
        <v/>
      </c>
      <c r="U333" s="7" t="str">
        <f t="shared" si="27"/>
        <v/>
      </c>
    </row>
    <row r="334" spans="1:21" ht="15.95" hidden="1" customHeight="1">
      <c r="A334" s="230" t="s">
        <v>1488</v>
      </c>
      <c r="B334" s="105"/>
      <c r="C334" s="108"/>
      <c r="D334" s="108"/>
      <c r="E334" s="109"/>
      <c r="F334" s="109"/>
      <c r="G334" s="194">
        <f>VLOOKUP(E334,別表３!$B$9:$I$14,6,FALSE)</f>
        <v>0</v>
      </c>
      <c r="H334" s="194">
        <f>VLOOKUP($F334,別表３!$B$9:$I$14,6,FALSE)</f>
        <v>0</v>
      </c>
      <c r="I334" s="194">
        <f>VLOOKUP($F334,別表３!$B$9:$I$14,6,FALSE)</f>
        <v>0</v>
      </c>
      <c r="J334" s="194">
        <f>IF(F334=5,別表２!$E$2,0)</f>
        <v>0</v>
      </c>
      <c r="K334" s="194">
        <f>VLOOKUP($F334,別表３!$B$9:$I$14,4,FALSE)</f>
        <v>0</v>
      </c>
      <c r="L334" s="231" t="str">
        <f>IF(F334="","",VLOOKUP(F334,別表３!$B$9:$D$14,3,FALSE))</f>
        <v/>
      </c>
      <c r="M334" s="98"/>
      <c r="N334" s="98"/>
      <c r="O334" s="97"/>
      <c r="P334" s="232">
        <f t="shared" si="37"/>
        <v>0</v>
      </c>
      <c r="Q334" s="7">
        <f t="shared" si="38"/>
        <v>0</v>
      </c>
      <c r="R334" s="7">
        <f t="shared" si="21"/>
        <v>0</v>
      </c>
      <c r="S334" s="7">
        <f t="shared" si="22"/>
        <v>0</v>
      </c>
      <c r="T334" s="7" t="str">
        <f t="shared" si="29"/>
        <v/>
      </c>
      <c r="U334" s="7" t="str">
        <f t="shared" si="27"/>
        <v/>
      </c>
    </row>
    <row r="335" spans="1:21" ht="15.95" hidden="1" customHeight="1">
      <c r="A335" s="230" t="s">
        <v>1489</v>
      </c>
      <c r="B335" s="105"/>
      <c r="C335" s="109"/>
      <c r="D335" s="109"/>
      <c r="E335" s="109"/>
      <c r="F335" s="109"/>
      <c r="G335" s="194">
        <f>VLOOKUP(E335,別表３!$B$9:$I$14,6,FALSE)</f>
        <v>0</v>
      </c>
      <c r="H335" s="194">
        <f>VLOOKUP($F335,別表３!$B$9:$I$14,6,FALSE)</f>
        <v>0</v>
      </c>
      <c r="I335" s="194">
        <f>VLOOKUP($F335,別表３!$B$9:$I$14,6,FALSE)</f>
        <v>0</v>
      </c>
      <c r="J335" s="194">
        <f>IF(F335=5,別表２!$E$2,0)</f>
        <v>0</v>
      </c>
      <c r="K335" s="194">
        <f>VLOOKUP($F335,別表３!$B$9:$I$14,4,FALSE)</f>
        <v>0</v>
      </c>
      <c r="L335" s="231" t="str">
        <f>IF(F335="","",VLOOKUP(F335,別表３!$B$9:$D$14,3,FALSE))</f>
        <v/>
      </c>
      <c r="M335" s="98"/>
      <c r="N335" s="98"/>
      <c r="O335" s="97"/>
      <c r="P335" s="232">
        <f t="shared" si="37"/>
        <v>0</v>
      </c>
      <c r="Q335" s="7">
        <f t="shared" si="38"/>
        <v>0</v>
      </c>
      <c r="R335" s="7">
        <f t="shared" si="21"/>
        <v>0</v>
      </c>
      <c r="S335" s="7">
        <f t="shared" si="22"/>
        <v>0</v>
      </c>
      <c r="T335" s="7" t="str">
        <f t="shared" si="29"/>
        <v/>
      </c>
      <c r="U335" s="7" t="str">
        <f t="shared" si="27"/>
        <v/>
      </c>
    </row>
    <row r="336" spans="1:21" ht="15.95" hidden="1" customHeight="1">
      <c r="A336" s="230" t="s">
        <v>1490</v>
      </c>
      <c r="B336" s="105"/>
      <c r="C336" s="109"/>
      <c r="D336" s="109"/>
      <c r="E336" s="109"/>
      <c r="F336" s="109"/>
      <c r="G336" s="194">
        <f>VLOOKUP(E336,別表３!$B$9:$I$14,6,FALSE)</f>
        <v>0</v>
      </c>
      <c r="H336" s="194">
        <f>VLOOKUP($F336,別表３!$B$9:$I$14,6,FALSE)</f>
        <v>0</v>
      </c>
      <c r="I336" s="194">
        <f>VLOOKUP($F336,別表３!$B$9:$I$14,6,FALSE)</f>
        <v>0</v>
      </c>
      <c r="J336" s="194">
        <f>IF(F336=5,別表２!$E$2,0)</f>
        <v>0</v>
      </c>
      <c r="K336" s="194">
        <f>VLOOKUP($F336,別表３!$B$9:$I$14,4,FALSE)</f>
        <v>0</v>
      </c>
      <c r="L336" s="231" t="str">
        <f>IF(F336="","",VLOOKUP(F336,別表３!$B$9:$D$14,3,FALSE))</f>
        <v/>
      </c>
      <c r="M336" s="98"/>
      <c r="N336" s="98"/>
      <c r="O336" s="97"/>
      <c r="P336" s="232">
        <f t="shared" si="37"/>
        <v>0</v>
      </c>
      <c r="Q336" s="7">
        <f t="shared" si="38"/>
        <v>0</v>
      </c>
      <c r="R336" s="7">
        <f t="shared" si="21"/>
        <v>0</v>
      </c>
      <c r="S336" s="7">
        <f t="shared" si="22"/>
        <v>0</v>
      </c>
      <c r="T336" s="7" t="str">
        <f t="shared" si="29"/>
        <v/>
      </c>
      <c r="U336" s="7" t="str">
        <f t="shared" si="27"/>
        <v/>
      </c>
    </row>
    <row r="337" spans="1:21" ht="15.95" hidden="1" customHeight="1">
      <c r="A337" s="230" t="s">
        <v>1491</v>
      </c>
      <c r="B337" s="105"/>
      <c r="C337" s="109"/>
      <c r="D337" s="109"/>
      <c r="E337" s="109"/>
      <c r="F337" s="109"/>
      <c r="G337" s="194">
        <f>VLOOKUP(E337,別表３!$B$9:$I$14,6,FALSE)</f>
        <v>0</v>
      </c>
      <c r="H337" s="194">
        <f>VLOOKUP($F337,別表３!$B$9:$I$14,6,FALSE)</f>
        <v>0</v>
      </c>
      <c r="I337" s="194">
        <f>VLOOKUP($F337,別表３!$B$9:$I$14,6,FALSE)</f>
        <v>0</v>
      </c>
      <c r="J337" s="194">
        <f>IF(F337=5,別表２!$E$2,0)</f>
        <v>0</v>
      </c>
      <c r="K337" s="194">
        <f>VLOOKUP($F337,別表３!$B$9:$I$14,4,FALSE)</f>
        <v>0</v>
      </c>
      <c r="L337" s="231" t="str">
        <f>IF(F337="","",VLOOKUP(F337,別表３!$B$9:$D$14,3,FALSE))</f>
        <v/>
      </c>
      <c r="M337" s="98"/>
      <c r="N337" s="98"/>
      <c r="O337" s="97"/>
      <c r="P337" s="232">
        <f t="shared" si="37"/>
        <v>0</v>
      </c>
      <c r="Q337" s="7">
        <f t="shared" si="38"/>
        <v>0</v>
      </c>
      <c r="R337" s="7">
        <f t="shared" si="21"/>
        <v>0</v>
      </c>
      <c r="S337" s="7">
        <f t="shared" si="22"/>
        <v>0</v>
      </c>
      <c r="T337" s="7" t="str">
        <f t="shared" si="29"/>
        <v/>
      </c>
      <c r="U337" s="7" t="str">
        <f t="shared" si="27"/>
        <v/>
      </c>
    </row>
    <row r="338" spans="1:21" ht="15.95" hidden="1" customHeight="1">
      <c r="A338" s="230" t="s">
        <v>1492</v>
      </c>
      <c r="B338" s="105"/>
      <c r="C338" s="109"/>
      <c r="D338" s="109"/>
      <c r="E338" s="109"/>
      <c r="F338" s="109"/>
      <c r="G338" s="194">
        <f>VLOOKUP(E338,別表３!$B$9:$I$14,6,FALSE)</f>
        <v>0</v>
      </c>
      <c r="H338" s="194">
        <f>VLOOKUP($F338,別表３!$B$9:$I$14,6,FALSE)</f>
        <v>0</v>
      </c>
      <c r="I338" s="194">
        <f>VLOOKUP($F338,別表３!$B$9:$I$14,6,FALSE)</f>
        <v>0</v>
      </c>
      <c r="J338" s="194">
        <f>IF(F338=5,別表２!$E$2,0)</f>
        <v>0</v>
      </c>
      <c r="K338" s="194">
        <f>VLOOKUP($F338,別表３!$B$9:$I$14,4,FALSE)</f>
        <v>0</v>
      </c>
      <c r="L338" s="231" t="str">
        <f>IF(F338="","",VLOOKUP(F338,別表３!$B$9:$D$14,3,FALSE))</f>
        <v/>
      </c>
      <c r="M338" s="98"/>
      <c r="N338" s="98"/>
      <c r="O338" s="97"/>
      <c r="P338" s="232">
        <f t="shared" si="37"/>
        <v>0</v>
      </c>
      <c r="Q338" s="7">
        <f t="shared" si="38"/>
        <v>0</v>
      </c>
      <c r="R338" s="7">
        <f t="shared" si="21"/>
        <v>0</v>
      </c>
      <c r="S338" s="7">
        <f t="shared" si="22"/>
        <v>0</v>
      </c>
      <c r="T338" s="7" t="str">
        <f t="shared" si="29"/>
        <v/>
      </c>
      <c r="U338" s="7" t="str">
        <f t="shared" si="27"/>
        <v/>
      </c>
    </row>
    <row r="339" spans="1:21" ht="15.95" hidden="1" customHeight="1">
      <c r="A339" s="230" t="s">
        <v>1493</v>
      </c>
      <c r="B339" s="105"/>
      <c r="C339" s="109"/>
      <c r="D339" s="109"/>
      <c r="E339" s="109"/>
      <c r="F339" s="109"/>
      <c r="G339" s="194">
        <f>VLOOKUP(E339,別表３!$B$9:$I$14,6,FALSE)</f>
        <v>0</v>
      </c>
      <c r="H339" s="194">
        <f>VLOOKUP($F339,別表３!$B$9:$I$14,6,FALSE)</f>
        <v>0</v>
      </c>
      <c r="I339" s="194">
        <f>VLOOKUP($F339,別表３!$B$9:$I$14,6,FALSE)</f>
        <v>0</v>
      </c>
      <c r="J339" s="194">
        <f>IF(F339=5,別表２!$E$2,0)</f>
        <v>0</v>
      </c>
      <c r="K339" s="194">
        <f>VLOOKUP($F339,別表３!$B$9:$I$14,4,FALSE)</f>
        <v>0</v>
      </c>
      <c r="L339" s="231" t="str">
        <f>IF(F339="","",VLOOKUP(F339,別表３!$B$9:$D$14,3,FALSE))</f>
        <v/>
      </c>
      <c r="M339" s="98"/>
      <c r="N339" s="98"/>
      <c r="O339" s="97"/>
      <c r="P339" s="232">
        <f t="shared" si="37"/>
        <v>0</v>
      </c>
      <c r="Q339" s="7">
        <f t="shared" si="38"/>
        <v>0</v>
      </c>
      <c r="R339" s="7">
        <f t="shared" si="21"/>
        <v>0</v>
      </c>
      <c r="S339" s="7">
        <f t="shared" si="22"/>
        <v>0</v>
      </c>
      <c r="T339" s="7" t="str">
        <f t="shared" si="29"/>
        <v/>
      </c>
      <c r="U339" s="7" t="str">
        <f t="shared" si="27"/>
        <v/>
      </c>
    </row>
    <row r="340" spans="1:21" ht="15.95" hidden="1" customHeight="1">
      <c r="A340" s="230" t="s">
        <v>1494</v>
      </c>
      <c r="B340" s="105"/>
      <c r="C340" s="108"/>
      <c r="D340" s="108"/>
      <c r="E340" s="109"/>
      <c r="F340" s="109"/>
      <c r="G340" s="194">
        <f>VLOOKUP(E340,別表３!$B$9:$I$14,6,FALSE)</f>
        <v>0</v>
      </c>
      <c r="H340" s="194">
        <f>VLOOKUP($F340,別表３!$B$9:$I$14,6,FALSE)</f>
        <v>0</v>
      </c>
      <c r="I340" s="194">
        <f>VLOOKUP($F340,別表３!$B$9:$I$14,6,FALSE)</f>
        <v>0</v>
      </c>
      <c r="J340" s="194">
        <f>IF(F340=5,別表２!$E$2,0)</f>
        <v>0</v>
      </c>
      <c r="K340" s="194">
        <f>VLOOKUP($F340,別表３!$B$9:$I$14,4,FALSE)</f>
        <v>0</v>
      </c>
      <c r="L340" s="231" t="str">
        <f>IF(F340="","",VLOOKUP(F340,別表３!$B$9:$D$14,3,FALSE))</f>
        <v/>
      </c>
      <c r="M340" s="98"/>
      <c r="N340" s="98"/>
      <c r="O340" s="97"/>
      <c r="P340" s="232">
        <f t="shared" si="37"/>
        <v>0</v>
      </c>
      <c r="Q340" s="7">
        <f t="shared" si="38"/>
        <v>0</v>
      </c>
      <c r="R340" s="7">
        <f t="shared" si="21"/>
        <v>0</v>
      </c>
      <c r="S340" s="7">
        <f t="shared" si="22"/>
        <v>0</v>
      </c>
      <c r="T340" s="7" t="str">
        <f t="shared" si="29"/>
        <v/>
      </c>
      <c r="U340" s="7" t="str">
        <f t="shared" si="27"/>
        <v/>
      </c>
    </row>
    <row r="341" spans="1:21" ht="15.95" hidden="1" customHeight="1">
      <c r="A341" s="230" t="s">
        <v>1495</v>
      </c>
      <c r="B341" s="105"/>
      <c r="C341" s="108"/>
      <c r="D341" s="108"/>
      <c r="E341" s="109"/>
      <c r="F341" s="109"/>
      <c r="G341" s="194">
        <f>VLOOKUP(E341,別表３!$B$9:$I$14,6,FALSE)</f>
        <v>0</v>
      </c>
      <c r="H341" s="194">
        <f>VLOOKUP($F341,別表３!$B$9:$I$14,6,FALSE)</f>
        <v>0</v>
      </c>
      <c r="I341" s="194">
        <f>VLOOKUP($F341,別表３!$B$9:$I$14,6,FALSE)</f>
        <v>0</v>
      </c>
      <c r="J341" s="194">
        <f>IF(F341=5,別表２!$E$2,0)</f>
        <v>0</v>
      </c>
      <c r="K341" s="194">
        <f>VLOOKUP($F341,別表３!$B$9:$I$14,4,FALSE)</f>
        <v>0</v>
      </c>
      <c r="L341" s="231" t="str">
        <f>IF(F341="","",VLOOKUP(F341,別表３!$B$9:$D$14,3,FALSE))</f>
        <v/>
      </c>
      <c r="M341" s="98"/>
      <c r="N341" s="98"/>
      <c r="O341" s="97"/>
      <c r="P341" s="232">
        <f t="shared" si="37"/>
        <v>0</v>
      </c>
      <c r="Q341" s="7">
        <f t="shared" si="38"/>
        <v>0</v>
      </c>
      <c r="R341" s="7">
        <f t="shared" si="21"/>
        <v>0</v>
      </c>
      <c r="S341" s="7">
        <f t="shared" si="22"/>
        <v>0</v>
      </c>
      <c r="T341" s="7" t="str">
        <f t="shared" si="29"/>
        <v/>
      </c>
      <c r="U341" s="7" t="str">
        <f t="shared" si="27"/>
        <v/>
      </c>
    </row>
    <row r="342" spans="1:21" ht="15.95" hidden="1" customHeight="1">
      <c r="A342" s="230" t="s">
        <v>1496</v>
      </c>
      <c r="B342" s="105"/>
      <c r="C342" s="108"/>
      <c r="D342" s="108"/>
      <c r="E342" s="109"/>
      <c r="F342" s="109"/>
      <c r="G342" s="194">
        <f>VLOOKUP(E342,別表３!$B$9:$I$14,6,FALSE)</f>
        <v>0</v>
      </c>
      <c r="H342" s="194">
        <f>VLOOKUP($F342,別表３!$B$9:$I$14,6,FALSE)</f>
        <v>0</v>
      </c>
      <c r="I342" s="194">
        <f>VLOOKUP($F342,別表３!$B$9:$I$14,6,FALSE)</f>
        <v>0</v>
      </c>
      <c r="J342" s="194">
        <f>IF(F342=5,別表２!$E$2,0)</f>
        <v>0</v>
      </c>
      <c r="K342" s="194">
        <f>VLOOKUP($F342,別表３!$B$9:$I$14,4,FALSE)</f>
        <v>0</v>
      </c>
      <c r="L342" s="231" t="str">
        <f>IF(F342="","",VLOOKUP(F342,別表３!$B$9:$D$14,3,FALSE))</f>
        <v/>
      </c>
      <c r="M342" s="98"/>
      <c r="N342" s="98"/>
      <c r="O342" s="97"/>
      <c r="P342" s="232">
        <f t="shared" si="37"/>
        <v>0</v>
      </c>
      <c r="Q342" s="7">
        <f t="shared" si="38"/>
        <v>0</v>
      </c>
      <c r="R342" s="7">
        <f t="shared" si="21"/>
        <v>0</v>
      </c>
      <c r="S342" s="7">
        <f t="shared" si="22"/>
        <v>0</v>
      </c>
      <c r="T342" s="7" t="str">
        <f t="shared" si="29"/>
        <v/>
      </c>
      <c r="U342" s="7" t="str">
        <f t="shared" si="27"/>
        <v/>
      </c>
    </row>
    <row r="343" spans="1:21" ht="15.95" hidden="1" customHeight="1">
      <c r="A343" s="230" t="s">
        <v>1497</v>
      </c>
      <c r="B343" s="105"/>
      <c r="C343" s="108"/>
      <c r="D343" s="108"/>
      <c r="E343" s="109"/>
      <c r="F343" s="109"/>
      <c r="G343" s="194">
        <f>VLOOKUP(E343,別表３!$B$9:$I$14,6,FALSE)</f>
        <v>0</v>
      </c>
      <c r="H343" s="194">
        <f>VLOOKUP($F343,別表３!$B$9:$I$14,6,FALSE)</f>
        <v>0</v>
      </c>
      <c r="I343" s="194">
        <f>VLOOKUP($F343,別表３!$B$9:$I$14,6,FALSE)</f>
        <v>0</v>
      </c>
      <c r="J343" s="194">
        <f>IF(F343=5,別表２!$E$2,0)</f>
        <v>0</v>
      </c>
      <c r="K343" s="194">
        <f>VLOOKUP($F343,別表３!$B$9:$I$14,4,FALSE)</f>
        <v>0</v>
      </c>
      <c r="L343" s="231" t="str">
        <f>IF(F343="","",VLOOKUP(F343,別表３!$B$9:$D$14,3,FALSE))</f>
        <v/>
      </c>
      <c r="M343" s="98"/>
      <c r="N343" s="98"/>
      <c r="O343" s="97"/>
      <c r="P343" s="232">
        <f t="shared" si="37"/>
        <v>0</v>
      </c>
      <c r="Q343" s="7">
        <f t="shared" si="38"/>
        <v>0</v>
      </c>
      <c r="R343" s="7">
        <f t="shared" si="21"/>
        <v>0</v>
      </c>
      <c r="S343" s="7">
        <f t="shared" si="22"/>
        <v>0</v>
      </c>
      <c r="T343" s="7" t="str">
        <f t="shared" si="29"/>
        <v/>
      </c>
      <c r="U343" s="7" t="str">
        <f t="shared" si="27"/>
        <v/>
      </c>
    </row>
    <row r="344" spans="1:21" ht="15.95" hidden="1" customHeight="1">
      <c r="A344" s="230" t="s">
        <v>1498</v>
      </c>
      <c r="B344" s="105"/>
      <c r="C344" s="108"/>
      <c r="D344" s="108"/>
      <c r="E344" s="109"/>
      <c r="F344" s="109"/>
      <c r="G344" s="194">
        <f>VLOOKUP(E344,別表３!$B$9:$I$14,6,FALSE)</f>
        <v>0</v>
      </c>
      <c r="H344" s="194">
        <f>VLOOKUP($F344,別表３!$B$9:$I$14,6,FALSE)</f>
        <v>0</v>
      </c>
      <c r="I344" s="194">
        <f>VLOOKUP($F344,別表３!$B$9:$I$14,6,FALSE)</f>
        <v>0</v>
      </c>
      <c r="J344" s="194">
        <f>IF(F344=5,別表２!$E$2,0)</f>
        <v>0</v>
      </c>
      <c r="K344" s="194">
        <f>VLOOKUP($F344,別表３!$B$9:$I$14,4,FALSE)</f>
        <v>0</v>
      </c>
      <c r="L344" s="231" t="str">
        <f>IF(F344="","",VLOOKUP(F344,別表３!$B$9:$D$14,3,FALSE))</f>
        <v/>
      </c>
      <c r="M344" s="98"/>
      <c r="N344" s="98"/>
      <c r="O344" s="97"/>
      <c r="P344" s="232">
        <f t="shared" si="37"/>
        <v>0</v>
      </c>
      <c r="Q344" s="7">
        <f t="shared" si="38"/>
        <v>0</v>
      </c>
      <c r="R344" s="7">
        <f t="shared" si="21"/>
        <v>0</v>
      </c>
      <c r="S344" s="7">
        <f t="shared" si="22"/>
        <v>0</v>
      </c>
      <c r="T344" s="7" t="str">
        <f t="shared" si="29"/>
        <v/>
      </c>
      <c r="U344" s="7" t="str">
        <f t="shared" si="27"/>
        <v/>
      </c>
    </row>
    <row r="345" spans="1:21" ht="15.95" hidden="1" customHeight="1">
      <c r="A345" s="230" t="s">
        <v>1499</v>
      </c>
      <c r="B345" s="105"/>
      <c r="C345" s="108"/>
      <c r="D345" s="108"/>
      <c r="E345" s="109"/>
      <c r="F345" s="109"/>
      <c r="G345" s="194">
        <f>VLOOKUP(E345,別表３!$B$9:$I$14,6,FALSE)</f>
        <v>0</v>
      </c>
      <c r="H345" s="194">
        <f>VLOOKUP($F345,別表３!$B$9:$I$14,6,FALSE)</f>
        <v>0</v>
      </c>
      <c r="I345" s="194">
        <f>VLOOKUP($F345,別表３!$B$9:$I$14,6,FALSE)</f>
        <v>0</v>
      </c>
      <c r="J345" s="194">
        <f>IF(F345=5,別表２!$E$2,0)</f>
        <v>0</v>
      </c>
      <c r="K345" s="194">
        <f>VLOOKUP($F345,別表３!$B$9:$I$14,4,FALSE)</f>
        <v>0</v>
      </c>
      <c r="L345" s="231" t="str">
        <f>IF(F345="","",VLOOKUP(F345,別表３!$B$9:$D$14,3,FALSE))</f>
        <v/>
      </c>
      <c r="M345" s="98"/>
      <c r="N345" s="98"/>
      <c r="O345" s="97"/>
      <c r="P345" s="232">
        <f t="shared" si="37"/>
        <v>0</v>
      </c>
      <c r="Q345" s="7">
        <f t="shared" si="38"/>
        <v>0</v>
      </c>
      <c r="R345" s="7">
        <f t="shared" si="21"/>
        <v>0</v>
      </c>
      <c r="S345" s="7">
        <f t="shared" si="22"/>
        <v>0</v>
      </c>
      <c r="T345" s="7" t="str">
        <f t="shared" si="29"/>
        <v/>
      </c>
      <c r="U345" s="7" t="str">
        <f t="shared" si="27"/>
        <v/>
      </c>
    </row>
    <row r="346" spans="1:21" ht="15.95" hidden="1" customHeight="1">
      <c r="A346" s="230" t="s">
        <v>1500</v>
      </c>
      <c r="B346" s="105"/>
      <c r="C346" s="108"/>
      <c r="D346" s="108"/>
      <c r="E346" s="109"/>
      <c r="F346" s="109"/>
      <c r="G346" s="194">
        <f>VLOOKUP(E346,別表３!$B$9:$I$14,6,FALSE)</f>
        <v>0</v>
      </c>
      <c r="H346" s="194">
        <f>VLOOKUP($F346,別表３!$B$9:$I$14,6,FALSE)</f>
        <v>0</v>
      </c>
      <c r="I346" s="194">
        <f>VLOOKUP($F346,別表３!$B$9:$I$14,6,FALSE)</f>
        <v>0</v>
      </c>
      <c r="J346" s="194">
        <f>IF(F346=5,別表２!$E$2,0)</f>
        <v>0</v>
      </c>
      <c r="K346" s="194">
        <f>VLOOKUP($F346,別表３!$B$9:$I$14,4,FALSE)</f>
        <v>0</v>
      </c>
      <c r="L346" s="231" t="str">
        <f>IF(F346="","",VLOOKUP(F346,別表３!$B$9:$D$14,3,FALSE))</f>
        <v/>
      </c>
      <c r="M346" s="98"/>
      <c r="N346" s="98"/>
      <c r="O346" s="97"/>
      <c r="P346" s="232">
        <f t="shared" si="37"/>
        <v>0</v>
      </c>
      <c r="Q346" s="7">
        <f>IF(E346=5,G346,0)</f>
        <v>0</v>
      </c>
      <c r="R346" s="7">
        <f t="shared" si="21"/>
        <v>0</v>
      </c>
      <c r="S346" s="7">
        <f t="shared" si="22"/>
        <v>0</v>
      </c>
      <c r="T346" s="7" t="str">
        <f t="shared" si="29"/>
        <v/>
      </c>
      <c r="U346" s="7" t="str">
        <f t="shared" si="27"/>
        <v/>
      </c>
    </row>
    <row r="347" spans="1:21" s="217" customFormat="1" ht="15.95" hidden="1" customHeight="1">
      <c r="A347" s="230" t="s">
        <v>1501</v>
      </c>
      <c r="B347" s="105"/>
      <c r="C347" s="108"/>
      <c r="D347" s="108"/>
      <c r="E347" s="108"/>
      <c r="F347" s="108"/>
      <c r="G347" s="194">
        <f>VLOOKUP(E347,別表３!$B$9:$I$14,6,FALSE)</f>
        <v>0</v>
      </c>
      <c r="H347" s="194">
        <f>VLOOKUP($F347,別表３!$B$9:$I$14,6,FALSE)</f>
        <v>0</v>
      </c>
      <c r="I347" s="194">
        <f>VLOOKUP($F347,別表３!$B$9:$I$14,6,FALSE)</f>
        <v>0</v>
      </c>
      <c r="J347" s="194">
        <f>IF(F347=5,別表２!$E$2,0)</f>
        <v>0</v>
      </c>
      <c r="K347" s="194">
        <f>VLOOKUP($F347,別表３!$B$9:$I$14,4,FALSE)</f>
        <v>0</v>
      </c>
      <c r="L347" s="231" t="str">
        <f>IF(F347="","",VLOOKUP(F347,別表３!$B$9:$D$14,3,FALSE))</f>
        <v/>
      </c>
      <c r="M347" s="98"/>
      <c r="N347" s="98"/>
      <c r="O347" s="97"/>
      <c r="P347" s="232">
        <f t="shared" si="37"/>
        <v>0</v>
      </c>
      <c r="Q347" s="7">
        <f t="shared" ref="Q347:Q367" si="39">IF(E347=5,G347,0)</f>
        <v>0</v>
      </c>
      <c r="R347" s="7">
        <f t="shared" si="21"/>
        <v>0</v>
      </c>
      <c r="S347" s="7">
        <f t="shared" si="22"/>
        <v>0</v>
      </c>
      <c r="T347" s="7" t="str">
        <f t="shared" si="29"/>
        <v/>
      </c>
      <c r="U347" s="7" t="str">
        <f t="shared" si="27"/>
        <v/>
      </c>
    </row>
    <row r="348" spans="1:21" s="217" customFormat="1" ht="15.95" hidden="1" customHeight="1">
      <c r="A348" s="230" t="s">
        <v>1502</v>
      </c>
      <c r="B348" s="105"/>
      <c r="C348" s="108"/>
      <c r="D348" s="108"/>
      <c r="E348" s="108"/>
      <c r="F348" s="108"/>
      <c r="G348" s="194">
        <f>VLOOKUP(E348,別表３!$B$9:$I$14,6,FALSE)</f>
        <v>0</v>
      </c>
      <c r="H348" s="194">
        <f>VLOOKUP($F348,別表３!$B$9:$I$14,6,FALSE)</f>
        <v>0</v>
      </c>
      <c r="I348" s="194">
        <f>VLOOKUP($F348,別表３!$B$9:$I$14,6,FALSE)</f>
        <v>0</v>
      </c>
      <c r="J348" s="194">
        <f>IF(F348=5,別表２!$E$2,0)</f>
        <v>0</v>
      </c>
      <c r="K348" s="194">
        <f>VLOOKUP($F348,別表３!$B$9:$I$14,4,FALSE)</f>
        <v>0</v>
      </c>
      <c r="L348" s="231" t="str">
        <f>IF(F348="","",VLOOKUP(F348,別表３!$B$9:$D$14,3,FALSE))</f>
        <v/>
      </c>
      <c r="M348" s="98"/>
      <c r="N348" s="98"/>
      <c r="O348" s="97"/>
      <c r="P348" s="232">
        <f t="shared" si="37"/>
        <v>0</v>
      </c>
      <c r="Q348" s="7">
        <f t="shared" si="39"/>
        <v>0</v>
      </c>
      <c r="R348" s="7">
        <f t="shared" si="21"/>
        <v>0</v>
      </c>
      <c r="S348" s="7">
        <f t="shared" si="22"/>
        <v>0</v>
      </c>
      <c r="T348" s="7" t="str">
        <f t="shared" si="29"/>
        <v/>
      </c>
      <c r="U348" s="7" t="str">
        <f t="shared" si="27"/>
        <v/>
      </c>
    </row>
    <row r="349" spans="1:21" s="217" customFormat="1" ht="15.95" hidden="1" customHeight="1">
      <c r="A349" s="230" t="s">
        <v>1503</v>
      </c>
      <c r="B349" s="105"/>
      <c r="C349" s="110"/>
      <c r="D349" s="110"/>
      <c r="E349" s="108"/>
      <c r="F349" s="108"/>
      <c r="G349" s="194">
        <f>VLOOKUP(E349,別表３!$B$9:$I$14,6,FALSE)</f>
        <v>0</v>
      </c>
      <c r="H349" s="194">
        <f>VLOOKUP($F349,別表３!$B$9:$I$14,6,FALSE)</f>
        <v>0</v>
      </c>
      <c r="I349" s="194">
        <f>VLOOKUP($F349,別表３!$B$9:$I$14,6,FALSE)</f>
        <v>0</v>
      </c>
      <c r="J349" s="194">
        <f>IF(F349=5,別表２!$E$2,0)</f>
        <v>0</v>
      </c>
      <c r="K349" s="194">
        <f>VLOOKUP($F349,別表３!$B$9:$I$14,4,FALSE)</f>
        <v>0</v>
      </c>
      <c r="L349" s="231" t="str">
        <f>IF(F349="","",VLOOKUP(F349,別表３!$B$9:$D$14,3,FALSE))</f>
        <v/>
      </c>
      <c r="M349" s="98"/>
      <c r="N349" s="98"/>
      <c r="O349" s="97"/>
      <c r="P349" s="232">
        <f t="shared" si="37"/>
        <v>0</v>
      </c>
      <c r="Q349" s="7">
        <f t="shared" si="39"/>
        <v>0</v>
      </c>
      <c r="R349" s="7">
        <f t="shared" si="21"/>
        <v>0</v>
      </c>
      <c r="S349" s="7">
        <f t="shared" si="22"/>
        <v>0</v>
      </c>
      <c r="T349" s="7" t="str">
        <f t="shared" si="29"/>
        <v/>
      </c>
      <c r="U349" s="7" t="str">
        <f t="shared" si="27"/>
        <v/>
      </c>
    </row>
    <row r="350" spans="1:21" s="217" customFormat="1" ht="15.95" hidden="1" customHeight="1">
      <c r="A350" s="230" t="s">
        <v>1504</v>
      </c>
      <c r="B350" s="105"/>
      <c r="C350" s="108"/>
      <c r="D350" s="108"/>
      <c r="E350" s="108"/>
      <c r="F350" s="108"/>
      <c r="G350" s="194">
        <f>VLOOKUP(E350,別表３!$B$9:$I$14,6,FALSE)</f>
        <v>0</v>
      </c>
      <c r="H350" s="194">
        <f>VLOOKUP($F350,別表３!$B$9:$I$14,6,FALSE)</f>
        <v>0</v>
      </c>
      <c r="I350" s="194">
        <f>VLOOKUP($F350,別表３!$B$9:$I$14,6,FALSE)</f>
        <v>0</v>
      </c>
      <c r="J350" s="194">
        <f>IF(F350=5,別表２!$E$2,0)</f>
        <v>0</v>
      </c>
      <c r="K350" s="194">
        <f>VLOOKUP($F350,別表３!$B$9:$I$14,4,FALSE)</f>
        <v>0</v>
      </c>
      <c r="L350" s="231" t="str">
        <f>IF(F350="","",VLOOKUP(F350,別表３!$B$9:$D$14,3,FALSE))</f>
        <v/>
      </c>
      <c r="M350" s="98"/>
      <c r="N350" s="98"/>
      <c r="O350" s="97"/>
      <c r="P350" s="232">
        <f t="shared" si="37"/>
        <v>0</v>
      </c>
      <c r="Q350" s="7">
        <f t="shared" si="39"/>
        <v>0</v>
      </c>
      <c r="R350" s="7">
        <f t="shared" si="21"/>
        <v>0</v>
      </c>
      <c r="S350" s="7">
        <f t="shared" si="22"/>
        <v>0</v>
      </c>
      <c r="T350" s="7" t="str">
        <f t="shared" si="29"/>
        <v/>
      </c>
      <c r="U350" s="7" t="str">
        <f t="shared" si="27"/>
        <v/>
      </c>
    </row>
    <row r="351" spans="1:21" ht="15.95" hidden="1" customHeight="1">
      <c r="A351" s="230" t="s">
        <v>1505</v>
      </c>
      <c r="B351" s="105"/>
      <c r="C351" s="108"/>
      <c r="D351" s="108"/>
      <c r="E351" s="109"/>
      <c r="F351" s="109"/>
      <c r="G351" s="194">
        <f>VLOOKUP(E351,別表３!$B$9:$I$14,6,FALSE)</f>
        <v>0</v>
      </c>
      <c r="H351" s="194">
        <f>VLOOKUP($F351,別表３!$B$9:$I$14,6,FALSE)</f>
        <v>0</v>
      </c>
      <c r="I351" s="194">
        <f>VLOOKUP($F351,別表３!$B$9:$I$14,6,FALSE)</f>
        <v>0</v>
      </c>
      <c r="J351" s="194">
        <f>IF(F351=5,別表２!$E$2,0)</f>
        <v>0</v>
      </c>
      <c r="K351" s="194">
        <f>VLOOKUP($F351,別表３!$B$9:$I$14,4,FALSE)</f>
        <v>0</v>
      </c>
      <c r="L351" s="231" t="str">
        <f>IF(F351="","",VLOOKUP(F351,別表３!$B$9:$D$14,3,FALSE))</f>
        <v/>
      </c>
      <c r="M351" s="98"/>
      <c r="N351" s="98"/>
      <c r="O351" s="97"/>
      <c r="P351" s="232">
        <f t="shared" si="37"/>
        <v>0</v>
      </c>
      <c r="Q351" s="7">
        <f t="shared" si="39"/>
        <v>0</v>
      </c>
      <c r="R351" s="7">
        <f t="shared" si="21"/>
        <v>0</v>
      </c>
      <c r="S351" s="7">
        <f t="shared" si="22"/>
        <v>0</v>
      </c>
      <c r="T351" s="7" t="str">
        <f t="shared" si="29"/>
        <v/>
      </c>
      <c r="U351" s="7" t="str">
        <f t="shared" si="27"/>
        <v/>
      </c>
    </row>
    <row r="352" spans="1:21" ht="15.95" hidden="1" customHeight="1">
      <c r="A352" s="230" t="s">
        <v>1506</v>
      </c>
      <c r="B352" s="105"/>
      <c r="C352" s="108"/>
      <c r="D352" s="108"/>
      <c r="E352" s="109"/>
      <c r="F352" s="109"/>
      <c r="G352" s="194">
        <f>VLOOKUP(E352,別表３!$B$9:$I$14,6,FALSE)</f>
        <v>0</v>
      </c>
      <c r="H352" s="194">
        <f>VLOOKUP($F352,別表３!$B$9:$I$14,6,FALSE)</f>
        <v>0</v>
      </c>
      <c r="I352" s="194">
        <f>VLOOKUP($F352,別表３!$B$9:$I$14,6,FALSE)</f>
        <v>0</v>
      </c>
      <c r="J352" s="194">
        <f>IF(F352=5,別表２!$E$2,0)</f>
        <v>0</v>
      </c>
      <c r="K352" s="194">
        <f>VLOOKUP($F352,別表３!$B$9:$I$14,4,FALSE)</f>
        <v>0</v>
      </c>
      <c r="L352" s="231" t="str">
        <f>IF(F352="","",VLOOKUP(F352,別表３!$B$9:$D$14,3,FALSE))</f>
        <v/>
      </c>
      <c r="M352" s="98"/>
      <c r="N352" s="98"/>
      <c r="O352" s="97"/>
      <c r="P352" s="232">
        <f t="shared" si="37"/>
        <v>0</v>
      </c>
      <c r="Q352" s="7">
        <f t="shared" si="39"/>
        <v>0</v>
      </c>
      <c r="R352" s="7">
        <f t="shared" si="21"/>
        <v>0</v>
      </c>
      <c r="S352" s="7">
        <f t="shared" si="22"/>
        <v>0</v>
      </c>
      <c r="T352" s="7" t="str">
        <f t="shared" si="29"/>
        <v/>
      </c>
      <c r="U352" s="7" t="str">
        <f t="shared" si="27"/>
        <v/>
      </c>
    </row>
    <row r="353" spans="1:21" ht="15.95" hidden="1" customHeight="1">
      <c r="A353" s="230" t="s">
        <v>1507</v>
      </c>
      <c r="B353" s="105"/>
      <c r="C353" s="108"/>
      <c r="D353" s="108"/>
      <c r="E353" s="109"/>
      <c r="F353" s="109"/>
      <c r="G353" s="194">
        <f>VLOOKUP(E353,別表３!$B$9:$I$14,6,FALSE)</f>
        <v>0</v>
      </c>
      <c r="H353" s="194">
        <f>VLOOKUP($F353,別表３!$B$9:$I$14,6,FALSE)</f>
        <v>0</v>
      </c>
      <c r="I353" s="194">
        <f>VLOOKUP($F353,別表３!$B$9:$I$14,6,FALSE)</f>
        <v>0</v>
      </c>
      <c r="J353" s="194">
        <f>IF(F353=5,別表２!$E$2,0)</f>
        <v>0</v>
      </c>
      <c r="K353" s="194">
        <f>VLOOKUP($F353,別表３!$B$9:$I$14,4,FALSE)</f>
        <v>0</v>
      </c>
      <c r="L353" s="231" t="str">
        <f>IF(F353="","",VLOOKUP(F353,別表３!$B$9:$D$14,3,FALSE))</f>
        <v/>
      </c>
      <c r="M353" s="98"/>
      <c r="N353" s="98"/>
      <c r="O353" s="97"/>
      <c r="P353" s="232">
        <f t="shared" si="37"/>
        <v>0</v>
      </c>
      <c r="Q353" s="7">
        <f t="shared" si="39"/>
        <v>0</v>
      </c>
      <c r="R353" s="7">
        <f t="shared" si="21"/>
        <v>0</v>
      </c>
      <c r="S353" s="7">
        <f t="shared" si="22"/>
        <v>0</v>
      </c>
      <c r="T353" s="7" t="str">
        <f t="shared" si="29"/>
        <v/>
      </c>
      <c r="U353" s="7" t="str">
        <f t="shared" si="27"/>
        <v/>
      </c>
    </row>
    <row r="354" spans="1:21" ht="15.95" hidden="1" customHeight="1">
      <c r="A354" s="230" t="s">
        <v>1508</v>
      </c>
      <c r="B354" s="105"/>
      <c r="C354" s="108"/>
      <c r="D354" s="108"/>
      <c r="E354" s="109"/>
      <c r="F354" s="109"/>
      <c r="G354" s="194">
        <f>VLOOKUP(E354,別表３!$B$9:$I$14,6,FALSE)</f>
        <v>0</v>
      </c>
      <c r="H354" s="194">
        <f>VLOOKUP($F354,別表３!$B$9:$I$14,6,FALSE)</f>
        <v>0</v>
      </c>
      <c r="I354" s="194">
        <f>VLOOKUP($F354,別表３!$B$9:$I$14,6,FALSE)</f>
        <v>0</v>
      </c>
      <c r="J354" s="194">
        <f>IF(F354=5,別表２!$E$2,0)</f>
        <v>0</v>
      </c>
      <c r="K354" s="194">
        <f>VLOOKUP($F354,別表３!$B$9:$I$14,4,FALSE)</f>
        <v>0</v>
      </c>
      <c r="L354" s="231" t="str">
        <f>IF(F354="","",VLOOKUP(F354,別表３!$B$9:$D$14,3,FALSE))</f>
        <v/>
      </c>
      <c r="M354" s="98"/>
      <c r="N354" s="98"/>
      <c r="O354" s="97"/>
      <c r="P354" s="232">
        <f t="shared" si="37"/>
        <v>0</v>
      </c>
      <c r="Q354" s="7">
        <f t="shared" si="39"/>
        <v>0</v>
      </c>
      <c r="R354" s="7">
        <f t="shared" si="21"/>
        <v>0</v>
      </c>
      <c r="S354" s="7">
        <f t="shared" si="22"/>
        <v>0</v>
      </c>
      <c r="T354" s="7" t="str">
        <f t="shared" si="29"/>
        <v/>
      </c>
      <c r="U354" s="7" t="str">
        <f t="shared" si="27"/>
        <v/>
      </c>
    </row>
    <row r="355" spans="1:21" ht="15.95" hidden="1" customHeight="1">
      <c r="A355" s="230" t="s">
        <v>1509</v>
      </c>
      <c r="B355" s="105"/>
      <c r="C355" s="108"/>
      <c r="D355" s="108"/>
      <c r="E355" s="109"/>
      <c r="F355" s="109"/>
      <c r="G355" s="194">
        <f>VLOOKUP(E355,別表３!$B$9:$I$14,6,FALSE)</f>
        <v>0</v>
      </c>
      <c r="H355" s="194">
        <f>VLOOKUP($F355,別表３!$B$9:$I$14,6,FALSE)</f>
        <v>0</v>
      </c>
      <c r="I355" s="194">
        <f>VLOOKUP($F355,別表３!$B$9:$I$14,6,FALSE)</f>
        <v>0</v>
      </c>
      <c r="J355" s="194">
        <f>IF(F355=5,別表２!$E$2,0)</f>
        <v>0</v>
      </c>
      <c r="K355" s="194">
        <f>VLOOKUP($F355,別表３!$B$9:$I$14,4,FALSE)</f>
        <v>0</v>
      </c>
      <c r="L355" s="231" t="str">
        <f>IF(F355="","",VLOOKUP(F355,別表３!$B$9:$D$14,3,FALSE))</f>
        <v/>
      </c>
      <c r="M355" s="98"/>
      <c r="N355" s="98"/>
      <c r="O355" s="97"/>
      <c r="P355" s="232">
        <f t="shared" si="37"/>
        <v>0</v>
      </c>
      <c r="Q355" s="7">
        <f t="shared" si="39"/>
        <v>0</v>
      </c>
      <c r="R355" s="7">
        <f t="shared" si="21"/>
        <v>0</v>
      </c>
      <c r="S355" s="7">
        <f t="shared" si="22"/>
        <v>0</v>
      </c>
      <c r="T355" s="7" t="str">
        <f t="shared" si="29"/>
        <v/>
      </c>
      <c r="U355" s="7" t="str">
        <f t="shared" si="27"/>
        <v/>
      </c>
    </row>
    <row r="356" spans="1:21" ht="15.95" hidden="1" customHeight="1">
      <c r="A356" s="230" t="s">
        <v>1510</v>
      </c>
      <c r="B356" s="105"/>
      <c r="C356" s="108"/>
      <c r="D356" s="108"/>
      <c r="E356" s="109"/>
      <c r="F356" s="109"/>
      <c r="G356" s="194">
        <f>VLOOKUP(E356,別表３!$B$9:$I$14,6,FALSE)</f>
        <v>0</v>
      </c>
      <c r="H356" s="194">
        <f>VLOOKUP($F356,別表３!$B$9:$I$14,6,FALSE)</f>
        <v>0</v>
      </c>
      <c r="I356" s="194">
        <f>VLOOKUP($F356,別表３!$B$9:$I$14,6,FALSE)</f>
        <v>0</v>
      </c>
      <c r="J356" s="194">
        <f>IF(F356=5,別表２!$E$2,0)</f>
        <v>0</v>
      </c>
      <c r="K356" s="194">
        <f>VLOOKUP($F356,別表３!$B$9:$I$14,4,FALSE)</f>
        <v>0</v>
      </c>
      <c r="L356" s="231" t="str">
        <f>IF(F356="","",VLOOKUP(F356,別表３!$B$9:$D$14,3,FALSE))</f>
        <v/>
      </c>
      <c r="M356" s="98"/>
      <c r="N356" s="98"/>
      <c r="O356" s="97"/>
      <c r="P356" s="232">
        <f t="shared" si="37"/>
        <v>0</v>
      </c>
      <c r="Q356" s="7">
        <f t="shared" si="39"/>
        <v>0</v>
      </c>
      <c r="R356" s="7">
        <f t="shared" si="21"/>
        <v>0</v>
      </c>
      <c r="S356" s="7">
        <f t="shared" si="22"/>
        <v>0</v>
      </c>
      <c r="T356" s="7" t="str">
        <f t="shared" si="29"/>
        <v/>
      </c>
      <c r="U356" s="7" t="str">
        <f t="shared" si="27"/>
        <v/>
      </c>
    </row>
    <row r="357" spans="1:21" ht="15.95" hidden="1" customHeight="1">
      <c r="A357" s="230" t="s">
        <v>1511</v>
      </c>
      <c r="B357" s="105"/>
      <c r="C357" s="109"/>
      <c r="D357" s="109"/>
      <c r="E357" s="109"/>
      <c r="F357" s="109"/>
      <c r="G357" s="194">
        <f>VLOOKUP(E357,別表３!$B$9:$I$14,6,FALSE)</f>
        <v>0</v>
      </c>
      <c r="H357" s="194">
        <f>VLOOKUP($F357,別表３!$B$9:$I$14,6,FALSE)</f>
        <v>0</v>
      </c>
      <c r="I357" s="194">
        <f>VLOOKUP($F357,別表３!$B$9:$I$14,6,FALSE)</f>
        <v>0</v>
      </c>
      <c r="J357" s="194">
        <f>IF(F357=5,別表２!$E$2,0)</f>
        <v>0</v>
      </c>
      <c r="K357" s="194">
        <f>VLOOKUP($F357,別表３!$B$9:$I$14,4,FALSE)</f>
        <v>0</v>
      </c>
      <c r="L357" s="231" t="str">
        <f>IF(F357="","",VLOOKUP(F357,別表３!$B$9:$D$14,3,FALSE))</f>
        <v/>
      </c>
      <c r="M357" s="98"/>
      <c r="N357" s="98"/>
      <c r="O357" s="97"/>
      <c r="P357" s="232">
        <f t="shared" si="37"/>
        <v>0</v>
      </c>
      <c r="Q357" s="7">
        <f t="shared" si="39"/>
        <v>0</v>
      </c>
      <c r="R357" s="7">
        <f t="shared" si="21"/>
        <v>0</v>
      </c>
      <c r="S357" s="7">
        <f t="shared" si="22"/>
        <v>0</v>
      </c>
      <c r="T357" s="7" t="str">
        <f t="shared" si="29"/>
        <v/>
      </c>
      <c r="U357" s="7" t="str">
        <f t="shared" si="27"/>
        <v/>
      </c>
    </row>
    <row r="358" spans="1:21" ht="15.95" hidden="1" customHeight="1">
      <c r="A358" s="230" t="s">
        <v>1512</v>
      </c>
      <c r="B358" s="105"/>
      <c r="C358" s="109"/>
      <c r="D358" s="109"/>
      <c r="E358" s="109"/>
      <c r="F358" s="109"/>
      <c r="G358" s="194">
        <f>VLOOKUP(E358,別表３!$B$9:$I$14,6,FALSE)</f>
        <v>0</v>
      </c>
      <c r="H358" s="194">
        <f>VLOOKUP($F358,別表３!$B$9:$I$14,6,FALSE)</f>
        <v>0</v>
      </c>
      <c r="I358" s="194">
        <f>VLOOKUP($F358,別表３!$B$9:$I$14,6,FALSE)</f>
        <v>0</v>
      </c>
      <c r="J358" s="194">
        <f>IF(F358=5,別表２!$E$2,0)</f>
        <v>0</v>
      </c>
      <c r="K358" s="194">
        <f>VLOOKUP($F358,別表３!$B$9:$I$14,4,FALSE)</f>
        <v>0</v>
      </c>
      <c r="L358" s="231" t="str">
        <f>IF(F358="","",VLOOKUP(F358,別表３!$B$9:$D$14,3,FALSE))</f>
        <v/>
      </c>
      <c r="M358" s="98"/>
      <c r="N358" s="98"/>
      <c r="O358" s="97"/>
      <c r="P358" s="232">
        <f t="shared" si="37"/>
        <v>0</v>
      </c>
      <c r="Q358" s="7">
        <f t="shared" si="39"/>
        <v>0</v>
      </c>
      <c r="R358" s="7">
        <f t="shared" si="21"/>
        <v>0</v>
      </c>
      <c r="S358" s="7">
        <f t="shared" si="22"/>
        <v>0</v>
      </c>
      <c r="T358" s="7" t="str">
        <f t="shared" si="29"/>
        <v/>
      </c>
      <c r="U358" s="7" t="str">
        <f t="shared" si="27"/>
        <v/>
      </c>
    </row>
    <row r="359" spans="1:21" ht="15.95" hidden="1" customHeight="1">
      <c r="A359" s="230" t="s">
        <v>1513</v>
      </c>
      <c r="B359" s="105"/>
      <c r="C359" s="109"/>
      <c r="D359" s="109"/>
      <c r="E359" s="109"/>
      <c r="F359" s="109"/>
      <c r="G359" s="194">
        <f>VLOOKUP(E359,別表３!$B$9:$I$14,6,FALSE)</f>
        <v>0</v>
      </c>
      <c r="H359" s="194">
        <f>VLOOKUP($F359,別表３!$B$9:$I$14,6,FALSE)</f>
        <v>0</v>
      </c>
      <c r="I359" s="194">
        <f>VLOOKUP($F359,別表３!$B$9:$I$14,6,FALSE)</f>
        <v>0</v>
      </c>
      <c r="J359" s="194">
        <f>IF(F359=5,別表２!$E$2,0)</f>
        <v>0</v>
      </c>
      <c r="K359" s="194">
        <f>VLOOKUP($F359,別表３!$B$9:$I$14,4,FALSE)</f>
        <v>0</v>
      </c>
      <c r="L359" s="231" t="str">
        <f>IF(F359="","",VLOOKUP(F359,別表３!$B$9:$D$14,3,FALSE))</f>
        <v/>
      </c>
      <c r="M359" s="98"/>
      <c r="N359" s="98"/>
      <c r="O359" s="97"/>
      <c r="P359" s="232">
        <f t="shared" si="37"/>
        <v>0</v>
      </c>
      <c r="Q359" s="7">
        <f t="shared" si="39"/>
        <v>0</v>
      </c>
      <c r="R359" s="7">
        <f t="shared" si="21"/>
        <v>0</v>
      </c>
      <c r="S359" s="7">
        <f t="shared" si="22"/>
        <v>0</v>
      </c>
      <c r="T359" s="7" t="str">
        <f t="shared" si="29"/>
        <v/>
      </c>
      <c r="U359" s="7" t="str">
        <f t="shared" si="27"/>
        <v/>
      </c>
    </row>
    <row r="360" spans="1:21" ht="15.95" hidden="1" customHeight="1">
      <c r="A360" s="230" t="s">
        <v>1514</v>
      </c>
      <c r="B360" s="105"/>
      <c r="C360" s="109"/>
      <c r="D360" s="109"/>
      <c r="E360" s="109"/>
      <c r="F360" s="109"/>
      <c r="G360" s="194">
        <f>VLOOKUP(E360,別表３!$B$9:$I$14,6,FALSE)</f>
        <v>0</v>
      </c>
      <c r="H360" s="194">
        <f>VLOOKUP($F360,別表３!$B$9:$I$14,6,FALSE)</f>
        <v>0</v>
      </c>
      <c r="I360" s="194">
        <f>VLOOKUP($F360,別表３!$B$9:$I$14,6,FALSE)</f>
        <v>0</v>
      </c>
      <c r="J360" s="194">
        <f>IF(F360=5,別表２!$E$2,0)</f>
        <v>0</v>
      </c>
      <c r="K360" s="194">
        <f>VLOOKUP($F360,別表３!$B$9:$I$14,4,FALSE)</f>
        <v>0</v>
      </c>
      <c r="L360" s="231" t="str">
        <f>IF(F360="","",VLOOKUP(F360,別表３!$B$9:$D$14,3,FALSE))</f>
        <v/>
      </c>
      <c r="M360" s="98"/>
      <c r="N360" s="98"/>
      <c r="O360" s="97"/>
      <c r="P360" s="232">
        <f t="shared" si="37"/>
        <v>0</v>
      </c>
      <c r="Q360" s="7">
        <f t="shared" si="39"/>
        <v>0</v>
      </c>
      <c r="R360" s="7">
        <f t="shared" si="21"/>
        <v>0</v>
      </c>
      <c r="S360" s="7">
        <f t="shared" si="22"/>
        <v>0</v>
      </c>
      <c r="T360" s="7" t="str">
        <f t="shared" si="29"/>
        <v/>
      </c>
      <c r="U360" s="7" t="str">
        <f t="shared" si="27"/>
        <v/>
      </c>
    </row>
    <row r="361" spans="1:21" ht="15.95" hidden="1" customHeight="1">
      <c r="A361" s="230" t="s">
        <v>1515</v>
      </c>
      <c r="B361" s="105"/>
      <c r="C361" s="109"/>
      <c r="D361" s="109"/>
      <c r="E361" s="109"/>
      <c r="F361" s="109"/>
      <c r="G361" s="194">
        <f>VLOOKUP(E361,別表３!$B$9:$I$14,6,FALSE)</f>
        <v>0</v>
      </c>
      <c r="H361" s="194">
        <f>VLOOKUP($F361,別表３!$B$9:$I$14,6,FALSE)</f>
        <v>0</v>
      </c>
      <c r="I361" s="194">
        <f>VLOOKUP($F361,別表３!$B$9:$I$14,6,FALSE)</f>
        <v>0</v>
      </c>
      <c r="J361" s="194">
        <f>IF(F361=5,別表２!$E$2,0)</f>
        <v>0</v>
      </c>
      <c r="K361" s="194">
        <f>VLOOKUP($F361,別表３!$B$9:$I$14,4,FALSE)</f>
        <v>0</v>
      </c>
      <c r="L361" s="231" t="str">
        <f>IF(F361="","",VLOOKUP(F361,別表３!$B$9:$D$14,3,FALSE))</f>
        <v/>
      </c>
      <c r="M361" s="98"/>
      <c r="N361" s="98"/>
      <c r="O361" s="97"/>
      <c r="P361" s="232">
        <f t="shared" si="37"/>
        <v>0</v>
      </c>
      <c r="Q361" s="7">
        <f t="shared" si="39"/>
        <v>0</v>
      </c>
      <c r="R361" s="7">
        <f t="shared" si="21"/>
        <v>0</v>
      </c>
      <c r="S361" s="7">
        <f t="shared" si="22"/>
        <v>0</v>
      </c>
      <c r="T361" s="7" t="str">
        <f t="shared" si="29"/>
        <v/>
      </c>
      <c r="U361" s="7" t="str">
        <f t="shared" si="27"/>
        <v/>
      </c>
    </row>
    <row r="362" spans="1:21" ht="15.95" hidden="1" customHeight="1">
      <c r="A362" s="230" t="s">
        <v>1516</v>
      </c>
      <c r="B362" s="105"/>
      <c r="C362" s="108"/>
      <c r="D362" s="108"/>
      <c r="E362" s="109"/>
      <c r="F362" s="109"/>
      <c r="G362" s="194">
        <f>VLOOKUP(E362,別表３!$B$9:$I$14,6,FALSE)</f>
        <v>0</v>
      </c>
      <c r="H362" s="194">
        <f>VLOOKUP($F362,別表３!$B$9:$I$14,6,FALSE)</f>
        <v>0</v>
      </c>
      <c r="I362" s="194">
        <f>VLOOKUP($F362,別表３!$B$9:$I$14,6,FALSE)</f>
        <v>0</v>
      </c>
      <c r="J362" s="194">
        <f>IF(F362=5,別表２!$E$2,0)</f>
        <v>0</v>
      </c>
      <c r="K362" s="194">
        <f>VLOOKUP($F362,別表３!$B$9:$I$14,4,FALSE)</f>
        <v>0</v>
      </c>
      <c r="L362" s="231" t="str">
        <f>IF(F362="","",VLOOKUP(F362,別表３!$B$9:$D$14,3,FALSE))</f>
        <v/>
      </c>
      <c r="M362" s="98"/>
      <c r="N362" s="98"/>
      <c r="O362" s="97"/>
      <c r="P362" s="232">
        <f t="shared" si="37"/>
        <v>0</v>
      </c>
      <c r="Q362" s="7">
        <f t="shared" si="39"/>
        <v>0</v>
      </c>
      <c r="R362" s="7">
        <f t="shared" si="21"/>
        <v>0</v>
      </c>
      <c r="S362" s="7">
        <f t="shared" si="22"/>
        <v>0</v>
      </c>
      <c r="T362" s="7" t="str">
        <f t="shared" si="29"/>
        <v/>
      </c>
      <c r="U362" s="7" t="str">
        <f t="shared" si="27"/>
        <v/>
      </c>
    </row>
    <row r="363" spans="1:21" ht="15.95" hidden="1" customHeight="1">
      <c r="A363" s="230" t="s">
        <v>1517</v>
      </c>
      <c r="B363" s="105"/>
      <c r="C363" s="108"/>
      <c r="D363" s="108"/>
      <c r="E363" s="109"/>
      <c r="F363" s="109"/>
      <c r="G363" s="194">
        <f>VLOOKUP(E363,別表３!$B$9:$I$14,6,FALSE)</f>
        <v>0</v>
      </c>
      <c r="H363" s="194">
        <f>VLOOKUP($F363,別表３!$B$9:$I$14,6,FALSE)</f>
        <v>0</v>
      </c>
      <c r="I363" s="194">
        <f>VLOOKUP($F363,別表３!$B$9:$I$14,6,FALSE)</f>
        <v>0</v>
      </c>
      <c r="J363" s="194">
        <f>IF(F363=5,別表２!$E$2,0)</f>
        <v>0</v>
      </c>
      <c r="K363" s="194">
        <f>VLOOKUP($F363,別表３!$B$9:$I$14,4,FALSE)</f>
        <v>0</v>
      </c>
      <c r="L363" s="231" t="str">
        <f>IF(F363="","",VLOOKUP(F363,別表３!$B$9:$D$14,3,FALSE))</f>
        <v/>
      </c>
      <c r="M363" s="98"/>
      <c r="N363" s="98"/>
      <c r="O363" s="97"/>
      <c r="P363" s="232">
        <f t="shared" si="37"/>
        <v>0</v>
      </c>
      <c r="Q363" s="7">
        <f t="shared" si="39"/>
        <v>0</v>
      </c>
      <c r="R363" s="7">
        <f t="shared" si="21"/>
        <v>0</v>
      </c>
      <c r="S363" s="7">
        <f t="shared" si="22"/>
        <v>0</v>
      </c>
      <c r="T363" s="7" t="str">
        <f t="shared" si="29"/>
        <v/>
      </c>
      <c r="U363" s="7" t="str">
        <f t="shared" si="27"/>
        <v/>
      </c>
    </row>
    <row r="364" spans="1:21" ht="15.95" hidden="1" customHeight="1">
      <c r="A364" s="230" t="s">
        <v>1518</v>
      </c>
      <c r="B364" s="105"/>
      <c r="C364" s="108"/>
      <c r="D364" s="108"/>
      <c r="E364" s="109"/>
      <c r="F364" s="109"/>
      <c r="G364" s="194">
        <f>VLOOKUP(E364,別表３!$B$9:$I$14,6,FALSE)</f>
        <v>0</v>
      </c>
      <c r="H364" s="194">
        <f>VLOOKUP($F364,別表３!$B$9:$I$14,6,FALSE)</f>
        <v>0</v>
      </c>
      <c r="I364" s="194">
        <f>VLOOKUP($F364,別表３!$B$9:$I$14,6,FALSE)</f>
        <v>0</v>
      </c>
      <c r="J364" s="194">
        <f>IF(F364=5,別表２!$E$2,0)</f>
        <v>0</v>
      </c>
      <c r="K364" s="194">
        <f>VLOOKUP($F364,別表３!$B$9:$I$14,4,FALSE)</f>
        <v>0</v>
      </c>
      <c r="L364" s="231" t="str">
        <f>IF(F364="","",VLOOKUP(F364,別表３!$B$9:$D$14,3,FALSE))</f>
        <v/>
      </c>
      <c r="M364" s="98"/>
      <c r="N364" s="98"/>
      <c r="O364" s="97"/>
      <c r="P364" s="232">
        <f t="shared" si="37"/>
        <v>0</v>
      </c>
      <c r="Q364" s="7">
        <f t="shared" si="39"/>
        <v>0</v>
      </c>
      <c r="R364" s="7">
        <f t="shared" si="21"/>
        <v>0</v>
      </c>
      <c r="S364" s="7">
        <f t="shared" si="22"/>
        <v>0</v>
      </c>
      <c r="T364" s="7" t="str">
        <f t="shared" si="29"/>
        <v/>
      </c>
      <c r="U364" s="7" t="str">
        <f t="shared" si="27"/>
        <v/>
      </c>
    </row>
    <row r="365" spans="1:21" ht="15.95" hidden="1" customHeight="1">
      <c r="A365" s="230" t="s">
        <v>1519</v>
      </c>
      <c r="B365" s="105"/>
      <c r="C365" s="108"/>
      <c r="D365" s="108"/>
      <c r="E365" s="109"/>
      <c r="F365" s="109"/>
      <c r="G365" s="194">
        <f>VLOOKUP(E365,別表３!$B$9:$I$14,6,FALSE)</f>
        <v>0</v>
      </c>
      <c r="H365" s="194">
        <f>VLOOKUP($F365,別表３!$B$9:$I$14,6,FALSE)</f>
        <v>0</v>
      </c>
      <c r="I365" s="194">
        <f>VLOOKUP($F365,別表３!$B$9:$I$14,6,FALSE)</f>
        <v>0</v>
      </c>
      <c r="J365" s="194">
        <f>IF(F365=5,別表２!$E$2,0)</f>
        <v>0</v>
      </c>
      <c r="K365" s="194">
        <f>VLOOKUP($F365,別表３!$B$9:$I$14,4,FALSE)</f>
        <v>0</v>
      </c>
      <c r="L365" s="231" t="str">
        <f>IF(F365="","",VLOOKUP(F365,別表３!$B$9:$D$14,3,FALSE))</f>
        <v/>
      </c>
      <c r="M365" s="98"/>
      <c r="N365" s="98"/>
      <c r="O365" s="97"/>
      <c r="P365" s="232">
        <f t="shared" si="37"/>
        <v>0</v>
      </c>
      <c r="Q365" s="7">
        <f t="shared" si="39"/>
        <v>0</v>
      </c>
      <c r="R365" s="7">
        <f t="shared" si="21"/>
        <v>0</v>
      </c>
      <c r="S365" s="7">
        <f t="shared" si="22"/>
        <v>0</v>
      </c>
      <c r="T365" s="7" t="str">
        <f t="shared" si="29"/>
        <v/>
      </c>
      <c r="U365" s="7" t="str">
        <f t="shared" si="27"/>
        <v/>
      </c>
    </row>
    <row r="366" spans="1:21" ht="15.95" hidden="1" customHeight="1">
      <c r="A366" s="230" t="s">
        <v>1520</v>
      </c>
      <c r="B366" s="105"/>
      <c r="C366" s="108"/>
      <c r="D366" s="108"/>
      <c r="E366" s="109"/>
      <c r="F366" s="109"/>
      <c r="G366" s="194">
        <f>VLOOKUP(E366,別表３!$B$9:$I$14,6,FALSE)</f>
        <v>0</v>
      </c>
      <c r="H366" s="194">
        <f>VLOOKUP($F366,別表３!$B$9:$I$14,6,FALSE)</f>
        <v>0</v>
      </c>
      <c r="I366" s="194">
        <f>VLOOKUP($F366,別表３!$B$9:$I$14,6,FALSE)</f>
        <v>0</v>
      </c>
      <c r="J366" s="194">
        <f>IF(F366=5,別表２!$E$2,0)</f>
        <v>0</v>
      </c>
      <c r="K366" s="194">
        <f>VLOOKUP($F366,別表３!$B$9:$I$14,4,FALSE)</f>
        <v>0</v>
      </c>
      <c r="L366" s="231" t="str">
        <f>IF(F366="","",VLOOKUP(F366,別表３!$B$9:$D$14,3,FALSE))</f>
        <v/>
      </c>
      <c r="M366" s="98"/>
      <c r="N366" s="98"/>
      <c r="O366" s="97"/>
      <c r="P366" s="232">
        <f t="shared" si="37"/>
        <v>0</v>
      </c>
      <c r="Q366" s="7">
        <f t="shared" si="39"/>
        <v>0</v>
      </c>
      <c r="R366" s="7">
        <f t="shared" si="21"/>
        <v>0</v>
      </c>
      <c r="S366" s="7">
        <f t="shared" si="22"/>
        <v>0</v>
      </c>
      <c r="T366" s="7" t="str">
        <f t="shared" si="29"/>
        <v/>
      </c>
      <c r="U366" s="7" t="str">
        <f t="shared" si="27"/>
        <v/>
      </c>
    </row>
    <row r="367" spans="1:21" ht="15.95" hidden="1" customHeight="1">
      <c r="A367" s="230" t="s">
        <v>1521</v>
      </c>
      <c r="B367" s="105"/>
      <c r="C367" s="108"/>
      <c r="D367" s="108"/>
      <c r="E367" s="109"/>
      <c r="F367" s="109"/>
      <c r="G367" s="194">
        <f>VLOOKUP(E367,別表３!$B$9:$I$14,6,FALSE)</f>
        <v>0</v>
      </c>
      <c r="H367" s="194">
        <f>VLOOKUP($F367,別表３!$B$9:$I$14,6,FALSE)</f>
        <v>0</v>
      </c>
      <c r="I367" s="194">
        <f>VLOOKUP($F367,別表３!$B$9:$I$14,6,FALSE)</f>
        <v>0</v>
      </c>
      <c r="J367" s="194">
        <f>IF(F367=5,別表２!$E$2,0)</f>
        <v>0</v>
      </c>
      <c r="K367" s="194">
        <f>VLOOKUP($F367,別表３!$B$9:$I$14,4,FALSE)</f>
        <v>0</v>
      </c>
      <c r="L367" s="231" t="str">
        <f>IF(F367="","",VLOOKUP(F367,別表３!$B$9:$D$14,3,FALSE))</f>
        <v/>
      </c>
      <c r="M367" s="98"/>
      <c r="N367" s="98"/>
      <c r="O367" s="97"/>
      <c r="P367" s="232">
        <f t="shared" si="37"/>
        <v>0</v>
      </c>
      <c r="Q367" s="7">
        <f t="shared" si="39"/>
        <v>0</v>
      </c>
      <c r="R367" s="7">
        <f t="shared" si="21"/>
        <v>0</v>
      </c>
      <c r="S367" s="7">
        <f t="shared" si="22"/>
        <v>0</v>
      </c>
      <c r="T367" s="7" t="str">
        <f t="shared" si="29"/>
        <v/>
      </c>
      <c r="U367" s="7" t="str">
        <f t="shared" si="27"/>
        <v/>
      </c>
    </row>
    <row r="368" spans="1:21" ht="15.95" hidden="1" customHeight="1">
      <c r="A368" s="230" t="s">
        <v>1522</v>
      </c>
      <c r="B368" s="105"/>
      <c r="C368" s="108"/>
      <c r="D368" s="108"/>
      <c r="E368" s="109"/>
      <c r="F368" s="109"/>
      <c r="G368" s="194">
        <f>VLOOKUP(E368,別表３!$B$9:$I$14,6,FALSE)</f>
        <v>0</v>
      </c>
      <c r="H368" s="194">
        <f>VLOOKUP($F368,別表３!$B$9:$I$14,6,FALSE)</f>
        <v>0</v>
      </c>
      <c r="I368" s="194">
        <f>VLOOKUP($F368,別表３!$B$9:$I$14,6,FALSE)</f>
        <v>0</v>
      </c>
      <c r="J368" s="194">
        <f>IF(F368=5,別表２!$E$2,0)</f>
        <v>0</v>
      </c>
      <c r="K368" s="194">
        <f>VLOOKUP($F368,別表３!$B$9:$I$14,4,FALSE)</f>
        <v>0</v>
      </c>
      <c r="L368" s="231" t="str">
        <f>IF(F368="","",VLOOKUP(F368,別表３!$B$9:$D$14,3,FALSE))</f>
        <v/>
      </c>
      <c r="M368" s="98"/>
      <c r="N368" s="98"/>
      <c r="O368" s="97"/>
      <c r="P368" s="232">
        <f t="shared" si="37"/>
        <v>0</v>
      </c>
      <c r="Q368" s="7">
        <f>IF(E368=5,G368,0)</f>
        <v>0</v>
      </c>
      <c r="R368" s="7">
        <f t="shared" si="21"/>
        <v>0</v>
      </c>
      <c r="S368" s="7">
        <f t="shared" si="22"/>
        <v>0</v>
      </c>
      <c r="T368" s="7" t="str">
        <f t="shared" si="29"/>
        <v/>
      </c>
      <c r="U368" s="7" t="str">
        <f t="shared" si="27"/>
        <v/>
      </c>
    </row>
    <row r="369" spans="1:21" s="217" customFormat="1" ht="15.95" hidden="1" customHeight="1">
      <c r="A369" s="230" t="s">
        <v>1523</v>
      </c>
      <c r="B369" s="105"/>
      <c r="C369" s="108"/>
      <c r="D369" s="108"/>
      <c r="E369" s="108"/>
      <c r="F369" s="108"/>
      <c r="G369" s="194">
        <f>VLOOKUP(E369,別表３!$B$9:$I$14,6,FALSE)</f>
        <v>0</v>
      </c>
      <c r="H369" s="194">
        <f>VLOOKUP($F369,別表３!$B$9:$I$14,6,FALSE)</f>
        <v>0</v>
      </c>
      <c r="I369" s="194">
        <f>VLOOKUP($F369,別表３!$B$9:$I$14,6,FALSE)</f>
        <v>0</v>
      </c>
      <c r="J369" s="194">
        <f>IF(F369=5,別表２!$E$2,0)</f>
        <v>0</v>
      </c>
      <c r="K369" s="194">
        <f>VLOOKUP($F369,別表３!$B$9:$I$14,4,FALSE)</f>
        <v>0</v>
      </c>
      <c r="L369" s="231" t="str">
        <f>IF(F369="","",VLOOKUP(F369,別表３!$B$9:$D$14,3,FALSE))</f>
        <v/>
      </c>
      <c r="M369" s="98"/>
      <c r="N369" s="98"/>
      <c r="O369" s="97"/>
      <c r="P369" s="232">
        <f t="shared" si="37"/>
        <v>0</v>
      </c>
      <c r="Q369" s="7">
        <f t="shared" ref="Q369:Q386" si="40">IF(E369=5,G369,0)</f>
        <v>0</v>
      </c>
      <c r="R369" s="7">
        <f t="shared" si="21"/>
        <v>0</v>
      </c>
      <c r="S369" s="7">
        <f t="shared" si="22"/>
        <v>0</v>
      </c>
      <c r="T369" s="7" t="str">
        <f t="shared" si="29"/>
        <v/>
      </c>
      <c r="U369" s="7" t="str">
        <f t="shared" si="27"/>
        <v/>
      </c>
    </row>
    <row r="370" spans="1:21" s="217" customFormat="1" ht="15.95" hidden="1" customHeight="1">
      <c r="A370" s="230" t="s">
        <v>1524</v>
      </c>
      <c r="B370" s="105"/>
      <c r="C370" s="108"/>
      <c r="D370" s="108"/>
      <c r="E370" s="108"/>
      <c r="F370" s="108"/>
      <c r="G370" s="194">
        <f>VLOOKUP(E370,別表３!$B$9:$I$14,6,FALSE)</f>
        <v>0</v>
      </c>
      <c r="H370" s="194">
        <f>VLOOKUP($F370,別表３!$B$9:$I$14,6,FALSE)</f>
        <v>0</v>
      </c>
      <c r="I370" s="194">
        <f>VLOOKUP($F370,別表３!$B$9:$I$14,6,FALSE)</f>
        <v>0</v>
      </c>
      <c r="J370" s="194">
        <f>IF(F370=5,別表２!$E$2,0)</f>
        <v>0</v>
      </c>
      <c r="K370" s="194">
        <f>VLOOKUP($F370,別表３!$B$9:$I$14,4,FALSE)</f>
        <v>0</v>
      </c>
      <c r="L370" s="231" t="str">
        <f>IF(F370="","",VLOOKUP(F370,別表３!$B$9:$D$14,3,FALSE))</f>
        <v/>
      </c>
      <c r="M370" s="98"/>
      <c r="N370" s="98"/>
      <c r="O370" s="97"/>
      <c r="P370" s="232">
        <f t="shared" si="37"/>
        <v>0</v>
      </c>
      <c r="Q370" s="7">
        <f t="shared" si="40"/>
        <v>0</v>
      </c>
      <c r="R370" s="7">
        <f t="shared" si="21"/>
        <v>0</v>
      </c>
      <c r="S370" s="7">
        <f t="shared" si="22"/>
        <v>0</v>
      </c>
      <c r="T370" s="7" t="str">
        <f t="shared" si="29"/>
        <v/>
      </c>
      <c r="U370" s="7" t="str">
        <f t="shared" si="27"/>
        <v/>
      </c>
    </row>
    <row r="371" spans="1:21" s="217" customFormat="1" ht="15.95" hidden="1" customHeight="1">
      <c r="A371" s="230" t="s">
        <v>1525</v>
      </c>
      <c r="B371" s="105"/>
      <c r="C371" s="110"/>
      <c r="D371" s="110"/>
      <c r="E371" s="108"/>
      <c r="F371" s="108"/>
      <c r="G371" s="194">
        <f>VLOOKUP(E371,別表３!$B$9:$I$14,6,FALSE)</f>
        <v>0</v>
      </c>
      <c r="H371" s="194">
        <f>VLOOKUP($F371,別表３!$B$9:$I$14,6,FALSE)</f>
        <v>0</v>
      </c>
      <c r="I371" s="194">
        <f>VLOOKUP($F371,別表３!$B$9:$I$14,6,FALSE)</f>
        <v>0</v>
      </c>
      <c r="J371" s="194">
        <f>IF(F371=5,別表２!$E$2,0)</f>
        <v>0</v>
      </c>
      <c r="K371" s="194">
        <f>VLOOKUP($F371,別表３!$B$9:$I$14,4,FALSE)</f>
        <v>0</v>
      </c>
      <c r="L371" s="231" t="str">
        <f>IF(F371="","",VLOOKUP(F371,別表３!$B$9:$D$14,3,FALSE))</f>
        <v/>
      </c>
      <c r="M371" s="98"/>
      <c r="N371" s="98"/>
      <c r="O371" s="97"/>
      <c r="P371" s="232">
        <f t="shared" si="37"/>
        <v>0</v>
      </c>
      <c r="Q371" s="7">
        <f t="shared" si="40"/>
        <v>0</v>
      </c>
      <c r="R371" s="7">
        <f t="shared" si="21"/>
        <v>0</v>
      </c>
      <c r="S371" s="7">
        <f t="shared" si="22"/>
        <v>0</v>
      </c>
      <c r="T371" s="7" t="str">
        <f t="shared" si="29"/>
        <v/>
      </c>
      <c r="U371" s="7" t="str">
        <f t="shared" si="27"/>
        <v/>
      </c>
    </row>
    <row r="372" spans="1:21" s="217" customFormat="1" ht="15.95" hidden="1" customHeight="1">
      <c r="A372" s="230" t="s">
        <v>1526</v>
      </c>
      <c r="B372" s="105"/>
      <c r="C372" s="108"/>
      <c r="D372" s="108"/>
      <c r="E372" s="108"/>
      <c r="F372" s="108"/>
      <c r="G372" s="194">
        <f>VLOOKUP(E372,別表３!$B$9:$I$14,6,FALSE)</f>
        <v>0</v>
      </c>
      <c r="H372" s="194">
        <f>VLOOKUP($F372,別表３!$B$9:$I$14,6,FALSE)</f>
        <v>0</v>
      </c>
      <c r="I372" s="194">
        <f>VLOOKUP($F372,別表３!$B$9:$I$14,6,FALSE)</f>
        <v>0</v>
      </c>
      <c r="J372" s="194">
        <f>IF(F372=5,別表２!$E$2,0)</f>
        <v>0</v>
      </c>
      <c r="K372" s="194">
        <f>VLOOKUP($F372,別表３!$B$9:$I$14,4,FALSE)</f>
        <v>0</v>
      </c>
      <c r="L372" s="231" t="str">
        <f>IF(F372="","",VLOOKUP(F372,別表３!$B$9:$D$14,3,FALSE))</f>
        <v/>
      </c>
      <c r="M372" s="98"/>
      <c r="N372" s="98"/>
      <c r="O372" s="97"/>
      <c r="P372" s="232">
        <f t="shared" si="37"/>
        <v>0</v>
      </c>
      <c r="Q372" s="7">
        <f t="shared" si="40"/>
        <v>0</v>
      </c>
      <c r="R372" s="7">
        <f t="shared" si="21"/>
        <v>0</v>
      </c>
      <c r="S372" s="7">
        <f t="shared" si="22"/>
        <v>0</v>
      </c>
      <c r="T372" s="7" t="str">
        <f t="shared" si="29"/>
        <v/>
      </c>
      <c r="U372" s="7" t="str">
        <f t="shared" si="27"/>
        <v/>
      </c>
    </row>
    <row r="373" spans="1:21" ht="15.95" hidden="1" customHeight="1">
      <c r="A373" s="230" t="s">
        <v>1527</v>
      </c>
      <c r="B373" s="105"/>
      <c r="C373" s="108"/>
      <c r="D373" s="108"/>
      <c r="E373" s="109"/>
      <c r="F373" s="109"/>
      <c r="G373" s="194">
        <f>VLOOKUP(E373,別表３!$B$9:$I$14,6,FALSE)</f>
        <v>0</v>
      </c>
      <c r="H373" s="194">
        <f>VLOOKUP($F373,別表３!$B$9:$I$14,6,FALSE)</f>
        <v>0</v>
      </c>
      <c r="I373" s="194">
        <f>VLOOKUP($F373,別表３!$B$9:$I$14,6,FALSE)</f>
        <v>0</v>
      </c>
      <c r="J373" s="194">
        <f>IF(F373=5,別表２!$E$2,0)</f>
        <v>0</v>
      </c>
      <c r="K373" s="194">
        <f>VLOOKUP($F373,別表３!$B$9:$I$14,4,FALSE)</f>
        <v>0</v>
      </c>
      <c r="L373" s="231" t="str">
        <f>IF(F373="","",VLOOKUP(F373,別表３!$B$9:$D$14,3,FALSE))</f>
        <v/>
      </c>
      <c r="M373" s="98"/>
      <c r="N373" s="98"/>
      <c r="O373" s="97"/>
      <c r="P373" s="232">
        <f t="shared" si="37"/>
        <v>0</v>
      </c>
      <c r="Q373" s="7">
        <f t="shared" si="40"/>
        <v>0</v>
      </c>
      <c r="R373" s="7">
        <f t="shared" si="21"/>
        <v>0</v>
      </c>
      <c r="S373" s="7">
        <f t="shared" si="22"/>
        <v>0</v>
      </c>
      <c r="T373" s="7" t="str">
        <f t="shared" si="29"/>
        <v/>
      </c>
      <c r="U373" s="7" t="str">
        <f t="shared" si="27"/>
        <v/>
      </c>
    </row>
    <row r="374" spans="1:21" ht="15.95" hidden="1" customHeight="1">
      <c r="A374" s="230" t="s">
        <v>1528</v>
      </c>
      <c r="B374" s="105"/>
      <c r="C374" s="108"/>
      <c r="D374" s="108"/>
      <c r="E374" s="109"/>
      <c r="F374" s="109"/>
      <c r="G374" s="194">
        <f>VLOOKUP(E374,別表３!$B$9:$I$14,6,FALSE)</f>
        <v>0</v>
      </c>
      <c r="H374" s="194">
        <f>VLOOKUP($F374,別表３!$B$9:$I$14,6,FALSE)</f>
        <v>0</v>
      </c>
      <c r="I374" s="194">
        <f>VLOOKUP($F374,別表３!$B$9:$I$14,6,FALSE)</f>
        <v>0</v>
      </c>
      <c r="J374" s="194">
        <f>IF(F374=5,別表２!$E$2,0)</f>
        <v>0</v>
      </c>
      <c r="K374" s="194">
        <f>VLOOKUP($F374,別表３!$B$9:$I$14,4,FALSE)</f>
        <v>0</v>
      </c>
      <c r="L374" s="231" t="str">
        <f>IF(F374="","",VLOOKUP(F374,別表３!$B$9:$D$14,3,FALSE))</f>
        <v/>
      </c>
      <c r="M374" s="98"/>
      <c r="N374" s="98"/>
      <c r="O374" s="97"/>
      <c r="P374" s="232">
        <f t="shared" si="37"/>
        <v>0</v>
      </c>
      <c r="Q374" s="7">
        <f t="shared" si="40"/>
        <v>0</v>
      </c>
      <c r="R374" s="7">
        <f t="shared" si="21"/>
        <v>0</v>
      </c>
      <c r="S374" s="7">
        <f t="shared" si="22"/>
        <v>0</v>
      </c>
      <c r="T374" s="7" t="str">
        <f t="shared" si="29"/>
        <v/>
      </c>
      <c r="U374" s="7" t="str">
        <f t="shared" si="27"/>
        <v/>
      </c>
    </row>
    <row r="375" spans="1:21" ht="15.95" hidden="1" customHeight="1">
      <c r="A375" s="230" t="s">
        <v>1529</v>
      </c>
      <c r="B375" s="105"/>
      <c r="C375" s="108"/>
      <c r="D375" s="108"/>
      <c r="E375" s="109"/>
      <c r="F375" s="109"/>
      <c r="G375" s="194">
        <f>VLOOKUP(E375,別表３!$B$9:$I$14,6,FALSE)</f>
        <v>0</v>
      </c>
      <c r="H375" s="194">
        <f>VLOOKUP($F375,別表３!$B$9:$I$14,6,FALSE)</f>
        <v>0</v>
      </c>
      <c r="I375" s="194">
        <f>VLOOKUP($F375,別表３!$B$9:$I$14,6,FALSE)</f>
        <v>0</v>
      </c>
      <c r="J375" s="194">
        <f>IF(F375=5,別表２!$E$2,0)</f>
        <v>0</v>
      </c>
      <c r="K375" s="194">
        <f>VLOOKUP($F375,別表３!$B$9:$I$14,4,FALSE)</f>
        <v>0</v>
      </c>
      <c r="L375" s="231" t="str">
        <f>IF(F375="","",VLOOKUP(F375,別表３!$B$9:$D$14,3,FALSE))</f>
        <v/>
      </c>
      <c r="M375" s="98"/>
      <c r="N375" s="98"/>
      <c r="O375" s="97"/>
      <c r="P375" s="232">
        <f t="shared" ref="P375:P438" si="41">IF(J375=0,0,IF(M375="",J375,M375))+IF(N375="",K375,IF(L375&lt;=N375+O375,L375,N375+O375))+SUM(G375:I375)</f>
        <v>0</v>
      </c>
      <c r="Q375" s="7">
        <f t="shared" si="40"/>
        <v>0</v>
      </c>
      <c r="R375" s="7">
        <f t="shared" si="21"/>
        <v>0</v>
      </c>
      <c r="S375" s="7">
        <f t="shared" si="22"/>
        <v>0</v>
      </c>
      <c r="T375" s="7" t="str">
        <f t="shared" si="29"/>
        <v/>
      </c>
      <c r="U375" s="7" t="str">
        <f t="shared" si="27"/>
        <v/>
      </c>
    </row>
    <row r="376" spans="1:21" ht="15.95" hidden="1" customHeight="1">
      <c r="A376" s="230" t="s">
        <v>1530</v>
      </c>
      <c r="B376" s="105"/>
      <c r="C376" s="108"/>
      <c r="D376" s="108"/>
      <c r="E376" s="109"/>
      <c r="F376" s="109"/>
      <c r="G376" s="194">
        <f>VLOOKUP(E376,別表３!$B$9:$I$14,6,FALSE)</f>
        <v>0</v>
      </c>
      <c r="H376" s="194">
        <f>VLOOKUP($F376,別表３!$B$9:$I$14,6,FALSE)</f>
        <v>0</v>
      </c>
      <c r="I376" s="194">
        <f>VLOOKUP($F376,別表３!$B$9:$I$14,6,FALSE)</f>
        <v>0</v>
      </c>
      <c r="J376" s="194">
        <f>IF(F376=5,別表２!$E$2,0)</f>
        <v>0</v>
      </c>
      <c r="K376" s="194">
        <f>VLOOKUP($F376,別表３!$B$9:$I$14,4,FALSE)</f>
        <v>0</v>
      </c>
      <c r="L376" s="231" t="str">
        <f>IF(F376="","",VLOOKUP(F376,別表３!$B$9:$D$14,3,FALSE))</f>
        <v/>
      </c>
      <c r="M376" s="98"/>
      <c r="N376" s="98"/>
      <c r="O376" s="97"/>
      <c r="P376" s="232">
        <f t="shared" si="41"/>
        <v>0</v>
      </c>
      <c r="Q376" s="7">
        <f t="shared" si="40"/>
        <v>0</v>
      </c>
      <c r="R376" s="7">
        <f t="shared" si="21"/>
        <v>0</v>
      </c>
      <c r="S376" s="7">
        <f t="shared" si="22"/>
        <v>0</v>
      </c>
      <c r="T376" s="7" t="str">
        <f t="shared" si="29"/>
        <v/>
      </c>
      <c r="U376" s="7" t="str">
        <f t="shared" si="27"/>
        <v/>
      </c>
    </row>
    <row r="377" spans="1:21" ht="15.95" hidden="1" customHeight="1">
      <c r="A377" s="230" t="s">
        <v>1531</v>
      </c>
      <c r="B377" s="105"/>
      <c r="C377" s="108"/>
      <c r="D377" s="108"/>
      <c r="E377" s="109"/>
      <c r="F377" s="109"/>
      <c r="G377" s="194">
        <f>VLOOKUP(E377,別表３!$B$9:$I$14,6,FALSE)</f>
        <v>0</v>
      </c>
      <c r="H377" s="194">
        <f>VLOOKUP($F377,別表３!$B$9:$I$14,6,FALSE)</f>
        <v>0</v>
      </c>
      <c r="I377" s="194">
        <f>VLOOKUP($F377,別表３!$B$9:$I$14,6,FALSE)</f>
        <v>0</v>
      </c>
      <c r="J377" s="194">
        <f>IF(F377=5,別表２!$E$2,0)</f>
        <v>0</v>
      </c>
      <c r="K377" s="194">
        <f>VLOOKUP($F377,別表３!$B$9:$I$14,4,FALSE)</f>
        <v>0</v>
      </c>
      <c r="L377" s="231" t="str">
        <f>IF(F377="","",VLOOKUP(F377,別表３!$B$9:$D$14,3,FALSE))</f>
        <v/>
      </c>
      <c r="M377" s="98"/>
      <c r="N377" s="98"/>
      <c r="O377" s="97"/>
      <c r="P377" s="232">
        <f t="shared" si="41"/>
        <v>0</v>
      </c>
      <c r="Q377" s="7">
        <f t="shared" si="40"/>
        <v>0</v>
      </c>
      <c r="R377" s="7">
        <f t="shared" si="21"/>
        <v>0</v>
      </c>
      <c r="S377" s="7">
        <f t="shared" si="22"/>
        <v>0</v>
      </c>
      <c r="T377" s="7" t="str">
        <f t="shared" si="29"/>
        <v/>
      </c>
      <c r="U377" s="7" t="str">
        <f t="shared" si="27"/>
        <v/>
      </c>
    </row>
    <row r="378" spans="1:21" ht="15.95" hidden="1" customHeight="1">
      <c r="A378" s="230" t="s">
        <v>1532</v>
      </c>
      <c r="B378" s="105"/>
      <c r="C378" s="108"/>
      <c r="D378" s="108"/>
      <c r="E378" s="109"/>
      <c r="F378" s="109"/>
      <c r="G378" s="194">
        <f>VLOOKUP(E378,別表３!$B$9:$I$14,6,FALSE)</f>
        <v>0</v>
      </c>
      <c r="H378" s="194">
        <f>VLOOKUP($F378,別表３!$B$9:$I$14,6,FALSE)</f>
        <v>0</v>
      </c>
      <c r="I378" s="194">
        <f>VLOOKUP($F378,別表３!$B$9:$I$14,6,FALSE)</f>
        <v>0</v>
      </c>
      <c r="J378" s="194">
        <f>IF(F378=5,別表２!$E$2,0)</f>
        <v>0</v>
      </c>
      <c r="K378" s="194">
        <f>VLOOKUP($F378,別表３!$B$9:$I$14,4,FALSE)</f>
        <v>0</v>
      </c>
      <c r="L378" s="231" t="str">
        <f>IF(F378="","",VLOOKUP(F378,別表３!$B$9:$D$14,3,FALSE))</f>
        <v/>
      </c>
      <c r="M378" s="98"/>
      <c r="N378" s="98"/>
      <c r="O378" s="97"/>
      <c r="P378" s="232">
        <f t="shared" si="41"/>
        <v>0</v>
      </c>
      <c r="Q378" s="7">
        <f t="shared" si="40"/>
        <v>0</v>
      </c>
      <c r="R378" s="7">
        <f t="shared" si="21"/>
        <v>0</v>
      </c>
      <c r="S378" s="7">
        <f t="shared" si="22"/>
        <v>0</v>
      </c>
      <c r="T378" s="7" t="str">
        <f t="shared" si="29"/>
        <v/>
      </c>
      <c r="U378" s="7" t="str">
        <f t="shared" si="27"/>
        <v/>
      </c>
    </row>
    <row r="379" spans="1:21" ht="15.95" hidden="1" customHeight="1">
      <c r="A379" s="230" t="s">
        <v>1533</v>
      </c>
      <c r="B379" s="105"/>
      <c r="C379" s="109"/>
      <c r="D379" s="109"/>
      <c r="E379" s="109"/>
      <c r="F379" s="109"/>
      <c r="G379" s="194">
        <f>VLOOKUP(E379,別表３!$B$9:$I$14,6,FALSE)</f>
        <v>0</v>
      </c>
      <c r="H379" s="194">
        <f>VLOOKUP($F379,別表３!$B$9:$I$14,6,FALSE)</f>
        <v>0</v>
      </c>
      <c r="I379" s="194">
        <f>VLOOKUP($F379,別表３!$B$9:$I$14,6,FALSE)</f>
        <v>0</v>
      </c>
      <c r="J379" s="194">
        <f>IF(F379=5,別表２!$E$2,0)</f>
        <v>0</v>
      </c>
      <c r="K379" s="194">
        <f>VLOOKUP($F379,別表３!$B$9:$I$14,4,FALSE)</f>
        <v>0</v>
      </c>
      <c r="L379" s="231" t="str">
        <f>IF(F379="","",VLOOKUP(F379,別表３!$B$9:$D$14,3,FALSE))</f>
        <v/>
      </c>
      <c r="M379" s="98"/>
      <c r="N379" s="98"/>
      <c r="O379" s="97"/>
      <c r="P379" s="232">
        <f t="shared" si="41"/>
        <v>0</v>
      </c>
      <c r="Q379" s="7">
        <f t="shared" si="40"/>
        <v>0</v>
      </c>
      <c r="R379" s="7">
        <f t="shared" si="21"/>
        <v>0</v>
      </c>
      <c r="S379" s="7">
        <f t="shared" si="22"/>
        <v>0</v>
      </c>
      <c r="T379" s="7" t="str">
        <f t="shared" si="29"/>
        <v/>
      </c>
      <c r="U379" s="7" t="str">
        <f t="shared" si="27"/>
        <v/>
      </c>
    </row>
    <row r="380" spans="1:21" ht="15.95" hidden="1" customHeight="1">
      <c r="A380" s="230" t="s">
        <v>1534</v>
      </c>
      <c r="B380" s="105"/>
      <c r="C380" s="109"/>
      <c r="D380" s="109"/>
      <c r="E380" s="109"/>
      <c r="F380" s="109"/>
      <c r="G380" s="194">
        <f>VLOOKUP(E380,別表３!$B$9:$I$14,6,FALSE)</f>
        <v>0</v>
      </c>
      <c r="H380" s="194">
        <f>VLOOKUP($F380,別表３!$B$9:$I$14,6,FALSE)</f>
        <v>0</v>
      </c>
      <c r="I380" s="194">
        <f>VLOOKUP($F380,別表３!$B$9:$I$14,6,FALSE)</f>
        <v>0</v>
      </c>
      <c r="J380" s="194">
        <f>IF(F380=5,別表２!$E$2,0)</f>
        <v>0</v>
      </c>
      <c r="K380" s="194">
        <f>VLOOKUP($F380,別表３!$B$9:$I$14,4,FALSE)</f>
        <v>0</v>
      </c>
      <c r="L380" s="231" t="str">
        <f>IF(F380="","",VLOOKUP(F380,別表３!$B$9:$D$14,3,FALSE))</f>
        <v/>
      </c>
      <c r="M380" s="98"/>
      <c r="N380" s="98"/>
      <c r="O380" s="97"/>
      <c r="P380" s="232">
        <f t="shared" si="41"/>
        <v>0</v>
      </c>
      <c r="Q380" s="7">
        <f t="shared" si="40"/>
        <v>0</v>
      </c>
      <c r="R380" s="7">
        <f t="shared" si="21"/>
        <v>0</v>
      </c>
      <c r="S380" s="7">
        <f t="shared" si="22"/>
        <v>0</v>
      </c>
      <c r="T380" s="7" t="str">
        <f t="shared" si="29"/>
        <v/>
      </c>
      <c r="U380" s="7" t="str">
        <f t="shared" si="27"/>
        <v/>
      </c>
    </row>
    <row r="381" spans="1:21" ht="15.95" hidden="1" customHeight="1">
      <c r="A381" s="230" t="s">
        <v>1535</v>
      </c>
      <c r="B381" s="105"/>
      <c r="C381" s="109"/>
      <c r="D381" s="109"/>
      <c r="E381" s="109"/>
      <c r="F381" s="109"/>
      <c r="G381" s="194">
        <f>VLOOKUP(E381,別表３!$B$9:$I$14,6,FALSE)</f>
        <v>0</v>
      </c>
      <c r="H381" s="194">
        <f>VLOOKUP($F381,別表３!$B$9:$I$14,6,FALSE)</f>
        <v>0</v>
      </c>
      <c r="I381" s="194">
        <f>VLOOKUP($F381,別表３!$B$9:$I$14,6,FALSE)</f>
        <v>0</v>
      </c>
      <c r="J381" s="194">
        <f>IF(F381=5,別表２!$E$2,0)</f>
        <v>0</v>
      </c>
      <c r="K381" s="194">
        <f>VLOOKUP($F381,別表３!$B$9:$I$14,4,FALSE)</f>
        <v>0</v>
      </c>
      <c r="L381" s="231" t="str">
        <f>IF(F381="","",VLOOKUP(F381,別表３!$B$9:$D$14,3,FALSE))</f>
        <v/>
      </c>
      <c r="M381" s="98"/>
      <c r="N381" s="98"/>
      <c r="O381" s="97"/>
      <c r="P381" s="232">
        <f t="shared" si="41"/>
        <v>0</v>
      </c>
      <c r="Q381" s="7">
        <f t="shared" si="40"/>
        <v>0</v>
      </c>
      <c r="R381" s="7">
        <f t="shared" si="21"/>
        <v>0</v>
      </c>
      <c r="S381" s="7">
        <f t="shared" si="22"/>
        <v>0</v>
      </c>
      <c r="T381" s="7" t="str">
        <f t="shared" si="29"/>
        <v/>
      </c>
      <c r="U381" s="7" t="str">
        <f t="shared" si="27"/>
        <v/>
      </c>
    </row>
    <row r="382" spans="1:21" ht="15.95" hidden="1" customHeight="1">
      <c r="A382" s="230" t="s">
        <v>1536</v>
      </c>
      <c r="B382" s="105"/>
      <c r="C382" s="109"/>
      <c r="D382" s="109"/>
      <c r="E382" s="109"/>
      <c r="F382" s="109"/>
      <c r="G382" s="194">
        <f>VLOOKUP(E382,別表３!$B$9:$I$14,6,FALSE)</f>
        <v>0</v>
      </c>
      <c r="H382" s="194">
        <f>VLOOKUP($F382,別表３!$B$9:$I$14,6,FALSE)</f>
        <v>0</v>
      </c>
      <c r="I382" s="194">
        <f>VLOOKUP($F382,別表３!$B$9:$I$14,6,FALSE)</f>
        <v>0</v>
      </c>
      <c r="J382" s="194">
        <f>IF(F382=5,別表２!$E$2,0)</f>
        <v>0</v>
      </c>
      <c r="K382" s="194">
        <f>VLOOKUP($F382,別表３!$B$9:$I$14,4,FALSE)</f>
        <v>0</v>
      </c>
      <c r="L382" s="231" t="str">
        <f>IF(F382="","",VLOOKUP(F382,別表３!$B$9:$D$14,3,FALSE))</f>
        <v/>
      </c>
      <c r="M382" s="98"/>
      <c r="N382" s="98"/>
      <c r="O382" s="97"/>
      <c r="P382" s="232">
        <f t="shared" si="41"/>
        <v>0</v>
      </c>
      <c r="Q382" s="7">
        <f t="shared" si="40"/>
        <v>0</v>
      </c>
      <c r="R382" s="7">
        <f t="shared" si="21"/>
        <v>0</v>
      </c>
      <c r="S382" s="7">
        <f t="shared" si="22"/>
        <v>0</v>
      </c>
      <c r="T382" s="7" t="str">
        <f t="shared" si="29"/>
        <v/>
      </c>
      <c r="U382" s="7" t="str">
        <f t="shared" si="27"/>
        <v/>
      </c>
    </row>
    <row r="383" spans="1:21" ht="15.95" hidden="1" customHeight="1">
      <c r="A383" s="230" t="s">
        <v>1537</v>
      </c>
      <c r="B383" s="105"/>
      <c r="C383" s="109"/>
      <c r="D383" s="109"/>
      <c r="E383" s="109"/>
      <c r="F383" s="109"/>
      <c r="G383" s="194">
        <f>VLOOKUP(E383,別表３!$B$9:$I$14,6,FALSE)</f>
        <v>0</v>
      </c>
      <c r="H383" s="194">
        <f>VLOOKUP($F383,別表３!$B$9:$I$14,6,FALSE)</f>
        <v>0</v>
      </c>
      <c r="I383" s="194">
        <f>VLOOKUP($F383,別表３!$B$9:$I$14,6,FALSE)</f>
        <v>0</v>
      </c>
      <c r="J383" s="194">
        <f>IF(F383=5,別表２!$E$2,0)</f>
        <v>0</v>
      </c>
      <c r="K383" s="194">
        <f>VLOOKUP($F383,別表３!$B$9:$I$14,4,FALSE)</f>
        <v>0</v>
      </c>
      <c r="L383" s="231" t="str">
        <f>IF(F383="","",VLOOKUP(F383,別表３!$B$9:$D$14,3,FALSE))</f>
        <v/>
      </c>
      <c r="M383" s="98"/>
      <c r="N383" s="98"/>
      <c r="O383" s="97"/>
      <c r="P383" s="232">
        <f t="shared" si="41"/>
        <v>0</v>
      </c>
      <c r="Q383" s="7">
        <f t="shared" si="40"/>
        <v>0</v>
      </c>
      <c r="R383" s="7">
        <f t="shared" si="21"/>
        <v>0</v>
      </c>
      <c r="S383" s="7">
        <f t="shared" si="22"/>
        <v>0</v>
      </c>
      <c r="T383" s="7" t="str">
        <f t="shared" si="29"/>
        <v/>
      </c>
      <c r="U383" s="7" t="str">
        <f t="shared" si="27"/>
        <v/>
      </c>
    </row>
    <row r="384" spans="1:21" ht="15.95" hidden="1" customHeight="1">
      <c r="A384" s="230" t="s">
        <v>1538</v>
      </c>
      <c r="B384" s="105"/>
      <c r="C384" s="109"/>
      <c r="D384" s="109"/>
      <c r="E384" s="109"/>
      <c r="F384" s="109"/>
      <c r="G384" s="194">
        <f>VLOOKUP(E384,別表３!$B$9:$I$14,6,FALSE)</f>
        <v>0</v>
      </c>
      <c r="H384" s="194">
        <f>VLOOKUP($F384,別表３!$B$9:$I$14,6,FALSE)</f>
        <v>0</v>
      </c>
      <c r="I384" s="194">
        <f>VLOOKUP($F384,別表３!$B$9:$I$14,6,FALSE)</f>
        <v>0</v>
      </c>
      <c r="J384" s="194">
        <f>IF(F384=5,別表２!$E$2,0)</f>
        <v>0</v>
      </c>
      <c r="K384" s="194">
        <f>VLOOKUP($F384,別表３!$B$9:$I$14,4,FALSE)</f>
        <v>0</v>
      </c>
      <c r="L384" s="231" t="str">
        <f>IF(F384="","",VLOOKUP(F384,別表３!$B$9:$D$14,3,FALSE))</f>
        <v/>
      </c>
      <c r="M384" s="98"/>
      <c r="N384" s="98"/>
      <c r="O384" s="97"/>
      <c r="P384" s="232">
        <f t="shared" si="41"/>
        <v>0</v>
      </c>
      <c r="Q384" s="7">
        <f t="shared" si="40"/>
        <v>0</v>
      </c>
      <c r="R384" s="7">
        <f t="shared" si="21"/>
        <v>0</v>
      </c>
      <c r="S384" s="7">
        <f t="shared" si="22"/>
        <v>0</v>
      </c>
      <c r="T384" s="7" t="str">
        <f t="shared" si="29"/>
        <v/>
      </c>
      <c r="U384" s="7" t="str">
        <f t="shared" si="27"/>
        <v/>
      </c>
    </row>
    <row r="385" spans="1:21" ht="15.95" hidden="1" customHeight="1">
      <c r="A385" s="230" t="s">
        <v>1539</v>
      </c>
      <c r="B385" s="105"/>
      <c r="C385" s="108"/>
      <c r="D385" s="108"/>
      <c r="E385" s="109"/>
      <c r="F385" s="109"/>
      <c r="G385" s="194">
        <f>VLOOKUP(E385,別表３!$B$9:$I$14,6,FALSE)</f>
        <v>0</v>
      </c>
      <c r="H385" s="194">
        <f>VLOOKUP($F385,別表３!$B$9:$I$14,6,FALSE)</f>
        <v>0</v>
      </c>
      <c r="I385" s="194">
        <f>VLOOKUP($F385,別表３!$B$9:$I$14,6,FALSE)</f>
        <v>0</v>
      </c>
      <c r="J385" s="194">
        <f>IF(F385=5,別表２!$E$2,0)</f>
        <v>0</v>
      </c>
      <c r="K385" s="194">
        <f>VLOOKUP($F385,別表３!$B$9:$I$14,4,FALSE)</f>
        <v>0</v>
      </c>
      <c r="L385" s="231" t="str">
        <f>IF(F385="","",VLOOKUP(F385,別表３!$B$9:$D$14,3,FALSE))</f>
        <v/>
      </c>
      <c r="M385" s="98"/>
      <c r="N385" s="98"/>
      <c r="O385" s="97"/>
      <c r="P385" s="232">
        <f t="shared" si="41"/>
        <v>0</v>
      </c>
      <c r="Q385" s="7">
        <f t="shared" si="40"/>
        <v>0</v>
      </c>
      <c r="R385" s="7">
        <f t="shared" si="21"/>
        <v>0</v>
      </c>
      <c r="S385" s="7">
        <f t="shared" si="22"/>
        <v>0</v>
      </c>
      <c r="T385" s="7" t="str">
        <f t="shared" si="29"/>
        <v/>
      </c>
      <c r="U385" s="7" t="str">
        <f t="shared" si="27"/>
        <v/>
      </c>
    </row>
    <row r="386" spans="1:21" ht="15.95" hidden="1" customHeight="1">
      <c r="A386" s="230" t="s">
        <v>1540</v>
      </c>
      <c r="B386" s="105"/>
      <c r="C386" s="108"/>
      <c r="D386" s="108"/>
      <c r="E386" s="109"/>
      <c r="F386" s="109"/>
      <c r="G386" s="194">
        <f>VLOOKUP(E386,別表３!$B$9:$I$14,6,FALSE)</f>
        <v>0</v>
      </c>
      <c r="H386" s="194">
        <f>VLOOKUP($F386,別表３!$B$9:$I$14,6,FALSE)</f>
        <v>0</v>
      </c>
      <c r="I386" s="194">
        <f>VLOOKUP($F386,別表３!$B$9:$I$14,6,FALSE)</f>
        <v>0</v>
      </c>
      <c r="J386" s="194">
        <f>IF(F386=5,別表２!$E$2,0)</f>
        <v>0</v>
      </c>
      <c r="K386" s="194">
        <f>VLOOKUP($F386,別表３!$B$9:$I$14,4,FALSE)</f>
        <v>0</v>
      </c>
      <c r="L386" s="231" t="str">
        <f>IF(F386="","",VLOOKUP(F386,別表３!$B$9:$D$14,3,FALSE))</f>
        <v/>
      </c>
      <c r="M386" s="98"/>
      <c r="N386" s="98"/>
      <c r="O386" s="97"/>
      <c r="P386" s="232">
        <f t="shared" si="41"/>
        <v>0</v>
      </c>
      <c r="Q386" s="7">
        <f t="shared" si="40"/>
        <v>0</v>
      </c>
      <c r="R386" s="7">
        <f t="shared" si="21"/>
        <v>0</v>
      </c>
      <c r="S386" s="7">
        <f t="shared" si="22"/>
        <v>0</v>
      </c>
      <c r="T386" s="7" t="str">
        <f t="shared" si="29"/>
        <v/>
      </c>
      <c r="U386" s="7" t="str">
        <f t="shared" si="27"/>
        <v/>
      </c>
    </row>
    <row r="387" spans="1:21" ht="15.95" hidden="1" customHeight="1">
      <c r="A387" s="230" t="s">
        <v>1541</v>
      </c>
      <c r="B387" s="105"/>
      <c r="C387" s="108"/>
      <c r="D387" s="108"/>
      <c r="E387" s="109"/>
      <c r="F387" s="109"/>
      <c r="G387" s="194">
        <f>VLOOKUP(E387,別表３!$B$9:$I$14,6,FALSE)</f>
        <v>0</v>
      </c>
      <c r="H387" s="194">
        <f>VLOOKUP($F387,別表３!$B$9:$I$14,6,FALSE)</f>
        <v>0</v>
      </c>
      <c r="I387" s="194">
        <f>VLOOKUP($F387,別表３!$B$9:$I$14,6,FALSE)</f>
        <v>0</v>
      </c>
      <c r="J387" s="194">
        <f>IF(F387=5,別表２!$E$2,0)</f>
        <v>0</v>
      </c>
      <c r="K387" s="194">
        <f>VLOOKUP($F387,別表３!$B$9:$I$14,4,FALSE)</f>
        <v>0</v>
      </c>
      <c r="L387" s="231" t="str">
        <f>IF(F387="","",VLOOKUP(F387,別表３!$B$9:$D$14,3,FALSE))</f>
        <v/>
      </c>
      <c r="M387" s="98"/>
      <c r="N387" s="98"/>
      <c r="O387" s="97"/>
      <c r="P387" s="232">
        <f t="shared" si="41"/>
        <v>0</v>
      </c>
      <c r="Q387" s="7">
        <f>IF(E387=5,G387,0)</f>
        <v>0</v>
      </c>
      <c r="R387" s="7">
        <f t="shared" si="21"/>
        <v>0</v>
      </c>
      <c r="S387" s="7">
        <f t="shared" si="22"/>
        <v>0</v>
      </c>
      <c r="T387" s="7" t="str">
        <f t="shared" si="29"/>
        <v/>
      </c>
      <c r="U387" s="7" t="str">
        <f t="shared" si="27"/>
        <v/>
      </c>
    </row>
    <row r="388" spans="1:21" s="217" customFormat="1" ht="15.95" hidden="1" customHeight="1">
      <c r="A388" s="230" t="s">
        <v>1542</v>
      </c>
      <c r="B388" s="105"/>
      <c r="C388" s="108"/>
      <c r="D388" s="108"/>
      <c r="E388" s="108"/>
      <c r="F388" s="108"/>
      <c r="G388" s="194">
        <f>VLOOKUP(E388,別表３!$B$9:$I$14,6,FALSE)</f>
        <v>0</v>
      </c>
      <c r="H388" s="194">
        <f>VLOOKUP($F388,別表３!$B$9:$I$14,6,FALSE)</f>
        <v>0</v>
      </c>
      <c r="I388" s="194">
        <f>VLOOKUP($F388,別表３!$B$9:$I$14,6,FALSE)</f>
        <v>0</v>
      </c>
      <c r="J388" s="194">
        <f>IF(F388=5,別表２!$E$2,0)</f>
        <v>0</v>
      </c>
      <c r="K388" s="194">
        <f>VLOOKUP($F388,別表３!$B$9:$I$14,4,FALSE)</f>
        <v>0</v>
      </c>
      <c r="L388" s="231" t="str">
        <f>IF(F388="","",VLOOKUP(F388,別表３!$B$9:$D$14,3,FALSE))</f>
        <v/>
      </c>
      <c r="M388" s="98"/>
      <c r="N388" s="98"/>
      <c r="O388" s="97"/>
      <c r="P388" s="232">
        <f t="shared" si="41"/>
        <v>0</v>
      </c>
      <c r="Q388" s="7">
        <f t="shared" ref="Q388:Q408" si="42">IF(E388=5,G388,0)</f>
        <v>0</v>
      </c>
      <c r="R388" s="7">
        <f t="shared" si="21"/>
        <v>0</v>
      </c>
      <c r="S388" s="7">
        <f t="shared" si="22"/>
        <v>0</v>
      </c>
      <c r="T388" s="7" t="str">
        <f t="shared" si="29"/>
        <v/>
      </c>
      <c r="U388" s="7" t="str">
        <f t="shared" si="27"/>
        <v/>
      </c>
    </row>
    <row r="389" spans="1:21" s="217" customFormat="1" ht="15.95" hidden="1" customHeight="1">
      <c r="A389" s="230" t="s">
        <v>1543</v>
      </c>
      <c r="B389" s="105"/>
      <c r="C389" s="108"/>
      <c r="D389" s="108"/>
      <c r="E389" s="108"/>
      <c r="F389" s="108"/>
      <c r="G389" s="194">
        <f>VLOOKUP(E389,別表３!$B$9:$I$14,6,FALSE)</f>
        <v>0</v>
      </c>
      <c r="H389" s="194">
        <f>VLOOKUP($F389,別表３!$B$9:$I$14,6,FALSE)</f>
        <v>0</v>
      </c>
      <c r="I389" s="194">
        <f>VLOOKUP($F389,別表３!$B$9:$I$14,6,FALSE)</f>
        <v>0</v>
      </c>
      <c r="J389" s="194">
        <f>IF(F389=5,別表２!$E$2,0)</f>
        <v>0</v>
      </c>
      <c r="K389" s="194">
        <f>VLOOKUP($F389,別表３!$B$9:$I$14,4,FALSE)</f>
        <v>0</v>
      </c>
      <c r="L389" s="231" t="str">
        <f>IF(F389="","",VLOOKUP(F389,別表３!$B$9:$D$14,3,FALSE))</f>
        <v/>
      </c>
      <c r="M389" s="98"/>
      <c r="N389" s="98"/>
      <c r="O389" s="97"/>
      <c r="P389" s="232">
        <f t="shared" si="41"/>
        <v>0</v>
      </c>
      <c r="Q389" s="7">
        <f t="shared" si="42"/>
        <v>0</v>
      </c>
      <c r="R389" s="7">
        <f t="shared" si="21"/>
        <v>0</v>
      </c>
      <c r="S389" s="7">
        <f t="shared" si="22"/>
        <v>0</v>
      </c>
      <c r="T389" s="7" t="str">
        <f t="shared" si="29"/>
        <v/>
      </c>
      <c r="U389" s="7" t="str">
        <f t="shared" si="27"/>
        <v/>
      </c>
    </row>
    <row r="390" spans="1:21" s="217" customFormat="1" ht="15.95" hidden="1" customHeight="1">
      <c r="A390" s="230" t="s">
        <v>1544</v>
      </c>
      <c r="B390" s="105"/>
      <c r="C390" s="110"/>
      <c r="D390" s="110"/>
      <c r="E390" s="108"/>
      <c r="F390" s="108"/>
      <c r="G390" s="194">
        <f>VLOOKUP(E390,別表３!$B$9:$I$14,6,FALSE)</f>
        <v>0</v>
      </c>
      <c r="H390" s="194">
        <f>VLOOKUP($F390,別表３!$B$9:$I$14,6,FALSE)</f>
        <v>0</v>
      </c>
      <c r="I390" s="194">
        <f>VLOOKUP($F390,別表３!$B$9:$I$14,6,FALSE)</f>
        <v>0</v>
      </c>
      <c r="J390" s="194">
        <f>IF(F390=5,別表２!$E$2,0)</f>
        <v>0</v>
      </c>
      <c r="K390" s="194">
        <f>VLOOKUP($F390,別表３!$B$9:$I$14,4,FALSE)</f>
        <v>0</v>
      </c>
      <c r="L390" s="231" t="str">
        <f>IF(F390="","",VLOOKUP(F390,別表３!$B$9:$D$14,3,FALSE))</f>
        <v/>
      </c>
      <c r="M390" s="98"/>
      <c r="N390" s="98"/>
      <c r="O390" s="97"/>
      <c r="P390" s="232">
        <f t="shared" si="41"/>
        <v>0</v>
      </c>
      <c r="Q390" s="7">
        <f t="shared" si="42"/>
        <v>0</v>
      </c>
      <c r="R390" s="7">
        <f t="shared" si="21"/>
        <v>0</v>
      </c>
      <c r="S390" s="7">
        <f t="shared" si="22"/>
        <v>0</v>
      </c>
      <c r="T390" s="7" t="str">
        <f t="shared" si="29"/>
        <v/>
      </c>
      <c r="U390" s="7" t="str">
        <f t="shared" si="27"/>
        <v/>
      </c>
    </row>
    <row r="391" spans="1:21" s="217" customFormat="1" ht="15.95" hidden="1" customHeight="1">
      <c r="A391" s="230" t="s">
        <v>1545</v>
      </c>
      <c r="B391" s="105"/>
      <c r="C391" s="108"/>
      <c r="D391" s="108"/>
      <c r="E391" s="108"/>
      <c r="F391" s="108"/>
      <c r="G391" s="194">
        <f>VLOOKUP(E391,別表３!$B$9:$I$14,6,FALSE)</f>
        <v>0</v>
      </c>
      <c r="H391" s="194">
        <f>VLOOKUP($F391,別表３!$B$9:$I$14,6,FALSE)</f>
        <v>0</v>
      </c>
      <c r="I391" s="194">
        <f>VLOOKUP($F391,別表３!$B$9:$I$14,6,FALSE)</f>
        <v>0</v>
      </c>
      <c r="J391" s="194">
        <f>IF(F391=5,別表２!$E$2,0)</f>
        <v>0</v>
      </c>
      <c r="K391" s="194">
        <f>VLOOKUP($F391,別表３!$B$9:$I$14,4,FALSE)</f>
        <v>0</v>
      </c>
      <c r="L391" s="231" t="str">
        <f>IF(F391="","",VLOOKUP(F391,別表３!$B$9:$D$14,3,FALSE))</f>
        <v/>
      </c>
      <c r="M391" s="98"/>
      <c r="N391" s="98"/>
      <c r="O391" s="97"/>
      <c r="P391" s="232">
        <f t="shared" si="41"/>
        <v>0</v>
      </c>
      <c r="Q391" s="7">
        <f t="shared" si="42"/>
        <v>0</v>
      </c>
      <c r="R391" s="7">
        <f t="shared" si="21"/>
        <v>0</v>
      </c>
      <c r="S391" s="7">
        <f t="shared" si="22"/>
        <v>0</v>
      </c>
      <c r="T391" s="7" t="str">
        <f t="shared" si="29"/>
        <v/>
      </c>
      <c r="U391" s="7" t="str">
        <f t="shared" si="27"/>
        <v/>
      </c>
    </row>
    <row r="392" spans="1:21" ht="15.95" hidden="1" customHeight="1">
      <c r="A392" s="230" t="s">
        <v>1546</v>
      </c>
      <c r="B392" s="105"/>
      <c r="C392" s="108"/>
      <c r="D392" s="108"/>
      <c r="E392" s="109"/>
      <c r="F392" s="109"/>
      <c r="G392" s="194">
        <f>VLOOKUP(E392,別表３!$B$9:$I$14,6,FALSE)</f>
        <v>0</v>
      </c>
      <c r="H392" s="194">
        <f>VLOOKUP($F392,別表３!$B$9:$I$14,6,FALSE)</f>
        <v>0</v>
      </c>
      <c r="I392" s="194">
        <f>VLOOKUP($F392,別表３!$B$9:$I$14,6,FALSE)</f>
        <v>0</v>
      </c>
      <c r="J392" s="194">
        <f>IF(F392=5,別表２!$E$2,0)</f>
        <v>0</v>
      </c>
      <c r="K392" s="194">
        <f>VLOOKUP($F392,別表３!$B$9:$I$14,4,FALSE)</f>
        <v>0</v>
      </c>
      <c r="L392" s="231" t="str">
        <f>IF(F392="","",VLOOKUP(F392,別表３!$B$9:$D$14,3,FALSE))</f>
        <v/>
      </c>
      <c r="M392" s="98"/>
      <c r="N392" s="98"/>
      <c r="O392" s="97"/>
      <c r="P392" s="232">
        <f t="shared" si="41"/>
        <v>0</v>
      </c>
      <c r="Q392" s="7">
        <f t="shared" si="42"/>
        <v>0</v>
      </c>
      <c r="R392" s="7">
        <f t="shared" si="21"/>
        <v>0</v>
      </c>
      <c r="S392" s="7">
        <f t="shared" si="22"/>
        <v>0</v>
      </c>
      <c r="T392" s="7" t="str">
        <f t="shared" si="29"/>
        <v/>
      </c>
      <c r="U392" s="7" t="str">
        <f t="shared" si="27"/>
        <v/>
      </c>
    </row>
    <row r="393" spans="1:21" ht="15.95" hidden="1" customHeight="1">
      <c r="A393" s="230" t="s">
        <v>1547</v>
      </c>
      <c r="B393" s="105"/>
      <c r="C393" s="108"/>
      <c r="D393" s="108"/>
      <c r="E393" s="109"/>
      <c r="F393" s="109"/>
      <c r="G393" s="194">
        <f>VLOOKUP(E393,別表３!$B$9:$I$14,6,FALSE)</f>
        <v>0</v>
      </c>
      <c r="H393" s="194">
        <f>VLOOKUP($F393,別表３!$B$9:$I$14,6,FALSE)</f>
        <v>0</v>
      </c>
      <c r="I393" s="194">
        <f>VLOOKUP($F393,別表３!$B$9:$I$14,6,FALSE)</f>
        <v>0</v>
      </c>
      <c r="J393" s="194">
        <f>IF(F393=5,別表２!$E$2,0)</f>
        <v>0</v>
      </c>
      <c r="K393" s="194">
        <f>VLOOKUP($F393,別表３!$B$9:$I$14,4,FALSE)</f>
        <v>0</v>
      </c>
      <c r="L393" s="231" t="str">
        <f>IF(F393="","",VLOOKUP(F393,別表３!$B$9:$D$14,3,FALSE))</f>
        <v/>
      </c>
      <c r="M393" s="98"/>
      <c r="N393" s="98"/>
      <c r="O393" s="97"/>
      <c r="P393" s="232">
        <f t="shared" si="41"/>
        <v>0</v>
      </c>
      <c r="Q393" s="7">
        <f t="shared" si="42"/>
        <v>0</v>
      </c>
      <c r="R393" s="7">
        <f t="shared" si="21"/>
        <v>0</v>
      </c>
      <c r="S393" s="7">
        <f t="shared" si="22"/>
        <v>0</v>
      </c>
      <c r="T393" s="7" t="str">
        <f t="shared" si="29"/>
        <v/>
      </c>
      <c r="U393" s="7" t="str">
        <f t="shared" si="27"/>
        <v/>
      </c>
    </row>
    <row r="394" spans="1:21" ht="15.95" hidden="1" customHeight="1">
      <c r="A394" s="230" t="s">
        <v>1548</v>
      </c>
      <c r="B394" s="105"/>
      <c r="C394" s="108"/>
      <c r="D394" s="108"/>
      <c r="E394" s="109"/>
      <c r="F394" s="109"/>
      <c r="G394" s="194">
        <f>VLOOKUP(E394,別表３!$B$9:$I$14,6,FALSE)</f>
        <v>0</v>
      </c>
      <c r="H394" s="194">
        <f>VLOOKUP($F394,別表３!$B$9:$I$14,6,FALSE)</f>
        <v>0</v>
      </c>
      <c r="I394" s="194">
        <f>VLOOKUP($F394,別表３!$B$9:$I$14,6,FALSE)</f>
        <v>0</v>
      </c>
      <c r="J394" s="194">
        <f>IF(F394=5,別表２!$E$2,0)</f>
        <v>0</v>
      </c>
      <c r="K394" s="194">
        <f>VLOOKUP($F394,別表３!$B$9:$I$14,4,FALSE)</f>
        <v>0</v>
      </c>
      <c r="L394" s="231" t="str">
        <f>IF(F394="","",VLOOKUP(F394,別表３!$B$9:$D$14,3,FALSE))</f>
        <v/>
      </c>
      <c r="M394" s="98"/>
      <c r="N394" s="98"/>
      <c r="O394" s="97"/>
      <c r="P394" s="232">
        <f t="shared" si="41"/>
        <v>0</v>
      </c>
      <c r="Q394" s="7">
        <f t="shared" si="42"/>
        <v>0</v>
      </c>
      <c r="R394" s="7">
        <f t="shared" si="21"/>
        <v>0</v>
      </c>
      <c r="S394" s="7">
        <f t="shared" si="22"/>
        <v>0</v>
      </c>
      <c r="T394" s="7" t="str">
        <f t="shared" si="29"/>
        <v/>
      </c>
      <c r="U394" s="7" t="str">
        <f t="shared" si="27"/>
        <v/>
      </c>
    </row>
    <row r="395" spans="1:21" ht="15.95" hidden="1" customHeight="1">
      <c r="A395" s="230" t="s">
        <v>1549</v>
      </c>
      <c r="B395" s="105"/>
      <c r="C395" s="108"/>
      <c r="D395" s="108"/>
      <c r="E395" s="109"/>
      <c r="F395" s="109"/>
      <c r="G395" s="194">
        <f>VLOOKUP(E395,別表３!$B$9:$I$14,6,FALSE)</f>
        <v>0</v>
      </c>
      <c r="H395" s="194">
        <f>VLOOKUP($F395,別表３!$B$9:$I$14,6,FALSE)</f>
        <v>0</v>
      </c>
      <c r="I395" s="194">
        <f>VLOOKUP($F395,別表３!$B$9:$I$14,6,FALSE)</f>
        <v>0</v>
      </c>
      <c r="J395" s="194">
        <f>IF(F395=5,別表２!$E$2,0)</f>
        <v>0</v>
      </c>
      <c r="K395" s="194">
        <f>VLOOKUP($F395,別表３!$B$9:$I$14,4,FALSE)</f>
        <v>0</v>
      </c>
      <c r="L395" s="231" t="str">
        <f>IF(F395="","",VLOOKUP(F395,別表３!$B$9:$D$14,3,FALSE))</f>
        <v/>
      </c>
      <c r="M395" s="98"/>
      <c r="N395" s="98"/>
      <c r="O395" s="97"/>
      <c r="P395" s="232">
        <f t="shared" si="41"/>
        <v>0</v>
      </c>
      <c r="Q395" s="7">
        <f t="shared" si="42"/>
        <v>0</v>
      </c>
      <c r="R395" s="7">
        <f t="shared" si="21"/>
        <v>0</v>
      </c>
      <c r="S395" s="7">
        <f t="shared" si="22"/>
        <v>0</v>
      </c>
      <c r="T395" s="7" t="str">
        <f t="shared" si="29"/>
        <v/>
      </c>
      <c r="U395" s="7" t="str">
        <f t="shared" si="27"/>
        <v/>
      </c>
    </row>
    <row r="396" spans="1:21" ht="15.95" hidden="1" customHeight="1">
      <c r="A396" s="230" t="s">
        <v>1550</v>
      </c>
      <c r="B396" s="105"/>
      <c r="C396" s="108"/>
      <c r="D396" s="108"/>
      <c r="E396" s="109"/>
      <c r="F396" s="109"/>
      <c r="G396" s="194">
        <f>VLOOKUP(E396,別表３!$B$9:$I$14,6,FALSE)</f>
        <v>0</v>
      </c>
      <c r="H396" s="194">
        <f>VLOOKUP($F396,別表３!$B$9:$I$14,6,FALSE)</f>
        <v>0</v>
      </c>
      <c r="I396" s="194">
        <f>VLOOKUP($F396,別表３!$B$9:$I$14,6,FALSE)</f>
        <v>0</v>
      </c>
      <c r="J396" s="194">
        <f>IF(F396=5,別表２!$E$2,0)</f>
        <v>0</v>
      </c>
      <c r="K396" s="194">
        <f>VLOOKUP($F396,別表３!$B$9:$I$14,4,FALSE)</f>
        <v>0</v>
      </c>
      <c r="L396" s="231" t="str">
        <f>IF(F396="","",VLOOKUP(F396,別表３!$B$9:$D$14,3,FALSE))</f>
        <v/>
      </c>
      <c r="M396" s="98"/>
      <c r="N396" s="98"/>
      <c r="O396" s="97"/>
      <c r="P396" s="232">
        <f t="shared" si="41"/>
        <v>0</v>
      </c>
      <c r="Q396" s="7">
        <f t="shared" si="42"/>
        <v>0</v>
      </c>
      <c r="R396" s="7">
        <f t="shared" si="21"/>
        <v>0</v>
      </c>
      <c r="S396" s="7">
        <f t="shared" si="22"/>
        <v>0</v>
      </c>
      <c r="T396" s="7" t="str">
        <f t="shared" si="29"/>
        <v/>
      </c>
      <c r="U396" s="7" t="str">
        <f t="shared" si="27"/>
        <v/>
      </c>
    </row>
    <row r="397" spans="1:21" ht="15.95" hidden="1" customHeight="1">
      <c r="A397" s="230" t="s">
        <v>1551</v>
      </c>
      <c r="B397" s="105"/>
      <c r="C397" s="108"/>
      <c r="D397" s="108"/>
      <c r="E397" s="109"/>
      <c r="F397" s="109"/>
      <c r="G397" s="194">
        <f>VLOOKUP(E397,別表３!$B$9:$I$14,6,FALSE)</f>
        <v>0</v>
      </c>
      <c r="H397" s="194">
        <f>VLOOKUP($F397,別表３!$B$9:$I$14,6,FALSE)</f>
        <v>0</v>
      </c>
      <c r="I397" s="194">
        <f>VLOOKUP($F397,別表３!$B$9:$I$14,6,FALSE)</f>
        <v>0</v>
      </c>
      <c r="J397" s="194">
        <f>IF(F397=5,別表２!$E$2,0)</f>
        <v>0</v>
      </c>
      <c r="K397" s="194">
        <f>VLOOKUP($F397,別表３!$B$9:$I$14,4,FALSE)</f>
        <v>0</v>
      </c>
      <c r="L397" s="231" t="str">
        <f>IF(F397="","",VLOOKUP(F397,別表３!$B$9:$D$14,3,FALSE))</f>
        <v/>
      </c>
      <c r="M397" s="98"/>
      <c r="N397" s="98"/>
      <c r="O397" s="97"/>
      <c r="P397" s="232">
        <f t="shared" si="41"/>
        <v>0</v>
      </c>
      <c r="Q397" s="7">
        <f t="shared" si="42"/>
        <v>0</v>
      </c>
      <c r="R397" s="7">
        <f t="shared" si="21"/>
        <v>0</v>
      </c>
      <c r="S397" s="7">
        <f t="shared" si="22"/>
        <v>0</v>
      </c>
      <c r="T397" s="7" t="str">
        <f t="shared" si="29"/>
        <v/>
      </c>
      <c r="U397" s="7" t="str">
        <f t="shared" si="27"/>
        <v/>
      </c>
    </row>
    <row r="398" spans="1:21" ht="15.95" hidden="1" customHeight="1">
      <c r="A398" s="230" t="s">
        <v>1552</v>
      </c>
      <c r="B398" s="105"/>
      <c r="C398" s="109"/>
      <c r="D398" s="109"/>
      <c r="E398" s="109"/>
      <c r="F398" s="109"/>
      <c r="G398" s="194">
        <f>VLOOKUP(E398,別表３!$B$9:$I$14,6,FALSE)</f>
        <v>0</v>
      </c>
      <c r="H398" s="194">
        <f>VLOOKUP($F398,別表３!$B$9:$I$14,6,FALSE)</f>
        <v>0</v>
      </c>
      <c r="I398" s="194">
        <f>VLOOKUP($F398,別表３!$B$9:$I$14,6,FALSE)</f>
        <v>0</v>
      </c>
      <c r="J398" s="194">
        <f>IF(F398=5,別表２!$E$2,0)</f>
        <v>0</v>
      </c>
      <c r="K398" s="194">
        <f>VLOOKUP($F398,別表３!$B$9:$I$14,4,FALSE)</f>
        <v>0</v>
      </c>
      <c r="L398" s="231" t="str">
        <f>IF(F398="","",VLOOKUP(F398,別表３!$B$9:$D$14,3,FALSE))</f>
        <v/>
      </c>
      <c r="M398" s="98"/>
      <c r="N398" s="98"/>
      <c r="O398" s="97"/>
      <c r="P398" s="232">
        <f t="shared" si="41"/>
        <v>0</v>
      </c>
      <c r="Q398" s="7">
        <f t="shared" si="42"/>
        <v>0</v>
      </c>
      <c r="R398" s="7">
        <f t="shared" si="21"/>
        <v>0</v>
      </c>
      <c r="S398" s="7">
        <f t="shared" si="22"/>
        <v>0</v>
      </c>
      <c r="T398" s="7" t="str">
        <f t="shared" si="29"/>
        <v/>
      </c>
      <c r="U398" s="7" t="str">
        <f t="shared" si="27"/>
        <v/>
      </c>
    </row>
    <row r="399" spans="1:21" ht="15.95" hidden="1" customHeight="1">
      <c r="A399" s="230" t="s">
        <v>1553</v>
      </c>
      <c r="B399" s="105"/>
      <c r="C399" s="109"/>
      <c r="D399" s="109"/>
      <c r="E399" s="109"/>
      <c r="F399" s="109"/>
      <c r="G399" s="194">
        <f>VLOOKUP(E399,別表３!$B$9:$I$14,6,FALSE)</f>
        <v>0</v>
      </c>
      <c r="H399" s="194">
        <f>VLOOKUP($F399,別表３!$B$9:$I$14,6,FALSE)</f>
        <v>0</v>
      </c>
      <c r="I399" s="194">
        <f>VLOOKUP($F399,別表３!$B$9:$I$14,6,FALSE)</f>
        <v>0</v>
      </c>
      <c r="J399" s="194">
        <f>IF(F399=5,別表２!$E$2,0)</f>
        <v>0</v>
      </c>
      <c r="K399" s="194">
        <f>VLOOKUP($F399,別表３!$B$9:$I$14,4,FALSE)</f>
        <v>0</v>
      </c>
      <c r="L399" s="231" t="str">
        <f>IF(F399="","",VLOOKUP(F399,別表３!$B$9:$D$14,3,FALSE))</f>
        <v/>
      </c>
      <c r="M399" s="98"/>
      <c r="N399" s="98"/>
      <c r="O399" s="97"/>
      <c r="P399" s="232">
        <f t="shared" si="41"/>
        <v>0</v>
      </c>
      <c r="Q399" s="7">
        <f t="shared" si="42"/>
        <v>0</v>
      </c>
      <c r="R399" s="7">
        <f t="shared" si="21"/>
        <v>0</v>
      </c>
      <c r="S399" s="7">
        <f t="shared" si="22"/>
        <v>0</v>
      </c>
      <c r="T399" s="7" t="str">
        <f t="shared" si="29"/>
        <v/>
      </c>
      <c r="U399" s="7" t="str">
        <f t="shared" si="27"/>
        <v/>
      </c>
    </row>
    <row r="400" spans="1:21" ht="15.95" hidden="1" customHeight="1">
      <c r="A400" s="230" t="s">
        <v>1554</v>
      </c>
      <c r="B400" s="105"/>
      <c r="C400" s="109"/>
      <c r="D400" s="109"/>
      <c r="E400" s="109"/>
      <c r="F400" s="109"/>
      <c r="G400" s="194">
        <f>VLOOKUP(E400,別表３!$B$9:$I$14,6,FALSE)</f>
        <v>0</v>
      </c>
      <c r="H400" s="194">
        <f>VLOOKUP($F400,別表３!$B$9:$I$14,6,FALSE)</f>
        <v>0</v>
      </c>
      <c r="I400" s="194">
        <f>VLOOKUP($F400,別表３!$B$9:$I$14,6,FALSE)</f>
        <v>0</v>
      </c>
      <c r="J400" s="194">
        <f>IF(F400=5,別表２!$E$2,0)</f>
        <v>0</v>
      </c>
      <c r="K400" s="194">
        <f>VLOOKUP($F400,別表３!$B$9:$I$14,4,FALSE)</f>
        <v>0</v>
      </c>
      <c r="L400" s="231" t="str">
        <f>IF(F400="","",VLOOKUP(F400,別表３!$B$9:$D$14,3,FALSE))</f>
        <v/>
      </c>
      <c r="M400" s="98"/>
      <c r="N400" s="98"/>
      <c r="O400" s="97"/>
      <c r="P400" s="232">
        <f t="shared" si="41"/>
        <v>0</v>
      </c>
      <c r="Q400" s="7">
        <f t="shared" si="42"/>
        <v>0</v>
      </c>
      <c r="R400" s="7">
        <f t="shared" si="21"/>
        <v>0</v>
      </c>
      <c r="S400" s="7">
        <f t="shared" si="22"/>
        <v>0</v>
      </c>
      <c r="T400" s="7" t="str">
        <f t="shared" si="29"/>
        <v/>
      </c>
      <c r="U400" s="7" t="str">
        <f t="shared" si="27"/>
        <v/>
      </c>
    </row>
    <row r="401" spans="1:21" ht="15.95" hidden="1" customHeight="1">
      <c r="A401" s="230" t="s">
        <v>1555</v>
      </c>
      <c r="B401" s="105"/>
      <c r="C401" s="109"/>
      <c r="D401" s="109"/>
      <c r="E401" s="109"/>
      <c r="F401" s="109"/>
      <c r="G401" s="194">
        <f>VLOOKUP(E401,別表３!$B$9:$I$14,6,FALSE)</f>
        <v>0</v>
      </c>
      <c r="H401" s="194">
        <f>VLOOKUP($F401,別表３!$B$9:$I$14,6,FALSE)</f>
        <v>0</v>
      </c>
      <c r="I401" s="194">
        <f>VLOOKUP($F401,別表３!$B$9:$I$14,6,FALSE)</f>
        <v>0</v>
      </c>
      <c r="J401" s="194">
        <f>IF(F401=5,別表２!$E$2,0)</f>
        <v>0</v>
      </c>
      <c r="K401" s="194">
        <f>VLOOKUP($F401,別表３!$B$9:$I$14,4,FALSE)</f>
        <v>0</v>
      </c>
      <c r="L401" s="231" t="str">
        <f>IF(F401="","",VLOOKUP(F401,別表３!$B$9:$D$14,3,FALSE))</f>
        <v/>
      </c>
      <c r="M401" s="98"/>
      <c r="N401" s="98"/>
      <c r="O401" s="97"/>
      <c r="P401" s="232">
        <f t="shared" si="41"/>
        <v>0</v>
      </c>
      <c r="Q401" s="7">
        <f t="shared" si="42"/>
        <v>0</v>
      </c>
      <c r="R401" s="7">
        <f t="shared" si="21"/>
        <v>0</v>
      </c>
      <c r="S401" s="7">
        <f t="shared" si="22"/>
        <v>0</v>
      </c>
      <c r="T401" s="7" t="str">
        <f t="shared" si="29"/>
        <v/>
      </c>
      <c r="U401" s="7" t="str">
        <f t="shared" si="27"/>
        <v/>
      </c>
    </row>
    <row r="402" spans="1:21" ht="15.95" hidden="1" customHeight="1">
      <c r="A402" s="230" t="s">
        <v>1556</v>
      </c>
      <c r="B402" s="105"/>
      <c r="C402" s="109"/>
      <c r="D402" s="109"/>
      <c r="E402" s="109"/>
      <c r="F402" s="109"/>
      <c r="G402" s="194">
        <f>VLOOKUP(E402,別表３!$B$9:$I$14,6,FALSE)</f>
        <v>0</v>
      </c>
      <c r="H402" s="194">
        <f>VLOOKUP($F402,別表３!$B$9:$I$14,6,FALSE)</f>
        <v>0</v>
      </c>
      <c r="I402" s="194">
        <f>VLOOKUP($F402,別表３!$B$9:$I$14,6,FALSE)</f>
        <v>0</v>
      </c>
      <c r="J402" s="194">
        <f>IF(F402=5,別表２!$E$2,0)</f>
        <v>0</v>
      </c>
      <c r="K402" s="194">
        <f>VLOOKUP($F402,別表３!$B$9:$I$14,4,FALSE)</f>
        <v>0</v>
      </c>
      <c r="L402" s="231" t="str">
        <f>IF(F402="","",VLOOKUP(F402,別表３!$B$9:$D$14,3,FALSE))</f>
        <v/>
      </c>
      <c r="M402" s="98"/>
      <c r="N402" s="98"/>
      <c r="O402" s="97"/>
      <c r="P402" s="232">
        <f t="shared" si="41"/>
        <v>0</v>
      </c>
      <c r="Q402" s="7">
        <f t="shared" si="42"/>
        <v>0</v>
      </c>
      <c r="R402" s="7">
        <f t="shared" ref="R402:R496" si="43">IF(F402=5,P402-G402,0)</f>
        <v>0</v>
      </c>
      <c r="S402" s="7">
        <f t="shared" ref="S402:S496" si="44">SUM(Q402:R402)</f>
        <v>0</v>
      </c>
      <c r="T402" s="7" t="str">
        <f t="shared" si="29"/>
        <v/>
      </c>
      <c r="U402" s="7" t="str">
        <f t="shared" si="27"/>
        <v/>
      </c>
    </row>
    <row r="403" spans="1:21" ht="15.95" hidden="1" customHeight="1">
      <c r="A403" s="230" t="s">
        <v>1557</v>
      </c>
      <c r="B403" s="105"/>
      <c r="C403" s="108"/>
      <c r="D403" s="108"/>
      <c r="E403" s="109"/>
      <c r="F403" s="109"/>
      <c r="G403" s="194">
        <f>VLOOKUP(E403,別表３!$B$9:$I$14,6,FALSE)</f>
        <v>0</v>
      </c>
      <c r="H403" s="194">
        <f>VLOOKUP($F403,別表３!$B$9:$I$14,6,FALSE)</f>
        <v>0</v>
      </c>
      <c r="I403" s="194">
        <f>VLOOKUP($F403,別表３!$B$9:$I$14,6,FALSE)</f>
        <v>0</v>
      </c>
      <c r="J403" s="194">
        <f>IF(F403=5,別表２!$E$2,0)</f>
        <v>0</v>
      </c>
      <c r="K403" s="194">
        <f>VLOOKUP($F403,別表３!$B$9:$I$14,4,FALSE)</f>
        <v>0</v>
      </c>
      <c r="L403" s="231" t="str">
        <f>IF(F403="","",VLOOKUP(F403,別表３!$B$9:$D$14,3,FALSE))</f>
        <v/>
      </c>
      <c r="M403" s="98"/>
      <c r="N403" s="98"/>
      <c r="O403" s="97"/>
      <c r="P403" s="232">
        <f t="shared" si="41"/>
        <v>0</v>
      </c>
      <c r="Q403" s="7">
        <f t="shared" si="42"/>
        <v>0</v>
      </c>
      <c r="R403" s="7">
        <f t="shared" si="43"/>
        <v>0</v>
      </c>
      <c r="S403" s="7">
        <f t="shared" si="44"/>
        <v>0</v>
      </c>
      <c r="T403" s="7" t="str">
        <f t="shared" si="29"/>
        <v/>
      </c>
      <c r="U403" s="7" t="str">
        <f t="shared" si="27"/>
        <v/>
      </c>
    </row>
    <row r="404" spans="1:21" ht="15.95" hidden="1" customHeight="1">
      <c r="A404" s="230" t="s">
        <v>1558</v>
      </c>
      <c r="B404" s="105"/>
      <c r="C404" s="108"/>
      <c r="D404" s="108"/>
      <c r="E404" s="109"/>
      <c r="F404" s="109"/>
      <c r="G404" s="194">
        <f>VLOOKUP(E404,別表３!$B$9:$I$14,6,FALSE)</f>
        <v>0</v>
      </c>
      <c r="H404" s="194">
        <f>VLOOKUP($F404,別表３!$B$9:$I$14,6,FALSE)</f>
        <v>0</v>
      </c>
      <c r="I404" s="194">
        <f>VLOOKUP($F404,別表３!$B$9:$I$14,6,FALSE)</f>
        <v>0</v>
      </c>
      <c r="J404" s="194">
        <f>IF(F404=5,別表２!$E$2,0)</f>
        <v>0</v>
      </c>
      <c r="K404" s="194">
        <f>VLOOKUP($F404,別表３!$B$9:$I$14,4,FALSE)</f>
        <v>0</v>
      </c>
      <c r="L404" s="231" t="str">
        <f>IF(F404="","",VLOOKUP(F404,別表３!$B$9:$D$14,3,FALSE))</f>
        <v/>
      </c>
      <c r="M404" s="98"/>
      <c r="N404" s="98"/>
      <c r="O404" s="97"/>
      <c r="P404" s="232">
        <f t="shared" si="41"/>
        <v>0</v>
      </c>
      <c r="Q404" s="7">
        <f t="shared" si="42"/>
        <v>0</v>
      </c>
      <c r="R404" s="7">
        <f t="shared" si="43"/>
        <v>0</v>
      </c>
      <c r="S404" s="7">
        <f t="shared" si="44"/>
        <v>0</v>
      </c>
      <c r="T404" s="7" t="str">
        <f t="shared" si="29"/>
        <v/>
      </c>
      <c r="U404" s="7" t="str">
        <f t="shared" si="27"/>
        <v/>
      </c>
    </row>
    <row r="405" spans="1:21" ht="15.95" hidden="1" customHeight="1">
      <c r="A405" s="230" t="s">
        <v>1559</v>
      </c>
      <c r="B405" s="105"/>
      <c r="C405" s="108"/>
      <c r="D405" s="108"/>
      <c r="E405" s="109"/>
      <c r="F405" s="109"/>
      <c r="G405" s="194">
        <f>VLOOKUP(E405,別表３!$B$9:$I$14,6,FALSE)</f>
        <v>0</v>
      </c>
      <c r="H405" s="194">
        <f>VLOOKUP($F405,別表３!$B$9:$I$14,6,FALSE)</f>
        <v>0</v>
      </c>
      <c r="I405" s="194">
        <f>VLOOKUP($F405,別表３!$B$9:$I$14,6,FALSE)</f>
        <v>0</v>
      </c>
      <c r="J405" s="194">
        <f>IF(F405=5,別表２!$E$2,0)</f>
        <v>0</v>
      </c>
      <c r="K405" s="194">
        <f>VLOOKUP($F405,別表３!$B$9:$I$14,4,FALSE)</f>
        <v>0</v>
      </c>
      <c r="L405" s="231" t="str">
        <f>IF(F405="","",VLOOKUP(F405,別表３!$B$9:$D$14,3,FALSE))</f>
        <v/>
      </c>
      <c r="M405" s="98"/>
      <c r="N405" s="98"/>
      <c r="O405" s="97"/>
      <c r="P405" s="232">
        <f t="shared" si="41"/>
        <v>0</v>
      </c>
      <c r="Q405" s="7">
        <f t="shared" si="42"/>
        <v>0</v>
      </c>
      <c r="R405" s="7">
        <f t="shared" si="43"/>
        <v>0</v>
      </c>
      <c r="S405" s="7">
        <f t="shared" si="44"/>
        <v>0</v>
      </c>
      <c r="T405" s="7" t="str">
        <f t="shared" si="29"/>
        <v/>
      </c>
      <c r="U405" s="7" t="str">
        <f t="shared" si="27"/>
        <v/>
      </c>
    </row>
    <row r="406" spans="1:21" ht="15.95" hidden="1" customHeight="1">
      <c r="A406" s="230" t="s">
        <v>1560</v>
      </c>
      <c r="B406" s="105"/>
      <c r="C406" s="108"/>
      <c r="D406" s="108"/>
      <c r="E406" s="109"/>
      <c r="F406" s="109"/>
      <c r="G406" s="194">
        <f>VLOOKUP(E406,別表３!$B$9:$I$14,6,FALSE)</f>
        <v>0</v>
      </c>
      <c r="H406" s="194">
        <f>VLOOKUP($F406,別表３!$B$9:$I$14,6,FALSE)</f>
        <v>0</v>
      </c>
      <c r="I406" s="194">
        <f>VLOOKUP($F406,別表３!$B$9:$I$14,6,FALSE)</f>
        <v>0</v>
      </c>
      <c r="J406" s="194">
        <f>IF(F406=5,別表２!$E$2,0)</f>
        <v>0</v>
      </c>
      <c r="K406" s="194">
        <f>VLOOKUP($F406,別表３!$B$9:$I$14,4,FALSE)</f>
        <v>0</v>
      </c>
      <c r="L406" s="231" t="str">
        <f>IF(F406="","",VLOOKUP(F406,別表３!$B$9:$D$14,3,FALSE))</f>
        <v/>
      </c>
      <c r="M406" s="98"/>
      <c r="N406" s="98"/>
      <c r="O406" s="97"/>
      <c r="P406" s="232">
        <f t="shared" si="41"/>
        <v>0</v>
      </c>
      <c r="Q406" s="7">
        <f t="shared" si="42"/>
        <v>0</v>
      </c>
      <c r="R406" s="7">
        <f t="shared" si="43"/>
        <v>0</v>
      </c>
      <c r="S406" s="7">
        <f t="shared" si="44"/>
        <v>0</v>
      </c>
      <c r="T406" s="7" t="str">
        <f t="shared" si="29"/>
        <v/>
      </c>
      <c r="U406" s="7" t="str">
        <f t="shared" si="27"/>
        <v/>
      </c>
    </row>
    <row r="407" spans="1:21" ht="15.95" hidden="1" customHeight="1">
      <c r="A407" s="230" t="s">
        <v>1561</v>
      </c>
      <c r="B407" s="105"/>
      <c r="C407" s="108"/>
      <c r="D407" s="108"/>
      <c r="E407" s="109"/>
      <c r="F407" s="109"/>
      <c r="G407" s="194">
        <f>VLOOKUP(E407,別表３!$B$9:$I$14,6,FALSE)</f>
        <v>0</v>
      </c>
      <c r="H407" s="194">
        <f>VLOOKUP($F407,別表３!$B$9:$I$14,6,FALSE)</f>
        <v>0</v>
      </c>
      <c r="I407" s="194">
        <f>VLOOKUP($F407,別表３!$B$9:$I$14,6,FALSE)</f>
        <v>0</v>
      </c>
      <c r="J407" s="194">
        <f>IF(F407=5,別表２!$E$2,0)</f>
        <v>0</v>
      </c>
      <c r="K407" s="194">
        <f>VLOOKUP($F407,別表３!$B$9:$I$14,4,FALSE)</f>
        <v>0</v>
      </c>
      <c r="L407" s="231" t="str">
        <f>IF(F407="","",VLOOKUP(F407,別表３!$B$9:$D$14,3,FALSE))</f>
        <v/>
      </c>
      <c r="M407" s="98"/>
      <c r="N407" s="98"/>
      <c r="O407" s="97"/>
      <c r="P407" s="232">
        <f t="shared" si="41"/>
        <v>0</v>
      </c>
      <c r="Q407" s="7">
        <f t="shared" si="42"/>
        <v>0</v>
      </c>
      <c r="R407" s="7">
        <f t="shared" si="43"/>
        <v>0</v>
      </c>
      <c r="S407" s="7">
        <f t="shared" si="44"/>
        <v>0</v>
      </c>
      <c r="T407" s="7" t="str">
        <f t="shared" si="29"/>
        <v/>
      </c>
      <c r="U407" s="7" t="str">
        <f t="shared" si="27"/>
        <v/>
      </c>
    </row>
    <row r="408" spans="1:21" ht="15.95" hidden="1" customHeight="1">
      <c r="A408" s="230" t="s">
        <v>1562</v>
      </c>
      <c r="B408" s="105"/>
      <c r="C408" s="108"/>
      <c r="D408" s="108"/>
      <c r="E408" s="109"/>
      <c r="F408" s="109"/>
      <c r="G408" s="194">
        <f>VLOOKUP(E408,別表３!$B$9:$I$14,6,FALSE)</f>
        <v>0</v>
      </c>
      <c r="H408" s="194">
        <f>VLOOKUP($F408,別表３!$B$9:$I$14,6,FALSE)</f>
        <v>0</v>
      </c>
      <c r="I408" s="194">
        <f>VLOOKUP($F408,別表３!$B$9:$I$14,6,FALSE)</f>
        <v>0</v>
      </c>
      <c r="J408" s="194">
        <f>IF(F408=5,別表２!$E$2,0)</f>
        <v>0</v>
      </c>
      <c r="K408" s="194">
        <f>VLOOKUP($F408,別表３!$B$9:$I$14,4,FALSE)</f>
        <v>0</v>
      </c>
      <c r="L408" s="231" t="str">
        <f>IF(F408="","",VLOOKUP(F408,別表３!$B$9:$D$14,3,FALSE))</f>
        <v/>
      </c>
      <c r="M408" s="98"/>
      <c r="N408" s="98"/>
      <c r="O408" s="97"/>
      <c r="P408" s="232">
        <f t="shared" si="41"/>
        <v>0</v>
      </c>
      <c r="Q408" s="7">
        <f t="shared" si="42"/>
        <v>0</v>
      </c>
      <c r="R408" s="7">
        <f t="shared" si="43"/>
        <v>0</v>
      </c>
      <c r="S408" s="7">
        <f t="shared" si="44"/>
        <v>0</v>
      </c>
      <c r="T408" s="7" t="str">
        <f t="shared" si="29"/>
        <v/>
      </c>
      <c r="U408" s="7" t="str">
        <f t="shared" si="27"/>
        <v/>
      </c>
    </row>
    <row r="409" spans="1:21" ht="15.95" hidden="1" customHeight="1">
      <c r="A409" s="230" t="s">
        <v>1563</v>
      </c>
      <c r="B409" s="105"/>
      <c r="C409" s="108"/>
      <c r="D409" s="108"/>
      <c r="E409" s="109"/>
      <c r="F409" s="109"/>
      <c r="G409" s="194">
        <f>VLOOKUP(E409,別表３!$B$9:$I$14,6,FALSE)</f>
        <v>0</v>
      </c>
      <c r="H409" s="194">
        <f>VLOOKUP($F409,別表３!$B$9:$I$14,6,FALSE)</f>
        <v>0</v>
      </c>
      <c r="I409" s="194">
        <f>VLOOKUP($F409,別表３!$B$9:$I$14,6,FALSE)</f>
        <v>0</v>
      </c>
      <c r="J409" s="194">
        <f>IF(F409=5,別表２!$E$2,0)</f>
        <v>0</v>
      </c>
      <c r="K409" s="194">
        <f>VLOOKUP($F409,別表３!$B$9:$I$14,4,FALSE)</f>
        <v>0</v>
      </c>
      <c r="L409" s="231" t="str">
        <f>IF(F409="","",VLOOKUP(F409,別表３!$B$9:$D$14,3,FALSE))</f>
        <v/>
      </c>
      <c r="M409" s="98"/>
      <c r="N409" s="98"/>
      <c r="O409" s="97"/>
      <c r="P409" s="232">
        <f t="shared" si="41"/>
        <v>0</v>
      </c>
      <c r="Q409" s="7">
        <f>IF(E409=5,G409,0)</f>
        <v>0</v>
      </c>
      <c r="R409" s="7">
        <f t="shared" si="43"/>
        <v>0</v>
      </c>
      <c r="S409" s="7">
        <f t="shared" si="44"/>
        <v>0</v>
      </c>
      <c r="T409" s="7" t="str">
        <f t="shared" si="29"/>
        <v/>
      </c>
      <c r="U409" s="7" t="str">
        <f t="shared" si="27"/>
        <v/>
      </c>
    </row>
    <row r="410" spans="1:21" s="217" customFormat="1" ht="15.95" hidden="1" customHeight="1">
      <c r="A410" s="230" t="s">
        <v>1564</v>
      </c>
      <c r="B410" s="105"/>
      <c r="C410" s="108"/>
      <c r="D410" s="108"/>
      <c r="E410" s="108"/>
      <c r="F410" s="108"/>
      <c r="G410" s="194">
        <f>VLOOKUP(E410,別表３!$B$9:$I$14,6,FALSE)</f>
        <v>0</v>
      </c>
      <c r="H410" s="194">
        <f>VLOOKUP($F410,別表３!$B$9:$I$14,6,FALSE)</f>
        <v>0</v>
      </c>
      <c r="I410" s="194">
        <f>VLOOKUP($F410,別表３!$B$9:$I$14,6,FALSE)</f>
        <v>0</v>
      </c>
      <c r="J410" s="194">
        <f>IF(F410=5,別表２!$E$2,0)</f>
        <v>0</v>
      </c>
      <c r="K410" s="194">
        <f>VLOOKUP($F410,別表３!$B$9:$I$14,4,FALSE)</f>
        <v>0</v>
      </c>
      <c r="L410" s="231" t="str">
        <f>IF(F410="","",VLOOKUP(F410,別表３!$B$9:$D$14,3,FALSE))</f>
        <v/>
      </c>
      <c r="M410" s="98"/>
      <c r="N410" s="98"/>
      <c r="O410" s="97"/>
      <c r="P410" s="232">
        <f t="shared" si="41"/>
        <v>0</v>
      </c>
      <c r="Q410" s="7">
        <f t="shared" ref="Q410:Q430" si="45">IF(E410=5,G410,0)</f>
        <v>0</v>
      </c>
      <c r="R410" s="7">
        <f t="shared" si="43"/>
        <v>0</v>
      </c>
      <c r="S410" s="7">
        <f t="shared" si="44"/>
        <v>0</v>
      </c>
      <c r="T410" s="7" t="str">
        <f t="shared" si="29"/>
        <v/>
      </c>
      <c r="U410" s="7" t="str">
        <f t="shared" si="27"/>
        <v/>
      </c>
    </row>
    <row r="411" spans="1:21" s="217" customFormat="1" ht="15.95" hidden="1" customHeight="1">
      <c r="A411" s="230" t="s">
        <v>1565</v>
      </c>
      <c r="B411" s="105"/>
      <c r="C411" s="108"/>
      <c r="D411" s="108"/>
      <c r="E411" s="108"/>
      <c r="F411" s="108"/>
      <c r="G411" s="194">
        <f>VLOOKUP(E411,別表３!$B$9:$I$14,6,FALSE)</f>
        <v>0</v>
      </c>
      <c r="H411" s="194">
        <f>VLOOKUP($F411,別表３!$B$9:$I$14,6,FALSE)</f>
        <v>0</v>
      </c>
      <c r="I411" s="194">
        <f>VLOOKUP($F411,別表３!$B$9:$I$14,6,FALSE)</f>
        <v>0</v>
      </c>
      <c r="J411" s="194">
        <f>IF(F411=5,別表２!$E$2,0)</f>
        <v>0</v>
      </c>
      <c r="K411" s="194">
        <f>VLOOKUP($F411,別表３!$B$9:$I$14,4,FALSE)</f>
        <v>0</v>
      </c>
      <c r="L411" s="231" t="str">
        <f>IF(F411="","",VLOOKUP(F411,別表３!$B$9:$D$14,3,FALSE))</f>
        <v/>
      </c>
      <c r="M411" s="98"/>
      <c r="N411" s="98"/>
      <c r="O411" s="97"/>
      <c r="P411" s="232">
        <f t="shared" si="41"/>
        <v>0</v>
      </c>
      <c r="Q411" s="7">
        <f t="shared" si="45"/>
        <v>0</v>
      </c>
      <c r="R411" s="7">
        <f t="shared" si="43"/>
        <v>0</v>
      </c>
      <c r="S411" s="7">
        <f t="shared" si="44"/>
        <v>0</v>
      </c>
      <c r="T411" s="7" t="str">
        <f t="shared" si="29"/>
        <v/>
      </c>
      <c r="U411" s="7" t="str">
        <f t="shared" si="27"/>
        <v/>
      </c>
    </row>
    <row r="412" spans="1:21" s="217" customFormat="1" ht="15.95" hidden="1" customHeight="1">
      <c r="A412" s="230" t="s">
        <v>1566</v>
      </c>
      <c r="B412" s="105"/>
      <c r="C412" s="110"/>
      <c r="D412" s="110"/>
      <c r="E412" s="108"/>
      <c r="F412" s="108"/>
      <c r="G412" s="194">
        <f>VLOOKUP(E412,別表３!$B$9:$I$14,6,FALSE)</f>
        <v>0</v>
      </c>
      <c r="H412" s="194">
        <f>VLOOKUP($F412,別表３!$B$9:$I$14,6,FALSE)</f>
        <v>0</v>
      </c>
      <c r="I412" s="194">
        <f>VLOOKUP($F412,別表３!$B$9:$I$14,6,FALSE)</f>
        <v>0</v>
      </c>
      <c r="J412" s="194">
        <f>IF(F412=5,別表２!$E$2,0)</f>
        <v>0</v>
      </c>
      <c r="K412" s="194">
        <f>VLOOKUP($F412,別表３!$B$9:$I$14,4,FALSE)</f>
        <v>0</v>
      </c>
      <c r="L412" s="231" t="str">
        <f>IF(F412="","",VLOOKUP(F412,別表３!$B$9:$D$14,3,FALSE))</f>
        <v/>
      </c>
      <c r="M412" s="98"/>
      <c r="N412" s="98"/>
      <c r="O412" s="97"/>
      <c r="P412" s="232">
        <f t="shared" si="41"/>
        <v>0</v>
      </c>
      <c r="Q412" s="7">
        <f t="shared" si="45"/>
        <v>0</v>
      </c>
      <c r="R412" s="7">
        <f t="shared" si="43"/>
        <v>0</v>
      </c>
      <c r="S412" s="7">
        <f t="shared" si="44"/>
        <v>0</v>
      </c>
      <c r="T412" s="7" t="str">
        <f t="shared" si="29"/>
        <v/>
      </c>
      <c r="U412" s="7" t="str">
        <f t="shared" si="27"/>
        <v/>
      </c>
    </row>
    <row r="413" spans="1:21" s="217" customFormat="1" ht="15.95" hidden="1" customHeight="1">
      <c r="A413" s="230" t="s">
        <v>1567</v>
      </c>
      <c r="B413" s="105"/>
      <c r="C413" s="108"/>
      <c r="D413" s="108"/>
      <c r="E413" s="108"/>
      <c r="F413" s="108"/>
      <c r="G413" s="194">
        <f>VLOOKUP(E413,別表３!$B$9:$I$14,6,FALSE)</f>
        <v>0</v>
      </c>
      <c r="H413" s="194">
        <f>VLOOKUP($F413,別表３!$B$9:$I$14,6,FALSE)</f>
        <v>0</v>
      </c>
      <c r="I413" s="194">
        <f>VLOOKUP($F413,別表３!$B$9:$I$14,6,FALSE)</f>
        <v>0</v>
      </c>
      <c r="J413" s="194">
        <f>IF(F413=5,別表２!$E$2,0)</f>
        <v>0</v>
      </c>
      <c r="K413" s="194">
        <f>VLOOKUP($F413,別表３!$B$9:$I$14,4,FALSE)</f>
        <v>0</v>
      </c>
      <c r="L413" s="231" t="str">
        <f>IF(F413="","",VLOOKUP(F413,別表３!$B$9:$D$14,3,FALSE))</f>
        <v/>
      </c>
      <c r="M413" s="98"/>
      <c r="N413" s="98"/>
      <c r="O413" s="97"/>
      <c r="P413" s="232">
        <f t="shared" si="41"/>
        <v>0</v>
      </c>
      <c r="Q413" s="7">
        <f t="shared" si="45"/>
        <v>0</v>
      </c>
      <c r="R413" s="7">
        <f t="shared" si="43"/>
        <v>0</v>
      </c>
      <c r="S413" s="7">
        <f t="shared" si="44"/>
        <v>0</v>
      </c>
      <c r="T413" s="7" t="str">
        <f t="shared" si="29"/>
        <v/>
      </c>
      <c r="U413" s="7" t="str">
        <f t="shared" si="27"/>
        <v/>
      </c>
    </row>
    <row r="414" spans="1:21" ht="15.95" hidden="1" customHeight="1">
      <c r="A414" s="230" t="s">
        <v>1568</v>
      </c>
      <c r="B414" s="105"/>
      <c r="C414" s="108"/>
      <c r="D414" s="108"/>
      <c r="E414" s="109"/>
      <c r="F414" s="109"/>
      <c r="G414" s="194">
        <f>VLOOKUP(E414,別表３!$B$9:$I$14,6,FALSE)</f>
        <v>0</v>
      </c>
      <c r="H414" s="194">
        <f>VLOOKUP($F414,別表３!$B$9:$I$14,6,FALSE)</f>
        <v>0</v>
      </c>
      <c r="I414" s="194">
        <f>VLOOKUP($F414,別表３!$B$9:$I$14,6,FALSE)</f>
        <v>0</v>
      </c>
      <c r="J414" s="194">
        <f>IF(F414=5,別表２!$E$2,0)</f>
        <v>0</v>
      </c>
      <c r="K414" s="194">
        <f>VLOOKUP($F414,別表３!$B$9:$I$14,4,FALSE)</f>
        <v>0</v>
      </c>
      <c r="L414" s="231" t="str">
        <f>IF(F414="","",VLOOKUP(F414,別表３!$B$9:$D$14,3,FALSE))</f>
        <v/>
      </c>
      <c r="M414" s="98"/>
      <c r="N414" s="98"/>
      <c r="O414" s="97"/>
      <c r="P414" s="232">
        <f t="shared" si="41"/>
        <v>0</v>
      </c>
      <c r="Q414" s="7">
        <f t="shared" si="45"/>
        <v>0</v>
      </c>
      <c r="R414" s="7">
        <f t="shared" si="43"/>
        <v>0</v>
      </c>
      <c r="S414" s="7">
        <f t="shared" si="44"/>
        <v>0</v>
      </c>
      <c r="T414" s="7" t="str">
        <f t="shared" si="29"/>
        <v/>
      </c>
      <c r="U414" s="7" t="str">
        <f t="shared" si="27"/>
        <v/>
      </c>
    </row>
    <row r="415" spans="1:21" ht="15.95" hidden="1" customHeight="1">
      <c r="A415" s="230" t="s">
        <v>1569</v>
      </c>
      <c r="B415" s="105"/>
      <c r="C415" s="108"/>
      <c r="D415" s="108"/>
      <c r="E415" s="109"/>
      <c r="F415" s="109"/>
      <c r="G415" s="194">
        <f>VLOOKUP(E415,別表３!$B$9:$I$14,6,FALSE)</f>
        <v>0</v>
      </c>
      <c r="H415" s="194">
        <f>VLOOKUP($F415,別表３!$B$9:$I$14,6,FALSE)</f>
        <v>0</v>
      </c>
      <c r="I415" s="194">
        <f>VLOOKUP($F415,別表３!$B$9:$I$14,6,FALSE)</f>
        <v>0</v>
      </c>
      <c r="J415" s="194">
        <f>IF(F415=5,別表２!$E$2,0)</f>
        <v>0</v>
      </c>
      <c r="K415" s="194">
        <f>VLOOKUP($F415,別表３!$B$9:$I$14,4,FALSE)</f>
        <v>0</v>
      </c>
      <c r="L415" s="231" t="str">
        <f>IF(F415="","",VLOOKUP(F415,別表３!$B$9:$D$14,3,FALSE))</f>
        <v/>
      </c>
      <c r="M415" s="98"/>
      <c r="N415" s="98"/>
      <c r="O415" s="97"/>
      <c r="P415" s="232">
        <f t="shared" si="41"/>
        <v>0</v>
      </c>
      <c r="Q415" s="7">
        <f t="shared" si="45"/>
        <v>0</v>
      </c>
      <c r="R415" s="7">
        <f t="shared" si="43"/>
        <v>0</v>
      </c>
      <c r="S415" s="7">
        <f t="shared" si="44"/>
        <v>0</v>
      </c>
      <c r="T415" s="7" t="str">
        <f t="shared" si="29"/>
        <v/>
      </c>
      <c r="U415" s="7" t="str">
        <f t="shared" si="27"/>
        <v/>
      </c>
    </row>
    <row r="416" spans="1:21" ht="15.95" hidden="1" customHeight="1">
      <c r="A416" s="230" t="s">
        <v>1570</v>
      </c>
      <c r="B416" s="105"/>
      <c r="C416" s="108"/>
      <c r="D416" s="108"/>
      <c r="E416" s="109"/>
      <c r="F416" s="109"/>
      <c r="G416" s="194">
        <f>VLOOKUP(E416,別表３!$B$9:$I$14,6,FALSE)</f>
        <v>0</v>
      </c>
      <c r="H416" s="194">
        <f>VLOOKUP($F416,別表３!$B$9:$I$14,6,FALSE)</f>
        <v>0</v>
      </c>
      <c r="I416" s="194">
        <f>VLOOKUP($F416,別表３!$B$9:$I$14,6,FALSE)</f>
        <v>0</v>
      </c>
      <c r="J416" s="194">
        <f>IF(F416=5,別表２!$E$2,0)</f>
        <v>0</v>
      </c>
      <c r="K416" s="194">
        <f>VLOOKUP($F416,別表３!$B$9:$I$14,4,FALSE)</f>
        <v>0</v>
      </c>
      <c r="L416" s="231" t="str">
        <f>IF(F416="","",VLOOKUP(F416,別表３!$B$9:$D$14,3,FALSE))</f>
        <v/>
      </c>
      <c r="M416" s="98"/>
      <c r="N416" s="98"/>
      <c r="O416" s="97"/>
      <c r="P416" s="232">
        <f t="shared" si="41"/>
        <v>0</v>
      </c>
      <c r="Q416" s="7">
        <f t="shared" si="45"/>
        <v>0</v>
      </c>
      <c r="R416" s="7">
        <f t="shared" si="43"/>
        <v>0</v>
      </c>
      <c r="S416" s="7">
        <f t="shared" si="44"/>
        <v>0</v>
      </c>
      <c r="T416" s="7" t="str">
        <f t="shared" si="29"/>
        <v/>
      </c>
      <c r="U416" s="7" t="str">
        <f t="shared" si="27"/>
        <v/>
      </c>
    </row>
    <row r="417" spans="1:21" ht="15.95" hidden="1" customHeight="1">
      <c r="A417" s="230" t="s">
        <v>1571</v>
      </c>
      <c r="B417" s="105"/>
      <c r="C417" s="108"/>
      <c r="D417" s="108"/>
      <c r="E417" s="109"/>
      <c r="F417" s="109"/>
      <c r="G417" s="194">
        <f>VLOOKUP(E417,別表３!$B$9:$I$14,6,FALSE)</f>
        <v>0</v>
      </c>
      <c r="H417" s="194">
        <f>VLOOKUP($F417,別表３!$B$9:$I$14,6,FALSE)</f>
        <v>0</v>
      </c>
      <c r="I417" s="194">
        <f>VLOOKUP($F417,別表３!$B$9:$I$14,6,FALSE)</f>
        <v>0</v>
      </c>
      <c r="J417" s="194">
        <f>IF(F417=5,別表２!$E$2,0)</f>
        <v>0</v>
      </c>
      <c r="K417" s="194">
        <f>VLOOKUP($F417,別表３!$B$9:$I$14,4,FALSE)</f>
        <v>0</v>
      </c>
      <c r="L417" s="231" t="str">
        <f>IF(F417="","",VLOOKUP(F417,別表３!$B$9:$D$14,3,FALSE))</f>
        <v/>
      </c>
      <c r="M417" s="98"/>
      <c r="N417" s="98"/>
      <c r="O417" s="97"/>
      <c r="P417" s="232">
        <f t="shared" si="41"/>
        <v>0</v>
      </c>
      <c r="Q417" s="7">
        <f t="shared" si="45"/>
        <v>0</v>
      </c>
      <c r="R417" s="7">
        <f t="shared" si="43"/>
        <v>0</v>
      </c>
      <c r="S417" s="7">
        <f t="shared" si="44"/>
        <v>0</v>
      </c>
      <c r="T417" s="7" t="str">
        <f t="shared" si="29"/>
        <v/>
      </c>
      <c r="U417" s="7" t="str">
        <f t="shared" si="27"/>
        <v/>
      </c>
    </row>
    <row r="418" spans="1:21" ht="15.95" hidden="1" customHeight="1">
      <c r="A418" s="230" t="s">
        <v>1572</v>
      </c>
      <c r="B418" s="105"/>
      <c r="C418" s="108"/>
      <c r="D418" s="108"/>
      <c r="E418" s="109"/>
      <c r="F418" s="109"/>
      <c r="G418" s="194">
        <f>VLOOKUP(E418,別表３!$B$9:$I$14,6,FALSE)</f>
        <v>0</v>
      </c>
      <c r="H418" s="194">
        <f>VLOOKUP($F418,別表３!$B$9:$I$14,6,FALSE)</f>
        <v>0</v>
      </c>
      <c r="I418" s="194">
        <f>VLOOKUP($F418,別表３!$B$9:$I$14,6,FALSE)</f>
        <v>0</v>
      </c>
      <c r="J418" s="194">
        <f>IF(F418=5,別表２!$E$2,0)</f>
        <v>0</v>
      </c>
      <c r="K418" s="194">
        <f>VLOOKUP($F418,別表３!$B$9:$I$14,4,FALSE)</f>
        <v>0</v>
      </c>
      <c r="L418" s="231" t="str">
        <f>IF(F418="","",VLOOKUP(F418,別表３!$B$9:$D$14,3,FALSE))</f>
        <v/>
      </c>
      <c r="M418" s="98"/>
      <c r="N418" s="98"/>
      <c r="O418" s="97"/>
      <c r="P418" s="232">
        <f t="shared" si="41"/>
        <v>0</v>
      </c>
      <c r="Q418" s="7">
        <f t="shared" si="45"/>
        <v>0</v>
      </c>
      <c r="R418" s="7">
        <f t="shared" si="43"/>
        <v>0</v>
      </c>
      <c r="S418" s="7">
        <f t="shared" si="44"/>
        <v>0</v>
      </c>
      <c r="T418" s="7" t="str">
        <f t="shared" si="29"/>
        <v/>
      </c>
      <c r="U418" s="7" t="str">
        <f t="shared" si="27"/>
        <v/>
      </c>
    </row>
    <row r="419" spans="1:21" ht="15.95" hidden="1" customHeight="1">
      <c r="A419" s="230" t="s">
        <v>1573</v>
      </c>
      <c r="B419" s="105"/>
      <c r="C419" s="108"/>
      <c r="D419" s="108"/>
      <c r="E419" s="109"/>
      <c r="F419" s="109"/>
      <c r="G419" s="194">
        <f>VLOOKUP(E419,別表３!$B$9:$I$14,6,FALSE)</f>
        <v>0</v>
      </c>
      <c r="H419" s="194">
        <f>VLOOKUP($F419,別表３!$B$9:$I$14,6,FALSE)</f>
        <v>0</v>
      </c>
      <c r="I419" s="194">
        <f>VLOOKUP($F419,別表３!$B$9:$I$14,6,FALSE)</f>
        <v>0</v>
      </c>
      <c r="J419" s="194">
        <f>IF(F419=5,別表２!$E$2,0)</f>
        <v>0</v>
      </c>
      <c r="K419" s="194">
        <f>VLOOKUP($F419,別表３!$B$9:$I$14,4,FALSE)</f>
        <v>0</v>
      </c>
      <c r="L419" s="231" t="str">
        <f>IF(F419="","",VLOOKUP(F419,別表３!$B$9:$D$14,3,FALSE))</f>
        <v/>
      </c>
      <c r="M419" s="98"/>
      <c r="N419" s="98"/>
      <c r="O419" s="97"/>
      <c r="P419" s="232">
        <f t="shared" si="41"/>
        <v>0</v>
      </c>
      <c r="Q419" s="7">
        <f t="shared" si="45"/>
        <v>0</v>
      </c>
      <c r="R419" s="7">
        <f t="shared" si="43"/>
        <v>0</v>
      </c>
      <c r="S419" s="7">
        <f t="shared" si="44"/>
        <v>0</v>
      </c>
      <c r="T419" s="7" t="str">
        <f t="shared" si="29"/>
        <v/>
      </c>
      <c r="U419" s="7" t="str">
        <f t="shared" si="27"/>
        <v/>
      </c>
    </row>
    <row r="420" spans="1:21" ht="15.95" hidden="1" customHeight="1">
      <c r="A420" s="230" t="s">
        <v>1574</v>
      </c>
      <c r="B420" s="105"/>
      <c r="C420" s="109"/>
      <c r="D420" s="109"/>
      <c r="E420" s="109"/>
      <c r="F420" s="109"/>
      <c r="G420" s="194">
        <f>VLOOKUP(E420,別表３!$B$9:$I$14,6,FALSE)</f>
        <v>0</v>
      </c>
      <c r="H420" s="194">
        <f>VLOOKUP($F420,別表３!$B$9:$I$14,6,FALSE)</f>
        <v>0</v>
      </c>
      <c r="I420" s="194">
        <f>VLOOKUP($F420,別表３!$B$9:$I$14,6,FALSE)</f>
        <v>0</v>
      </c>
      <c r="J420" s="194">
        <f>IF(F420=5,別表２!$E$2,0)</f>
        <v>0</v>
      </c>
      <c r="K420" s="194">
        <f>VLOOKUP($F420,別表３!$B$9:$I$14,4,FALSE)</f>
        <v>0</v>
      </c>
      <c r="L420" s="231" t="str">
        <f>IF(F420="","",VLOOKUP(F420,別表３!$B$9:$D$14,3,FALSE))</f>
        <v/>
      </c>
      <c r="M420" s="98"/>
      <c r="N420" s="98"/>
      <c r="O420" s="97"/>
      <c r="P420" s="232">
        <f t="shared" si="41"/>
        <v>0</v>
      </c>
      <c r="Q420" s="7">
        <f t="shared" si="45"/>
        <v>0</v>
      </c>
      <c r="R420" s="7">
        <f t="shared" si="43"/>
        <v>0</v>
      </c>
      <c r="S420" s="7">
        <f t="shared" si="44"/>
        <v>0</v>
      </c>
      <c r="T420" s="7" t="str">
        <f t="shared" si="29"/>
        <v/>
      </c>
      <c r="U420" s="7" t="str">
        <f t="shared" si="27"/>
        <v/>
      </c>
    </row>
    <row r="421" spans="1:21" ht="15.95" hidden="1" customHeight="1">
      <c r="A421" s="230" t="s">
        <v>1575</v>
      </c>
      <c r="B421" s="105"/>
      <c r="C421" s="109"/>
      <c r="D421" s="109"/>
      <c r="E421" s="109"/>
      <c r="F421" s="109"/>
      <c r="G421" s="194">
        <f>VLOOKUP(E421,別表３!$B$9:$I$14,6,FALSE)</f>
        <v>0</v>
      </c>
      <c r="H421" s="194">
        <f>VLOOKUP($F421,別表３!$B$9:$I$14,6,FALSE)</f>
        <v>0</v>
      </c>
      <c r="I421" s="194">
        <f>VLOOKUP($F421,別表３!$B$9:$I$14,6,FALSE)</f>
        <v>0</v>
      </c>
      <c r="J421" s="194">
        <f>IF(F421=5,別表２!$E$2,0)</f>
        <v>0</v>
      </c>
      <c r="K421" s="194">
        <f>VLOOKUP($F421,別表３!$B$9:$I$14,4,FALSE)</f>
        <v>0</v>
      </c>
      <c r="L421" s="231" t="str">
        <f>IF(F421="","",VLOOKUP(F421,別表３!$B$9:$D$14,3,FALSE))</f>
        <v/>
      </c>
      <c r="M421" s="98"/>
      <c r="N421" s="98"/>
      <c r="O421" s="97"/>
      <c r="P421" s="232">
        <f t="shared" si="41"/>
        <v>0</v>
      </c>
      <c r="Q421" s="7">
        <f t="shared" si="45"/>
        <v>0</v>
      </c>
      <c r="R421" s="7">
        <f t="shared" si="43"/>
        <v>0</v>
      </c>
      <c r="S421" s="7">
        <f t="shared" si="44"/>
        <v>0</v>
      </c>
      <c r="T421" s="7" t="str">
        <f t="shared" si="29"/>
        <v/>
      </c>
      <c r="U421" s="7" t="str">
        <f t="shared" si="27"/>
        <v/>
      </c>
    </row>
    <row r="422" spans="1:21" ht="15.95" hidden="1" customHeight="1">
      <c r="A422" s="230" t="s">
        <v>1576</v>
      </c>
      <c r="B422" s="105"/>
      <c r="C422" s="109"/>
      <c r="D422" s="109"/>
      <c r="E422" s="109"/>
      <c r="F422" s="109"/>
      <c r="G422" s="194">
        <f>VLOOKUP(E422,別表３!$B$9:$I$14,6,FALSE)</f>
        <v>0</v>
      </c>
      <c r="H422" s="194">
        <f>VLOOKUP($F422,別表３!$B$9:$I$14,6,FALSE)</f>
        <v>0</v>
      </c>
      <c r="I422" s="194">
        <f>VLOOKUP($F422,別表３!$B$9:$I$14,6,FALSE)</f>
        <v>0</v>
      </c>
      <c r="J422" s="194">
        <f>IF(F422=5,別表２!$E$2,0)</f>
        <v>0</v>
      </c>
      <c r="K422" s="194">
        <f>VLOOKUP($F422,別表３!$B$9:$I$14,4,FALSE)</f>
        <v>0</v>
      </c>
      <c r="L422" s="231" t="str">
        <f>IF(F422="","",VLOOKUP(F422,別表３!$B$9:$D$14,3,FALSE))</f>
        <v/>
      </c>
      <c r="M422" s="98"/>
      <c r="N422" s="98"/>
      <c r="O422" s="97"/>
      <c r="P422" s="232">
        <f t="shared" si="41"/>
        <v>0</v>
      </c>
      <c r="Q422" s="7">
        <f t="shared" si="45"/>
        <v>0</v>
      </c>
      <c r="R422" s="7">
        <f t="shared" si="43"/>
        <v>0</v>
      </c>
      <c r="S422" s="7">
        <f t="shared" si="44"/>
        <v>0</v>
      </c>
      <c r="T422" s="7" t="str">
        <f t="shared" si="29"/>
        <v/>
      </c>
      <c r="U422" s="7" t="str">
        <f t="shared" si="27"/>
        <v/>
      </c>
    </row>
    <row r="423" spans="1:21" ht="15.95" hidden="1" customHeight="1">
      <c r="A423" s="230" t="s">
        <v>1577</v>
      </c>
      <c r="B423" s="105"/>
      <c r="C423" s="109"/>
      <c r="D423" s="109"/>
      <c r="E423" s="109"/>
      <c r="F423" s="109"/>
      <c r="G423" s="194">
        <f>VLOOKUP(E423,別表３!$B$9:$I$14,6,FALSE)</f>
        <v>0</v>
      </c>
      <c r="H423" s="194">
        <f>VLOOKUP($F423,別表３!$B$9:$I$14,6,FALSE)</f>
        <v>0</v>
      </c>
      <c r="I423" s="194">
        <f>VLOOKUP($F423,別表３!$B$9:$I$14,6,FALSE)</f>
        <v>0</v>
      </c>
      <c r="J423" s="194">
        <f>IF(F423=5,別表２!$E$2,0)</f>
        <v>0</v>
      </c>
      <c r="K423" s="194">
        <f>VLOOKUP($F423,別表３!$B$9:$I$14,4,FALSE)</f>
        <v>0</v>
      </c>
      <c r="L423" s="231" t="str">
        <f>IF(F423="","",VLOOKUP(F423,別表３!$B$9:$D$14,3,FALSE))</f>
        <v/>
      </c>
      <c r="M423" s="98"/>
      <c r="N423" s="98"/>
      <c r="O423" s="97"/>
      <c r="P423" s="232">
        <f t="shared" si="41"/>
        <v>0</v>
      </c>
      <c r="Q423" s="7">
        <f t="shared" si="45"/>
        <v>0</v>
      </c>
      <c r="R423" s="7">
        <f t="shared" si="43"/>
        <v>0</v>
      </c>
      <c r="S423" s="7">
        <f t="shared" si="44"/>
        <v>0</v>
      </c>
      <c r="T423" s="7" t="str">
        <f t="shared" si="29"/>
        <v/>
      </c>
      <c r="U423" s="7" t="str">
        <f t="shared" si="27"/>
        <v/>
      </c>
    </row>
    <row r="424" spans="1:21" ht="15.95" hidden="1" customHeight="1">
      <c r="A424" s="230" t="s">
        <v>1578</v>
      </c>
      <c r="B424" s="105"/>
      <c r="C424" s="109"/>
      <c r="D424" s="109"/>
      <c r="E424" s="109"/>
      <c r="F424" s="109"/>
      <c r="G424" s="194">
        <f>VLOOKUP(E424,別表３!$B$9:$I$14,6,FALSE)</f>
        <v>0</v>
      </c>
      <c r="H424" s="194">
        <f>VLOOKUP($F424,別表３!$B$9:$I$14,6,FALSE)</f>
        <v>0</v>
      </c>
      <c r="I424" s="194">
        <f>VLOOKUP($F424,別表３!$B$9:$I$14,6,FALSE)</f>
        <v>0</v>
      </c>
      <c r="J424" s="194">
        <f>IF(F424=5,別表２!$E$2,0)</f>
        <v>0</v>
      </c>
      <c r="K424" s="194">
        <f>VLOOKUP($F424,別表３!$B$9:$I$14,4,FALSE)</f>
        <v>0</v>
      </c>
      <c r="L424" s="231" t="str">
        <f>IF(F424="","",VLOOKUP(F424,別表３!$B$9:$D$14,3,FALSE))</f>
        <v/>
      </c>
      <c r="M424" s="98"/>
      <c r="N424" s="98"/>
      <c r="O424" s="97"/>
      <c r="P424" s="232">
        <f t="shared" si="41"/>
        <v>0</v>
      </c>
      <c r="Q424" s="7">
        <f t="shared" si="45"/>
        <v>0</v>
      </c>
      <c r="R424" s="7">
        <f t="shared" si="43"/>
        <v>0</v>
      </c>
      <c r="S424" s="7">
        <f t="shared" si="44"/>
        <v>0</v>
      </c>
      <c r="T424" s="7" t="str">
        <f t="shared" si="29"/>
        <v/>
      </c>
      <c r="U424" s="7" t="str">
        <f t="shared" si="27"/>
        <v/>
      </c>
    </row>
    <row r="425" spans="1:21" ht="15.95" hidden="1" customHeight="1">
      <c r="A425" s="230" t="s">
        <v>1579</v>
      </c>
      <c r="B425" s="105"/>
      <c r="C425" s="108"/>
      <c r="D425" s="108"/>
      <c r="E425" s="109"/>
      <c r="F425" s="109"/>
      <c r="G425" s="194">
        <f>VLOOKUP(E425,別表３!$B$9:$I$14,6,FALSE)</f>
        <v>0</v>
      </c>
      <c r="H425" s="194">
        <f>VLOOKUP($F425,別表３!$B$9:$I$14,6,FALSE)</f>
        <v>0</v>
      </c>
      <c r="I425" s="194">
        <f>VLOOKUP($F425,別表３!$B$9:$I$14,6,FALSE)</f>
        <v>0</v>
      </c>
      <c r="J425" s="194">
        <f>IF(F425=5,別表２!$E$2,0)</f>
        <v>0</v>
      </c>
      <c r="K425" s="194">
        <f>VLOOKUP($F425,別表３!$B$9:$I$14,4,FALSE)</f>
        <v>0</v>
      </c>
      <c r="L425" s="231" t="str">
        <f>IF(F425="","",VLOOKUP(F425,別表３!$B$9:$D$14,3,FALSE))</f>
        <v/>
      </c>
      <c r="M425" s="98"/>
      <c r="N425" s="98"/>
      <c r="O425" s="97"/>
      <c r="P425" s="232">
        <f t="shared" si="41"/>
        <v>0</v>
      </c>
      <c r="Q425" s="7">
        <f t="shared" si="45"/>
        <v>0</v>
      </c>
      <c r="R425" s="7">
        <f t="shared" si="43"/>
        <v>0</v>
      </c>
      <c r="S425" s="7">
        <f t="shared" si="44"/>
        <v>0</v>
      </c>
      <c r="T425" s="7" t="str">
        <f t="shared" si="29"/>
        <v/>
      </c>
      <c r="U425" s="7" t="str">
        <f t="shared" si="27"/>
        <v/>
      </c>
    </row>
    <row r="426" spans="1:21" ht="15.95" hidden="1" customHeight="1">
      <c r="A426" s="230" t="s">
        <v>1580</v>
      </c>
      <c r="B426" s="105"/>
      <c r="C426" s="108"/>
      <c r="D426" s="108"/>
      <c r="E426" s="109"/>
      <c r="F426" s="109"/>
      <c r="G426" s="194">
        <f>VLOOKUP(E426,別表３!$B$9:$I$14,6,FALSE)</f>
        <v>0</v>
      </c>
      <c r="H426" s="194">
        <f>VLOOKUP($F426,別表３!$B$9:$I$14,6,FALSE)</f>
        <v>0</v>
      </c>
      <c r="I426" s="194">
        <f>VLOOKUP($F426,別表３!$B$9:$I$14,6,FALSE)</f>
        <v>0</v>
      </c>
      <c r="J426" s="194">
        <f>IF(F426=5,別表２!$E$2,0)</f>
        <v>0</v>
      </c>
      <c r="K426" s="194">
        <f>VLOOKUP($F426,別表３!$B$9:$I$14,4,FALSE)</f>
        <v>0</v>
      </c>
      <c r="L426" s="231" t="str">
        <f>IF(F426="","",VLOOKUP(F426,別表３!$B$9:$D$14,3,FALSE))</f>
        <v/>
      </c>
      <c r="M426" s="98"/>
      <c r="N426" s="98"/>
      <c r="O426" s="97"/>
      <c r="P426" s="232">
        <f t="shared" si="41"/>
        <v>0</v>
      </c>
      <c r="Q426" s="7">
        <f t="shared" si="45"/>
        <v>0</v>
      </c>
      <c r="R426" s="7">
        <f t="shared" si="43"/>
        <v>0</v>
      </c>
      <c r="S426" s="7">
        <f t="shared" si="44"/>
        <v>0</v>
      </c>
      <c r="T426" s="7" t="str">
        <f t="shared" si="29"/>
        <v/>
      </c>
      <c r="U426" s="7" t="str">
        <f t="shared" si="27"/>
        <v/>
      </c>
    </row>
    <row r="427" spans="1:21" ht="15.95" hidden="1" customHeight="1">
      <c r="A427" s="230" t="s">
        <v>1581</v>
      </c>
      <c r="B427" s="105"/>
      <c r="C427" s="108"/>
      <c r="D427" s="108"/>
      <c r="E427" s="109"/>
      <c r="F427" s="109"/>
      <c r="G427" s="194">
        <f>VLOOKUP(E427,別表３!$B$9:$I$14,6,FALSE)</f>
        <v>0</v>
      </c>
      <c r="H427" s="194">
        <f>VLOOKUP($F427,別表３!$B$9:$I$14,6,FALSE)</f>
        <v>0</v>
      </c>
      <c r="I427" s="194">
        <f>VLOOKUP($F427,別表３!$B$9:$I$14,6,FALSE)</f>
        <v>0</v>
      </c>
      <c r="J427" s="194">
        <f>IF(F427=5,別表２!$E$2,0)</f>
        <v>0</v>
      </c>
      <c r="K427" s="194">
        <f>VLOOKUP($F427,別表３!$B$9:$I$14,4,FALSE)</f>
        <v>0</v>
      </c>
      <c r="L427" s="231" t="str">
        <f>IF(F427="","",VLOOKUP(F427,別表３!$B$9:$D$14,3,FALSE))</f>
        <v/>
      </c>
      <c r="M427" s="98"/>
      <c r="N427" s="98"/>
      <c r="O427" s="97"/>
      <c r="P427" s="232">
        <f t="shared" si="41"/>
        <v>0</v>
      </c>
      <c r="Q427" s="7">
        <f t="shared" si="45"/>
        <v>0</v>
      </c>
      <c r="R427" s="7">
        <f t="shared" si="43"/>
        <v>0</v>
      </c>
      <c r="S427" s="7">
        <f t="shared" si="44"/>
        <v>0</v>
      </c>
      <c r="T427" s="7" t="str">
        <f t="shared" si="29"/>
        <v/>
      </c>
      <c r="U427" s="7" t="str">
        <f t="shared" si="27"/>
        <v/>
      </c>
    </row>
    <row r="428" spans="1:21" ht="15.95" hidden="1" customHeight="1">
      <c r="A428" s="230" t="s">
        <v>1582</v>
      </c>
      <c r="B428" s="105"/>
      <c r="C428" s="108"/>
      <c r="D428" s="108"/>
      <c r="E428" s="109"/>
      <c r="F428" s="109"/>
      <c r="G428" s="194">
        <f>VLOOKUP(E428,別表３!$B$9:$I$14,6,FALSE)</f>
        <v>0</v>
      </c>
      <c r="H428" s="194">
        <f>VLOOKUP($F428,別表３!$B$9:$I$14,6,FALSE)</f>
        <v>0</v>
      </c>
      <c r="I428" s="194">
        <f>VLOOKUP($F428,別表３!$B$9:$I$14,6,FALSE)</f>
        <v>0</v>
      </c>
      <c r="J428" s="194">
        <f>IF(F428=5,別表２!$E$2,0)</f>
        <v>0</v>
      </c>
      <c r="K428" s="194">
        <f>VLOOKUP($F428,別表３!$B$9:$I$14,4,FALSE)</f>
        <v>0</v>
      </c>
      <c r="L428" s="231" t="str">
        <f>IF(F428="","",VLOOKUP(F428,別表３!$B$9:$D$14,3,FALSE))</f>
        <v/>
      </c>
      <c r="M428" s="98"/>
      <c r="N428" s="98"/>
      <c r="O428" s="97"/>
      <c r="P428" s="232">
        <f t="shared" si="41"/>
        <v>0</v>
      </c>
      <c r="Q428" s="7">
        <f t="shared" si="45"/>
        <v>0</v>
      </c>
      <c r="R428" s="7">
        <f t="shared" si="43"/>
        <v>0</v>
      </c>
      <c r="S428" s="7">
        <f t="shared" si="44"/>
        <v>0</v>
      </c>
      <c r="T428" s="7" t="str">
        <f t="shared" si="29"/>
        <v/>
      </c>
      <c r="U428" s="7" t="str">
        <f t="shared" si="27"/>
        <v/>
      </c>
    </row>
    <row r="429" spans="1:21" ht="15.95" hidden="1" customHeight="1">
      <c r="A429" s="230" t="s">
        <v>1583</v>
      </c>
      <c r="B429" s="105"/>
      <c r="C429" s="108"/>
      <c r="D429" s="108"/>
      <c r="E429" s="109"/>
      <c r="F429" s="109"/>
      <c r="G429" s="194">
        <f>VLOOKUP(E429,別表３!$B$9:$I$14,6,FALSE)</f>
        <v>0</v>
      </c>
      <c r="H429" s="194">
        <f>VLOOKUP($F429,別表３!$B$9:$I$14,6,FALSE)</f>
        <v>0</v>
      </c>
      <c r="I429" s="194">
        <f>VLOOKUP($F429,別表３!$B$9:$I$14,6,FALSE)</f>
        <v>0</v>
      </c>
      <c r="J429" s="194">
        <f>IF(F429=5,別表２!$E$2,0)</f>
        <v>0</v>
      </c>
      <c r="K429" s="194">
        <f>VLOOKUP($F429,別表３!$B$9:$I$14,4,FALSE)</f>
        <v>0</v>
      </c>
      <c r="L429" s="231" t="str">
        <f>IF(F429="","",VLOOKUP(F429,別表３!$B$9:$D$14,3,FALSE))</f>
        <v/>
      </c>
      <c r="M429" s="98"/>
      <c r="N429" s="98"/>
      <c r="O429" s="97"/>
      <c r="P429" s="232">
        <f t="shared" si="41"/>
        <v>0</v>
      </c>
      <c r="Q429" s="7">
        <f t="shared" si="45"/>
        <v>0</v>
      </c>
      <c r="R429" s="7">
        <f t="shared" si="43"/>
        <v>0</v>
      </c>
      <c r="S429" s="7">
        <f t="shared" si="44"/>
        <v>0</v>
      </c>
      <c r="T429" s="7" t="str">
        <f t="shared" si="29"/>
        <v/>
      </c>
      <c r="U429" s="7" t="str">
        <f t="shared" si="27"/>
        <v/>
      </c>
    </row>
    <row r="430" spans="1:21" ht="15.95" hidden="1" customHeight="1">
      <c r="A430" s="230" t="s">
        <v>1584</v>
      </c>
      <c r="B430" s="105"/>
      <c r="C430" s="108"/>
      <c r="D430" s="108"/>
      <c r="E430" s="109"/>
      <c r="F430" s="109"/>
      <c r="G430" s="194">
        <f>VLOOKUP(E430,別表３!$B$9:$I$14,6,FALSE)</f>
        <v>0</v>
      </c>
      <c r="H430" s="194">
        <f>VLOOKUP($F430,別表３!$B$9:$I$14,6,FALSE)</f>
        <v>0</v>
      </c>
      <c r="I430" s="194">
        <f>VLOOKUP($F430,別表３!$B$9:$I$14,6,FALSE)</f>
        <v>0</v>
      </c>
      <c r="J430" s="194">
        <f>IF(F430=5,別表２!$E$2,0)</f>
        <v>0</v>
      </c>
      <c r="K430" s="194">
        <f>VLOOKUP($F430,別表３!$B$9:$I$14,4,FALSE)</f>
        <v>0</v>
      </c>
      <c r="L430" s="231" t="str">
        <f>IF(F430="","",VLOOKUP(F430,別表３!$B$9:$D$14,3,FALSE))</f>
        <v/>
      </c>
      <c r="M430" s="98"/>
      <c r="N430" s="98"/>
      <c r="O430" s="97"/>
      <c r="P430" s="232">
        <f t="shared" si="41"/>
        <v>0</v>
      </c>
      <c r="Q430" s="7">
        <f t="shared" si="45"/>
        <v>0</v>
      </c>
      <c r="R430" s="7">
        <f t="shared" si="43"/>
        <v>0</v>
      </c>
      <c r="S430" s="7">
        <f t="shared" si="44"/>
        <v>0</v>
      </c>
      <c r="T430" s="7" t="str">
        <f t="shared" si="29"/>
        <v/>
      </c>
      <c r="U430" s="7" t="str">
        <f t="shared" si="27"/>
        <v/>
      </c>
    </row>
    <row r="431" spans="1:21" ht="15.95" hidden="1" customHeight="1">
      <c r="A431" s="230" t="s">
        <v>1585</v>
      </c>
      <c r="B431" s="105"/>
      <c r="C431" s="108"/>
      <c r="D431" s="108"/>
      <c r="E431" s="109"/>
      <c r="F431" s="109"/>
      <c r="G431" s="194">
        <f>VLOOKUP(E431,別表３!$B$9:$I$14,6,FALSE)</f>
        <v>0</v>
      </c>
      <c r="H431" s="194">
        <f>VLOOKUP($F431,別表３!$B$9:$I$14,6,FALSE)</f>
        <v>0</v>
      </c>
      <c r="I431" s="194">
        <f>VLOOKUP($F431,別表３!$B$9:$I$14,6,FALSE)</f>
        <v>0</v>
      </c>
      <c r="J431" s="194">
        <f>IF(F431=5,別表２!$E$2,0)</f>
        <v>0</v>
      </c>
      <c r="K431" s="194">
        <f>VLOOKUP($F431,別表３!$B$9:$I$14,4,FALSE)</f>
        <v>0</v>
      </c>
      <c r="L431" s="231" t="str">
        <f>IF(F431="","",VLOOKUP(F431,別表３!$B$9:$D$14,3,FALSE))</f>
        <v/>
      </c>
      <c r="M431" s="98"/>
      <c r="N431" s="98"/>
      <c r="O431" s="97"/>
      <c r="P431" s="232">
        <f t="shared" si="41"/>
        <v>0</v>
      </c>
      <c r="Q431" s="7">
        <f>IF(E431=5,G431,0)</f>
        <v>0</v>
      </c>
      <c r="R431" s="7">
        <f t="shared" si="43"/>
        <v>0</v>
      </c>
      <c r="S431" s="7">
        <f t="shared" si="44"/>
        <v>0</v>
      </c>
      <c r="T431" s="7" t="str">
        <f t="shared" si="29"/>
        <v/>
      </c>
      <c r="U431" s="7" t="str">
        <f t="shared" si="27"/>
        <v/>
      </c>
    </row>
    <row r="432" spans="1:21" s="217" customFormat="1" ht="15.95" hidden="1" customHeight="1">
      <c r="A432" s="230" t="s">
        <v>1586</v>
      </c>
      <c r="B432" s="105"/>
      <c r="C432" s="108"/>
      <c r="D432" s="108"/>
      <c r="E432" s="108"/>
      <c r="F432" s="108"/>
      <c r="G432" s="194">
        <f>VLOOKUP(E432,別表３!$B$9:$I$14,6,FALSE)</f>
        <v>0</v>
      </c>
      <c r="H432" s="194">
        <f>VLOOKUP($F432,別表３!$B$9:$I$14,6,FALSE)</f>
        <v>0</v>
      </c>
      <c r="I432" s="194">
        <f>VLOOKUP($F432,別表３!$B$9:$I$14,6,FALSE)</f>
        <v>0</v>
      </c>
      <c r="J432" s="194">
        <f>IF(F432=5,別表２!$E$2,0)</f>
        <v>0</v>
      </c>
      <c r="K432" s="194">
        <f>VLOOKUP($F432,別表３!$B$9:$I$14,4,FALSE)</f>
        <v>0</v>
      </c>
      <c r="L432" s="231" t="str">
        <f>IF(F432="","",VLOOKUP(F432,別表３!$B$9:$D$14,3,FALSE))</f>
        <v/>
      </c>
      <c r="M432" s="98"/>
      <c r="N432" s="98"/>
      <c r="O432" s="97"/>
      <c r="P432" s="232">
        <f t="shared" si="41"/>
        <v>0</v>
      </c>
      <c r="Q432" s="7">
        <f t="shared" ref="Q432:Q452" si="46">IF(E432=5,G432,0)</f>
        <v>0</v>
      </c>
      <c r="R432" s="7">
        <f t="shared" si="43"/>
        <v>0</v>
      </c>
      <c r="S432" s="7">
        <f t="shared" si="44"/>
        <v>0</v>
      </c>
      <c r="T432" s="7" t="str">
        <f t="shared" si="29"/>
        <v/>
      </c>
      <c r="U432" s="7" t="str">
        <f t="shared" si="27"/>
        <v/>
      </c>
    </row>
    <row r="433" spans="1:21" s="217" customFormat="1" ht="15.95" hidden="1" customHeight="1">
      <c r="A433" s="230" t="s">
        <v>1587</v>
      </c>
      <c r="B433" s="105"/>
      <c r="C433" s="108"/>
      <c r="D433" s="108"/>
      <c r="E433" s="108"/>
      <c r="F433" s="108"/>
      <c r="G433" s="194">
        <f>VLOOKUP(E433,別表３!$B$9:$I$14,6,FALSE)</f>
        <v>0</v>
      </c>
      <c r="H433" s="194">
        <f>VLOOKUP($F433,別表３!$B$9:$I$14,6,FALSE)</f>
        <v>0</v>
      </c>
      <c r="I433" s="194">
        <f>VLOOKUP($F433,別表３!$B$9:$I$14,6,FALSE)</f>
        <v>0</v>
      </c>
      <c r="J433" s="194">
        <f>IF(F433=5,別表２!$E$2,0)</f>
        <v>0</v>
      </c>
      <c r="K433" s="194">
        <f>VLOOKUP($F433,別表３!$B$9:$I$14,4,FALSE)</f>
        <v>0</v>
      </c>
      <c r="L433" s="231" t="str">
        <f>IF(F433="","",VLOOKUP(F433,別表３!$B$9:$D$14,3,FALSE))</f>
        <v/>
      </c>
      <c r="M433" s="98"/>
      <c r="N433" s="98"/>
      <c r="O433" s="97"/>
      <c r="P433" s="232">
        <f t="shared" si="41"/>
        <v>0</v>
      </c>
      <c r="Q433" s="7">
        <f t="shared" si="46"/>
        <v>0</v>
      </c>
      <c r="R433" s="7">
        <f t="shared" si="43"/>
        <v>0</v>
      </c>
      <c r="S433" s="7">
        <f t="shared" si="44"/>
        <v>0</v>
      </c>
      <c r="T433" s="7" t="str">
        <f t="shared" si="29"/>
        <v/>
      </c>
      <c r="U433" s="7" t="str">
        <f t="shared" si="27"/>
        <v/>
      </c>
    </row>
    <row r="434" spans="1:21" s="217" customFormat="1" ht="15.95" hidden="1" customHeight="1">
      <c r="A434" s="230" t="s">
        <v>1588</v>
      </c>
      <c r="B434" s="105"/>
      <c r="C434" s="110"/>
      <c r="D434" s="110"/>
      <c r="E434" s="108"/>
      <c r="F434" s="108"/>
      <c r="G434" s="194">
        <f>VLOOKUP(E434,別表３!$B$9:$I$14,6,FALSE)</f>
        <v>0</v>
      </c>
      <c r="H434" s="194">
        <f>VLOOKUP($F434,別表３!$B$9:$I$14,6,FALSE)</f>
        <v>0</v>
      </c>
      <c r="I434" s="194">
        <f>VLOOKUP($F434,別表３!$B$9:$I$14,6,FALSE)</f>
        <v>0</v>
      </c>
      <c r="J434" s="194">
        <f>IF(F434=5,別表２!$E$2,0)</f>
        <v>0</v>
      </c>
      <c r="K434" s="194">
        <f>VLOOKUP($F434,別表３!$B$9:$I$14,4,FALSE)</f>
        <v>0</v>
      </c>
      <c r="L434" s="231" t="str">
        <f>IF(F434="","",VLOOKUP(F434,別表３!$B$9:$D$14,3,FALSE))</f>
        <v/>
      </c>
      <c r="M434" s="98"/>
      <c r="N434" s="98"/>
      <c r="O434" s="97"/>
      <c r="P434" s="232">
        <f t="shared" si="41"/>
        <v>0</v>
      </c>
      <c r="Q434" s="7">
        <f t="shared" si="46"/>
        <v>0</v>
      </c>
      <c r="R434" s="7">
        <f t="shared" si="43"/>
        <v>0</v>
      </c>
      <c r="S434" s="7">
        <f t="shared" si="44"/>
        <v>0</v>
      </c>
      <c r="T434" s="7" t="str">
        <f t="shared" si="29"/>
        <v/>
      </c>
      <c r="U434" s="7" t="str">
        <f t="shared" si="27"/>
        <v/>
      </c>
    </row>
    <row r="435" spans="1:21" s="217" customFormat="1" ht="15.95" hidden="1" customHeight="1">
      <c r="A435" s="230" t="s">
        <v>1589</v>
      </c>
      <c r="B435" s="105"/>
      <c r="C435" s="108"/>
      <c r="D435" s="108"/>
      <c r="E435" s="108"/>
      <c r="F435" s="108"/>
      <c r="G435" s="194">
        <f>VLOOKUP(E435,別表３!$B$9:$I$14,6,FALSE)</f>
        <v>0</v>
      </c>
      <c r="H435" s="194">
        <f>VLOOKUP($F435,別表３!$B$9:$I$14,6,FALSE)</f>
        <v>0</v>
      </c>
      <c r="I435" s="194">
        <f>VLOOKUP($F435,別表３!$B$9:$I$14,6,FALSE)</f>
        <v>0</v>
      </c>
      <c r="J435" s="194">
        <f>IF(F435=5,別表２!$E$2,0)</f>
        <v>0</v>
      </c>
      <c r="K435" s="194">
        <f>VLOOKUP($F435,別表３!$B$9:$I$14,4,FALSE)</f>
        <v>0</v>
      </c>
      <c r="L435" s="231" t="str">
        <f>IF(F435="","",VLOOKUP(F435,別表３!$B$9:$D$14,3,FALSE))</f>
        <v/>
      </c>
      <c r="M435" s="98"/>
      <c r="N435" s="98"/>
      <c r="O435" s="97"/>
      <c r="P435" s="232">
        <f t="shared" si="41"/>
        <v>0</v>
      </c>
      <c r="Q435" s="7">
        <f t="shared" si="46"/>
        <v>0</v>
      </c>
      <c r="R435" s="7">
        <f t="shared" si="43"/>
        <v>0</v>
      </c>
      <c r="S435" s="7">
        <f t="shared" si="44"/>
        <v>0</v>
      </c>
      <c r="T435" s="7" t="str">
        <f t="shared" si="29"/>
        <v/>
      </c>
      <c r="U435" s="7" t="str">
        <f t="shared" si="27"/>
        <v/>
      </c>
    </row>
    <row r="436" spans="1:21" ht="15.95" hidden="1" customHeight="1">
      <c r="A436" s="230" t="s">
        <v>1590</v>
      </c>
      <c r="B436" s="105"/>
      <c r="C436" s="108"/>
      <c r="D436" s="108"/>
      <c r="E436" s="109"/>
      <c r="F436" s="109"/>
      <c r="G436" s="194">
        <f>VLOOKUP(E436,別表３!$B$9:$I$14,6,FALSE)</f>
        <v>0</v>
      </c>
      <c r="H436" s="194">
        <f>VLOOKUP($F436,別表３!$B$9:$I$14,6,FALSE)</f>
        <v>0</v>
      </c>
      <c r="I436" s="194">
        <f>VLOOKUP($F436,別表３!$B$9:$I$14,6,FALSE)</f>
        <v>0</v>
      </c>
      <c r="J436" s="194">
        <f>IF(F436=5,別表２!$E$2,0)</f>
        <v>0</v>
      </c>
      <c r="K436" s="194">
        <f>VLOOKUP($F436,別表３!$B$9:$I$14,4,FALSE)</f>
        <v>0</v>
      </c>
      <c r="L436" s="231" t="str">
        <f>IF(F436="","",VLOOKUP(F436,別表３!$B$9:$D$14,3,FALSE))</f>
        <v/>
      </c>
      <c r="M436" s="98"/>
      <c r="N436" s="98"/>
      <c r="O436" s="97"/>
      <c r="P436" s="232">
        <f t="shared" si="41"/>
        <v>0</v>
      </c>
      <c r="Q436" s="7">
        <f t="shared" si="46"/>
        <v>0</v>
      </c>
      <c r="R436" s="7">
        <f t="shared" si="43"/>
        <v>0</v>
      </c>
      <c r="S436" s="7">
        <f t="shared" si="44"/>
        <v>0</v>
      </c>
      <c r="T436" s="7" t="str">
        <f t="shared" si="29"/>
        <v/>
      </c>
      <c r="U436" s="7" t="str">
        <f t="shared" si="27"/>
        <v/>
      </c>
    </row>
    <row r="437" spans="1:21" ht="15.95" hidden="1" customHeight="1">
      <c r="A437" s="230" t="s">
        <v>1591</v>
      </c>
      <c r="B437" s="105"/>
      <c r="C437" s="108"/>
      <c r="D437" s="108"/>
      <c r="E437" s="109"/>
      <c r="F437" s="109"/>
      <c r="G437" s="194">
        <f>VLOOKUP(E437,別表３!$B$9:$I$14,6,FALSE)</f>
        <v>0</v>
      </c>
      <c r="H437" s="194">
        <f>VLOOKUP($F437,別表３!$B$9:$I$14,6,FALSE)</f>
        <v>0</v>
      </c>
      <c r="I437" s="194">
        <f>VLOOKUP($F437,別表３!$B$9:$I$14,6,FALSE)</f>
        <v>0</v>
      </c>
      <c r="J437" s="194">
        <f>IF(F437=5,別表２!$E$2,0)</f>
        <v>0</v>
      </c>
      <c r="K437" s="194">
        <f>VLOOKUP($F437,別表３!$B$9:$I$14,4,FALSE)</f>
        <v>0</v>
      </c>
      <c r="L437" s="231" t="str">
        <f>IF(F437="","",VLOOKUP(F437,別表３!$B$9:$D$14,3,FALSE))</f>
        <v/>
      </c>
      <c r="M437" s="98"/>
      <c r="N437" s="98"/>
      <c r="O437" s="97"/>
      <c r="P437" s="232">
        <f t="shared" si="41"/>
        <v>0</v>
      </c>
      <c r="Q437" s="7">
        <f t="shared" si="46"/>
        <v>0</v>
      </c>
      <c r="R437" s="7">
        <f t="shared" si="43"/>
        <v>0</v>
      </c>
      <c r="S437" s="7">
        <f t="shared" si="44"/>
        <v>0</v>
      </c>
      <c r="T437" s="7" t="str">
        <f t="shared" si="29"/>
        <v/>
      </c>
      <c r="U437" s="7" t="str">
        <f t="shared" ref="U437:U531" si="47">IF(F437="","",VLOOKUP(F437,$V$53:$W$58,2,FALSE))</f>
        <v/>
      </c>
    </row>
    <row r="438" spans="1:21" ht="15.95" hidden="1" customHeight="1">
      <c r="A438" s="230" t="s">
        <v>1592</v>
      </c>
      <c r="B438" s="105"/>
      <c r="C438" s="108"/>
      <c r="D438" s="108"/>
      <c r="E438" s="109"/>
      <c r="F438" s="109"/>
      <c r="G438" s="194">
        <f>VLOOKUP(E438,別表３!$B$9:$I$14,6,FALSE)</f>
        <v>0</v>
      </c>
      <c r="H438" s="194">
        <f>VLOOKUP($F438,別表３!$B$9:$I$14,6,FALSE)</f>
        <v>0</v>
      </c>
      <c r="I438" s="194">
        <f>VLOOKUP($F438,別表３!$B$9:$I$14,6,FALSE)</f>
        <v>0</v>
      </c>
      <c r="J438" s="194">
        <f>IF(F438=5,別表２!$E$2,0)</f>
        <v>0</v>
      </c>
      <c r="K438" s="194">
        <f>VLOOKUP($F438,別表３!$B$9:$I$14,4,FALSE)</f>
        <v>0</v>
      </c>
      <c r="L438" s="231" t="str">
        <f>IF(F438="","",VLOOKUP(F438,別表３!$B$9:$D$14,3,FALSE))</f>
        <v/>
      </c>
      <c r="M438" s="98"/>
      <c r="N438" s="98"/>
      <c r="O438" s="97"/>
      <c r="P438" s="232">
        <f t="shared" si="41"/>
        <v>0</v>
      </c>
      <c r="Q438" s="7">
        <f t="shared" si="46"/>
        <v>0</v>
      </c>
      <c r="R438" s="7">
        <f t="shared" si="43"/>
        <v>0</v>
      </c>
      <c r="S438" s="7">
        <f t="shared" si="44"/>
        <v>0</v>
      </c>
      <c r="T438" s="7" t="str">
        <f t="shared" ref="T438:T501" si="48">IF(E438="","",VLOOKUP(E438,$V$53:$W$58,2,FALSE))</f>
        <v/>
      </c>
      <c r="U438" s="7" t="str">
        <f t="shared" si="47"/>
        <v/>
      </c>
    </row>
    <row r="439" spans="1:21" ht="15.95" hidden="1" customHeight="1">
      <c r="A439" s="230" t="s">
        <v>1593</v>
      </c>
      <c r="B439" s="105"/>
      <c r="C439" s="108"/>
      <c r="D439" s="108"/>
      <c r="E439" s="109"/>
      <c r="F439" s="109"/>
      <c r="G439" s="194">
        <f>VLOOKUP(E439,別表３!$B$9:$I$14,6,FALSE)</f>
        <v>0</v>
      </c>
      <c r="H439" s="194">
        <f>VLOOKUP($F439,別表３!$B$9:$I$14,6,FALSE)</f>
        <v>0</v>
      </c>
      <c r="I439" s="194">
        <f>VLOOKUP($F439,別表３!$B$9:$I$14,6,FALSE)</f>
        <v>0</v>
      </c>
      <c r="J439" s="194">
        <f>IF(F439=5,別表２!$E$2,0)</f>
        <v>0</v>
      </c>
      <c r="K439" s="194">
        <f>VLOOKUP($F439,別表３!$B$9:$I$14,4,FALSE)</f>
        <v>0</v>
      </c>
      <c r="L439" s="231" t="str">
        <f>IF(F439="","",VLOOKUP(F439,別表３!$B$9:$D$14,3,FALSE))</f>
        <v/>
      </c>
      <c r="M439" s="98"/>
      <c r="N439" s="98"/>
      <c r="O439" s="97"/>
      <c r="P439" s="232">
        <f t="shared" ref="P439:P502" si="49">IF(J439=0,0,IF(M439="",J439,M439))+IF(N439="",K439,IF(L439&lt;=N439+O439,L439,N439+O439))+SUM(G439:I439)</f>
        <v>0</v>
      </c>
      <c r="Q439" s="7">
        <f t="shared" si="46"/>
        <v>0</v>
      </c>
      <c r="R439" s="7">
        <f t="shared" si="43"/>
        <v>0</v>
      </c>
      <c r="S439" s="7">
        <f t="shared" si="44"/>
        <v>0</v>
      </c>
      <c r="T439" s="7" t="str">
        <f t="shared" si="48"/>
        <v/>
      </c>
      <c r="U439" s="7" t="str">
        <f t="shared" si="47"/>
        <v/>
      </c>
    </row>
    <row r="440" spans="1:21" ht="15.95" hidden="1" customHeight="1">
      <c r="A440" s="230" t="s">
        <v>1594</v>
      </c>
      <c r="B440" s="105"/>
      <c r="C440" s="108"/>
      <c r="D440" s="108"/>
      <c r="E440" s="109"/>
      <c r="F440" s="109"/>
      <c r="G440" s="194">
        <f>VLOOKUP(E440,別表３!$B$9:$I$14,6,FALSE)</f>
        <v>0</v>
      </c>
      <c r="H440" s="194">
        <f>VLOOKUP($F440,別表３!$B$9:$I$14,6,FALSE)</f>
        <v>0</v>
      </c>
      <c r="I440" s="194">
        <f>VLOOKUP($F440,別表３!$B$9:$I$14,6,FALSE)</f>
        <v>0</v>
      </c>
      <c r="J440" s="194">
        <f>IF(F440=5,別表２!$E$2,0)</f>
        <v>0</v>
      </c>
      <c r="K440" s="194">
        <f>VLOOKUP($F440,別表３!$B$9:$I$14,4,FALSE)</f>
        <v>0</v>
      </c>
      <c r="L440" s="231" t="str">
        <f>IF(F440="","",VLOOKUP(F440,別表３!$B$9:$D$14,3,FALSE))</f>
        <v/>
      </c>
      <c r="M440" s="98"/>
      <c r="N440" s="98"/>
      <c r="O440" s="97"/>
      <c r="P440" s="232">
        <f t="shared" si="49"/>
        <v>0</v>
      </c>
      <c r="Q440" s="7">
        <f t="shared" si="46"/>
        <v>0</v>
      </c>
      <c r="R440" s="7">
        <f t="shared" si="43"/>
        <v>0</v>
      </c>
      <c r="S440" s="7">
        <f t="shared" si="44"/>
        <v>0</v>
      </c>
      <c r="T440" s="7" t="str">
        <f t="shared" si="48"/>
        <v/>
      </c>
      <c r="U440" s="7" t="str">
        <f t="shared" si="47"/>
        <v/>
      </c>
    </row>
    <row r="441" spans="1:21" ht="15.95" hidden="1" customHeight="1">
      <c r="A441" s="230" t="s">
        <v>1595</v>
      </c>
      <c r="B441" s="105"/>
      <c r="C441" s="108"/>
      <c r="D441" s="108"/>
      <c r="E441" s="109"/>
      <c r="F441" s="109"/>
      <c r="G441" s="194">
        <f>VLOOKUP(E441,別表３!$B$9:$I$14,6,FALSE)</f>
        <v>0</v>
      </c>
      <c r="H441" s="194">
        <f>VLOOKUP($F441,別表３!$B$9:$I$14,6,FALSE)</f>
        <v>0</v>
      </c>
      <c r="I441" s="194">
        <f>VLOOKUP($F441,別表３!$B$9:$I$14,6,FALSE)</f>
        <v>0</v>
      </c>
      <c r="J441" s="194">
        <f>IF(F441=5,別表２!$E$2,0)</f>
        <v>0</v>
      </c>
      <c r="K441" s="194">
        <f>VLOOKUP($F441,別表３!$B$9:$I$14,4,FALSE)</f>
        <v>0</v>
      </c>
      <c r="L441" s="231" t="str">
        <f>IF(F441="","",VLOOKUP(F441,別表３!$B$9:$D$14,3,FALSE))</f>
        <v/>
      </c>
      <c r="M441" s="98"/>
      <c r="N441" s="98"/>
      <c r="O441" s="97"/>
      <c r="P441" s="232">
        <f t="shared" si="49"/>
        <v>0</v>
      </c>
      <c r="Q441" s="7">
        <f t="shared" si="46"/>
        <v>0</v>
      </c>
      <c r="R441" s="7">
        <f t="shared" si="43"/>
        <v>0</v>
      </c>
      <c r="S441" s="7">
        <f t="shared" si="44"/>
        <v>0</v>
      </c>
      <c r="T441" s="7" t="str">
        <f t="shared" si="48"/>
        <v/>
      </c>
      <c r="U441" s="7" t="str">
        <f t="shared" si="47"/>
        <v/>
      </c>
    </row>
    <row r="442" spans="1:21" ht="15.95" hidden="1" customHeight="1">
      <c r="A442" s="230" t="s">
        <v>1596</v>
      </c>
      <c r="B442" s="105"/>
      <c r="C442" s="109"/>
      <c r="D442" s="109"/>
      <c r="E442" s="109"/>
      <c r="F442" s="109"/>
      <c r="G442" s="194">
        <f>VLOOKUP(E442,別表３!$B$9:$I$14,6,FALSE)</f>
        <v>0</v>
      </c>
      <c r="H442" s="194">
        <f>VLOOKUP($F442,別表３!$B$9:$I$14,6,FALSE)</f>
        <v>0</v>
      </c>
      <c r="I442" s="194">
        <f>VLOOKUP($F442,別表３!$B$9:$I$14,6,FALSE)</f>
        <v>0</v>
      </c>
      <c r="J442" s="194">
        <f>IF(F442=5,別表２!$E$2,0)</f>
        <v>0</v>
      </c>
      <c r="K442" s="194">
        <f>VLOOKUP($F442,別表３!$B$9:$I$14,4,FALSE)</f>
        <v>0</v>
      </c>
      <c r="L442" s="231" t="str">
        <f>IF(F442="","",VLOOKUP(F442,別表３!$B$9:$D$14,3,FALSE))</f>
        <v/>
      </c>
      <c r="M442" s="98"/>
      <c r="N442" s="98"/>
      <c r="O442" s="97"/>
      <c r="P442" s="232">
        <f t="shared" si="49"/>
        <v>0</v>
      </c>
      <c r="Q442" s="7">
        <f t="shared" si="46"/>
        <v>0</v>
      </c>
      <c r="R442" s="7">
        <f t="shared" si="43"/>
        <v>0</v>
      </c>
      <c r="S442" s="7">
        <f t="shared" si="44"/>
        <v>0</v>
      </c>
      <c r="T442" s="7" t="str">
        <f t="shared" si="48"/>
        <v/>
      </c>
      <c r="U442" s="7" t="str">
        <f t="shared" si="47"/>
        <v/>
      </c>
    </row>
    <row r="443" spans="1:21" ht="15.95" hidden="1" customHeight="1">
      <c r="A443" s="230" t="s">
        <v>1597</v>
      </c>
      <c r="B443" s="105"/>
      <c r="C443" s="109"/>
      <c r="D443" s="109"/>
      <c r="E443" s="109"/>
      <c r="F443" s="109"/>
      <c r="G443" s="194">
        <f>VLOOKUP(E443,別表３!$B$9:$I$14,6,FALSE)</f>
        <v>0</v>
      </c>
      <c r="H443" s="194">
        <f>VLOOKUP($F443,別表３!$B$9:$I$14,6,FALSE)</f>
        <v>0</v>
      </c>
      <c r="I443" s="194">
        <f>VLOOKUP($F443,別表３!$B$9:$I$14,6,FALSE)</f>
        <v>0</v>
      </c>
      <c r="J443" s="194">
        <f>IF(F443=5,別表２!$E$2,0)</f>
        <v>0</v>
      </c>
      <c r="K443" s="194">
        <f>VLOOKUP($F443,別表３!$B$9:$I$14,4,FALSE)</f>
        <v>0</v>
      </c>
      <c r="L443" s="231" t="str">
        <f>IF(F443="","",VLOOKUP(F443,別表３!$B$9:$D$14,3,FALSE))</f>
        <v/>
      </c>
      <c r="M443" s="98"/>
      <c r="N443" s="98"/>
      <c r="O443" s="97"/>
      <c r="P443" s="232">
        <f t="shared" si="49"/>
        <v>0</v>
      </c>
      <c r="Q443" s="7">
        <f t="shared" si="46"/>
        <v>0</v>
      </c>
      <c r="R443" s="7">
        <f t="shared" si="43"/>
        <v>0</v>
      </c>
      <c r="S443" s="7">
        <f t="shared" si="44"/>
        <v>0</v>
      </c>
      <c r="T443" s="7" t="str">
        <f t="shared" si="48"/>
        <v/>
      </c>
      <c r="U443" s="7" t="str">
        <f t="shared" si="47"/>
        <v/>
      </c>
    </row>
    <row r="444" spans="1:21" ht="15.95" hidden="1" customHeight="1">
      <c r="A444" s="230" t="s">
        <v>1598</v>
      </c>
      <c r="B444" s="105"/>
      <c r="C444" s="109"/>
      <c r="D444" s="109"/>
      <c r="E444" s="109"/>
      <c r="F444" s="109"/>
      <c r="G444" s="194">
        <f>VLOOKUP(E444,別表３!$B$9:$I$14,6,FALSE)</f>
        <v>0</v>
      </c>
      <c r="H444" s="194">
        <f>VLOOKUP($F444,別表３!$B$9:$I$14,6,FALSE)</f>
        <v>0</v>
      </c>
      <c r="I444" s="194">
        <f>VLOOKUP($F444,別表３!$B$9:$I$14,6,FALSE)</f>
        <v>0</v>
      </c>
      <c r="J444" s="194">
        <f>IF(F444=5,別表２!$E$2,0)</f>
        <v>0</v>
      </c>
      <c r="K444" s="194">
        <f>VLOOKUP($F444,別表３!$B$9:$I$14,4,FALSE)</f>
        <v>0</v>
      </c>
      <c r="L444" s="231" t="str">
        <f>IF(F444="","",VLOOKUP(F444,別表３!$B$9:$D$14,3,FALSE))</f>
        <v/>
      </c>
      <c r="M444" s="98"/>
      <c r="N444" s="98"/>
      <c r="O444" s="97"/>
      <c r="P444" s="232">
        <f t="shared" si="49"/>
        <v>0</v>
      </c>
      <c r="Q444" s="7">
        <f t="shared" si="46"/>
        <v>0</v>
      </c>
      <c r="R444" s="7">
        <f t="shared" si="43"/>
        <v>0</v>
      </c>
      <c r="S444" s="7">
        <f t="shared" si="44"/>
        <v>0</v>
      </c>
      <c r="T444" s="7" t="str">
        <f t="shared" si="48"/>
        <v/>
      </c>
      <c r="U444" s="7" t="str">
        <f t="shared" si="47"/>
        <v/>
      </c>
    </row>
    <row r="445" spans="1:21" ht="15.95" hidden="1" customHeight="1">
      <c r="A445" s="230" t="s">
        <v>1599</v>
      </c>
      <c r="B445" s="105"/>
      <c r="C445" s="109"/>
      <c r="D445" s="109"/>
      <c r="E445" s="109"/>
      <c r="F445" s="109"/>
      <c r="G445" s="194">
        <f>VLOOKUP(E445,別表３!$B$9:$I$14,6,FALSE)</f>
        <v>0</v>
      </c>
      <c r="H445" s="194">
        <f>VLOOKUP($F445,別表３!$B$9:$I$14,6,FALSE)</f>
        <v>0</v>
      </c>
      <c r="I445" s="194">
        <f>VLOOKUP($F445,別表３!$B$9:$I$14,6,FALSE)</f>
        <v>0</v>
      </c>
      <c r="J445" s="194">
        <f>IF(F445=5,別表２!$E$2,0)</f>
        <v>0</v>
      </c>
      <c r="K445" s="194">
        <f>VLOOKUP($F445,別表３!$B$9:$I$14,4,FALSE)</f>
        <v>0</v>
      </c>
      <c r="L445" s="231" t="str">
        <f>IF(F445="","",VLOOKUP(F445,別表３!$B$9:$D$14,3,FALSE))</f>
        <v/>
      </c>
      <c r="M445" s="98"/>
      <c r="N445" s="98"/>
      <c r="O445" s="97"/>
      <c r="P445" s="232">
        <f t="shared" si="49"/>
        <v>0</v>
      </c>
      <c r="Q445" s="7">
        <f t="shared" si="46"/>
        <v>0</v>
      </c>
      <c r="R445" s="7">
        <f t="shared" si="43"/>
        <v>0</v>
      </c>
      <c r="S445" s="7">
        <f t="shared" si="44"/>
        <v>0</v>
      </c>
      <c r="T445" s="7" t="str">
        <f t="shared" si="48"/>
        <v/>
      </c>
      <c r="U445" s="7" t="str">
        <f t="shared" si="47"/>
        <v/>
      </c>
    </row>
    <row r="446" spans="1:21" ht="15.95" hidden="1" customHeight="1">
      <c r="A446" s="230" t="s">
        <v>1600</v>
      </c>
      <c r="B446" s="105"/>
      <c r="C446" s="109"/>
      <c r="D446" s="109"/>
      <c r="E446" s="109"/>
      <c r="F446" s="109"/>
      <c r="G446" s="194">
        <f>VLOOKUP(E446,別表３!$B$9:$I$14,6,FALSE)</f>
        <v>0</v>
      </c>
      <c r="H446" s="194">
        <f>VLOOKUP($F446,別表３!$B$9:$I$14,6,FALSE)</f>
        <v>0</v>
      </c>
      <c r="I446" s="194">
        <f>VLOOKUP($F446,別表３!$B$9:$I$14,6,FALSE)</f>
        <v>0</v>
      </c>
      <c r="J446" s="194">
        <f>IF(F446=5,別表２!$E$2,0)</f>
        <v>0</v>
      </c>
      <c r="K446" s="194">
        <f>VLOOKUP($F446,別表３!$B$9:$I$14,4,FALSE)</f>
        <v>0</v>
      </c>
      <c r="L446" s="231" t="str">
        <f>IF(F446="","",VLOOKUP(F446,別表３!$B$9:$D$14,3,FALSE))</f>
        <v/>
      </c>
      <c r="M446" s="98"/>
      <c r="N446" s="98"/>
      <c r="O446" s="97"/>
      <c r="P446" s="232">
        <f t="shared" si="49"/>
        <v>0</v>
      </c>
      <c r="Q446" s="7">
        <f t="shared" si="46"/>
        <v>0</v>
      </c>
      <c r="R446" s="7">
        <f t="shared" si="43"/>
        <v>0</v>
      </c>
      <c r="S446" s="7">
        <f t="shared" si="44"/>
        <v>0</v>
      </c>
      <c r="T446" s="7" t="str">
        <f t="shared" si="48"/>
        <v/>
      </c>
      <c r="U446" s="7" t="str">
        <f t="shared" si="47"/>
        <v/>
      </c>
    </row>
    <row r="447" spans="1:21" ht="15.95" hidden="1" customHeight="1">
      <c r="A447" s="230" t="s">
        <v>1601</v>
      </c>
      <c r="B447" s="105"/>
      <c r="C447" s="108"/>
      <c r="D447" s="108"/>
      <c r="E447" s="109"/>
      <c r="F447" s="109"/>
      <c r="G447" s="194">
        <f>VLOOKUP(E447,別表３!$B$9:$I$14,6,FALSE)</f>
        <v>0</v>
      </c>
      <c r="H447" s="194">
        <f>VLOOKUP($F447,別表３!$B$9:$I$14,6,FALSE)</f>
        <v>0</v>
      </c>
      <c r="I447" s="194">
        <f>VLOOKUP($F447,別表３!$B$9:$I$14,6,FALSE)</f>
        <v>0</v>
      </c>
      <c r="J447" s="194">
        <f>IF(F447=5,別表２!$E$2,0)</f>
        <v>0</v>
      </c>
      <c r="K447" s="194">
        <f>VLOOKUP($F447,別表３!$B$9:$I$14,4,FALSE)</f>
        <v>0</v>
      </c>
      <c r="L447" s="231" t="str">
        <f>IF(F447="","",VLOOKUP(F447,別表３!$B$9:$D$14,3,FALSE))</f>
        <v/>
      </c>
      <c r="M447" s="98"/>
      <c r="N447" s="98"/>
      <c r="O447" s="97"/>
      <c r="P447" s="232">
        <f t="shared" si="49"/>
        <v>0</v>
      </c>
      <c r="Q447" s="7">
        <f t="shared" si="46"/>
        <v>0</v>
      </c>
      <c r="R447" s="7">
        <f t="shared" si="43"/>
        <v>0</v>
      </c>
      <c r="S447" s="7">
        <f t="shared" si="44"/>
        <v>0</v>
      </c>
      <c r="T447" s="7" t="str">
        <f t="shared" si="48"/>
        <v/>
      </c>
      <c r="U447" s="7" t="str">
        <f t="shared" si="47"/>
        <v/>
      </c>
    </row>
    <row r="448" spans="1:21" ht="15.95" hidden="1" customHeight="1">
      <c r="A448" s="230" t="s">
        <v>1602</v>
      </c>
      <c r="B448" s="105"/>
      <c r="C448" s="108"/>
      <c r="D448" s="108"/>
      <c r="E448" s="109"/>
      <c r="F448" s="109"/>
      <c r="G448" s="194">
        <f>VLOOKUP(E448,別表３!$B$9:$I$14,6,FALSE)</f>
        <v>0</v>
      </c>
      <c r="H448" s="194">
        <f>VLOOKUP($F448,別表３!$B$9:$I$14,6,FALSE)</f>
        <v>0</v>
      </c>
      <c r="I448" s="194">
        <f>VLOOKUP($F448,別表３!$B$9:$I$14,6,FALSE)</f>
        <v>0</v>
      </c>
      <c r="J448" s="194">
        <f>IF(F448=5,別表２!$E$2,0)</f>
        <v>0</v>
      </c>
      <c r="K448" s="194">
        <f>VLOOKUP($F448,別表３!$B$9:$I$14,4,FALSE)</f>
        <v>0</v>
      </c>
      <c r="L448" s="231" t="str">
        <f>IF(F448="","",VLOOKUP(F448,別表３!$B$9:$D$14,3,FALSE))</f>
        <v/>
      </c>
      <c r="M448" s="98"/>
      <c r="N448" s="98"/>
      <c r="O448" s="97"/>
      <c r="P448" s="232">
        <f t="shared" si="49"/>
        <v>0</v>
      </c>
      <c r="Q448" s="7">
        <f t="shared" si="46"/>
        <v>0</v>
      </c>
      <c r="R448" s="7">
        <f t="shared" si="43"/>
        <v>0</v>
      </c>
      <c r="S448" s="7">
        <f t="shared" si="44"/>
        <v>0</v>
      </c>
      <c r="T448" s="7" t="str">
        <f t="shared" si="48"/>
        <v/>
      </c>
      <c r="U448" s="7" t="str">
        <f t="shared" si="47"/>
        <v/>
      </c>
    </row>
    <row r="449" spans="1:21" ht="15.95" hidden="1" customHeight="1">
      <c r="A449" s="230" t="s">
        <v>1603</v>
      </c>
      <c r="B449" s="105"/>
      <c r="C449" s="108"/>
      <c r="D449" s="108"/>
      <c r="E449" s="109"/>
      <c r="F449" s="109"/>
      <c r="G449" s="194">
        <f>VLOOKUP(E449,別表３!$B$9:$I$14,6,FALSE)</f>
        <v>0</v>
      </c>
      <c r="H449" s="194">
        <f>VLOOKUP($F449,別表３!$B$9:$I$14,6,FALSE)</f>
        <v>0</v>
      </c>
      <c r="I449" s="194">
        <f>VLOOKUP($F449,別表３!$B$9:$I$14,6,FALSE)</f>
        <v>0</v>
      </c>
      <c r="J449" s="194">
        <f>IF(F449=5,別表２!$E$2,0)</f>
        <v>0</v>
      </c>
      <c r="K449" s="194">
        <f>VLOOKUP($F449,別表３!$B$9:$I$14,4,FALSE)</f>
        <v>0</v>
      </c>
      <c r="L449" s="231" t="str">
        <f>IF(F449="","",VLOOKUP(F449,別表３!$B$9:$D$14,3,FALSE))</f>
        <v/>
      </c>
      <c r="M449" s="98"/>
      <c r="N449" s="98"/>
      <c r="O449" s="97"/>
      <c r="P449" s="232">
        <f t="shared" si="49"/>
        <v>0</v>
      </c>
      <c r="Q449" s="7">
        <f t="shared" si="46"/>
        <v>0</v>
      </c>
      <c r="R449" s="7">
        <f t="shared" si="43"/>
        <v>0</v>
      </c>
      <c r="S449" s="7">
        <f t="shared" si="44"/>
        <v>0</v>
      </c>
      <c r="T449" s="7" t="str">
        <f t="shared" si="48"/>
        <v/>
      </c>
      <c r="U449" s="7" t="str">
        <f t="shared" si="47"/>
        <v/>
      </c>
    </row>
    <row r="450" spans="1:21" ht="15.95" hidden="1" customHeight="1">
      <c r="A450" s="230" t="s">
        <v>1604</v>
      </c>
      <c r="B450" s="105"/>
      <c r="C450" s="108"/>
      <c r="D450" s="108"/>
      <c r="E450" s="109"/>
      <c r="F450" s="109"/>
      <c r="G450" s="194">
        <f>VLOOKUP(E450,別表３!$B$9:$I$14,6,FALSE)</f>
        <v>0</v>
      </c>
      <c r="H450" s="194">
        <f>VLOOKUP($F450,別表３!$B$9:$I$14,6,FALSE)</f>
        <v>0</v>
      </c>
      <c r="I450" s="194">
        <f>VLOOKUP($F450,別表３!$B$9:$I$14,6,FALSE)</f>
        <v>0</v>
      </c>
      <c r="J450" s="194">
        <f>IF(F450=5,別表２!$E$2,0)</f>
        <v>0</v>
      </c>
      <c r="K450" s="194">
        <f>VLOOKUP($F450,別表３!$B$9:$I$14,4,FALSE)</f>
        <v>0</v>
      </c>
      <c r="L450" s="231" t="str">
        <f>IF(F450="","",VLOOKUP(F450,別表３!$B$9:$D$14,3,FALSE))</f>
        <v/>
      </c>
      <c r="M450" s="98"/>
      <c r="N450" s="98"/>
      <c r="O450" s="97"/>
      <c r="P450" s="232">
        <f t="shared" si="49"/>
        <v>0</v>
      </c>
      <c r="Q450" s="7">
        <f t="shared" si="46"/>
        <v>0</v>
      </c>
      <c r="R450" s="7">
        <f t="shared" si="43"/>
        <v>0</v>
      </c>
      <c r="S450" s="7">
        <f t="shared" si="44"/>
        <v>0</v>
      </c>
      <c r="T450" s="7" t="str">
        <f t="shared" si="48"/>
        <v/>
      </c>
      <c r="U450" s="7" t="str">
        <f t="shared" si="47"/>
        <v/>
      </c>
    </row>
    <row r="451" spans="1:21" ht="15.95" hidden="1" customHeight="1">
      <c r="A451" s="230" t="s">
        <v>1605</v>
      </c>
      <c r="B451" s="105"/>
      <c r="C451" s="108"/>
      <c r="D451" s="108"/>
      <c r="E451" s="109"/>
      <c r="F451" s="109"/>
      <c r="G451" s="194">
        <f>VLOOKUP(E451,別表３!$B$9:$I$14,6,FALSE)</f>
        <v>0</v>
      </c>
      <c r="H451" s="194">
        <f>VLOOKUP($F451,別表３!$B$9:$I$14,6,FALSE)</f>
        <v>0</v>
      </c>
      <c r="I451" s="194">
        <f>VLOOKUP($F451,別表３!$B$9:$I$14,6,FALSE)</f>
        <v>0</v>
      </c>
      <c r="J451" s="194">
        <f>IF(F451=5,別表２!$E$2,0)</f>
        <v>0</v>
      </c>
      <c r="K451" s="194">
        <f>VLOOKUP($F451,別表３!$B$9:$I$14,4,FALSE)</f>
        <v>0</v>
      </c>
      <c r="L451" s="231" t="str">
        <f>IF(F451="","",VLOOKUP(F451,別表３!$B$9:$D$14,3,FALSE))</f>
        <v/>
      </c>
      <c r="M451" s="98"/>
      <c r="N451" s="98"/>
      <c r="O451" s="97"/>
      <c r="P451" s="232">
        <f t="shared" si="49"/>
        <v>0</v>
      </c>
      <c r="Q451" s="7">
        <f t="shared" si="46"/>
        <v>0</v>
      </c>
      <c r="R451" s="7">
        <f t="shared" si="43"/>
        <v>0</v>
      </c>
      <c r="S451" s="7">
        <f t="shared" si="44"/>
        <v>0</v>
      </c>
      <c r="T451" s="7" t="str">
        <f t="shared" si="48"/>
        <v/>
      </c>
      <c r="U451" s="7" t="str">
        <f t="shared" si="47"/>
        <v/>
      </c>
    </row>
    <row r="452" spans="1:21" ht="15.95" hidden="1" customHeight="1">
      <c r="A452" s="230" t="s">
        <v>1606</v>
      </c>
      <c r="B452" s="105"/>
      <c r="C452" s="108"/>
      <c r="D452" s="108"/>
      <c r="E452" s="109"/>
      <c r="F452" s="109"/>
      <c r="G452" s="194">
        <f>VLOOKUP(E452,別表３!$B$9:$I$14,6,FALSE)</f>
        <v>0</v>
      </c>
      <c r="H452" s="194">
        <f>VLOOKUP($F452,別表３!$B$9:$I$14,6,FALSE)</f>
        <v>0</v>
      </c>
      <c r="I452" s="194">
        <f>VLOOKUP($F452,別表３!$B$9:$I$14,6,FALSE)</f>
        <v>0</v>
      </c>
      <c r="J452" s="194">
        <f>IF(F452=5,別表２!$E$2,0)</f>
        <v>0</v>
      </c>
      <c r="K452" s="194">
        <f>VLOOKUP($F452,別表３!$B$9:$I$14,4,FALSE)</f>
        <v>0</v>
      </c>
      <c r="L452" s="231" t="str">
        <f>IF(F452="","",VLOOKUP(F452,別表３!$B$9:$D$14,3,FALSE))</f>
        <v/>
      </c>
      <c r="M452" s="98"/>
      <c r="N452" s="98"/>
      <c r="O452" s="97"/>
      <c r="P452" s="232">
        <f t="shared" si="49"/>
        <v>0</v>
      </c>
      <c r="Q452" s="7">
        <f t="shared" si="46"/>
        <v>0</v>
      </c>
      <c r="R452" s="7">
        <f t="shared" si="43"/>
        <v>0</v>
      </c>
      <c r="S452" s="7">
        <f t="shared" si="44"/>
        <v>0</v>
      </c>
      <c r="T452" s="7" t="str">
        <f t="shared" si="48"/>
        <v/>
      </c>
      <c r="U452" s="7" t="str">
        <f t="shared" si="47"/>
        <v/>
      </c>
    </row>
    <row r="453" spans="1:21" ht="15.95" hidden="1" customHeight="1">
      <c r="A453" s="230" t="s">
        <v>1607</v>
      </c>
      <c r="B453" s="105"/>
      <c r="C453" s="108"/>
      <c r="D453" s="108"/>
      <c r="E453" s="109"/>
      <c r="F453" s="109"/>
      <c r="G453" s="194">
        <f>VLOOKUP(E453,別表３!$B$9:$I$14,6,FALSE)</f>
        <v>0</v>
      </c>
      <c r="H453" s="194">
        <f>VLOOKUP($F453,別表３!$B$9:$I$14,6,FALSE)</f>
        <v>0</v>
      </c>
      <c r="I453" s="194">
        <f>VLOOKUP($F453,別表３!$B$9:$I$14,6,FALSE)</f>
        <v>0</v>
      </c>
      <c r="J453" s="194">
        <f>IF(F453=5,別表２!$E$2,0)</f>
        <v>0</v>
      </c>
      <c r="K453" s="194">
        <f>VLOOKUP($F453,別表３!$B$9:$I$14,4,FALSE)</f>
        <v>0</v>
      </c>
      <c r="L453" s="231" t="str">
        <f>IF(F453="","",VLOOKUP(F453,別表３!$B$9:$D$14,3,FALSE))</f>
        <v/>
      </c>
      <c r="M453" s="98"/>
      <c r="N453" s="98"/>
      <c r="O453" s="97"/>
      <c r="P453" s="232">
        <f t="shared" si="49"/>
        <v>0</v>
      </c>
      <c r="Q453" s="7">
        <f>IF(E453=5,G453,0)</f>
        <v>0</v>
      </c>
      <c r="R453" s="7">
        <f t="shared" si="43"/>
        <v>0</v>
      </c>
      <c r="S453" s="7">
        <f t="shared" si="44"/>
        <v>0</v>
      </c>
      <c r="T453" s="7" t="str">
        <f t="shared" si="48"/>
        <v/>
      </c>
      <c r="U453" s="7" t="str">
        <f t="shared" si="47"/>
        <v/>
      </c>
    </row>
    <row r="454" spans="1:21" s="217" customFormat="1" ht="15.95" hidden="1" customHeight="1">
      <c r="A454" s="230" t="s">
        <v>1608</v>
      </c>
      <c r="B454" s="105"/>
      <c r="C454" s="108"/>
      <c r="D454" s="108"/>
      <c r="E454" s="109"/>
      <c r="F454" s="109"/>
      <c r="G454" s="194">
        <f>VLOOKUP(E454,別表３!$B$9:$I$14,6,FALSE)</f>
        <v>0</v>
      </c>
      <c r="H454" s="194">
        <f>VLOOKUP($F454,別表３!$B$9:$I$14,6,FALSE)</f>
        <v>0</v>
      </c>
      <c r="I454" s="194">
        <f>VLOOKUP($F454,別表３!$B$9:$I$14,6,FALSE)</f>
        <v>0</v>
      </c>
      <c r="J454" s="194">
        <f>IF(F454=5,別表２!$E$2,0)</f>
        <v>0</v>
      </c>
      <c r="K454" s="194">
        <f>VLOOKUP($F454,別表３!$B$9:$I$14,4,FALSE)</f>
        <v>0</v>
      </c>
      <c r="L454" s="231" t="str">
        <f>IF(F454="","",VLOOKUP(F454,別表３!$B$9:$D$14,3,FALSE))</f>
        <v/>
      </c>
      <c r="M454" s="98"/>
      <c r="N454" s="98"/>
      <c r="O454" s="97"/>
      <c r="P454" s="232">
        <f t="shared" si="49"/>
        <v>0</v>
      </c>
      <c r="Q454" s="7">
        <f t="shared" ref="Q454:Q474" si="50">IF(E454=5,G454,0)</f>
        <v>0</v>
      </c>
      <c r="R454" s="7">
        <f t="shared" si="43"/>
        <v>0</v>
      </c>
      <c r="S454" s="7">
        <f t="shared" si="44"/>
        <v>0</v>
      </c>
      <c r="T454" s="7" t="str">
        <f t="shared" si="48"/>
        <v/>
      </c>
      <c r="U454" s="7" t="str">
        <f t="shared" si="47"/>
        <v/>
      </c>
    </row>
    <row r="455" spans="1:21" s="217" customFormat="1" ht="15.95" hidden="1" customHeight="1">
      <c r="A455" s="230" t="s">
        <v>1609</v>
      </c>
      <c r="B455" s="105"/>
      <c r="C455" s="108"/>
      <c r="D455" s="108"/>
      <c r="E455" s="109"/>
      <c r="F455" s="109"/>
      <c r="G455" s="194">
        <f>VLOOKUP(E455,別表３!$B$9:$I$14,6,FALSE)</f>
        <v>0</v>
      </c>
      <c r="H455" s="194">
        <f>VLOOKUP($F455,別表３!$B$9:$I$14,6,FALSE)</f>
        <v>0</v>
      </c>
      <c r="I455" s="194">
        <f>VLOOKUP($F455,別表３!$B$9:$I$14,6,FALSE)</f>
        <v>0</v>
      </c>
      <c r="J455" s="194">
        <f>IF(F455=5,別表２!$E$2,0)</f>
        <v>0</v>
      </c>
      <c r="K455" s="194">
        <f>VLOOKUP($F455,別表３!$B$9:$I$14,4,FALSE)</f>
        <v>0</v>
      </c>
      <c r="L455" s="231" t="str">
        <f>IF(F455="","",VLOOKUP(F455,別表３!$B$9:$D$14,3,FALSE))</f>
        <v/>
      </c>
      <c r="M455" s="98"/>
      <c r="N455" s="98"/>
      <c r="O455" s="97"/>
      <c r="P455" s="232">
        <f t="shared" si="49"/>
        <v>0</v>
      </c>
      <c r="Q455" s="7">
        <f t="shared" si="50"/>
        <v>0</v>
      </c>
      <c r="R455" s="7">
        <f t="shared" si="43"/>
        <v>0</v>
      </c>
      <c r="S455" s="7">
        <f t="shared" si="44"/>
        <v>0</v>
      </c>
      <c r="T455" s="7" t="str">
        <f t="shared" si="48"/>
        <v/>
      </c>
      <c r="U455" s="7" t="str">
        <f t="shared" si="47"/>
        <v/>
      </c>
    </row>
    <row r="456" spans="1:21" s="217" customFormat="1" ht="15.95" hidden="1" customHeight="1">
      <c r="A456" s="230" t="s">
        <v>1610</v>
      </c>
      <c r="B456" s="105"/>
      <c r="C456" s="110"/>
      <c r="D456" s="110"/>
      <c r="E456" s="109"/>
      <c r="F456" s="109"/>
      <c r="G456" s="194">
        <f>VLOOKUP(E456,別表３!$B$9:$I$14,6,FALSE)</f>
        <v>0</v>
      </c>
      <c r="H456" s="194">
        <f>VLOOKUP($F456,別表３!$B$9:$I$14,6,FALSE)</f>
        <v>0</v>
      </c>
      <c r="I456" s="194">
        <f>VLOOKUP($F456,別表３!$B$9:$I$14,6,FALSE)</f>
        <v>0</v>
      </c>
      <c r="J456" s="194">
        <f>IF(F456=5,別表２!$E$2,0)</f>
        <v>0</v>
      </c>
      <c r="K456" s="194">
        <f>VLOOKUP($F456,別表３!$B$9:$I$14,4,FALSE)</f>
        <v>0</v>
      </c>
      <c r="L456" s="231" t="str">
        <f>IF(F456="","",VLOOKUP(F456,別表３!$B$9:$D$14,3,FALSE))</f>
        <v/>
      </c>
      <c r="M456" s="98"/>
      <c r="N456" s="98"/>
      <c r="O456" s="97"/>
      <c r="P456" s="232">
        <f t="shared" si="49"/>
        <v>0</v>
      </c>
      <c r="Q456" s="7">
        <f t="shared" si="50"/>
        <v>0</v>
      </c>
      <c r="R456" s="7">
        <f t="shared" si="43"/>
        <v>0</v>
      </c>
      <c r="S456" s="7">
        <f t="shared" si="44"/>
        <v>0</v>
      </c>
      <c r="T456" s="7" t="str">
        <f t="shared" si="48"/>
        <v/>
      </c>
      <c r="U456" s="7" t="str">
        <f t="shared" si="47"/>
        <v/>
      </c>
    </row>
    <row r="457" spans="1:21" s="217" customFormat="1" ht="15.95" hidden="1" customHeight="1">
      <c r="A457" s="230" t="s">
        <v>1611</v>
      </c>
      <c r="B457" s="105"/>
      <c r="C457" s="108"/>
      <c r="D457" s="108"/>
      <c r="E457" s="109"/>
      <c r="F457" s="109"/>
      <c r="G457" s="194">
        <f>VLOOKUP(E457,別表３!$B$9:$I$14,6,FALSE)</f>
        <v>0</v>
      </c>
      <c r="H457" s="194">
        <f>VLOOKUP($F457,別表３!$B$9:$I$14,6,FALSE)</f>
        <v>0</v>
      </c>
      <c r="I457" s="194">
        <f>VLOOKUP($F457,別表３!$B$9:$I$14,6,FALSE)</f>
        <v>0</v>
      </c>
      <c r="J457" s="194">
        <f>IF(F457=5,別表２!$E$2,0)</f>
        <v>0</v>
      </c>
      <c r="K457" s="194">
        <f>VLOOKUP($F457,別表３!$B$9:$I$14,4,FALSE)</f>
        <v>0</v>
      </c>
      <c r="L457" s="231" t="str">
        <f>IF(F457="","",VLOOKUP(F457,別表３!$B$9:$D$14,3,FALSE))</f>
        <v/>
      </c>
      <c r="M457" s="98"/>
      <c r="N457" s="98"/>
      <c r="O457" s="97"/>
      <c r="P457" s="232">
        <f t="shared" si="49"/>
        <v>0</v>
      </c>
      <c r="Q457" s="7">
        <f t="shared" si="50"/>
        <v>0</v>
      </c>
      <c r="R457" s="7">
        <f t="shared" si="43"/>
        <v>0</v>
      </c>
      <c r="S457" s="7">
        <f t="shared" si="44"/>
        <v>0</v>
      </c>
      <c r="T457" s="7" t="str">
        <f t="shared" si="48"/>
        <v/>
      </c>
      <c r="U457" s="7" t="str">
        <f t="shared" si="47"/>
        <v/>
      </c>
    </row>
    <row r="458" spans="1:21" ht="15.95" hidden="1" customHeight="1">
      <c r="A458" s="230" t="s">
        <v>1612</v>
      </c>
      <c r="B458" s="105"/>
      <c r="C458" s="108"/>
      <c r="D458" s="108"/>
      <c r="E458" s="109"/>
      <c r="F458" s="109"/>
      <c r="G458" s="194">
        <f>VLOOKUP(E458,別表３!$B$9:$I$14,6,FALSE)</f>
        <v>0</v>
      </c>
      <c r="H458" s="194">
        <f>VLOOKUP($F458,別表３!$B$9:$I$14,6,FALSE)</f>
        <v>0</v>
      </c>
      <c r="I458" s="194">
        <f>VLOOKUP($F458,別表３!$B$9:$I$14,6,FALSE)</f>
        <v>0</v>
      </c>
      <c r="J458" s="194">
        <f>IF(F458=5,別表２!$E$2,0)</f>
        <v>0</v>
      </c>
      <c r="K458" s="194">
        <f>VLOOKUP($F458,別表３!$B$9:$I$14,4,FALSE)</f>
        <v>0</v>
      </c>
      <c r="L458" s="231" t="str">
        <f>IF(F458="","",VLOOKUP(F458,別表３!$B$9:$D$14,3,FALSE))</f>
        <v/>
      </c>
      <c r="M458" s="98"/>
      <c r="N458" s="98"/>
      <c r="O458" s="97"/>
      <c r="P458" s="232">
        <f t="shared" si="49"/>
        <v>0</v>
      </c>
      <c r="Q458" s="7">
        <f t="shared" si="50"/>
        <v>0</v>
      </c>
      <c r="R458" s="7">
        <f t="shared" si="43"/>
        <v>0</v>
      </c>
      <c r="S458" s="7">
        <f t="shared" si="44"/>
        <v>0</v>
      </c>
      <c r="T458" s="7" t="str">
        <f t="shared" si="48"/>
        <v/>
      </c>
      <c r="U458" s="7" t="str">
        <f t="shared" si="47"/>
        <v/>
      </c>
    </row>
    <row r="459" spans="1:21" ht="15.95" hidden="1" customHeight="1">
      <c r="A459" s="230" t="s">
        <v>1613</v>
      </c>
      <c r="B459" s="105"/>
      <c r="C459" s="108"/>
      <c r="D459" s="108"/>
      <c r="E459" s="109"/>
      <c r="F459" s="109"/>
      <c r="G459" s="194">
        <f>VLOOKUP(E459,別表３!$B$9:$I$14,6,FALSE)</f>
        <v>0</v>
      </c>
      <c r="H459" s="194">
        <f>VLOOKUP($F459,別表３!$B$9:$I$14,6,FALSE)</f>
        <v>0</v>
      </c>
      <c r="I459" s="194">
        <f>VLOOKUP($F459,別表３!$B$9:$I$14,6,FALSE)</f>
        <v>0</v>
      </c>
      <c r="J459" s="194">
        <f>IF(F459=5,別表２!$E$2,0)</f>
        <v>0</v>
      </c>
      <c r="K459" s="194">
        <f>VLOOKUP($F459,別表３!$B$9:$I$14,4,FALSE)</f>
        <v>0</v>
      </c>
      <c r="L459" s="231" t="str">
        <f>IF(F459="","",VLOOKUP(F459,別表３!$B$9:$D$14,3,FALSE))</f>
        <v/>
      </c>
      <c r="M459" s="98"/>
      <c r="N459" s="98"/>
      <c r="O459" s="97"/>
      <c r="P459" s="232">
        <f t="shared" si="49"/>
        <v>0</v>
      </c>
      <c r="Q459" s="7">
        <f t="shared" si="50"/>
        <v>0</v>
      </c>
      <c r="R459" s="7">
        <f t="shared" si="43"/>
        <v>0</v>
      </c>
      <c r="S459" s="7">
        <f t="shared" si="44"/>
        <v>0</v>
      </c>
      <c r="T459" s="7" t="str">
        <f t="shared" si="48"/>
        <v/>
      </c>
      <c r="U459" s="7" t="str">
        <f t="shared" si="47"/>
        <v/>
      </c>
    </row>
    <row r="460" spans="1:21" ht="15.95" hidden="1" customHeight="1">
      <c r="A460" s="230" t="s">
        <v>1614</v>
      </c>
      <c r="B460" s="105"/>
      <c r="C460" s="108"/>
      <c r="D460" s="108"/>
      <c r="E460" s="109"/>
      <c r="F460" s="109"/>
      <c r="G460" s="194">
        <f>VLOOKUP(E460,別表３!$B$9:$I$14,6,FALSE)</f>
        <v>0</v>
      </c>
      <c r="H460" s="194">
        <f>VLOOKUP($F460,別表３!$B$9:$I$14,6,FALSE)</f>
        <v>0</v>
      </c>
      <c r="I460" s="194">
        <f>VLOOKUP($F460,別表３!$B$9:$I$14,6,FALSE)</f>
        <v>0</v>
      </c>
      <c r="J460" s="194">
        <f>IF(F460=5,別表２!$E$2,0)</f>
        <v>0</v>
      </c>
      <c r="K460" s="194">
        <f>VLOOKUP($F460,別表３!$B$9:$I$14,4,FALSE)</f>
        <v>0</v>
      </c>
      <c r="L460" s="231" t="str">
        <f>IF(F460="","",VLOOKUP(F460,別表３!$B$9:$D$14,3,FALSE))</f>
        <v/>
      </c>
      <c r="M460" s="98"/>
      <c r="N460" s="98"/>
      <c r="O460" s="97"/>
      <c r="P460" s="232">
        <f t="shared" si="49"/>
        <v>0</v>
      </c>
      <c r="Q460" s="7">
        <f t="shared" si="50"/>
        <v>0</v>
      </c>
      <c r="R460" s="7">
        <f t="shared" si="43"/>
        <v>0</v>
      </c>
      <c r="S460" s="7">
        <f t="shared" si="44"/>
        <v>0</v>
      </c>
      <c r="T460" s="7" t="str">
        <f t="shared" si="48"/>
        <v/>
      </c>
      <c r="U460" s="7" t="str">
        <f t="shared" si="47"/>
        <v/>
      </c>
    </row>
    <row r="461" spans="1:21" ht="15.95" hidden="1" customHeight="1">
      <c r="A461" s="230" t="s">
        <v>1615</v>
      </c>
      <c r="B461" s="105"/>
      <c r="C461" s="108"/>
      <c r="D461" s="108"/>
      <c r="E461" s="109"/>
      <c r="F461" s="109"/>
      <c r="G461" s="194">
        <f>VLOOKUP(E461,別表３!$B$9:$I$14,6,FALSE)</f>
        <v>0</v>
      </c>
      <c r="H461" s="194">
        <f>VLOOKUP($F461,別表３!$B$9:$I$14,6,FALSE)</f>
        <v>0</v>
      </c>
      <c r="I461" s="194">
        <f>VLOOKUP($F461,別表３!$B$9:$I$14,6,FALSE)</f>
        <v>0</v>
      </c>
      <c r="J461" s="194">
        <f>IF(F461=5,別表２!$E$2,0)</f>
        <v>0</v>
      </c>
      <c r="K461" s="194">
        <f>VLOOKUP($F461,別表３!$B$9:$I$14,4,FALSE)</f>
        <v>0</v>
      </c>
      <c r="L461" s="231" t="str">
        <f>IF(F461="","",VLOOKUP(F461,別表３!$B$9:$D$14,3,FALSE))</f>
        <v/>
      </c>
      <c r="M461" s="98"/>
      <c r="N461" s="98"/>
      <c r="O461" s="97"/>
      <c r="P461" s="232">
        <f t="shared" si="49"/>
        <v>0</v>
      </c>
      <c r="Q461" s="7">
        <f t="shared" si="50"/>
        <v>0</v>
      </c>
      <c r="R461" s="7">
        <f t="shared" si="43"/>
        <v>0</v>
      </c>
      <c r="S461" s="7">
        <f t="shared" si="44"/>
        <v>0</v>
      </c>
      <c r="T461" s="7" t="str">
        <f t="shared" si="48"/>
        <v/>
      </c>
      <c r="U461" s="7" t="str">
        <f t="shared" si="47"/>
        <v/>
      </c>
    </row>
    <row r="462" spans="1:21" ht="15.95" hidden="1" customHeight="1">
      <c r="A462" s="230" t="s">
        <v>1616</v>
      </c>
      <c r="B462" s="105"/>
      <c r="C462" s="108"/>
      <c r="D462" s="108"/>
      <c r="E462" s="109"/>
      <c r="F462" s="109"/>
      <c r="G462" s="194">
        <f>VLOOKUP(E462,別表３!$B$9:$I$14,6,FALSE)</f>
        <v>0</v>
      </c>
      <c r="H462" s="194">
        <f>VLOOKUP($F462,別表３!$B$9:$I$14,6,FALSE)</f>
        <v>0</v>
      </c>
      <c r="I462" s="194">
        <f>VLOOKUP($F462,別表３!$B$9:$I$14,6,FALSE)</f>
        <v>0</v>
      </c>
      <c r="J462" s="194">
        <f>IF(F462=5,別表２!$E$2,0)</f>
        <v>0</v>
      </c>
      <c r="K462" s="194">
        <f>VLOOKUP($F462,別表３!$B$9:$I$14,4,FALSE)</f>
        <v>0</v>
      </c>
      <c r="L462" s="231" t="str">
        <f>IF(F462="","",VLOOKUP(F462,別表３!$B$9:$D$14,3,FALSE))</f>
        <v/>
      </c>
      <c r="M462" s="98"/>
      <c r="N462" s="98"/>
      <c r="O462" s="97"/>
      <c r="P462" s="232">
        <f t="shared" si="49"/>
        <v>0</v>
      </c>
      <c r="Q462" s="7">
        <f t="shared" si="50"/>
        <v>0</v>
      </c>
      <c r="R462" s="7">
        <f t="shared" si="43"/>
        <v>0</v>
      </c>
      <c r="S462" s="7">
        <f t="shared" si="44"/>
        <v>0</v>
      </c>
      <c r="T462" s="7" t="str">
        <f t="shared" si="48"/>
        <v/>
      </c>
      <c r="U462" s="7" t="str">
        <f t="shared" si="47"/>
        <v/>
      </c>
    </row>
    <row r="463" spans="1:21" ht="15.95" hidden="1" customHeight="1">
      <c r="A463" s="230" t="s">
        <v>1617</v>
      </c>
      <c r="B463" s="105"/>
      <c r="C463" s="108"/>
      <c r="D463" s="108"/>
      <c r="E463" s="109"/>
      <c r="F463" s="109"/>
      <c r="G463" s="194">
        <f>VLOOKUP(E463,別表３!$B$9:$I$14,6,FALSE)</f>
        <v>0</v>
      </c>
      <c r="H463" s="194">
        <f>VLOOKUP($F463,別表３!$B$9:$I$14,6,FALSE)</f>
        <v>0</v>
      </c>
      <c r="I463" s="194">
        <f>VLOOKUP($F463,別表３!$B$9:$I$14,6,FALSE)</f>
        <v>0</v>
      </c>
      <c r="J463" s="194">
        <f>IF(F463=5,別表２!$E$2,0)</f>
        <v>0</v>
      </c>
      <c r="K463" s="194">
        <f>VLOOKUP($F463,別表３!$B$9:$I$14,4,FALSE)</f>
        <v>0</v>
      </c>
      <c r="L463" s="231" t="str">
        <f>IF(F463="","",VLOOKUP(F463,別表３!$B$9:$D$14,3,FALSE))</f>
        <v/>
      </c>
      <c r="M463" s="98"/>
      <c r="N463" s="98"/>
      <c r="O463" s="97"/>
      <c r="P463" s="232">
        <f t="shared" si="49"/>
        <v>0</v>
      </c>
      <c r="Q463" s="7">
        <f t="shared" si="50"/>
        <v>0</v>
      </c>
      <c r="R463" s="7">
        <f t="shared" si="43"/>
        <v>0</v>
      </c>
      <c r="S463" s="7">
        <f t="shared" si="44"/>
        <v>0</v>
      </c>
      <c r="T463" s="7" t="str">
        <f t="shared" si="48"/>
        <v/>
      </c>
      <c r="U463" s="7" t="str">
        <f t="shared" si="47"/>
        <v/>
      </c>
    </row>
    <row r="464" spans="1:21" ht="15.95" hidden="1" customHeight="1">
      <c r="A464" s="230" t="s">
        <v>1618</v>
      </c>
      <c r="B464" s="105"/>
      <c r="C464" s="109"/>
      <c r="D464" s="109"/>
      <c r="E464" s="109"/>
      <c r="F464" s="109"/>
      <c r="G464" s="194">
        <f>VLOOKUP(E464,別表３!$B$9:$I$14,6,FALSE)</f>
        <v>0</v>
      </c>
      <c r="H464" s="194">
        <f>VLOOKUP($F464,別表３!$B$9:$I$14,6,FALSE)</f>
        <v>0</v>
      </c>
      <c r="I464" s="194">
        <f>VLOOKUP($F464,別表３!$B$9:$I$14,6,FALSE)</f>
        <v>0</v>
      </c>
      <c r="J464" s="194">
        <f>IF(F464=5,別表２!$E$2,0)</f>
        <v>0</v>
      </c>
      <c r="K464" s="194">
        <f>VLOOKUP($F464,別表３!$B$9:$I$14,4,FALSE)</f>
        <v>0</v>
      </c>
      <c r="L464" s="231" t="str">
        <f>IF(F464="","",VLOOKUP(F464,別表３!$B$9:$D$14,3,FALSE))</f>
        <v/>
      </c>
      <c r="M464" s="98"/>
      <c r="N464" s="98"/>
      <c r="O464" s="97"/>
      <c r="P464" s="232">
        <f t="shared" si="49"/>
        <v>0</v>
      </c>
      <c r="Q464" s="7">
        <f t="shared" si="50"/>
        <v>0</v>
      </c>
      <c r="R464" s="7">
        <f t="shared" si="43"/>
        <v>0</v>
      </c>
      <c r="S464" s="7">
        <f t="shared" si="44"/>
        <v>0</v>
      </c>
      <c r="T464" s="7" t="str">
        <f t="shared" si="48"/>
        <v/>
      </c>
      <c r="U464" s="7" t="str">
        <f t="shared" si="47"/>
        <v/>
      </c>
    </row>
    <row r="465" spans="1:21" ht="15.95" hidden="1" customHeight="1">
      <c r="A465" s="230" t="s">
        <v>1619</v>
      </c>
      <c r="B465" s="105"/>
      <c r="C465" s="109"/>
      <c r="D465" s="109"/>
      <c r="E465" s="109"/>
      <c r="F465" s="109"/>
      <c r="G465" s="194">
        <f>VLOOKUP(E465,別表３!$B$9:$I$14,6,FALSE)</f>
        <v>0</v>
      </c>
      <c r="H465" s="194">
        <f>VLOOKUP($F465,別表３!$B$9:$I$14,6,FALSE)</f>
        <v>0</v>
      </c>
      <c r="I465" s="194">
        <f>VLOOKUP($F465,別表３!$B$9:$I$14,6,FALSE)</f>
        <v>0</v>
      </c>
      <c r="J465" s="194">
        <f>IF(F465=5,別表２!$E$2,0)</f>
        <v>0</v>
      </c>
      <c r="K465" s="194">
        <f>VLOOKUP($F465,別表３!$B$9:$I$14,4,FALSE)</f>
        <v>0</v>
      </c>
      <c r="L465" s="231" t="str">
        <f>IF(F465="","",VLOOKUP(F465,別表３!$B$9:$D$14,3,FALSE))</f>
        <v/>
      </c>
      <c r="M465" s="98"/>
      <c r="N465" s="98"/>
      <c r="O465" s="97"/>
      <c r="P465" s="232">
        <f t="shared" si="49"/>
        <v>0</v>
      </c>
      <c r="Q465" s="7">
        <f t="shared" si="50"/>
        <v>0</v>
      </c>
      <c r="R465" s="7">
        <f t="shared" si="43"/>
        <v>0</v>
      </c>
      <c r="S465" s="7">
        <f t="shared" si="44"/>
        <v>0</v>
      </c>
      <c r="T465" s="7" t="str">
        <f t="shared" si="48"/>
        <v/>
      </c>
      <c r="U465" s="7" t="str">
        <f t="shared" si="47"/>
        <v/>
      </c>
    </row>
    <row r="466" spans="1:21" ht="15.95" hidden="1" customHeight="1">
      <c r="A466" s="230" t="s">
        <v>1620</v>
      </c>
      <c r="B466" s="105"/>
      <c r="C466" s="109"/>
      <c r="D466" s="109"/>
      <c r="E466" s="109"/>
      <c r="F466" s="109"/>
      <c r="G466" s="194">
        <f>VLOOKUP(E466,別表３!$B$9:$I$14,6,FALSE)</f>
        <v>0</v>
      </c>
      <c r="H466" s="194">
        <f>VLOOKUP($F466,別表３!$B$9:$I$14,6,FALSE)</f>
        <v>0</v>
      </c>
      <c r="I466" s="194">
        <f>VLOOKUP($F466,別表３!$B$9:$I$14,6,FALSE)</f>
        <v>0</v>
      </c>
      <c r="J466" s="194">
        <f>IF(F466=5,別表２!$E$2,0)</f>
        <v>0</v>
      </c>
      <c r="K466" s="194">
        <f>VLOOKUP($F466,別表３!$B$9:$I$14,4,FALSE)</f>
        <v>0</v>
      </c>
      <c r="L466" s="231" t="str">
        <f>IF(F466="","",VLOOKUP(F466,別表３!$B$9:$D$14,3,FALSE))</f>
        <v/>
      </c>
      <c r="M466" s="98"/>
      <c r="N466" s="98"/>
      <c r="O466" s="97"/>
      <c r="P466" s="232">
        <f t="shared" si="49"/>
        <v>0</v>
      </c>
      <c r="Q466" s="7">
        <f t="shared" si="50"/>
        <v>0</v>
      </c>
      <c r="R466" s="7">
        <f t="shared" si="43"/>
        <v>0</v>
      </c>
      <c r="S466" s="7">
        <f t="shared" si="44"/>
        <v>0</v>
      </c>
      <c r="T466" s="7" t="str">
        <f t="shared" si="48"/>
        <v/>
      </c>
      <c r="U466" s="7" t="str">
        <f t="shared" si="47"/>
        <v/>
      </c>
    </row>
    <row r="467" spans="1:21" ht="15.95" hidden="1" customHeight="1">
      <c r="A467" s="230" t="s">
        <v>1621</v>
      </c>
      <c r="B467" s="105"/>
      <c r="C467" s="109"/>
      <c r="D467" s="109"/>
      <c r="E467" s="109"/>
      <c r="F467" s="109"/>
      <c r="G467" s="194">
        <f>VLOOKUP(E467,別表３!$B$9:$I$14,6,FALSE)</f>
        <v>0</v>
      </c>
      <c r="H467" s="194">
        <f>VLOOKUP($F467,別表３!$B$9:$I$14,6,FALSE)</f>
        <v>0</v>
      </c>
      <c r="I467" s="194">
        <f>VLOOKUP($F467,別表３!$B$9:$I$14,6,FALSE)</f>
        <v>0</v>
      </c>
      <c r="J467" s="194">
        <f>IF(F467=5,別表２!$E$2,0)</f>
        <v>0</v>
      </c>
      <c r="K467" s="194">
        <f>VLOOKUP($F467,別表３!$B$9:$I$14,4,FALSE)</f>
        <v>0</v>
      </c>
      <c r="L467" s="231" t="str">
        <f>IF(F467="","",VLOOKUP(F467,別表３!$B$9:$D$14,3,FALSE))</f>
        <v/>
      </c>
      <c r="M467" s="98"/>
      <c r="N467" s="98"/>
      <c r="O467" s="97"/>
      <c r="P467" s="232">
        <f t="shared" si="49"/>
        <v>0</v>
      </c>
      <c r="Q467" s="7">
        <f t="shared" si="50"/>
        <v>0</v>
      </c>
      <c r="R467" s="7">
        <f t="shared" si="43"/>
        <v>0</v>
      </c>
      <c r="S467" s="7">
        <f t="shared" si="44"/>
        <v>0</v>
      </c>
      <c r="T467" s="7" t="str">
        <f t="shared" si="48"/>
        <v/>
      </c>
      <c r="U467" s="7" t="str">
        <f t="shared" si="47"/>
        <v/>
      </c>
    </row>
    <row r="468" spans="1:21" ht="15.95" hidden="1" customHeight="1">
      <c r="A468" s="230" t="s">
        <v>1622</v>
      </c>
      <c r="B468" s="105"/>
      <c r="C468" s="109"/>
      <c r="D468" s="109"/>
      <c r="E468" s="109"/>
      <c r="F468" s="109"/>
      <c r="G468" s="194">
        <f>VLOOKUP(E468,別表３!$B$9:$I$14,6,FALSE)</f>
        <v>0</v>
      </c>
      <c r="H468" s="194">
        <f>VLOOKUP($F468,別表３!$B$9:$I$14,6,FALSE)</f>
        <v>0</v>
      </c>
      <c r="I468" s="194">
        <f>VLOOKUP($F468,別表３!$B$9:$I$14,6,FALSE)</f>
        <v>0</v>
      </c>
      <c r="J468" s="194">
        <f>IF(F468=5,別表２!$E$2,0)</f>
        <v>0</v>
      </c>
      <c r="K468" s="194">
        <f>VLOOKUP($F468,別表３!$B$9:$I$14,4,FALSE)</f>
        <v>0</v>
      </c>
      <c r="L468" s="231" t="str">
        <f>IF(F468="","",VLOOKUP(F468,別表３!$B$9:$D$14,3,FALSE))</f>
        <v/>
      </c>
      <c r="M468" s="98"/>
      <c r="N468" s="98"/>
      <c r="O468" s="97"/>
      <c r="P468" s="232">
        <f t="shared" si="49"/>
        <v>0</v>
      </c>
      <c r="Q468" s="7">
        <f t="shared" si="50"/>
        <v>0</v>
      </c>
      <c r="R468" s="7">
        <f t="shared" si="43"/>
        <v>0</v>
      </c>
      <c r="S468" s="7">
        <f t="shared" si="44"/>
        <v>0</v>
      </c>
      <c r="T468" s="7" t="str">
        <f t="shared" si="48"/>
        <v/>
      </c>
      <c r="U468" s="7" t="str">
        <f t="shared" si="47"/>
        <v/>
      </c>
    </row>
    <row r="469" spans="1:21" ht="15.95" hidden="1" customHeight="1">
      <c r="A469" s="230" t="s">
        <v>1623</v>
      </c>
      <c r="B469" s="105"/>
      <c r="C469" s="108"/>
      <c r="D469" s="108"/>
      <c r="E469" s="109"/>
      <c r="F469" s="109"/>
      <c r="G469" s="194">
        <f>VLOOKUP(E469,別表３!$B$9:$I$14,6,FALSE)</f>
        <v>0</v>
      </c>
      <c r="H469" s="194">
        <f>VLOOKUP($F469,別表３!$B$9:$I$14,6,FALSE)</f>
        <v>0</v>
      </c>
      <c r="I469" s="194">
        <f>VLOOKUP($F469,別表３!$B$9:$I$14,6,FALSE)</f>
        <v>0</v>
      </c>
      <c r="J469" s="194">
        <f>IF(F469=5,別表２!$E$2,0)</f>
        <v>0</v>
      </c>
      <c r="K469" s="194">
        <f>VLOOKUP($F469,別表３!$B$9:$I$14,4,FALSE)</f>
        <v>0</v>
      </c>
      <c r="L469" s="231" t="str">
        <f>IF(F469="","",VLOOKUP(F469,別表３!$B$9:$D$14,3,FALSE))</f>
        <v/>
      </c>
      <c r="M469" s="98"/>
      <c r="N469" s="98"/>
      <c r="O469" s="97"/>
      <c r="P469" s="232">
        <f t="shared" si="49"/>
        <v>0</v>
      </c>
      <c r="Q469" s="7">
        <f t="shared" si="50"/>
        <v>0</v>
      </c>
      <c r="R469" s="7">
        <f t="shared" si="43"/>
        <v>0</v>
      </c>
      <c r="S469" s="7">
        <f t="shared" si="44"/>
        <v>0</v>
      </c>
      <c r="T469" s="7" t="str">
        <f t="shared" si="48"/>
        <v/>
      </c>
      <c r="U469" s="7" t="str">
        <f t="shared" si="47"/>
        <v/>
      </c>
    </row>
    <row r="470" spans="1:21" ht="15.95" hidden="1" customHeight="1">
      <c r="A470" s="230" t="s">
        <v>1624</v>
      </c>
      <c r="B470" s="105"/>
      <c r="C470" s="108"/>
      <c r="D470" s="108"/>
      <c r="E470" s="109"/>
      <c r="F470" s="109"/>
      <c r="G470" s="194">
        <f>VLOOKUP(E470,別表３!$B$9:$I$14,6,FALSE)</f>
        <v>0</v>
      </c>
      <c r="H470" s="194">
        <f>VLOOKUP($F470,別表３!$B$9:$I$14,6,FALSE)</f>
        <v>0</v>
      </c>
      <c r="I470" s="194">
        <f>VLOOKUP($F470,別表３!$B$9:$I$14,6,FALSE)</f>
        <v>0</v>
      </c>
      <c r="J470" s="194">
        <f>IF(F470=5,別表２!$E$2,0)</f>
        <v>0</v>
      </c>
      <c r="K470" s="194">
        <f>VLOOKUP($F470,別表３!$B$9:$I$14,4,FALSE)</f>
        <v>0</v>
      </c>
      <c r="L470" s="231" t="str">
        <f>IF(F470="","",VLOOKUP(F470,別表３!$B$9:$D$14,3,FALSE))</f>
        <v/>
      </c>
      <c r="M470" s="98"/>
      <c r="N470" s="98"/>
      <c r="O470" s="97"/>
      <c r="P470" s="232">
        <f t="shared" si="49"/>
        <v>0</v>
      </c>
      <c r="Q470" s="7">
        <f t="shared" si="50"/>
        <v>0</v>
      </c>
      <c r="R470" s="7">
        <f t="shared" si="43"/>
        <v>0</v>
      </c>
      <c r="S470" s="7">
        <f t="shared" si="44"/>
        <v>0</v>
      </c>
      <c r="T470" s="7" t="str">
        <f t="shared" si="48"/>
        <v/>
      </c>
      <c r="U470" s="7" t="str">
        <f t="shared" si="47"/>
        <v/>
      </c>
    </row>
    <row r="471" spans="1:21" ht="15.95" hidden="1" customHeight="1">
      <c r="A471" s="230" t="s">
        <v>1625</v>
      </c>
      <c r="B471" s="105"/>
      <c r="C471" s="108"/>
      <c r="D471" s="108"/>
      <c r="E471" s="109"/>
      <c r="F471" s="109"/>
      <c r="G471" s="194">
        <f>VLOOKUP(E471,別表３!$B$9:$I$14,6,FALSE)</f>
        <v>0</v>
      </c>
      <c r="H471" s="194">
        <f>VLOOKUP($F471,別表３!$B$9:$I$14,6,FALSE)</f>
        <v>0</v>
      </c>
      <c r="I471" s="194">
        <f>VLOOKUP($F471,別表３!$B$9:$I$14,6,FALSE)</f>
        <v>0</v>
      </c>
      <c r="J471" s="194">
        <f>IF(F471=5,別表２!$E$2,0)</f>
        <v>0</v>
      </c>
      <c r="K471" s="194">
        <f>VLOOKUP($F471,別表３!$B$9:$I$14,4,FALSE)</f>
        <v>0</v>
      </c>
      <c r="L471" s="231" t="str">
        <f>IF(F471="","",VLOOKUP(F471,別表３!$B$9:$D$14,3,FALSE))</f>
        <v/>
      </c>
      <c r="M471" s="98"/>
      <c r="N471" s="98"/>
      <c r="O471" s="97"/>
      <c r="P471" s="232">
        <f t="shared" si="49"/>
        <v>0</v>
      </c>
      <c r="Q471" s="7">
        <f t="shared" si="50"/>
        <v>0</v>
      </c>
      <c r="R471" s="7">
        <f t="shared" si="43"/>
        <v>0</v>
      </c>
      <c r="S471" s="7">
        <f t="shared" si="44"/>
        <v>0</v>
      </c>
      <c r="T471" s="7" t="str">
        <f t="shared" si="48"/>
        <v/>
      </c>
      <c r="U471" s="7" t="str">
        <f t="shared" si="47"/>
        <v/>
      </c>
    </row>
    <row r="472" spans="1:21" ht="15.95" hidden="1" customHeight="1">
      <c r="A472" s="230" t="s">
        <v>1626</v>
      </c>
      <c r="B472" s="105"/>
      <c r="C472" s="108"/>
      <c r="D472" s="108"/>
      <c r="E472" s="109"/>
      <c r="F472" s="109"/>
      <c r="G472" s="194">
        <f>VLOOKUP(E472,別表３!$B$9:$I$14,6,FALSE)</f>
        <v>0</v>
      </c>
      <c r="H472" s="194">
        <f>VLOOKUP($F472,別表３!$B$9:$I$14,6,FALSE)</f>
        <v>0</v>
      </c>
      <c r="I472" s="194">
        <f>VLOOKUP($F472,別表３!$B$9:$I$14,6,FALSE)</f>
        <v>0</v>
      </c>
      <c r="J472" s="194">
        <f>IF(F472=5,別表２!$E$2,0)</f>
        <v>0</v>
      </c>
      <c r="K472" s="194">
        <f>VLOOKUP($F472,別表３!$B$9:$I$14,4,FALSE)</f>
        <v>0</v>
      </c>
      <c r="L472" s="231" t="str">
        <f>IF(F472="","",VLOOKUP(F472,別表３!$B$9:$D$14,3,FALSE))</f>
        <v/>
      </c>
      <c r="M472" s="98"/>
      <c r="N472" s="98"/>
      <c r="O472" s="97"/>
      <c r="P472" s="232">
        <f t="shared" si="49"/>
        <v>0</v>
      </c>
      <c r="Q472" s="7">
        <f t="shared" si="50"/>
        <v>0</v>
      </c>
      <c r="R472" s="7">
        <f t="shared" si="43"/>
        <v>0</v>
      </c>
      <c r="S472" s="7">
        <f t="shared" si="44"/>
        <v>0</v>
      </c>
      <c r="T472" s="7" t="str">
        <f t="shared" si="48"/>
        <v/>
      </c>
      <c r="U472" s="7" t="str">
        <f t="shared" si="47"/>
        <v/>
      </c>
    </row>
    <row r="473" spans="1:21" ht="15.95" hidden="1" customHeight="1">
      <c r="A473" s="230" t="s">
        <v>1627</v>
      </c>
      <c r="B473" s="105"/>
      <c r="C473" s="108"/>
      <c r="D473" s="108"/>
      <c r="E473" s="109"/>
      <c r="F473" s="109"/>
      <c r="G473" s="194">
        <f>VLOOKUP(E473,別表３!$B$9:$I$14,6,FALSE)</f>
        <v>0</v>
      </c>
      <c r="H473" s="194">
        <f>VLOOKUP($F473,別表３!$B$9:$I$14,6,FALSE)</f>
        <v>0</v>
      </c>
      <c r="I473" s="194">
        <f>VLOOKUP($F473,別表３!$B$9:$I$14,6,FALSE)</f>
        <v>0</v>
      </c>
      <c r="J473" s="194">
        <f>IF(F473=5,別表２!$E$2,0)</f>
        <v>0</v>
      </c>
      <c r="K473" s="194">
        <f>VLOOKUP($F473,別表３!$B$9:$I$14,4,FALSE)</f>
        <v>0</v>
      </c>
      <c r="L473" s="231" t="str">
        <f>IF(F473="","",VLOOKUP(F473,別表３!$B$9:$D$14,3,FALSE))</f>
        <v/>
      </c>
      <c r="M473" s="98"/>
      <c r="N473" s="98"/>
      <c r="O473" s="97"/>
      <c r="P473" s="232">
        <f t="shared" si="49"/>
        <v>0</v>
      </c>
      <c r="Q473" s="7">
        <f t="shared" si="50"/>
        <v>0</v>
      </c>
      <c r="R473" s="7">
        <f t="shared" si="43"/>
        <v>0</v>
      </c>
      <c r="S473" s="7">
        <f t="shared" si="44"/>
        <v>0</v>
      </c>
      <c r="T473" s="7" t="str">
        <f t="shared" si="48"/>
        <v/>
      </c>
      <c r="U473" s="7" t="str">
        <f t="shared" si="47"/>
        <v/>
      </c>
    </row>
    <row r="474" spans="1:21" ht="15.95" hidden="1" customHeight="1">
      <c r="A474" s="230" t="s">
        <v>1628</v>
      </c>
      <c r="B474" s="105"/>
      <c r="C474" s="108"/>
      <c r="D474" s="108"/>
      <c r="E474" s="109"/>
      <c r="F474" s="109"/>
      <c r="G474" s="194">
        <f>VLOOKUP(E474,別表３!$B$9:$I$14,6,FALSE)</f>
        <v>0</v>
      </c>
      <c r="H474" s="194">
        <f>VLOOKUP($F474,別表３!$B$9:$I$14,6,FALSE)</f>
        <v>0</v>
      </c>
      <c r="I474" s="194">
        <f>VLOOKUP($F474,別表３!$B$9:$I$14,6,FALSE)</f>
        <v>0</v>
      </c>
      <c r="J474" s="194">
        <f>IF(F474=5,別表２!$E$2,0)</f>
        <v>0</v>
      </c>
      <c r="K474" s="194">
        <f>VLOOKUP($F474,別表３!$B$9:$I$14,4,FALSE)</f>
        <v>0</v>
      </c>
      <c r="L474" s="231" t="str">
        <f>IF(F474="","",VLOOKUP(F474,別表３!$B$9:$D$14,3,FALSE))</f>
        <v/>
      </c>
      <c r="M474" s="98"/>
      <c r="N474" s="98"/>
      <c r="O474" s="97"/>
      <c r="P474" s="232">
        <f t="shared" si="49"/>
        <v>0</v>
      </c>
      <c r="Q474" s="7">
        <f t="shared" si="50"/>
        <v>0</v>
      </c>
      <c r="R474" s="7">
        <f t="shared" si="43"/>
        <v>0</v>
      </c>
      <c r="S474" s="7">
        <f t="shared" si="44"/>
        <v>0</v>
      </c>
      <c r="T474" s="7" t="str">
        <f t="shared" si="48"/>
        <v/>
      </c>
      <c r="U474" s="7" t="str">
        <f t="shared" si="47"/>
        <v/>
      </c>
    </row>
    <row r="475" spans="1:21" ht="15.95" hidden="1" customHeight="1">
      <c r="A475" s="230" t="s">
        <v>1629</v>
      </c>
      <c r="B475" s="105"/>
      <c r="C475" s="108"/>
      <c r="D475" s="108"/>
      <c r="E475" s="109"/>
      <c r="F475" s="109"/>
      <c r="G475" s="194">
        <f>VLOOKUP(E475,別表３!$B$9:$I$14,6,FALSE)</f>
        <v>0</v>
      </c>
      <c r="H475" s="194">
        <f>VLOOKUP($F475,別表３!$B$9:$I$14,6,FALSE)</f>
        <v>0</v>
      </c>
      <c r="I475" s="194">
        <f>VLOOKUP($F475,別表３!$B$9:$I$14,6,FALSE)</f>
        <v>0</v>
      </c>
      <c r="J475" s="194">
        <f>IF(F475=5,別表２!$E$2,0)</f>
        <v>0</v>
      </c>
      <c r="K475" s="194">
        <f>VLOOKUP($F475,別表３!$B$9:$I$14,4,FALSE)</f>
        <v>0</v>
      </c>
      <c r="L475" s="231" t="str">
        <f>IF(F475="","",VLOOKUP(F475,別表３!$B$9:$D$14,3,FALSE))</f>
        <v/>
      </c>
      <c r="M475" s="98"/>
      <c r="N475" s="98"/>
      <c r="O475" s="97"/>
      <c r="P475" s="232">
        <f t="shared" si="49"/>
        <v>0</v>
      </c>
      <c r="Q475" s="7">
        <f>IF(E475=5,G475,0)</f>
        <v>0</v>
      </c>
      <c r="R475" s="7">
        <f t="shared" si="43"/>
        <v>0</v>
      </c>
      <c r="S475" s="7">
        <f t="shared" si="44"/>
        <v>0</v>
      </c>
      <c r="T475" s="7" t="str">
        <f t="shared" si="48"/>
        <v/>
      </c>
      <c r="U475" s="7" t="str">
        <f t="shared" si="47"/>
        <v/>
      </c>
    </row>
    <row r="476" spans="1:21" s="217" customFormat="1" ht="15.95" hidden="1" customHeight="1">
      <c r="A476" s="230" t="s">
        <v>1630</v>
      </c>
      <c r="B476" s="105"/>
      <c r="C476" s="108"/>
      <c r="D476" s="108"/>
      <c r="E476" s="108"/>
      <c r="F476" s="108"/>
      <c r="G476" s="194">
        <f>VLOOKUP(E476,別表３!$B$9:$I$14,6,FALSE)</f>
        <v>0</v>
      </c>
      <c r="H476" s="194">
        <f>VLOOKUP($F476,別表３!$B$9:$I$14,6,FALSE)</f>
        <v>0</v>
      </c>
      <c r="I476" s="194">
        <f>VLOOKUP($F476,別表３!$B$9:$I$14,6,FALSE)</f>
        <v>0</v>
      </c>
      <c r="J476" s="194">
        <f>IF(F476=5,別表２!$E$2,0)</f>
        <v>0</v>
      </c>
      <c r="K476" s="194">
        <f>VLOOKUP($F476,別表３!$B$9:$I$14,4,FALSE)</f>
        <v>0</v>
      </c>
      <c r="L476" s="231" t="str">
        <f>IF(F476="","",VLOOKUP(F476,別表３!$B$9:$D$14,3,FALSE))</f>
        <v/>
      </c>
      <c r="M476" s="98"/>
      <c r="N476" s="98"/>
      <c r="O476" s="97"/>
      <c r="P476" s="232">
        <f t="shared" si="49"/>
        <v>0</v>
      </c>
      <c r="Q476" s="7">
        <f t="shared" ref="Q476:Q491" si="51">IF(E476=5,G476,0)</f>
        <v>0</v>
      </c>
      <c r="R476" s="7">
        <f t="shared" si="43"/>
        <v>0</v>
      </c>
      <c r="S476" s="7">
        <f t="shared" si="44"/>
        <v>0</v>
      </c>
      <c r="T476" s="7" t="str">
        <f t="shared" si="48"/>
        <v/>
      </c>
      <c r="U476" s="7" t="str">
        <f t="shared" si="47"/>
        <v/>
      </c>
    </row>
    <row r="477" spans="1:21" s="217" customFormat="1" ht="15.95" hidden="1" customHeight="1">
      <c r="A477" s="230" t="s">
        <v>1631</v>
      </c>
      <c r="B477" s="105"/>
      <c r="C477" s="108"/>
      <c r="D477" s="108"/>
      <c r="E477" s="108"/>
      <c r="F477" s="108"/>
      <c r="G477" s="194">
        <f>VLOOKUP(E477,別表３!$B$9:$I$14,6,FALSE)</f>
        <v>0</v>
      </c>
      <c r="H477" s="194">
        <f>VLOOKUP($F477,別表３!$B$9:$I$14,6,FALSE)</f>
        <v>0</v>
      </c>
      <c r="I477" s="194">
        <f>VLOOKUP($F477,別表３!$B$9:$I$14,6,FALSE)</f>
        <v>0</v>
      </c>
      <c r="J477" s="194">
        <f>IF(F477=5,別表２!$E$2,0)</f>
        <v>0</v>
      </c>
      <c r="K477" s="194">
        <f>VLOOKUP($F477,別表３!$B$9:$I$14,4,FALSE)</f>
        <v>0</v>
      </c>
      <c r="L477" s="231" t="str">
        <f>IF(F477="","",VLOOKUP(F477,別表３!$B$9:$D$14,3,FALSE))</f>
        <v/>
      </c>
      <c r="M477" s="98"/>
      <c r="N477" s="98"/>
      <c r="O477" s="97"/>
      <c r="P477" s="232">
        <f t="shared" si="49"/>
        <v>0</v>
      </c>
      <c r="Q477" s="7">
        <f t="shared" si="51"/>
        <v>0</v>
      </c>
      <c r="R477" s="7">
        <f t="shared" si="43"/>
        <v>0</v>
      </c>
      <c r="S477" s="7">
        <f t="shared" si="44"/>
        <v>0</v>
      </c>
      <c r="T477" s="7" t="str">
        <f t="shared" si="48"/>
        <v/>
      </c>
      <c r="U477" s="7" t="str">
        <f t="shared" si="47"/>
        <v/>
      </c>
    </row>
    <row r="478" spans="1:21" s="217" customFormat="1" ht="15.95" hidden="1" customHeight="1">
      <c r="A478" s="230" t="s">
        <v>1632</v>
      </c>
      <c r="B478" s="105"/>
      <c r="C478" s="110"/>
      <c r="D478" s="110"/>
      <c r="E478" s="108"/>
      <c r="F478" s="108"/>
      <c r="G478" s="194">
        <f>VLOOKUP(E478,別表３!$B$9:$I$14,6,FALSE)</f>
        <v>0</v>
      </c>
      <c r="H478" s="194">
        <f>VLOOKUP($F478,別表３!$B$9:$I$14,6,FALSE)</f>
        <v>0</v>
      </c>
      <c r="I478" s="194">
        <f>VLOOKUP($F478,別表３!$B$9:$I$14,6,FALSE)</f>
        <v>0</v>
      </c>
      <c r="J478" s="194">
        <f>IF(F478=5,別表２!$E$2,0)</f>
        <v>0</v>
      </c>
      <c r="K478" s="194">
        <f>VLOOKUP($F478,別表３!$B$9:$I$14,4,FALSE)</f>
        <v>0</v>
      </c>
      <c r="L478" s="231" t="str">
        <f>IF(F478="","",VLOOKUP(F478,別表３!$B$9:$D$14,3,FALSE))</f>
        <v/>
      </c>
      <c r="M478" s="98"/>
      <c r="N478" s="98"/>
      <c r="O478" s="97"/>
      <c r="P478" s="232">
        <f t="shared" si="49"/>
        <v>0</v>
      </c>
      <c r="Q478" s="7">
        <f t="shared" si="51"/>
        <v>0</v>
      </c>
      <c r="R478" s="7">
        <f t="shared" si="43"/>
        <v>0</v>
      </c>
      <c r="S478" s="7">
        <f t="shared" si="44"/>
        <v>0</v>
      </c>
      <c r="T478" s="7" t="str">
        <f t="shared" si="48"/>
        <v/>
      </c>
      <c r="U478" s="7" t="str">
        <f t="shared" si="47"/>
        <v/>
      </c>
    </row>
    <row r="479" spans="1:21" s="217" customFormat="1" ht="15.95" hidden="1" customHeight="1">
      <c r="A479" s="230" t="s">
        <v>1633</v>
      </c>
      <c r="B479" s="105"/>
      <c r="C479" s="108"/>
      <c r="D479" s="108"/>
      <c r="E479" s="108"/>
      <c r="F479" s="108"/>
      <c r="G479" s="194">
        <f>VLOOKUP(E479,別表３!$B$9:$I$14,6,FALSE)</f>
        <v>0</v>
      </c>
      <c r="H479" s="194">
        <f>VLOOKUP($F479,別表３!$B$9:$I$14,6,FALSE)</f>
        <v>0</v>
      </c>
      <c r="I479" s="194">
        <f>VLOOKUP($F479,別表３!$B$9:$I$14,6,FALSE)</f>
        <v>0</v>
      </c>
      <c r="J479" s="194">
        <f>IF(F479=5,別表２!$E$2,0)</f>
        <v>0</v>
      </c>
      <c r="K479" s="194">
        <f>VLOOKUP($F479,別表３!$B$9:$I$14,4,FALSE)</f>
        <v>0</v>
      </c>
      <c r="L479" s="231" t="str">
        <f>IF(F479="","",VLOOKUP(F479,別表３!$B$9:$D$14,3,FALSE))</f>
        <v/>
      </c>
      <c r="M479" s="98"/>
      <c r="N479" s="98"/>
      <c r="O479" s="97"/>
      <c r="P479" s="232">
        <f t="shared" si="49"/>
        <v>0</v>
      </c>
      <c r="Q479" s="7">
        <f t="shared" si="51"/>
        <v>0</v>
      </c>
      <c r="R479" s="7">
        <f t="shared" si="43"/>
        <v>0</v>
      </c>
      <c r="S479" s="7">
        <f t="shared" si="44"/>
        <v>0</v>
      </c>
      <c r="T479" s="7" t="str">
        <f t="shared" si="48"/>
        <v/>
      </c>
      <c r="U479" s="7" t="str">
        <f t="shared" si="47"/>
        <v/>
      </c>
    </row>
    <row r="480" spans="1:21" ht="15.95" hidden="1" customHeight="1">
      <c r="A480" s="230" t="s">
        <v>1634</v>
      </c>
      <c r="B480" s="105"/>
      <c r="C480" s="108"/>
      <c r="D480" s="108"/>
      <c r="E480" s="109"/>
      <c r="F480" s="109"/>
      <c r="G480" s="194">
        <f>VLOOKUP(E480,別表３!$B$9:$I$14,6,FALSE)</f>
        <v>0</v>
      </c>
      <c r="H480" s="194">
        <f>VLOOKUP($F480,別表３!$B$9:$I$14,6,FALSE)</f>
        <v>0</v>
      </c>
      <c r="I480" s="194">
        <f>VLOOKUP($F480,別表３!$B$9:$I$14,6,FALSE)</f>
        <v>0</v>
      </c>
      <c r="J480" s="194">
        <f>IF(F480=5,別表２!$E$2,0)</f>
        <v>0</v>
      </c>
      <c r="K480" s="194">
        <f>VLOOKUP($F480,別表３!$B$9:$I$14,4,FALSE)</f>
        <v>0</v>
      </c>
      <c r="L480" s="231" t="str">
        <f>IF(F480="","",VLOOKUP(F480,別表３!$B$9:$D$14,3,FALSE))</f>
        <v/>
      </c>
      <c r="M480" s="98"/>
      <c r="N480" s="98"/>
      <c r="O480" s="97"/>
      <c r="P480" s="232">
        <f t="shared" si="49"/>
        <v>0</v>
      </c>
      <c r="Q480" s="7">
        <f t="shared" si="51"/>
        <v>0</v>
      </c>
      <c r="R480" s="7">
        <f t="shared" si="43"/>
        <v>0</v>
      </c>
      <c r="S480" s="7">
        <f t="shared" si="44"/>
        <v>0</v>
      </c>
      <c r="T480" s="7" t="str">
        <f t="shared" si="48"/>
        <v/>
      </c>
      <c r="U480" s="7" t="str">
        <f t="shared" si="47"/>
        <v/>
      </c>
    </row>
    <row r="481" spans="1:21" ht="15.95" hidden="1" customHeight="1">
      <c r="A481" s="230" t="s">
        <v>1635</v>
      </c>
      <c r="B481" s="105"/>
      <c r="C481" s="108"/>
      <c r="D481" s="108"/>
      <c r="E481" s="109"/>
      <c r="F481" s="109"/>
      <c r="G481" s="194">
        <f>VLOOKUP(E481,別表３!$B$9:$I$14,6,FALSE)</f>
        <v>0</v>
      </c>
      <c r="H481" s="194">
        <f>VLOOKUP($F481,別表３!$B$9:$I$14,6,FALSE)</f>
        <v>0</v>
      </c>
      <c r="I481" s="194">
        <f>VLOOKUP($F481,別表３!$B$9:$I$14,6,FALSE)</f>
        <v>0</v>
      </c>
      <c r="J481" s="194">
        <f>IF(F481=5,別表２!$E$2,0)</f>
        <v>0</v>
      </c>
      <c r="K481" s="194">
        <f>VLOOKUP($F481,別表３!$B$9:$I$14,4,FALSE)</f>
        <v>0</v>
      </c>
      <c r="L481" s="231" t="str">
        <f>IF(F481="","",VLOOKUP(F481,別表３!$B$9:$D$14,3,FALSE))</f>
        <v/>
      </c>
      <c r="M481" s="98"/>
      <c r="N481" s="98"/>
      <c r="O481" s="97"/>
      <c r="P481" s="232">
        <f t="shared" si="49"/>
        <v>0</v>
      </c>
      <c r="Q481" s="7">
        <f t="shared" si="51"/>
        <v>0</v>
      </c>
      <c r="R481" s="7">
        <f t="shared" si="43"/>
        <v>0</v>
      </c>
      <c r="S481" s="7">
        <f t="shared" si="44"/>
        <v>0</v>
      </c>
      <c r="T481" s="7" t="str">
        <f t="shared" si="48"/>
        <v/>
      </c>
      <c r="U481" s="7" t="str">
        <f t="shared" si="47"/>
        <v/>
      </c>
    </row>
    <row r="482" spans="1:21" ht="15.95" hidden="1" customHeight="1">
      <c r="A482" s="230" t="s">
        <v>1636</v>
      </c>
      <c r="B482" s="105"/>
      <c r="C482" s="108"/>
      <c r="D482" s="108"/>
      <c r="E482" s="109"/>
      <c r="F482" s="109"/>
      <c r="G482" s="194">
        <f>VLOOKUP(E482,別表３!$B$9:$I$14,6,FALSE)</f>
        <v>0</v>
      </c>
      <c r="H482" s="194">
        <f>VLOOKUP($F482,別表３!$B$9:$I$14,6,FALSE)</f>
        <v>0</v>
      </c>
      <c r="I482" s="194">
        <f>VLOOKUP($F482,別表３!$B$9:$I$14,6,FALSE)</f>
        <v>0</v>
      </c>
      <c r="J482" s="194">
        <f>IF(F482=5,別表２!$E$2,0)</f>
        <v>0</v>
      </c>
      <c r="K482" s="194">
        <f>VLOOKUP($F482,別表３!$B$9:$I$14,4,FALSE)</f>
        <v>0</v>
      </c>
      <c r="L482" s="231" t="str">
        <f>IF(F482="","",VLOOKUP(F482,別表３!$B$9:$D$14,3,FALSE))</f>
        <v/>
      </c>
      <c r="M482" s="98"/>
      <c r="N482" s="98"/>
      <c r="O482" s="97"/>
      <c r="P482" s="232">
        <f t="shared" si="49"/>
        <v>0</v>
      </c>
      <c r="Q482" s="7">
        <f t="shared" si="51"/>
        <v>0</v>
      </c>
      <c r="R482" s="7">
        <f t="shared" si="43"/>
        <v>0</v>
      </c>
      <c r="S482" s="7">
        <f t="shared" si="44"/>
        <v>0</v>
      </c>
      <c r="T482" s="7" t="str">
        <f t="shared" si="48"/>
        <v/>
      </c>
      <c r="U482" s="7" t="str">
        <f t="shared" si="47"/>
        <v/>
      </c>
    </row>
    <row r="483" spans="1:21" ht="15.95" hidden="1" customHeight="1">
      <c r="A483" s="230" t="s">
        <v>1637</v>
      </c>
      <c r="B483" s="105"/>
      <c r="C483" s="108"/>
      <c r="D483" s="108"/>
      <c r="E483" s="109"/>
      <c r="F483" s="109"/>
      <c r="G483" s="194">
        <f>VLOOKUP(E483,別表３!$B$9:$I$14,6,FALSE)</f>
        <v>0</v>
      </c>
      <c r="H483" s="194">
        <f>VLOOKUP($F483,別表３!$B$9:$I$14,6,FALSE)</f>
        <v>0</v>
      </c>
      <c r="I483" s="194">
        <f>VLOOKUP($F483,別表３!$B$9:$I$14,6,FALSE)</f>
        <v>0</v>
      </c>
      <c r="J483" s="194">
        <f>IF(F483=5,別表２!$E$2,0)</f>
        <v>0</v>
      </c>
      <c r="K483" s="194">
        <f>VLOOKUP($F483,別表３!$B$9:$I$14,4,FALSE)</f>
        <v>0</v>
      </c>
      <c r="L483" s="231" t="str">
        <f>IF(F483="","",VLOOKUP(F483,別表３!$B$9:$D$14,3,FALSE))</f>
        <v/>
      </c>
      <c r="M483" s="98"/>
      <c r="N483" s="98"/>
      <c r="O483" s="97"/>
      <c r="P483" s="232">
        <f t="shared" si="49"/>
        <v>0</v>
      </c>
      <c r="Q483" s="7">
        <f t="shared" si="51"/>
        <v>0</v>
      </c>
      <c r="R483" s="7">
        <f t="shared" si="43"/>
        <v>0</v>
      </c>
      <c r="S483" s="7">
        <f t="shared" si="44"/>
        <v>0</v>
      </c>
      <c r="T483" s="7" t="str">
        <f t="shared" si="48"/>
        <v/>
      </c>
      <c r="U483" s="7" t="str">
        <f t="shared" si="47"/>
        <v/>
      </c>
    </row>
    <row r="484" spans="1:21" ht="15.95" hidden="1" customHeight="1">
      <c r="A484" s="230" t="s">
        <v>1638</v>
      </c>
      <c r="B484" s="105"/>
      <c r="C484" s="108"/>
      <c r="D484" s="108"/>
      <c r="E484" s="109"/>
      <c r="F484" s="109"/>
      <c r="G484" s="194">
        <f>VLOOKUP(E484,別表３!$B$9:$I$14,6,FALSE)</f>
        <v>0</v>
      </c>
      <c r="H484" s="194">
        <f>VLOOKUP($F484,別表３!$B$9:$I$14,6,FALSE)</f>
        <v>0</v>
      </c>
      <c r="I484" s="194">
        <f>VLOOKUP($F484,別表３!$B$9:$I$14,6,FALSE)</f>
        <v>0</v>
      </c>
      <c r="J484" s="194">
        <f>IF(F484=5,別表２!$E$2,0)</f>
        <v>0</v>
      </c>
      <c r="K484" s="194">
        <f>VLOOKUP($F484,別表３!$B$9:$I$14,4,FALSE)</f>
        <v>0</v>
      </c>
      <c r="L484" s="231" t="str">
        <f>IF(F484="","",VLOOKUP(F484,別表３!$B$9:$D$14,3,FALSE))</f>
        <v/>
      </c>
      <c r="M484" s="98"/>
      <c r="N484" s="98"/>
      <c r="O484" s="97"/>
      <c r="P484" s="232">
        <f t="shared" si="49"/>
        <v>0</v>
      </c>
      <c r="Q484" s="7">
        <f t="shared" si="51"/>
        <v>0</v>
      </c>
      <c r="R484" s="7">
        <f t="shared" si="43"/>
        <v>0</v>
      </c>
      <c r="S484" s="7">
        <f t="shared" si="44"/>
        <v>0</v>
      </c>
      <c r="T484" s="7" t="str">
        <f t="shared" si="48"/>
        <v/>
      </c>
      <c r="U484" s="7" t="str">
        <f t="shared" si="47"/>
        <v/>
      </c>
    </row>
    <row r="485" spans="1:21" ht="15.95" hidden="1" customHeight="1">
      <c r="A485" s="230" t="s">
        <v>1639</v>
      </c>
      <c r="B485" s="105"/>
      <c r="C485" s="108"/>
      <c r="D485" s="108"/>
      <c r="E485" s="109"/>
      <c r="F485" s="109"/>
      <c r="G485" s="194">
        <f>VLOOKUP(E485,別表３!$B$9:$I$14,6,FALSE)</f>
        <v>0</v>
      </c>
      <c r="H485" s="194">
        <f>VLOOKUP($F485,別表３!$B$9:$I$14,6,FALSE)</f>
        <v>0</v>
      </c>
      <c r="I485" s="194">
        <f>VLOOKUP($F485,別表３!$B$9:$I$14,6,FALSE)</f>
        <v>0</v>
      </c>
      <c r="J485" s="194">
        <f>IF(F485=5,別表２!$E$2,0)</f>
        <v>0</v>
      </c>
      <c r="K485" s="194">
        <f>VLOOKUP($F485,別表３!$B$9:$I$14,4,FALSE)</f>
        <v>0</v>
      </c>
      <c r="L485" s="231" t="str">
        <f>IF(F485="","",VLOOKUP(F485,別表３!$B$9:$D$14,3,FALSE))</f>
        <v/>
      </c>
      <c r="M485" s="98"/>
      <c r="N485" s="98"/>
      <c r="O485" s="97"/>
      <c r="P485" s="232">
        <f t="shared" si="49"/>
        <v>0</v>
      </c>
      <c r="Q485" s="7">
        <f t="shared" si="51"/>
        <v>0</v>
      </c>
      <c r="R485" s="7">
        <f t="shared" si="43"/>
        <v>0</v>
      </c>
      <c r="S485" s="7">
        <f t="shared" si="44"/>
        <v>0</v>
      </c>
      <c r="T485" s="7" t="str">
        <f t="shared" si="48"/>
        <v/>
      </c>
      <c r="U485" s="7" t="str">
        <f t="shared" si="47"/>
        <v/>
      </c>
    </row>
    <row r="486" spans="1:21" ht="15.95" hidden="1" customHeight="1">
      <c r="A486" s="230" t="s">
        <v>1640</v>
      </c>
      <c r="B486" s="105"/>
      <c r="C486" s="109"/>
      <c r="D486" s="109"/>
      <c r="E486" s="109"/>
      <c r="F486" s="109"/>
      <c r="G486" s="194">
        <f>VLOOKUP(E486,別表３!$B$9:$I$14,6,FALSE)</f>
        <v>0</v>
      </c>
      <c r="H486" s="194">
        <f>VLOOKUP($F486,別表３!$B$9:$I$14,6,FALSE)</f>
        <v>0</v>
      </c>
      <c r="I486" s="194">
        <f>VLOOKUP($F486,別表３!$B$9:$I$14,6,FALSE)</f>
        <v>0</v>
      </c>
      <c r="J486" s="194">
        <f>IF(F486=5,別表２!$E$2,0)</f>
        <v>0</v>
      </c>
      <c r="K486" s="194">
        <f>VLOOKUP($F486,別表３!$B$9:$I$14,4,FALSE)</f>
        <v>0</v>
      </c>
      <c r="L486" s="231" t="str">
        <f>IF(F486="","",VLOOKUP(F486,別表３!$B$9:$D$14,3,FALSE))</f>
        <v/>
      </c>
      <c r="M486" s="98"/>
      <c r="N486" s="98"/>
      <c r="O486" s="97"/>
      <c r="P486" s="232">
        <f t="shared" si="49"/>
        <v>0</v>
      </c>
      <c r="Q486" s="7">
        <f t="shared" si="51"/>
        <v>0</v>
      </c>
      <c r="R486" s="7">
        <f t="shared" si="43"/>
        <v>0</v>
      </c>
      <c r="S486" s="7">
        <f t="shared" si="44"/>
        <v>0</v>
      </c>
      <c r="T486" s="7" t="str">
        <f t="shared" si="48"/>
        <v/>
      </c>
      <c r="U486" s="7" t="str">
        <f t="shared" si="47"/>
        <v/>
      </c>
    </row>
    <row r="487" spans="1:21" ht="15.95" hidden="1" customHeight="1">
      <c r="A487" s="230" t="s">
        <v>1641</v>
      </c>
      <c r="B487" s="105"/>
      <c r="C487" s="109"/>
      <c r="D487" s="109"/>
      <c r="E487" s="109"/>
      <c r="F487" s="109"/>
      <c r="G487" s="194">
        <f>VLOOKUP(E487,別表３!$B$9:$I$14,6,FALSE)</f>
        <v>0</v>
      </c>
      <c r="H487" s="194">
        <f>VLOOKUP($F487,別表３!$B$9:$I$14,6,FALSE)</f>
        <v>0</v>
      </c>
      <c r="I487" s="194">
        <f>VLOOKUP($F487,別表３!$B$9:$I$14,6,FALSE)</f>
        <v>0</v>
      </c>
      <c r="J487" s="194">
        <f>IF(F487=5,別表２!$E$2,0)</f>
        <v>0</v>
      </c>
      <c r="K487" s="194">
        <f>VLOOKUP($F487,別表３!$B$9:$I$14,4,FALSE)</f>
        <v>0</v>
      </c>
      <c r="L487" s="231" t="str">
        <f>IF(F487="","",VLOOKUP(F487,別表３!$B$9:$D$14,3,FALSE))</f>
        <v/>
      </c>
      <c r="M487" s="98"/>
      <c r="N487" s="98"/>
      <c r="O487" s="97"/>
      <c r="P487" s="232">
        <f t="shared" si="49"/>
        <v>0</v>
      </c>
      <c r="Q487" s="7">
        <f t="shared" si="51"/>
        <v>0</v>
      </c>
      <c r="R487" s="7">
        <f t="shared" si="43"/>
        <v>0</v>
      </c>
      <c r="S487" s="7">
        <f t="shared" si="44"/>
        <v>0</v>
      </c>
      <c r="T487" s="7" t="str">
        <f t="shared" si="48"/>
        <v/>
      </c>
      <c r="U487" s="7" t="str">
        <f t="shared" si="47"/>
        <v/>
      </c>
    </row>
    <row r="488" spans="1:21" ht="15.95" hidden="1" customHeight="1">
      <c r="A488" s="230" t="s">
        <v>1642</v>
      </c>
      <c r="B488" s="105"/>
      <c r="C488" s="109"/>
      <c r="D488" s="109"/>
      <c r="E488" s="109"/>
      <c r="F488" s="109"/>
      <c r="G488" s="194">
        <f>VLOOKUP(E488,別表３!$B$9:$I$14,6,FALSE)</f>
        <v>0</v>
      </c>
      <c r="H488" s="194">
        <f>VLOOKUP($F488,別表３!$B$9:$I$14,6,FALSE)</f>
        <v>0</v>
      </c>
      <c r="I488" s="194">
        <f>VLOOKUP($F488,別表３!$B$9:$I$14,6,FALSE)</f>
        <v>0</v>
      </c>
      <c r="J488" s="194">
        <f>IF(F488=5,別表２!$E$2,0)</f>
        <v>0</v>
      </c>
      <c r="K488" s="194">
        <f>VLOOKUP($F488,別表３!$B$9:$I$14,4,FALSE)</f>
        <v>0</v>
      </c>
      <c r="L488" s="231" t="str">
        <f>IF(F488="","",VLOOKUP(F488,別表３!$B$9:$D$14,3,FALSE))</f>
        <v/>
      </c>
      <c r="M488" s="98"/>
      <c r="N488" s="98"/>
      <c r="O488" s="97"/>
      <c r="P488" s="232">
        <f t="shared" si="49"/>
        <v>0</v>
      </c>
      <c r="Q488" s="7">
        <f t="shared" si="51"/>
        <v>0</v>
      </c>
      <c r="R488" s="7">
        <f t="shared" si="43"/>
        <v>0</v>
      </c>
      <c r="S488" s="7">
        <f t="shared" si="44"/>
        <v>0</v>
      </c>
      <c r="T488" s="7" t="str">
        <f t="shared" si="48"/>
        <v/>
      </c>
      <c r="U488" s="7" t="str">
        <f t="shared" si="47"/>
        <v/>
      </c>
    </row>
    <row r="489" spans="1:21" ht="15.95" hidden="1" customHeight="1">
      <c r="A489" s="230" t="s">
        <v>1643</v>
      </c>
      <c r="B489" s="105"/>
      <c r="C489" s="109"/>
      <c r="D489" s="109"/>
      <c r="E489" s="109"/>
      <c r="F489" s="109"/>
      <c r="G489" s="194">
        <f>VLOOKUP(E489,別表３!$B$9:$I$14,6,FALSE)</f>
        <v>0</v>
      </c>
      <c r="H489" s="194">
        <f>VLOOKUP($F489,別表３!$B$9:$I$14,6,FALSE)</f>
        <v>0</v>
      </c>
      <c r="I489" s="194">
        <f>VLOOKUP($F489,別表３!$B$9:$I$14,6,FALSE)</f>
        <v>0</v>
      </c>
      <c r="J489" s="194">
        <f>IF(F489=5,別表２!$E$2,0)</f>
        <v>0</v>
      </c>
      <c r="K489" s="194">
        <f>VLOOKUP($F489,別表３!$B$9:$I$14,4,FALSE)</f>
        <v>0</v>
      </c>
      <c r="L489" s="231" t="str">
        <f>IF(F489="","",VLOOKUP(F489,別表３!$B$9:$D$14,3,FALSE))</f>
        <v/>
      </c>
      <c r="M489" s="98"/>
      <c r="N489" s="98"/>
      <c r="O489" s="97"/>
      <c r="P489" s="232">
        <f t="shared" si="49"/>
        <v>0</v>
      </c>
      <c r="Q489" s="7">
        <f t="shared" si="51"/>
        <v>0</v>
      </c>
      <c r="R489" s="7">
        <f t="shared" si="43"/>
        <v>0</v>
      </c>
      <c r="S489" s="7">
        <f t="shared" si="44"/>
        <v>0</v>
      </c>
      <c r="T489" s="7" t="str">
        <f t="shared" si="48"/>
        <v/>
      </c>
      <c r="U489" s="7" t="str">
        <f t="shared" si="47"/>
        <v/>
      </c>
    </row>
    <row r="490" spans="1:21" ht="15.95" hidden="1" customHeight="1">
      <c r="A490" s="230" t="s">
        <v>1644</v>
      </c>
      <c r="B490" s="105"/>
      <c r="C490" s="109"/>
      <c r="D490" s="109"/>
      <c r="E490" s="109"/>
      <c r="F490" s="109"/>
      <c r="G490" s="194">
        <f>VLOOKUP(E490,別表３!$B$9:$I$14,6,FALSE)</f>
        <v>0</v>
      </c>
      <c r="H490" s="194">
        <f>VLOOKUP($F490,別表３!$B$9:$I$14,6,FALSE)</f>
        <v>0</v>
      </c>
      <c r="I490" s="194">
        <f>VLOOKUP($F490,別表３!$B$9:$I$14,6,FALSE)</f>
        <v>0</v>
      </c>
      <c r="J490" s="194">
        <f>IF(F490=5,別表２!$E$2,0)</f>
        <v>0</v>
      </c>
      <c r="K490" s="194">
        <f>VLOOKUP($F490,別表３!$B$9:$I$14,4,FALSE)</f>
        <v>0</v>
      </c>
      <c r="L490" s="231" t="str">
        <f>IF(F490="","",VLOOKUP(F490,別表３!$B$9:$D$14,3,FALSE))</f>
        <v/>
      </c>
      <c r="M490" s="98"/>
      <c r="N490" s="98"/>
      <c r="O490" s="97"/>
      <c r="P490" s="232">
        <f t="shared" si="49"/>
        <v>0</v>
      </c>
      <c r="Q490" s="7">
        <f t="shared" si="51"/>
        <v>0</v>
      </c>
      <c r="R490" s="7">
        <f t="shared" si="43"/>
        <v>0</v>
      </c>
      <c r="S490" s="7">
        <f t="shared" si="44"/>
        <v>0</v>
      </c>
      <c r="T490" s="7" t="str">
        <f t="shared" si="48"/>
        <v/>
      </c>
      <c r="U490" s="7" t="str">
        <f t="shared" si="47"/>
        <v/>
      </c>
    </row>
    <row r="491" spans="1:21" ht="15.95" hidden="1" customHeight="1">
      <c r="A491" s="230" t="s">
        <v>1645</v>
      </c>
      <c r="B491" s="105"/>
      <c r="C491" s="109"/>
      <c r="D491" s="109"/>
      <c r="E491" s="109"/>
      <c r="F491" s="109"/>
      <c r="G491" s="194">
        <f>VLOOKUP(E491,別表３!$B$9:$I$14,6,FALSE)</f>
        <v>0</v>
      </c>
      <c r="H491" s="194">
        <f>VLOOKUP($F491,別表３!$B$9:$I$14,6,FALSE)</f>
        <v>0</v>
      </c>
      <c r="I491" s="194">
        <f>VLOOKUP($F491,別表３!$B$9:$I$14,6,FALSE)</f>
        <v>0</v>
      </c>
      <c r="J491" s="194">
        <f>IF(F491=5,別表２!$E$2,0)</f>
        <v>0</v>
      </c>
      <c r="K491" s="194">
        <f>VLOOKUP($F491,別表３!$B$9:$I$14,4,FALSE)</f>
        <v>0</v>
      </c>
      <c r="L491" s="231" t="str">
        <f>IF(F491="","",VLOOKUP(F491,別表３!$B$9:$D$14,3,FALSE))</f>
        <v/>
      </c>
      <c r="M491" s="98"/>
      <c r="N491" s="98"/>
      <c r="O491" s="97"/>
      <c r="P491" s="232">
        <f t="shared" si="49"/>
        <v>0</v>
      </c>
      <c r="Q491" s="7">
        <f t="shared" si="51"/>
        <v>0</v>
      </c>
      <c r="R491" s="7">
        <f t="shared" si="43"/>
        <v>0</v>
      </c>
      <c r="S491" s="7">
        <f t="shared" si="44"/>
        <v>0</v>
      </c>
      <c r="T491" s="7" t="str">
        <f t="shared" si="48"/>
        <v/>
      </c>
      <c r="U491" s="7" t="str">
        <f t="shared" si="47"/>
        <v/>
      </c>
    </row>
    <row r="492" spans="1:21" ht="15.95" hidden="1" customHeight="1">
      <c r="A492" s="230" t="s">
        <v>1646</v>
      </c>
      <c r="B492" s="105"/>
      <c r="C492" s="108"/>
      <c r="D492" s="108"/>
      <c r="E492" s="109"/>
      <c r="F492" s="109"/>
      <c r="G492" s="194">
        <f>VLOOKUP(E492,別表３!$B$9:$I$14,6,FALSE)</f>
        <v>0</v>
      </c>
      <c r="H492" s="194">
        <f>VLOOKUP($F492,別表３!$B$9:$I$14,6,FALSE)</f>
        <v>0</v>
      </c>
      <c r="I492" s="194">
        <f>VLOOKUP($F492,別表３!$B$9:$I$14,6,FALSE)</f>
        <v>0</v>
      </c>
      <c r="J492" s="194">
        <f>IF(F492=5,別表２!$E$2,0)</f>
        <v>0</v>
      </c>
      <c r="K492" s="194">
        <f>VLOOKUP($F492,別表３!$B$9:$I$14,4,FALSE)</f>
        <v>0</v>
      </c>
      <c r="L492" s="231" t="str">
        <f>IF(F492="","",VLOOKUP(F492,別表３!$B$9:$D$14,3,FALSE))</f>
        <v/>
      </c>
      <c r="M492" s="98"/>
      <c r="N492" s="98"/>
      <c r="O492" s="97"/>
      <c r="P492" s="232">
        <f t="shared" si="49"/>
        <v>0</v>
      </c>
      <c r="Q492" s="7">
        <f t="shared" si="20"/>
        <v>0</v>
      </c>
      <c r="R492" s="7">
        <f t="shared" si="43"/>
        <v>0</v>
      </c>
      <c r="S492" s="7">
        <f t="shared" si="44"/>
        <v>0</v>
      </c>
      <c r="T492" s="7" t="str">
        <f t="shared" si="48"/>
        <v/>
      </c>
      <c r="U492" s="7" t="str">
        <f t="shared" si="47"/>
        <v/>
      </c>
    </row>
    <row r="493" spans="1:21" ht="15.95" hidden="1" customHeight="1">
      <c r="A493" s="230" t="s">
        <v>1647</v>
      </c>
      <c r="B493" s="105"/>
      <c r="C493" s="109"/>
      <c r="D493" s="109"/>
      <c r="E493" s="109"/>
      <c r="F493" s="109"/>
      <c r="G493" s="194">
        <f>VLOOKUP(E493,別表３!$B$9:$I$14,6,FALSE)</f>
        <v>0</v>
      </c>
      <c r="H493" s="194">
        <f>VLOOKUP($F493,別表３!$B$9:$I$14,6,FALSE)</f>
        <v>0</v>
      </c>
      <c r="I493" s="194">
        <f>VLOOKUP($F493,別表３!$B$9:$I$14,6,FALSE)</f>
        <v>0</v>
      </c>
      <c r="J493" s="194">
        <f>IF(F493=5,別表２!$E$2,0)</f>
        <v>0</v>
      </c>
      <c r="K493" s="194">
        <f>VLOOKUP($F493,別表３!$B$9:$I$14,4,FALSE)</f>
        <v>0</v>
      </c>
      <c r="L493" s="231" t="str">
        <f>IF(F493="","",VLOOKUP(F493,別表３!$B$9:$D$14,3,FALSE))</f>
        <v/>
      </c>
      <c r="M493" s="98"/>
      <c r="N493" s="98"/>
      <c r="O493" s="97"/>
      <c r="P493" s="232">
        <f t="shared" si="49"/>
        <v>0</v>
      </c>
      <c r="Q493" s="7">
        <f t="shared" si="20"/>
        <v>0</v>
      </c>
      <c r="R493" s="7">
        <f t="shared" si="43"/>
        <v>0</v>
      </c>
      <c r="S493" s="7">
        <f t="shared" si="44"/>
        <v>0</v>
      </c>
      <c r="T493" s="7" t="str">
        <f t="shared" si="48"/>
        <v/>
      </c>
      <c r="U493" s="7" t="str">
        <f t="shared" si="47"/>
        <v/>
      </c>
    </row>
    <row r="494" spans="1:21" ht="15.95" hidden="1" customHeight="1">
      <c r="A494" s="230" t="s">
        <v>1648</v>
      </c>
      <c r="B494" s="105"/>
      <c r="C494" s="109"/>
      <c r="D494" s="109"/>
      <c r="E494" s="109"/>
      <c r="F494" s="109"/>
      <c r="G494" s="194">
        <f>VLOOKUP(E494,別表３!$B$9:$I$14,6,FALSE)</f>
        <v>0</v>
      </c>
      <c r="H494" s="194">
        <f>VLOOKUP($F494,別表３!$B$9:$I$14,6,FALSE)</f>
        <v>0</v>
      </c>
      <c r="I494" s="194">
        <f>VLOOKUP($F494,別表３!$B$9:$I$14,6,FALSE)</f>
        <v>0</v>
      </c>
      <c r="J494" s="194">
        <f>IF(F494=5,別表２!$E$2,0)</f>
        <v>0</v>
      </c>
      <c r="K494" s="194">
        <f>VLOOKUP($F494,別表３!$B$9:$I$14,4,FALSE)</f>
        <v>0</v>
      </c>
      <c r="L494" s="231" t="str">
        <f>IF(F494="","",VLOOKUP(F494,別表３!$B$9:$D$14,3,FALSE))</f>
        <v/>
      </c>
      <c r="M494" s="98"/>
      <c r="N494" s="98"/>
      <c r="O494" s="97"/>
      <c r="P494" s="232">
        <f t="shared" si="49"/>
        <v>0</v>
      </c>
      <c r="Q494" s="7">
        <f t="shared" si="20"/>
        <v>0</v>
      </c>
      <c r="R494" s="7">
        <f t="shared" si="43"/>
        <v>0</v>
      </c>
      <c r="S494" s="7">
        <f t="shared" si="44"/>
        <v>0</v>
      </c>
      <c r="T494" s="7" t="str">
        <f t="shared" si="48"/>
        <v/>
      </c>
      <c r="U494" s="7" t="str">
        <f t="shared" si="47"/>
        <v/>
      </c>
    </row>
    <row r="495" spans="1:21" ht="15.95" hidden="1" customHeight="1">
      <c r="A495" s="230" t="s">
        <v>1649</v>
      </c>
      <c r="B495" s="105"/>
      <c r="C495" s="109"/>
      <c r="D495" s="109"/>
      <c r="E495" s="109"/>
      <c r="F495" s="109"/>
      <c r="G495" s="194">
        <f>VLOOKUP(E495,別表３!$B$9:$I$14,6,FALSE)</f>
        <v>0</v>
      </c>
      <c r="H495" s="194">
        <f>VLOOKUP($F495,別表３!$B$9:$I$14,6,FALSE)</f>
        <v>0</v>
      </c>
      <c r="I495" s="194">
        <f>VLOOKUP($F495,別表３!$B$9:$I$14,6,FALSE)</f>
        <v>0</v>
      </c>
      <c r="J495" s="194">
        <f>IF(F495=5,別表２!$E$2,0)</f>
        <v>0</v>
      </c>
      <c r="K495" s="194">
        <f>VLOOKUP($F495,別表３!$B$9:$I$14,4,FALSE)</f>
        <v>0</v>
      </c>
      <c r="L495" s="231" t="str">
        <f>IF(F495="","",VLOOKUP(F495,別表３!$B$9:$D$14,3,FALSE))</f>
        <v/>
      </c>
      <c r="M495" s="98"/>
      <c r="N495" s="98"/>
      <c r="O495" s="97"/>
      <c r="P495" s="232">
        <f t="shared" si="49"/>
        <v>0</v>
      </c>
      <c r="Q495" s="7">
        <f t="shared" si="20"/>
        <v>0</v>
      </c>
      <c r="R495" s="7">
        <f t="shared" si="43"/>
        <v>0</v>
      </c>
      <c r="S495" s="7">
        <f t="shared" si="44"/>
        <v>0</v>
      </c>
      <c r="T495" s="7" t="str">
        <f t="shared" si="48"/>
        <v/>
      </c>
      <c r="U495" s="7" t="str">
        <f t="shared" si="47"/>
        <v/>
      </c>
    </row>
    <row r="496" spans="1:21" ht="15.95" hidden="1" customHeight="1">
      <c r="A496" s="230" t="s">
        <v>1650</v>
      </c>
      <c r="B496" s="105"/>
      <c r="C496" s="109"/>
      <c r="D496" s="109"/>
      <c r="E496" s="109"/>
      <c r="F496" s="109"/>
      <c r="G496" s="194">
        <f>VLOOKUP(E496,別表３!$B$9:$I$14,6,FALSE)</f>
        <v>0</v>
      </c>
      <c r="H496" s="194">
        <f>VLOOKUP($F496,別表３!$B$9:$I$14,6,FALSE)</f>
        <v>0</v>
      </c>
      <c r="I496" s="194">
        <f>VLOOKUP($F496,別表３!$B$9:$I$14,6,FALSE)</f>
        <v>0</v>
      </c>
      <c r="J496" s="194">
        <f>IF(F496=5,別表２!$E$2,0)</f>
        <v>0</v>
      </c>
      <c r="K496" s="194">
        <f>VLOOKUP($F496,別表３!$B$9:$I$14,4,FALSE)</f>
        <v>0</v>
      </c>
      <c r="L496" s="231" t="str">
        <f>IF(F496="","",VLOOKUP(F496,別表３!$B$9:$D$14,3,FALSE))</f>
        <v/>
      </c>
      <c r="M496" s="98"/>
      <c r="N496" s="98"/>
      <c r="O496" s="97"/>
      <c r="P496" s="232">
        <f t="shared" si="49"/>
        <v>0</v>
      </c>
      <c r="Q496" s="7">
        <f t="shared" si="20"/>
        <v>0</v>
      </c>
      <c r="R496" s="7">
        <f t="shared" si="43"/>
        <v>0</v>
      </c>
      <c r="S496" s="7">
        <f t="shared" si="44"/>
        <v>0</v>
      </c>
      <c r="T496" s="7" t="str">
        <f t="shared" si="48"/>
        <v/>
      </c>
      <c r="U496" s="7" t="str">
        <f t="shared" si="47"/>
        <v/>
      </c>
    </row>
    <row r="497" spans="1:21" ht="15.95" hidden="1" customHeight="1">
      <c r="A497" s="230" t="s">
        <v>1651</v>
      </c>
      <c r="B497" s="105"/>
      <c r="C497" s="109"/>
      <c r="D497" s="109"/>
      <c r="E497" s="109"/>
      <c r="F497" s="109"/>
      <c r="G497" s="194">
        <f>VLOOKUP(E497,別表３!$B$9:$I$14,6,FALSE)</f>
        <v>0</v>
      </c>
      <c r="H497" s="194">
        <f>VLOOKUP($F497,別表３!$B$9:$I$14,6,FALSE)</f>
        <v>0</v>
      </c>
      <c r="I497" s="194">
        <f>VLOOKUP($F497,別表３!$B$9:$I$14,6,FALSE)</f>
        <v>0</v>
      </c>
      <c r="J497" s="194">
        <f>IF(F497=5,別表２!$E$2,0)</f>
        <v>0</v>
      </c>
      <c r="K497" s="194">
        <f>VLOOKUP($F497,別表３!$B$9:$I$14,4,FALSE)</f>
        <v>0</v>
      </c>
      <c r="L497" s="231" t="str">
        <f>IF(F497="","",VLOOKUP(F497,別表３!$B$9:$D$14,3,FALSE))</f>
        <v/>
      </c>
      <c r="M497" s="98"/>
      <c r="N497" s="98"/>
      <c r="O497" s="97"/>
      <c r="P497" s="232">
        <f t="shared" si="49"/>
        <v>0</v>
      </c>
      <c r="Q497" s="7">
        <f t="shared" si="20"/>
        <v>0</v>
      </c>
      <c r="R497" s="7">
        <f t="shared" ref="R497:R751" si="52">IF(F497=5,P497-G497,0)</f>
        <v>0</v>
      </c>
      <c r="S497" s="7">
        <f t="shared" ref="S497:S751" si="53">SUM(Q497:R497)</f>
        <v>0</v>
      </c>
      <c r="T497" s="7" t="str">
        <f t="shared" si="48"/>
        <v/>
      </c>
      <c r="U497" s="7" t="str">
        <f t="shared" si="47"/>
        <v/>
      </c>
    </row>
    <row r="498" spans="1:21" ht="15.95" hidden="1" customHeight="1">
      <c r="A498" s="230" t="s">
        <v>1652</v>
      </c>
      <c r="B498" s="105"/>
      <c r="C498" s="108"/>
      <c r="D498" s="108"/>
      <c r="E498" s="109"/>
      <c r="F498" s="109"/>
      <c r="G498" s="194">
        <f>VLOOKUP(E498,別表３!$B$9:$I$14,6,FALSE)</f>
        <v>0</v>
      </c>
      <c r="H498" s="194">
        <f>VLOOKUP($F498,別表３!$B$9:$I$14,6,FALSE)</f>
        <v>0</v>
      </c>
      <c r="I498" s="194">
        <f>VLOOKUP($F498,別表３!$B$9:$I$14,6,FALSE)</f>
        <v>0</v>
      </c>
      <c r="J498" s="194">
        <f>IF(F498=5,別表２!$E$2,0)</f>
        <v>0</v>
      </c>
      <c r="K498" s="194">
        <f>VLOOKUP($F498,別表３!$B$9:$I$14,4,FALSE)</f>
        <v>0</v>
      </c>
      <c r="L498" s="231" t="str">
        <f>IF(F498="","",VLOOKUP(F498,別表３!$B$9:$D$14,3,FALSE))</f>
        <v/>
      </c>
      <c r="M498" s="98"/>
      <c r="N498" s="98"/>
      <c r="O498" s="97"/>
      <c r="P498" s="232">
        <f t="shared" si="49"/>
        <v>0</v>
      </c>
      <c r="Q498" s="7">
        <f t="shared" si="20"/>
        <v>0</v>
      </c>
      <c r="R498" s="7">
        <f t="shared" si="52"/>
        <v>0</v>
      </c>
      <c r="S498" s="7">
        <f t="shared" si="53"/>
        <v>0</v>
      </c>
      <c r="T498" s="7" t="str">
        <f t="shared" si="48"/>
        <v/>
      </c>
      <c r="U498" s="7" t="str">
        <f t="shared" si="47"/>
        <v/>
      </c>
    </row>
    <row r="499" spans="1:21" ht="15.95" hidden="1" customHeight="1">
      <c r="A499" s="230" t="s">
        <v>1653</v>
      </c>
      <c r="B499" s="105"/>
      <c r="C499" s="108"/>
      <c r="D499" s="108"/>
      <c r="E499" s="109"/>
      <c r="F499" s="109"/>
      <c r="G499" s="194">
        <f>VLOOKUP(E499,別表３!$B$9:$I$14,6,FALSE)</f>
        <v>0</v>
      </c>
      <c r="H499" s="194">
        <f>VLOOKUP($F499,別表３!$B$9:$I$14,6,FALSE)</f>
        <v>0</v>
      </c>
      <c r="I499" s="194">
        <f>VLOOKUP($F499,別表３!$B$9:$I$14,6,FALSE)</f>
        <v>0</v>
      </c>
      <c r="J499" s="194">
        <f>IF(F499=5,別表２!$E$2,0)</f>
        <v>0</v>
      </c>
      <c r="K499" s="194">
        <f>VLOOKUP($F499,別表３!$B$9:$I$14,4,FALSE)</f>
        <v>0</v>
      </c>
      <c r="L499" s="231" t="str">
        <f>IF(F499="","",VLOOKUP(F499,別表３!$B$9:$D$14,3,FALSE))</f>
        <v/>
      </c>
      <c r="M499" s="98"/>
      <c r="N499" s="98"/>
      <c r="O499" s="97"/>
      <c r="P499" s="232">
        <f t="shared" si="49"/>
        <v>0</v>
      </c>
      <c r="Q499" s="7">
        <f t="shared" si="20"/>
        <v>0</v>
      </c>
      <c r="R499" s="7">
        <f t="shared" si="52"/>
        <v>0</v>
      </c>
      <c r="S499" s="7">
        <f t="shared" si="53"/>
        <v>0</v>
      </c>
      <c r="T499" s="7" t="str">
        <f t="shared" si="48"/>
        <v/>
      </c>
      <c r="U499" s="7" t="str">
        <f t="shared" si="47"/>
        <v/>
      </c>
    </row>
    <row r="500" spans="1:21" ht="15.95" hidden="1" customHeight="1">
      <c r="A500" s="230" t="s">
        <v>1654</v>
      </c>
      <c r="B500" s="105"/>
      <c r="C500" s="108"/>
      <c r="D500" s="108"/>
      <c r="E500" s="109"/>
      <c r="F500" s="109"/>
      <c r="G500" s="194">
        <f>VLOOKUP(E500,別表３!$B$9:$I$14,6,FALSE)</f>
        <v>0</v>
      </c>
      <c r="H500" s="194">
        <f>VLOOKUP($F500,別表３!$B$9:$I$14,6,FALSE)</f>
        <v>0</v>
      </c>
      <c r="I500" s="194">
        <f>VLOOKUP($F500,別表３!$B$9:$I$14,6,FALSE)</f>
        <v>0</v>
      </c>
      <c r="J500" s="194">
        <f>IF(F500=5,別表２!$E$2,0)</f>
        <v>0</v>
      </c>
      <c r="K500" s="194">
        <f>VLOOKUP($F500,別表３!$B$9:$I$14,4,FALSE)</f>
        <v>0</v>
      </c>
      <c r="L500" s="231" t="str">
        <f>IF(F500="","",VLOOKUP(F500,別表３!$B$9:$D$14,3,FALSE))</f>
        <v/>
      </c>
      <c r="M500" s="98"/>
      <c r="N500" s="98"/>
      <c r="O500" s="97"/>
      <c r="P500" s="232">
        <f t="shared" si="49"/>
        <v>0</v>
      </c>
      <c r="Q500" s="7">
        <f t="shared" si="20"/>
        <v>0</v>
      </c>
      <c r="R500" s="7">
        <f t="shared" si="52"/>
        <v>0</v>
      </c>
      <c r="S500" s="7">
        <f t="shared" si="53"/>
        <v>0</v>
      </c>
      <c r="T500" s="7" t="str">
        <f t="shared" si="48"/>
        <v/>
      </c>
      <c r="U500" s="7" t="str">
        <f t="shared" si="47"/>
        <v/>
      </c>
    </row>
    <row r="501" spans="1:21" ht="15.95" hidden="1" customHeight="1">
      <c r="A501" s="230" t="s">
        <v>1655</v>
      </c>
      <c r="B501" s="105"/>
      <c r="C501" s="108"/>
      <c r="D501" s="108"/>
      <c r="E501" s="109"/>
      <c r="F501" s="109"/>
      <c r="G501" s="194">
        <f>VLOOKUP(E501,別表３!$B$9:$I$14,6,FALSE)</f>
        <v>0</v>
      </c>
      <c r="H501" s="194">
        <f>VLOOKUP($F501,別表３!$B$9:$I$14,6,FALSE)</f>
        <v>0</v>
      </c>
      <c r="I501" s="194">
        <f>VLOOKUP($F501,別表３!$B$9:$I$14,6,FALSE)</f>
        <v>0</v>
      </c>
      <c r="J501" s="194">
        <f>IF(F501=5,別表２!$E$2,0)</f>
        <v>0</v>
      </c>
      <c r="K501" s="194">
        <f>VLOOKUP($F501,別表３!$B$9:$I$14,4,FALSE)</f>
        <v>0</v>
      </c>
      <c r="L501" s="231" t="str">
        <f>IF(F501="","",VLOOKUP(F501,別表３!$B$9:$D$14,3,FALSE))</f>
        <v/>
      </c>
      <c r="M501" s="98"/>
      <c r="N501" s="98"/>
      <c r="O501" s="97"/>
      <c r="P501" s="232">
        <f t="shared" si="49"/>
        <v>0</v>
      </c>
      <c r="Q501" s="7">
        <f t="shared" si="20"/>
        <v>0</v>
      </c>
      <c r="R501" s="7">
        <f t="shared" si="52"/>
        <v>0</v>
      </c>
      <c r="S501" s="7">
        <f t="shared" si="53"/>
        <v>0</v>
      </c>
      <c r="T501" s="7" t="str">
        <f t="shared" si="48"/>
        <v/>
      </c>
      <c r="U501" s="7" t="str">
        <f t="shared" si="47"/>
        <v/>
      </c>
    </row>
    <row r="502" spans="1:21" ht="15.95" hidden="1" customHeight="1">
      <c r="A502" s="230" t="s">
        <v>1656</v>
      </c>
      <c r="B502" s="105"/>
      <c r="C502" s="108"/>
      <c r="D502" s="108"/>
      <c r="E502" s="109"/>
      <c r="F502" s="109"/>
      <c r="G502" s="194">
        <f>VLOOKUP(E502,別表３!$B$9:$I$14,6,FALSE)</f>
        <v>0</v>
      </c>
      <c r="H502" s="194">
        <f>VLOOKUP($F502,別表３!$B$9:$I$14,6,FALSE)</f>
        <v>0</v>
      </c>
      <c r="I502" s="194">
        <f>VLOOKUP($F502,別表３!$B$9:$I$14,6,FALSE)</f>
        <v>0</v>
      </c>
      <c r="J502" s="194">
        <f>IF(F502=5,別表２!$E$2,0)</f>
        <v>0</v>
      </c>
      <c r="K502" s="194">
        <f>VLOOKUP($F502,別表３!$B$9:$I$14,4,FALSE)</f>
        <v>0</v>
      </c>
      <c r="L502" s="231" t="str">
        <f>IF(F502="","",VLOOKUP(F502,別表３!$B$9:$D$14,3,FALSE))</f>
        <v/>
      </c>
      <c r="M502" s="98"/>
      <c r="N502" s="98"/>
      <c r="O502" s="97"/>
      <c r="P502" s="232">
        <f t="shared" si="49"/>
        <v>0</v>
      </c>
      <c r="Q502" s="7">
        <f t="shared" si="20"/>
        <v>0</v>
      </c>
      <c r="R502" s="7">
        <f t="shared" si="52"/>
        <v>0</v>
      </c>
      <c r="S502" s="7">
        <f t="shared" si="53"/>
        <v>0</v>
      </c>
      <c r="T502" s="7" t="str">
        <f t="shared" ref="T502:T565" si="54">IF(E502="","",VLOOKUP(E502,$V$53:$W$58,2,FALSE))</f>
        <v/>
      </c>
      <c r="U502" s="7" t="str">
        <f t="shared" si="47"/>
        <v/>
      </c>
    </row>
    <row r="503" spans="1:21" ht="15.95" hidden="1" customHeight="1">
      <c r="A503" s="230" t="s">
        <v>1657</v>
      </c>
      <c r="B503" s="105"/>
      <c r="C503" s="108"/>
      <c r="D503" s="108"/>
      <c r="E503" s="109"/>
      <c r="F503" s="109"/>
      <c r="G503" s="194">
        <f>VLOOKUP(E503,別表３!$B$9:$I$14,6,FALSE)</f>
        <v>0</v>
      </c>
      <c r="H503" s="194">
        <f>VLOOKUP($F503,別表３!$B$9:$I$14,6,FALSE)</f>
        <v>0</v>
      </c>
      <c r="I503" s="194">
        <f>VLOOKUP($F503,別表３!$B$9:$I$14,6,FALSE)</f>
        <v>0</v>
      </c>
      <c r="J503" s="194">
        <f>IF(F503=5,別表２!$E$2,0)</f>
        <v>0</v>
      </c>
      <c r="K503" s="194">
        <f>VLOOKUP($F503,別表３!$B$9:$I$14,4,FALSE)</f>
        <v>0</v>
      </c>
      <c r="L503" s="231" t="str">
        <f>IF(F503="","",VLOOKUP(F503,別表３!$B$9:$D$14,3,FALSE))</f>
        <v/>
      </c>
      <c r="M503" s="98"/>
      <c r="N503" s="98"/>
      <c r="O503" s="97"/>
      <c r="P503" s="232">
        <f t="shared" ref="P503:P566" si="55">IF(J503=0,0,IF(M503="",J503,M503))+IF(N503="",K503,IF(L503&lt;=N503+O503,L503,N503+O503))+SUM(G503:I503)</f>
        <v>0</v>
      </c>
      <c r="Q503" s="7">
        <f t="shared" si="20"/>
        <v>0</v>
      </c>
      <c r="R503" s="7">
        <f t="shared" si="52"/>
        <v>0</v>
      </c>
      <c r="S503" s="7">
        <f t="shared" si="53"/>
        <v>0</v>
      </c>
      <c r="T503" s="7" t="str">
        <f t="shared" si="54"/>
        <v/>
      </c>
      <c r="U503" s="7" t="str">
        <f t="shared" si="47"/>
        <v/>
      </c>
    </row>
    <row r="504" spans="1:21" ht="15.95" hidden="1" customHeight="1">
      <c r="A504" s="230" t="s">
        <v>1658</v>
      </c>
      <c r="B504" s="105"/>
      <c r="C504" s="108"/>
      <c r="D504" s="108"/>
      <c r="E504" s="109"/>
      <c r="F504" s="109"/>
      <c r="G504" s="194">
        <f>VLOOKUP(E504,別表３!$B$9:$I$14,6,FALSE)</f>
        <v>0</v>
      </c>
      <c r="H504" s="194">
        <f>VLOOKUP($F504,別表３!$B$9:$I$14,6,FALSE)</f>
        <v>0</v>
      </c>
      <c r="I504" s="194">
        <f>VLOOKUP($F504,別表３!$B$9:$I$14,6,FALSE)</f>
        <v>0</v>
      </c>
      <c r="J504" s="194">
        <f>IF(F504=5,別表２!$E$2,0)</f>
        <v>0</v>
      </c>
      <c r="K504" s="194">
        <f>VLOOKUP($F504,別表３!$B$9:$I$14,4,FALSE)</f>
        <v>0</v>
      </c>
      <c r="L504" s="231" t="str">
        <f>IF(F504="","",VLOOKUP(F504,別表３!$B$9:$D$14,3,FALSE))</f>
        <v/>
      </c>
      <c r="M504" s="98"/>
      <c r="N504" s="98"/>
      <c r="O504" s="97"/>
      <c r="P504" s="232">
        <f t="shared" si="55"/>
        <v>0</v>
      </c>
      <c r="Q504" s="7">
        <f>IF(E504=5,G504,0)</f>
        <v>0</v>
      </c>
      <c r="R504" s="7">
        <f t="shared" si="52"/>
        <v>0</v>
      </c>
      <c r="S504" s="7">
        <f t="shared" si="53"/>
        <v>0</v>
      </c>
      <c r="T504" s="7" t="str">
        <f t="shared" si="54"/>
        <v/>
      </c>
      <c r="U504" s="7" t="str">
        <f t="shared" si="47"/>
        <v/>
      </c>
    </row>
    <row r="505" spans="1:21" s="217" customFormat="1" ht="15.95" hidden="1" customHeight="1">
      <c r="A505" s="230" t="s">
        <v>1659</v>
      </c>
      <c r="B505" s="105"/>
      <c r="C505" s="108"/>
      <c r="D505" s="108"/>
      <c r="E505" s="108"/>
      <c r="F505" s="108"/>
      <c r="G505" s="194">
        <f>VLOOKUP(E505,別表３!$B$9:$I$14,6,FALSE)</f>
        <v>0</v>
      </c>
      <c r="H505" s="194">
        <f>VLOOKUP($F505,別表３!$B$9:$I$14,6,FALSE)</f>
        <v>0</v>
      </c>
      <c r="I505" s="194">
        <f>VLOOKUP($F505,別表３!$B$9:$I$14,6,FALSE)</f>
        <v>0</v>
      </c>
      <c r="J505" s="194">
        <f>IF(F505=5,別表２!$E$2,0)</f>
        <v>0</v>
      </c>
      <c r="K505" s="194">
        <f>VLOOKUP($F505,別表３!$B$9:$I$14,4,FALSE)</f>
        <v>0</v>
      </c>
      <c r="L505" s="231" t="str">
        <f>IF(F505="","",VLOOKUP(F505,別表３!$B$9:$D$14,3,FALSE))</f>
        <v/>
      </c>
      <c r="M505" s="98"/>
      <c r="N505" s="98"/>
      <c r="O505" s="97"/>
      <c r="P505" s="232">
        <f t="shared" si="55"/>
        <v>0</v>
      </c>
      <c r="Q505" s="7">
        <f t="shared" ref="Q505:Q522" si="56">IF(E505=5,G505,0)</f>
        <v>0</v>
      </c>
      <c r="R505" s="7">
        <f t="shared" si="52"/>
        <v>0</v>
      </c>
      <c r="S505" s="7">
        <f t="shared" si="53"/>
        <v>0</v>
      </c>
      <c r="T505" s="7" t="str">
        <f t="shared" si="54"/>
        <v/>
      </c>
      <c r="U505" s="7" t="str">
        <f t="shared" si="47"/>
        <v/>
      </c>
    </row>
    <row r="506" spans="1:21" s="217" customFormat="1" ht="15.95" hidden="1" customHeight="1">
      <c r="A506" s="230" t="s">
        <v>1660</v>
      </c>
      <c r="B506" s="105"/>
      <c r="C506" s="108"/>
      <c r="D506" s="108"/>
      <c r="E506" s="108"/>
      <c r="F506" s="108"/>
      <c r="G506" s="194">
        <f>VLOOKUP(E506,別表３!$B$9:$I$14,6,FALSE)</f>
        <v>0</v>
      </c>
      <c r="H506" s="194">
        <f>VLOOKUP($F506,別表３!$B$9:$I$14,6,FALSE)</f>
        <v>0</v>
      </c>
      <c r="I506" s="194">
        <f>VLOOKUP($F506,別表３!$B$9:$I$14,6,FALSE)</f>
        <v>0</v>
      </c>
      <c r="J506" s="194">
        <f>IF(F506=5,別表２!$E$2,0)</f>
        <v>0</v>
      </c>
      <c r="K506" s="194">
        <f>VLOOKUP($F506,別表３!$B$9:$I$14,4,FALSE)</f>
        <v>0</v>
      </c>
      <c r="L506" s="231" t="str">
        <f>IF(F506="","",VLOOKUP(F506,別表３!$B$9:$D$14,3,FALSE))</f>
        <v/>
      </c>
      <c r="M506" s="98"/>
      <c r="N506" s="98"/>
      <c r="O506" s="97"/>
      <c r="P506" s="232">
        <f t="shared" si="55"/>
        <v>0</v>
      </c>
      <c r="Q506" s="7">
        <f t="shared" si="56"/>
        <v>0</v>
      </c>
      <c r="R506" s="7">
        <f t="shared" si="52"/>
        <v>0</v>
      </c>
      <c r="S506" s="7">
        <f t="shared" si="53"/>
        <v>0</v>
      </c>
      <c r="T506" s="7" t="str">
        <f t="shared" si="54"/>
        <v/>
      </c>
      <c r="U506" s="7" t="str">
        <f t="shared" si="47"/>
        <v/>
      </c>
    </row>
    <row r="507" spans="1:21" s="217" customFormat="1" ht="15.95" hidden="1" customHeight="1">
      <c r="A507" s="230" t="s">
        <v>1661</v>
      </c>
      <c r="B507" s="105"/>
      <c r="C507" s="110"/>
      <c r="D507" s="110"/>
      <c r="E507" s="108"/>
      <c r="F507" s="108"/>
      <c r="G507" s="194">
        <f>VLOOKUP(E507,別表３!$B$9:$I$14,6,FALSE)</f>
        <v>0</v>
      </c>
      <c r="H507" s="194">
        <f>VLOOKUP($F507,別表３!$B$9:$I$14,6,FALSE)</f>
        <v>0</v>
      </c>
      <c r="I507" s="194">
        <f>VLOOKUP($F507,別表３!$B$9:$I$14,6,FALSE)</f>
        <v>0</v>
      </c>
      <c r="J507" s="194">
        <f>IF(F507=5,別表２!$E$2,0)</f>
        <v>0</v>
      </c>
      <c r="K507" s="194">
        <f>VLOOKUP($F507,別表３!$B$9:$I$14,4,FALSE)</f>
        <v>0</v>
      </c>
      <c r="L507" s="231" t="str">
        <f>IF(F507="","",VLOOKUP(F507,別表３!$B$9:$D$14,3,FALSE))</f>
        <v/>
      </c>
      <c r="M507" s="98"/>
      <c r="N507" s="98"/>
      <c r="O507" s="97"/>
      <c r="P507" s="232">
        <f t="shared" si="55"/>
        <v>0</v>
      </c>
      <c r="Q507" s="7">
        <f t="shared" si="56"/>
        <v>0</v>
      </c>
      <c r="R507" s="7">
        <f t="shared" si="52"/>
        <v>0</v>
      </c>
      <c r="S507" s="7">
        <f t="shared" si="53"/>
        <v>0</v>
      </c>
      <c r="T507" s="7" t="str">
        <f t="shared" si="54"/>
        <v/>
      </c>
      <c r="U507" s="7" t="str">
        <f t="shared" si="47"/>
        <v/>
      </c>
    </row>
    <row r="508" spans="1:21" s="217" customFormat="1" ht="15.95" hidden="1" customHeight="1">
      <c r="A508" s="230" t="s">
        <v>1662</v>
      </c>
      <c r="B508" s="105"/>
      <c r="C508" s="108"/>
      <c r="D508" s="108"/>
      <c r="E508" s="108"/>
      <c r="F508" s="108"/>
      <c r="G508" s="194">
        <f>VLOOKUP(E508,別表３!$B$9:$I$14,6,FALSE)</f>
        <v>0</v>
      </c>
      <c r="H508" s="194">
        <f>VLOOKUP($F508,別表３!$B$9:$I$14,6,FALSE)</f>
        <v>0</v>
      </c>
      <c r="I508" s="194">
        <f>VLOOKUP($F508,別表３!$B$9:$I$14,6,FALSE)</f>
        <v>0</v>
      </c>
      <c r="J508" s="194">
        <f>IF(F508=5,別表２!$E$2,0)</f>
        <v>0</v>
      </c>
      <c r="K508" s="194">
        <f>VLOOKUP($F508,別表３!$B$9:$I$14,4,FALSE)</f>
        <v>0</v>
      </c>
      <c r="L508" s="231" t="str">
        <f>IF(F508="","",VLOOKUP(F508,別表３!$B$9:$D$14,3,FALSE))</f>
        <v/>
      </c>
      <c r="M508" s="98"/>
      <c r="N508" s="98"/>
      <c r="O508" s="97"/>
      <c r="P508" s="232">
        <f t="shared" si="55"/>
        <v>0</v>
      </c>
      <c r="Q508" s="7">
        <f t="shared" si="56"/>
        <v>0</v>
      </c>
      <c r="R508" s="7">
        <f t="shared" si="52"/>
        <v>0</v>
      </c>
      <c r="S508" s="7">
        <f t="shared" si="53"/>
        <v>0</v>
      </c>
      <c r="T508" s="7" t="str">
        <f t="shared" si="54"/>
        <v/>
      </c>
      <c r="U508" s="7" t="str">
        <f t="shared" si="47"/>
        <v/>
      </c>
    </row>
    <row r="509" spans="1:21" ht="15.95" hidden="1" customHeight="1">
      <c r="A509" s="230" t="s">
        <v>1663</v>
      </c>
      <c r="B509" s="105"/>
      <c r="C509" s="108"/>
      <c r="D509" s="108"/>
      <c r="E509" s="109"/>
      <c r="F509" s="109"/>
      <c r="G509" s="194">
        <f>VLOOKUP(E509,別表３!$B$9:$I$14,6,FALSE)</f>
        <v>0</v>
      </c>
      <c r="H509" s="194">
        <f>VLOOKUP($F509,別表３!$B$9:$I$14,6,FALSE)</f>
        <v>0</v>
      </c>
      <c r="I509" s="194">
        <f>VLOOKUP($F509,別表３!$B$9:$I$14,6,FALSE)</f>
        <v>0</v>
      </c>
      <c r="J509" s="194">
        <f>IF(F509=5,別表２!$E$2,0)</f>
        <v>0</v>
      </c>
      <c r="K509" s="194">
        <f>VLOOKUP($F509,別表３!$B$9:$I$14,4,FALSE)</f>
        <v>0</v>
      </c>
      <c r="L509" s="231" t="str">
        <f>IF(F509="","",VLOOKUP(F509,別表３!$B$9:$D$14,3,FALSE))</f>
        <v/>
      </c>
      <c r="M509" s="98"/>
      <c r="N509" s="98"/>
      <c r="O509" s="97"/>
      <c r="P509" s="232">
        <f t="shared" si="55"/>
        <v>0</v>
      </c>
      <c r="Q509" s="7">
        <f t="shared" si="56"/>
        <v>0</v>
      </c>
      <c r="R509" s="7">
        <f t="shared" si="52"/>
        <v>0</v>
      </c>
      <c r="S509" s="7">
        <f t="shared" si="53"/>
        <v>0</v>
      </c>
      <c r="T509" s="7" t="str">
        <f t="shared" si="54"/>
        <v/>
      </c>
      <c r="U509" s="7" t="str">
        <f t="shared" si="47"/>
        <v/>
      </c>
    </row>
    <row r="510" spans="1:21" ht="15.95" hidden="1" customHeight="1">
      <c r="A510" s="230" t="s">
        <v>1664</v>
      </c>
      <c r="B510" s="105"/>
      <c r="C510" s="108"/>
      <c r="D510" s="108"/>
      <c r="E510" s="109"/>
      <c r="F510" s="109"/>
      <c r="G510" s="194">
        <f>VLOOKUP(E510,別表３!$B$9:$I$14,6,FALSE)</f>
        <v>0</v>
      </c>
      <c r="H510" s="194">
        <f>VLOOKUP($F510,別表３!$B$9:$I$14,6,FALSE)</f>
        <v>0</v>
      </c>
      <c r="I510" s="194">
        <f>VLOOKUP($F510,別表３!$B$9:$I$14,6,FALSE)</f>
        <v>0</v>
      </c>
      <c r="J510" s="194">
        <f>IF(F510=5,別表２!$E$2,0)</f>
        <v>0</v>
      </c>
      <c r="K510" s="194">
        <f>VLOOKUP($F510,別表３!$B$9:$I$14,4,FALSE)</f>
        <v>0</v>
      </c>
      <c r="L510" s="231" t="str">
        <f>IF(F510="","",VLOOKUP(F510,別表３!$B$9:$D$14,3,FALSE))</f>
        <v/>
      </c>
      <c r="M510" s="98"/>
      <c r="N510" s="98"/>
      <c r="O510" s="97"/>
      <c r="P510" s="232">
        <f t="shared" si="55"/>
        <v>0</v>
      </c>
      <c r="Q510" s="7">
        <f t="shared" si="56"/>
        <v>0</v>
      </c>
      <c r="R510" s="7">
        <f t="shared" si="52"/>
        <v>0</v>
      </c>
      <c r="S510" s="7">
        <f t="shared" si="53"/>
        <v>0</v>
      </c>
      <c r="T510" s="7" t="str">
        <f t="shared" si="54"/>
        <v/>
      </c>
      <c r="U510" s="7" t="str">
        <f t="shared" si="47"/>
        <v/>
      </c>
    </row>
    <row r="511" spans="1:21" ht="15.95" hidden="1" customHeight="1">
      <c r="A511" s="230" t="s">
        <v>1665</v>
      </c>
      <c r="B511" s="105"/>
      <c r="C511" s="108"/>
      <c r="D511" s="108"/>
      <c r="E511" s="109"/>
      <c r="F511" s="109"/>
      <c r="G511" s="194">
        <f>VLOOKUP(E511,別表３!$B$9:$I$14,6,FALSE)</f>
        <v>0</v>
      </c>
      <c r="H511" s="194">
        <f>VLOOKUP($F511,別表３!$B$9:$I$14,6,FALSE)</f>
        <v>0</v>
      </c>
      <c r="I511" s="194">
        <f>VLOOKUP($F511,別表３!$B$9:$I$14,6,FALSE)</f>
        <v>0</v>
      </c>
      <c r="J511" s="194">
        <f>IF(F511=5,別表２!$E$2,0)</f>
        <v>0</v>
      </c>
      <c r="K511" s="194">
        <f>VLOOKUP($F511,別表３!$B$9:$I$14,4,FALSE)</f>
        <v>0</v>
      </c>
      <c r="L511" s="231" t="str">
        <f>IF(F511="","",VLOOKUP(F511,別表３!$B$9:$D$14,3,FALSE))</f>
        <v/>
      </c>
      <c r="M511" s="98"/>
      <c r="N511" s="98"/>
      <c r="O511" s="97"/>
      <c r="P511" s="232">
        <f t="shared" si="55"/>
        <v>0</v>
      </c>
      <c r="Q511" s="7">
        <f t="shared" si="56"/>
        <v>0</v>
      </c>
      <c r="R511" s="7">
        <f t="shared" si="52"/>
        <v>0</v>
      </c>
      <c r="S511" s="7">
        <f t="shared" si="53"/>
        <v>0</v>
      </c>
      <c r="T511" s="7" t="str">
        <f t="shared" si="54"/>
        <v/>
      </c>
      <c r="U511" s="7" t="str">
        <f t="shared" si="47"/>
        <v/>
      </c>
    </row>
    <row r="512" spans="1:21" ht="15.95" hidden="1" customHeight="1">
      <c r="A512" s="230" t="s">
        <v>1666</v>
      </c>
      <c r="B512" s="105"/>
      <c r="C512" s="108"/>
      <c r="D512" s="108"/>
      <c r="E512" s="109"/>
      <c r="F512" s="109"/>
      <c r="G512" s="194">
        <f>VLOOKUP(E512,別表３!$B$9:$I$14,6,FALSE)</f>
        <v>0</v>
      </c>
      <c r="H512" s="194">
        <f>VLOOKUP($F512,別表３!$B$9:$I$14,6,FALSE)</f>
        <v>0</v>
      </c>
      <c r="I512" s="194">
        <f>VLOOKUP($F512,別表３!$B$9:$I$14,6,FALSE)</f>
        <v>0</v>
      </c>
      <c r="J512" s="194">
        <f>IF(F512=5,別表２!$E$2,0)</f>
        <v>0</v>
      </c>
      <c r="K512" s="194">
        <f>VLOOKUP($F512,別表３!$B$9:$I$14,4,FALSE)</f>
        <v>0</v>
      </c>
      <c r="L512" s="231" t="str">
        <f>IF(F512="","",VLOOKUP(F512,別表３!$B$9:$D$14,3,FALSE))</f>
        <v/>
      </c>
      <c r="M512" s="98"/>
      <c r="N512" s="98"/>
      <c r="O512" s="97"/>
      <c r="P512" s="232">
        <f t="shared" si="55"/>
        <v>0</v>
      </c>
      <c r="Q512" s="7">
        <f t="shared" si="56"/>
        <v>0</v>
      </c>
      <c r="R512" s="7">
        <f t="shared" si="52"/>
        <v>0</v>
      </c>
      <c r="S512" s="7">
        <f t="shared" si="53"/>
        <v>0</v>
      </c>
      <c r="T512" s="7" t="str">
        <f t="shared" si="54"/>
        <v/>
      </c>
      <c r="U512" s="7" t="str">
        <f t="shared" si="47"/>
        <v/>
      </c>
    </row>
    <row r="513" spans="1:21" ht="15.95" hidden="1" customHeight="1">
      <c r="A513" s="230" t="s">
        <v>1667</v>
      </c>
      <c r="B513" s="105"/>
      <c r="C513" s="108"/>
      <c r="D513" s="108"/>
      <c r="E513" s="109"/>
      <c r="F513" s="109"/>
      <c r="G513" s="194">
        <f>VLOOKUP(E513,別表３!$B$9:$I$14,6,FALSE)</f>
        <v>0</v>
      </c>
      <c r="H513" s="194">
        <f>VLOOKUP($F513,別表３!$B$9:$I$14,6,FALSE)</f>
        <v>0</v>
      </c>
      <c r="I513" s="194">
        <f>VLOOKUP($F513,別表３!$B$9:$I$14,6,FALSE)</f>
        <v>0</v>
      </c>
      <c r="J513" s="194">
        <f>IF(F513=5,別表２!$E$2,0)</f>
        <v>0</v>
      </c>
      <c r="K513" s="194">
        <f>VLOOKUP($F513,別表３!$B$9:$I$14,4,FALSE)</f>
        <v>0</v>
      </c>
      <c r="L513" s="231" t="str">
        <f>IF(F513="","",VLOOKUP(F513,別表３!$B$9:$D$14,3,FALSE))</f>
        <v/>
      </c>
      <c r="M513" s="98"/>
      <c r="N513" s="98"/>
      <c r="O513" s="97"/>
      <c r="P513" s="232">
        <f t="shared" si="55"/>
        <v>0</v>
      </c>
      <c r="Q513" s="7">
        <f t="shared" si="56"/>
        <v>0</v>
      </c>
      <c r="R513" s="7">
        <f t="shared" si="52"/>
        <v>0</v>
      </c>
      <c r="S513" s="7">
        <f t="shared" si="53"/>
        <v>0</v>
      </c>
      <c r="T513" s="7" t="str">
        <f t="shared" si="54"/>
        <v/>
      </c>
      <c r="U513" s="7" t="str">
        <f t="shared" si="47"/>
        <v/>
      </c>
    </row>
    <row r="514" spans="1:21" ht="15.95" hidden="1" customHeight="1">
      <c r="A514" s="230" t="s">
        <v>1668</v>
      </c>
      <c r="B514" s="105"/>
      <c r="C514" s="108"/>
      <c r="D514" s="108"/>
      <c r="E514" s="109"/>
      <c r="F514" s="109"/>
      <c r="G514" s="194">
        <f>VLOOKUP(E514,別表３!$B$9:$I$14,6,FALSE)</f>
        <v>0</v>
      </c>
      <c r="H514" s="194">
        <f>VLOOKUP($F514,別表３!$B$9:$I$14,6,FALSE)</f>
        <v>0</v>
      </c>
      <c r="I514" s="194">
        <f>VLOOKUP($F514,別表３!$B$9:$I$14,6,FALSE)</f>
        <v>0</v>
      </c>
      <c r="J514" s="194">
        <f>IF(F514=5,別表２!$E$2,0)</f>
        <v>0</v>
      </c>
      <c r="K514" s="194">
        <f>VLOOKUP($F514,別表３!$B$9:$I$14,4,FALSE)</f>
        <v>0</v>
      </c>
      <c r="L514" s="231" t="str">
        <f>IF(F514="","",VLOOKUP(F514,別表３!$B$9:$D$14,3,FALSE))</f>
        <v/>
      </c>
      <c r="M514" s="98"/>
      <c r="N514" s="98"/>
      <c r="O514" s="97"/>
      <c r="P514" s="232">
        <f t="shared" si="55"/>
        <v>0</v>
      </c>
      <c r="Q514" s="7">
        <f t="shared" si="56"/>
        <v>0</v>
      </c>
      <c r="R514" s="7">
        <f t="shared" si="52"/>
        <v>0</v>
      </c>
      <c r="S514" s="7">
        <f t="shared" si="53"/>
        <v>0</v>
      </c>
      <c r="T514" s="7" t="str">
        <f t="shared" si="54"/>
        <v/>
      </c>
      <c r="U514" s="7" t="str">
        <f t="shared" si="47"/>
        <v/>
      </c>
    </row>
    <row r="515" spans="1:21" ht="15.95" hidden="1" customHeight="1">
      <c r="A515" s="230" t="s">
        <v>1669</v>
      </c>
      <c r="B515" s="105"/>
      <c r="C515" s="109"/>
      <c r="D515" s="109"/>
      <c r="E515" s="109"/>
      <c r="F515" s="109"/>
      <c r="G515" s="194">
        <f>VLOOKUP(E515,別表３!$B$9:$I$14,6,FALSE)</f>
        <v>0</v>
      </c>
      <c r="H515" s="194">
        <f>VLOOKUP($F515,別表３!$B$9:$I$14,6,FALSE)</f>
        <v>0</v>
      </c>
      <c r="I515" s="194">
        <f>VLOOKUP($F515,別表３!$B$9:$I$14,6,FALSE)</f>
        <v>0</v>
      </c>
      <c r="J515" s="194">
        <f>IF(F515=5,別表２!$E$2,0)</f>
        <v>0</v>
      </c>
      <c r="K515" s="194">
        <f>VLOOKUP($F515,別表３!$B$9:$I$14,4,FALSE)</f>
        <v>0</v>
      </c>
      <c r="L515" s="231" t="str">
        <f>IF(F515="","",VLOOKUP(F515,別表３!$B$9:$D$14,3,FALSE))</f>
        <v/>
      </c>
      <c r="M515" s="98"/>
      <c r="N515" s="98"/>
      <c r="O515" s="97"/>
      <c r="P515" s="232">
        <f t="shared" si="55"/>
        <v>0</v>
      </c>
      <c r="Q515" s="7">
        <f t="shared" si="56"/>
        <v>0</v>
      </c>
      <c r="R515" s="7">
        <f t="shared" si="52"/>
        <v>0</v>
      </c>
      <c r="S515" s="7">
        <f t="shared" si="53"/>
        <v>0</v>
      </c>
      <c r="T515" s="7" t="str">
        <f t="shared" si="54"/>
        <v/>
      </c>
      <c r="U515" s="7" t="str">
        <f t="shared" si="47"/>
        <v/>
      </c>
    </row>
    <row r="516" spans="1:21" ht="15.95" hidden="1" customHeight="1">
      <c r="A516" s="230" t="s">
        <v>1670</v>
      </c>
      <c r="B516" s="105"/>
      <c r="C516" s="109"/>
      <c r="D516" s="109"/>
      <c r="E516" s="109"/>
      <c r="F516" s="109"/>
      <c r="G516" s="194">
        <f>VLOOKUP(E516,別表３!$B$9:$I$14,6,FALSE)</f>
        <v>0</v>
      </c>
      <c r="H516" s="194">
        <f>VLOOKUP($F516,別表３!$B$9:$I$14,6,FALSE)</f>
        <v>0</v>
      </c>
      <c r="I516" s="194">
        <f>VLOOKUP($F516,別表３!$B$9:$I$14,6,FALSE)</f>
        <v>0</v>
      </c>
      <c r="J516" s="194">
        <f>IF(F516=5,別表２!$E$2,0)</f>
        <v>0</v>
      </c>
      <c r="K516" s="194">
        <f>VLOOKUP($F516,別表３!$B$9:$I$14,4,FALSE)</f>
        <v>0</v>
      </c>
      <c r="L516" s="231" t="str">
        <f>IF(F516="","",VLOOKUP(F516,別表３!$B$9:$D$14,3,FALSE))</f>
        <v/>
      </c>
      <c r="M516" s="98"/>
      <c r="N516" s="98"/>
      <c r="O516" s="97"/>
      <c r="P516" s="232">
        <f t="shared" si="55"/>
        <v>0</v>
      </c>
      <c r="Q516" s="7">
        <f t="shared" si="56"/>
        <v>0</v>
      </c>
      <c r="R516" s="7">
        <f t="shared" si="52"/>
        <v>0</v>
      </c>
      <c r="S516" s="7">
        <f t="shared" si="53"/>
        <v>0</v>
      </c>
      <c r="T516" s="7" t="str">
        <f t="shared" si="54"/>
        <v/>
      </c>
      <c r="U516" s="7" t="str">
        <f t="shared" si="47"/>
        <v/>
      </c>
    </row>
    <row r="517" spans="1:21" ht="15.95" hidden="1" customHeight="1">
      <c r="A517" s="230" t="s">
        <v>1671</v>
      </c>
      <c r="B517" s="105"/>
      <c r="C517" s="109"/>
      <c r="D517" s="109"/>
      <c r="E517" s="109"/>
      <c r="F517" s="109"/>
      <c r="G517" s="194">
        <f>VLOOKUP(E517,別表３!$B$9:$I$14,6,FALSE)</f>
        <v>0</v>
      </c>
      <c r="H517" s="194">
        <f>VLOOKUP($F517,別表３!$B$9:$I$14,6,FALSE)</f>
        <v>0</v>
      </c>
      <c r="I517" s="194">
        <f>VLOOKUP($F517,別表３!$B$9:$I$14,6,FALSE)</f>
        <v>0</v>
      </c>
      <c r="J517" s="194">
        <f>IF(F517=5,別表２!$E$2,0)</f>
        <v>0</v>
      </c>
      <c r="K517" s="194">
        <f>VLOOKUP($F517,別表３!$B$9:$I$14,4,FALSE)</f>
        <v>0</v>
      </c>
      <c r="L517" s="231" t="str">
        <f>IF(F517="","",VLOOKUP(F517,別表３!$B$9:$D$14,3,FALSE))</f>
        <v/>
      </c>
      <c r="M517" s="98"/>
      <c r="N517" s="98"/>
      <c r="O517" s="97"/>
      <c r="P517" s="232">
        <f t="shared" si="55"/>
        <v>0</v>
      </c>
      <c r="Q517" s="7">
        <f t="shared" si="56"/>
        <v>0</v>
      </c>
      <c r="R517" s="7">
        <f t="shared" si="52"/>
        <v>0</v>
      </c>
      <c r="S517" s="7">
        <f t="shared" si="53"/>
        <v>0</v>
      </c>
      <c r="T517" s="7" t="str">
        <f t="shared" si="54"/>
        <v/>
      </c>
      <c r="U517" s="7" t="str">
        <f t="shared" si="47"/>
        <v/>
      </c>
    </row>
    <row r="518" spans="1:21" ht="15.95" hidden="1" customHeight="1">
      <c r="A518" s="230" t="s">
        <v>1672</v>
      </c>
      <c r="B518" s="105"/>
      <c r="C518" s="109"/>
      <c r="D518" s="109"/>
      <c r="E518" s="109"/>
      <c r="F518" s="109"/>
      <c r="G518" s="194">
        <f>VLOOKUP(E518,別表３!$B$9:$I$14,6,FALSE)</f>
        <v>0</v>
      </c>
      <c r="H518" s="194">
        <f>VLOOKUP($F518,別表３!$B$9:$I$14,6,FALSE)</f>
        <v>0</v>
      </c>
      <c r="I518" s="194">
        <f>VLOOKUP($F518,別表３!$B$9:$I$14,6,FALSE)</f>
        <v>0</v>
      </c>
      <c r="J518" s="194">
        <f>IF(F518=5,別表２!$E$2,0)</f>
        <v>0</v>
      </c>
      <c r="K518" s="194">
        <f>VLOOKUP($F518,別表３!$B$9:$I$14,4,FALSE)</f>
        <v>0</v>
      </c>
      <c r="L518" s="231" t="str">
        <f>IF(F518="","",VLOOKUP(F518,別表３!$B$9:$D$14,3,FALSE))</f>
        <v/>
      </c>
      <c r="M518" s="98"/>
      <c r="N518" s="98"/>
      <c r="O518" s="97"/>
      <c r="P518" s="232">
        <f t="shared" si="55"/>
        <v>0</v>
      </c>
      <c r="Q518" s="7">
        <f t="shared" si="56"/>
        <v>0</v>
      </c>
      <c r="R518" s="7">
        <f t="shared" si="52"/>
        <v>0</v>
      </c>
      <c r="S518" s="7">
        <f t="shared" si="53"/>
        <v>0</v>
      </c>
      <c r="T518" s="7" t="str">
        <f t="shared" si="54"/>
        <v/>
      </c>
      <c r="U518" s="7" t="str">
        <f t="shared" si="47"/>
        <v/>
      </c>
    </row>
    <row r="519" spans="1:21" ht="15.95" hidden="1" customHeight="1">
      <c r="A519" s="230" t="s">
        <v>1673</v>
      </c>
      <c r="B519" s="105"/>
      <c r="C519" s="109"/>
      <c r="D519" s="109"/>
      <c r="E519" s="109"/>
      <c r="F519" s="109"/>
      <c r="G519" s="194">
        <f>VLOOKUP(E519,別表３!$B$9:$I$14,6,FALSE)</f>
        <v>0</v>
      </c>
      <c r="H519" s="194">
        <f>VLOOKUP($F519,別表３!$B$9:$I$14,6,FALSE)</f>
        <v>0</v>
      </c>
      <c r="I519" s="194">
        <f>VLOOKUP($F519,別表３!$B$9:$I$14,6,FALSE)</f>
        <v>0</v>
      </c>
      <c r="J519" s="194">
        <f>IF(F519=5,別表２!$E$2,0)</f>
        <v>0</v>
      </c>
      <c r="K519" s="194">
        <f>VLOOKUP($F519,別表３!$B$9:$I$14,4,FALSE)</f>
        <v>0</v>
      </c>
      <c r="L519" s="231" t="str">
        <f>IF(F519="","",VLOOKUP(F519,別表３!$B$9:$D$14,3,FALSE))</f>
        <v/>
      </c>
      <c r="M519" s="98"/>
      <c r="N519" s="98"/>
      <c r="O519" s="97"/>
      <c r="P519" s="232">
        <f t="shared" si="55"/>
        <v>0</v>
      </c>
      <c r="Q519" s="7">
        <f t="shared" si="56"/>
        <v>0</v>
      </c>
      <c r="R519" s="7">
        <f t="shared" si="52"/>
        <v>0</v>
      </c>
      <c r="S519" s="7">
        <f t="shared" si="53"/>
        <v>0</v>
      </c>
      <c r="T519" s="7" t="str">
        <f t="shared" si="54"/>
        <v/>
      </c>
      <c r="U519" s="7" t="str">
        <f t="shared" si="47"/>
        <v/>
      </c>
    </row>
    <row r="520" spans="1:21" ht="15.95" hidden="1" customHeight="1">
      <c r="A520" s="230" t="s">
        <v>1674</v>
      </c>
      <c r="B520" s="105"/>
      <c r="C520" s="109"/>
      <c r="D520" s="109"/>
      <c r="E520" s="109"/>
      <c r="F520" s="109"/>
      <c r="G520" s="194">
        <f>VLOOKUP(E520,別表３!$B$9:$I$14,6,FALSE)</f>
        <v>0</v>
      </c>
      <c r="H520" s="194">
        <f>VLOOKUP($F520,別表３!$B$9:$I$14,6,FALSE)</f>
        <v>0</v>
      </c>
      <c r="I520" s="194">
        <f>VLOOKUP($F520,別表３!$B$9:$I$14,6,FALSE)</f>
        <v>0</v>
      </c>
      <c r="J520" s="194">
        <f>IF(F520=5,別表２!$E$2,0)</f>
        <v>0</v>
      </c>
      <c r="K520" s="194">
        <f>VLOOKUP($F520,別表３!$B$9:$I$14,4,FALSE)</f>
        <v>0</v>
      </c>
      <c r="L520" s="231" t="str">
        <f>IF(F520="","",VLOOKUP(F520,別表３!$B$9:$D$14,3,FALSE))</f>
        <v/>
      </c>
      <c r="M520" s="98"/>
      <c r="N520" s="98"/>
      <c r="O520" s="97"/>
      <c r="P520" s="232">
        <f t="shared" si="55"/>
        <v>0</v>
      </c>
      <c r="Q520" s="7">
        <f t="shared" si="56"/>
        <v>0</v>
      </c>
      <c r="R520" s="7">
        <f t="shared" si="52"/>
        <v>0</v>
      </c>
      <c r="S520" s="7">
        <f t="shared" si="53"/>
        <v>0</v>
      </c>
      <c r="T520" s="7" t="str">
        <f t="shared" si="54"/>
        <v/>
      </c>
      <c r="U520" s="7" t="str">
        <f t="shared" si="47"/>
        <v/>
      </c>
    </row>
    <row r="521" spans="1:21" ht="15.95" hidden="1" customHeight="1">
      <c r="A521" s="230" t="s">
        <v>1675</v>
      </c>
      <c r="B521" s="105"/>
      <c r="C521" s="108"/>
      <c r="D521" s="108"/>
      <c r="E521" s="109"/>
      <c r="F521" s="109"/>
      <c r="G521" s="194">
        <f>VLOOKUP(E521,別表３!$B$9:$I$14,6,FALSE)</f>
        <v>0</v>
      </c>
      <c r="H521" s="194">
        <f>VLOOKUP($F521,別表３!$B$9:$I$14,6,FALSE)</f>
        <v>0</v>
      </c>
      <c r="I521" s="194">
        <f>VLOOKUP($F521,別表３!$B$9:$I$14,6,FALSE)</f>
        <v>0</v>
      </c>
      <c r="J521" s="194">
        <f>IF(F521=5,別表２!$E$2,0)</f>
        <v>0</v>
      </c>
      <c r="K521" s="194">
        <f>VLOOKUP($F521,別表３!$B$9:$I$14,4,FALSE)</f>
        <v>0</v>
      </c>
      <c r="L521" s="231" t="str">
        <f>IF(F521="","",VLOOKUP(F521,別表３!$B$9:$D$14,3,FALSE))</f>
        <v/>
      </c>
      <c r="M521" s="98"/>
      <c r="N521" s="98"/>
      <c r="O521" s="97"/>
      <c r="P521" s="232">
        <f t="shared" si="55"/>
        <v>0</v>
      </c>
      <c r="Q521" s="7">
        <f t="shared" si="56"/>
        <v>0</v>
      </c>
      <c r="R521" s="7">
        <f t="shared" si="52"/>
        <v>0</v>
      </c>
      <c r="S521" s="7">
        <f t="shared" si="53"/>
        <v>0</v>
      </c>
      <c r="T521" s="7" t="str">
        <f t="shared" si="54"/>
        <v/>
      </c>
      <c r="U521" s="7" t="str">
        <f t="shared" si="47"/>
        <v/>
      </c>
    </row>
    <row r="522" spans="1:21" ht="15.95" hidden="1" customHeight="1">
      <c r="A522" s="230" t="s">
        <v>1676</v>
      </c>
      <c r="B522" s="105"/>
      <c r="C522" s="108"/>
      <c r="D522" s="108"/>
      <c r="E522" s="109"/>
      <c r="F522" s="109"/>
      <c r="G522" s="194">
        <f>VLOOKUP(E522,別表３!$B$9:$I$14,6,FALSE)</f>
        <v>0</v>
      </c>
      <c r="H522" s="194">
        <f>VLOOKUP($F522,別表３!$B$9:$I$14,6,FALSE)</f>
        <v>0</v>
      </c>
      <c r="I522" s="194">
        <f>VLOOKUP($F522,別表３!$B$9:$I$14,6,FALSE)</f>
        <v>0</v>
      </c>
      <c r="J522" s="194">
        <f>IF(F522=5,別表２!$E$2,0)</f>
        <v>0</v>
      </c>
      <c r="K522" s="194">
        <f>VLOOKUP($F522,別表３!$B$9:$I$14,4,FALSE)</f>
        <v>0</v>
      </c>
      <c r="L522" s="231" t="str">
        <f>IF(F522="","",VLOOKUP(F522,別表３!$B$9:$D$14,3,FALSE))</f>
        <v/>
      </c>
      <c r="M522" s="98"/>
      <c r="N522" s="98"/>
      <c r="O522" s="97"/>
      <c r="P522" s="232">
        <f t="shared" si="55"/>
        <v>0</v>
      </c>
      <c r="Q522" s="7">
        <f t="shared" si="56"/>
        <v>0</v>
      </c>
      <c r="R522" s="7">
        <f t="shared" si="52"/>
        <v>0</v>
      </c>
      <c r="S522" s="7">
        <f t="shared" si="53"/>
        <v>0</v>
      </c>
      <c r="T522" s="7" t="str">
        <f t="shared" si="54"/>
        <v/>
      </c>
      <c r="U522" s="7" t="str">
        <f t="shared" si="47"/>
        <v/>
      </c>
    </row>
    <row r="523" spans="1:21" ht="15.95" hidden="1" customHeight="1">
      <c r="A523" s="230" t="s">
        <v>1677</v>
      </c>
      <c r="B523" s="105"/>
      <c r="C523" s="108"/>
      <c r="D523" s="108"/>
      <c r="E523" s="109"/>
      <c r="F523" s="109"/>
      <c r="G523" s="194">
        <f>VLOOKUP(E523,別表３!$B$9:$I$14,6,FALSE)</f>
        <v>0</v>
      </c>
      <c r="H523" s="194">
        <f>VLOOKUP($F523,別表３!$B$9:$I$14,6,FALSE)</f>
        <v>0</v>
      </c>
      <c r="I523" s="194">
        <f>VLOOKUP($F523,別表３!$B$9:$I$14,6,FALSE)</f>
        <v>0</v>
      </c>
      <c r="J523" s="194">
        <f>IF(F523=5,別表２!$E$2,0)</f>
        <v>0</v>
      </c>
      <c r="K523" s="194">
        <f>VLOOKUP($F523,別表３!$B$9:$I$14,4,FALSE)</f>
        <v>0</v>
      </c>
      <c r="L523" s="231" t="str">
        <f>IF(F523="","",VLOOKUP(F523,別表３!$B$9:$D$14,3,FALSE))</f>
        <v/>
      </c>
      <c r="M523" s="98"/>
      <c r="N523" s="98"/>
      <c r="O523" s="97"/>
      <c r="P523" s="232">
        <f t="shared" si="55"/>
        <v>0</v>
      </c>
      <c r="Q523" s="7">
        <f>IF(E523=5,G523,0)</f>
        <v>0</v>
      </c>
      <c r="R523" s="7">
        <f t="shared" si="52"/>
        <v>0</v>
      </c>
      <c r="S523" s="7">
        <f t="shared" si="53"/>
        <v>0</v>
      </c>
      <c r="T523" s="7" t="str">
        <f t="shared" si="54"/>
        <v/>
      </c>
      <c r="U523" s="7" t="str">
        <f t="shared" si="47"/>
        <v/>
      </c>
    </row>
    <row r="524" spans="1:21" s="217" customFormat="1" ht="15.95" hidden="1" customHeight="1">
      <c r="A524" s="230" t="s">
        <v>1678</v>
      </c>
      <c r="B524" s="105"/>
      <c r="C524" s="108"/>
      <c r="D524" s="108"/>
      <c r="E524" s="108"/>
      <c r="F524" s="108"/>
      <c r="G524" s="194">
        <f>VLOOKUP(E524,別表３!$B$9:$I$14,6,FALSE)</f>
        <v>0</v>
      </c>
      <c r="H524" s="194">
        <f>VLOOKUP($F524,別表３!$B$9:$I$14,6,FALSE)</f>
        <v>0</v>
      </c>
      <c r="I524" s="194">
        <f>VLOOKUP($F524,別表３!$B$9:$I$14,6,FALSE)</f>
        <v>0</v>
      </c>
      <c r="J524" s="194">
        <f>IF(F524=5,別表２!$E$2,0)</f>
        <v>0</v>
      </c>
      <c r="K524" s="194">
        <f>VLOOKUP($F524,別表３!$B$9:$I$14,4,FALSE)</f>
        <v>0</v>
      </c>
      <c r="L524" s="231" t="str">
        <f>IF(F524="","",VLOOKUP(F524,別表３!$B$9:$D$14,3,FALSE))</f>
        <v/>
      </c>
      <c r="M524" s="98"/>
      <c r="N524" s="98"/>
      <c r="O524" s="97"/>
      <c r="P524" s="232">
        <f t="shared" si="55"/>
        <v>0</v>
      </c>
      <c r="Q524" s="7">
        <f t="shared" ref="Q524:Q544" si="57">IF(E524=5,G524,0)</f>
        <v>0</v>
      </c>
      <c r="R524" s="7">
        <f t="shared" si="52"/>
        <v>0</v>
      </c>
      <c r="S524" s="7">
        <f t="shared" si="53"/>
        <v>0</v>
      </c>
      <c r="T524" s="7" t="str">
        <f t="shared" si="54"/>
        <v/>
      </c>
      <c r="U524" s="7" t="str">
        <f t="shared" si="47"/>
        <v/>
      </c>
    </row>
    <row r="525" spans="1:21" s="217" customFormat="1" ht="15.95" hidden="1" customHeight="1">
      <c r="A525" s="230" t="s">
        <v>1679</v>
      </c>
      <c r="B525" s="105"/>
      <c r="C525" s="108"/>
      <c r="D525" s="108"/>
      <c r="E525" s="108"/>
      <c r="F525" s="108"/>
      <c r="G525" s="194">
        <f>VLOOKUP(E525,別表３!$B$9:$I$14,6,FALSE)</f>
        <v>0</v>
      </c>
      <c r="H525" s="194">
        <f>VLOOKUP($F525,別表３!$B$9:$I$14,6,FALSE)</f>
        <v>0</v>
      </c>
      <c r="I525" s="194">
        <f>VLOOKUP($F525,別表３!$B$9:$I$14,6,FALSE)</f>
        <v>0</v>
      </c>
      <c r="J525" s="194">
        <f>IF(F525=5,別表２!$E$2,0)</f>
        <v>0</v>
      </c>
      <c r="K525" s="194">
        <f>VLOOKUP($F525,別表３!$B$9:$I$14,4,FALSE)</f>
        <v>0</v>
      </c>
      <c r="L525" s="231" t="str">
        <f>IF(F525="","",VLOOKUP(F525,別表３!$B$9:$D$14,3,FALSE))</f>
        <v/>
      </c>
      <c r="M525" s="98"/>
      <c r="N525" s="98"/>
      <c r="O525" s="97"/>
      <c r="P525" s="232">
        <f t="shared" si="55"/>
        <v>0</v>
      </c>
      <c r="Q525" s="7">
        <f t="shared" si="57"/>
        <v>0</v>
      </c>
      <c r="R525" s="7">
        <f t="shared" si="52"/>
        <v>0</v>
      </c>
      <c r="S525" s="7">
        <f t="shared" si="53"/>
        <v>0</v>
      </c>
      <c r="T525" s="7" t="str">
        <f t="shared" si="54"/>
        <v/>
      </c>
      <c r="U525" s="7" t="str">
        <f t="shared" si="47"/>
        <v/>
      </c>
    </row>
    <row r="526" spans="1:21" s="217" customFormat="1" ht="15.95" hidden="1" customHeight="1">
      <c r="A526" s="230" t="s">
        <v>1680</v>
      </c>
      <c r="B526" s="105"/>
      <c r="C526" s="110"/>
      <c r="D526" s="110"/>
      <c r="E526" s="108"/>
      <c r="F526" s="108"/>
      <c r="G526" s="194">
        <f>VLOOKUP(E526,別表３!$B$9:$I$14,6,FALSE)</f>
        <v>0</v>
      </c>
      <c r="H526" s="194">
        <f>VLOOKUP($F526,別表３!$B$9:$I$14,6,FALSE)</f>
        <v>0</v>
      </c>
      <c r="I526" s="194">
        <f>VLOOKUP($F526,別表３!$B$9:$I$14,6,FALSE)</f>
        <v>0</v>
      </c>
      <c r="J526" s="194">
        <f>IF(F526=5,別表２!$E$2,0)</f>
        <v>0</v>
      </c>
      <c r="K526" s="194">
        <f>VLOOKUP($F526,別表３!$B$9:$I$14,4,FALSE)</f>
        <v>0</v>
      </c>
      <c r="L526" s="231" t="str">
        <f>IF(F526="","",VLOOKUP(F526,別表３!$B$9:$D$14,3,FALSE))</f>
        <v/>
      </c>
      <c r="M526" s="98"/>
      <c r="N526" s="98"/>
      <c r="O526" s="97"/>
      <c r="P526" s="232">
        <f t="shared" si="55"/>
        <v>0</v>
      </c>
      <c r="Q526" s="7">
        <f t="shared" si="57"/>
        <v>0</v>
      </c>
      <c r="R526" s="7">
        <f t="shared" si="52"/>
        <v>0</v>
      </c>
      <c r="S526" s="7">
        <f t="shared" si="53"/>
        <v>0</v>
      </c>
      <c r="T526" s="7" t="str">
        <f t="shared" si="54"/>
        <v/>
      </c>
      <c r="U526" s="7" t="str">
        <f t="shared" si="47"/>
        <v/>
      </c>
    </row>
    <row r="527" spans="1:21" s="217" customFormat="1" ht="15.95" hidden="1" customHeight="1">
      <c r="A527" s="230" t="s">
        <v>1681</v>
      </c>
      <c r="B527" s="105"/>
      <c r="C527" s="108"/>
      <c r="D527" s="108"/>
      <c r="E527" s="108"/>
      <c r="F527" s="108"/>
      <c r="G527" s="194">
        <f>VLOOKUP(E527,別表３!$B$9:$I$14,6,FALSE)</f>
        <v>0</v>
      </c>
      <c r="H527" s="194">
        <f>VLOOKUP($F527,別表３!$B$9:$I$14,6,FALSE)</f>
        <v>0</v>
      </c>
      <c r="I527" s="194">
        <f>VLOOKUP($F527,別表３!$B$9:$I$14,6,FALSE)</f>
        <v>0</v>
      </c>
      <c r="J527" s="194">
        <f>IF(F527=5,別表２!$E$2,0)</f>
        <v>0</v>
      </c>
      <c r="K527" s="194">
        <f>VLOOKUP($F527,別表３!$B$9:$I$14,4,FALSE)</f>
        <v>0</v>
      </c>
      <c r="L527" s="231" t="str">
        <f>IF(F527="","",VLOOKUP(F527,別表３!$B$9:$D$14,3,FALSE))</f>
        <v/>
      </c>
      <c r="M527" s="98"/>
      <c r="N527" s="98"/>
      <c r="O527" s="97"/>
      <c r="P527" s="232">
        <f t="shared" si="55"/>
        <v>0</v>
      </c>
      <c r="Q527" s="7">
        <f t="shared" si="57"/>
        <v>0</v>
      </c>
      <c r="R527" s="7">
        <f t="shared" si="52"/>
        <v>0</v>
      </c>
      <c r="S527" s="7">
        <f t="shared" si="53"/>
        <v>0</v>
      </c>
      <c r="T527" s="7" t="str">
        <f t="shared" si="54"/>
        <v/>
      </c>
      <c r="U527" s="7" t="str">
        <f t="shared" si="47"/>
        <v/>
      </c>
    </row>
    <row r="528" spans="1:21" ht="15.95" hidden="1" customHeight="1">
      <c r="A528" s="230" t="s">
        <v>1682</v>
      </c>
      <c r="B528" s="105"/>
      <c r="C528" s="108"/>
      <c r="D528" s="108"/>
      <c r="E528" s="109"/>
      <c r="F528" s="109"/>
      <c r="G528" s="194">
        <f>VLOOKUP(E528,別表３!$B$9:$I$14,6,FALSE)</f>
        <v>0</v>
      </c>
      <c r="H528" s="194">
        <f>VLOOKUP($F528,別表３!$B$9:$I$14,6,FALSE)</f>
        <v>0</v>
      </c>
      <c r="I528" s="194">
        <f>VLOOKUP($F528,別表３!$B$9:$I$14,6,FALSE)</f>
        <v>0</v>
      </c>
      <c r="J528" s="194">
        <f>IF(F528=5,別表２!$E$2,0)</f>
        <v>0</v>
      </c>
      <c r="K528" s="194">
        <f>VLOOKUP($F528,別表３!$B$9:$I$14,4,FALSE)</f>
        <v>0</v>
      </c>
      <c r="L528" s="231" t="str">
        <f>IF(F528="","",VLOOKUP(F528,別表３!$B$9:$D$14,3,FALSE))</f>
        <v/>
      </c>
      <c r="M528" s="98"/>
      <c r="N528" s="98"/>
      <c r="O528" s="97"/>
      <c r="P528" s="232">
        <f t="shared" si="55"/>
        <v>0</v>
      </c>
      <c r="Q528" s="7">
        <f t="shared" si="57"/>
        <v>0</v>
      </c>
      <c r="R528" s="7">
        <f t="shared" si="52"/>
        <v>0</v>
      </c>
      <c r="S528" s="7">
        <f t="shared" si="53"/>
        <v>0</v>
      </c>
      <c r="T528" s="7" t="str">
        <f t="shared" si="54"/>
        <v/>
      </c>
      <c r="U528" s="7" t="str">
        <f t="shared" si="47"/>
        <v/>
      </c>
    </row>
    <row r="529" spans="1:21" ht="15.95" hidden="1" customHeight="1">
      <c r="A529" s="230" t="s">
        <v>1683</v>
      </c>
      <c r="B529" s="105"/>
      <c r="C529" s="108"/>
      <c r="D529" s="108"/>
      <c r="E529" s="109"/>
      <c r="F529" s="109"/>
      <c r="G529" s="194">
        <f>VLOOKUP(E529,別表３!$B$9:$I$14,6,FALSE)</f>
        <v>0</v>
      </c>
      <c r="H529" s="194">
        <f>VLOOKUP($F529,別表３!$B$9:$I$14,6,FALSE)</f>
        <v>0</v>
      </c>
      <c r="I529" s="194">
        <f>VLOOKUP($F529,別表３!$B$9:$I$14,6,FALSE)</f>
        <v>0</v>
      </c>
      <c r="J529" s="194">
        <f>IF(F529=5,別表２!$E$2,0)</f>
        <v>0</v>
      </c>
      <c r="K529" s="194">
        <f>VLOOKUP($F529,別表３!$B$9:$I$14,4,FALSE)</f>
        <v>0</v>
      </c>
      <c r="L529" s="231" t="str">
        <f>IF(F529="","",VLOOKUP(F529,別表３!$B$9:$D$14,3,FALSE))</f>
        <v/>
      </c>
      <c r="M529" s="98"/>
      <c r="N529" s="98"/>
      <c r="O529" s="97"/>
      <c r="P529" s="232">
        <f t="shared" si="55"/>
        <v>0</v>
      </c>
      <c r="Q529" s="7">
        <f t="shared" si="57"/>
        <v>0</v>
      </c>
      <c r="R529" s="7">
        <f t="shared" si="52"/>
        <v>0</v>
      </c>
      <c r="S529" s="7">
        <f t="shared" si="53"/>
        <v>0</v>
      </c>
      <c r="T529" s="7" t="str">
        <f t="shared" si="54"/>
        <v/>
      </c>
      <c r="U529" s="7" t="str">
        <f t="shared" si="47"/>
        <v/>
      </c>
    </row>
    <row r="530" spans="1:21" ht="15.95" hidden="1" customHeight="1">
      <c r="A530" s="230" t="s">
        <v>1684</v>
      </c>
      <c r="B530" s="105"/>
      <c r="C530" s="108"/>
      <c r="D530" s="108"/>
      <c r="E530" s="109"/>
      <c r="F530" s="109"/>
      <c r="G530" s="194">
        <f>VLOOKUP(E530,別表３!$B$9:$I$14,6,FALSE)</f>
        <v>0</v>
      </c>
      <c r="H530" s="194">
        <f>VLOOKUP($F530,別表３!$B$9:$I$14,6,FALSE)</f>
        <v>0</v>
      </c>
      <c r="I530" s="194">
        <f>VLOOKUP($F530,別表３!$B$9:$I$14,6,FALSE)</f>
        <v>0</v>
      </c>
      <c r="J530" s="194">
        <f>IF(F530=5,別表２!$E$2,0)</f>
        <v>0</v>
      </c>
      <c r="K530" s="194">
        <f>VLOOKUP($F530,別表３!$B$9:$I$14,4,FALSE)</f>
        <v>0</v>
      </c>
      <c r="L530" s="231" t="str">
        <f>IF(F530="","",VLOOKUP(F530,別表３!$B$9:$D$14,3,FALSE))</f>
        <v/>
      </c>
      <c r="M530" s="98"/>
      <c r="N530" s="98"/>
      <c r="O530" s="97"/>
      <c r="P530" s="232">
        <f t="shared" si="55"/>
        <v>0</v>
      </c>
      <c r="Q530" s="7">
        <f t="shared" si="57"/>
        <v>0</v>
      </c>
      <c r="R530" s="7">
        <f t="shared" si="52"/>
        <v>0</v>
      </c>
      <c r="S530" s="7">
        <f t="shared" si="53"/>
        <v>0</v>
      </c>
      <c r="T530" s="7" t="str">
        <f t="shared" si="54"/>
        <v/>
      </c>
      <c r="U530" s="7" t="str">
        <f t="shared" si="47"/>
        <v/>
      </c>
    </row>
    <row r="531" spans="1:21" ht="15.95" hidden="1" customHeight="1">
      <c r="A531" s="230" t="s">
        <v>1685</v>
      </c>
      <c r="B531" s="105"/>
      <c r="C531" s="108"/>
      <c r="D531" s="108"/>
      <c r="E531" s="109"/>
      <c r="F531" s="109"/>
      <c r="G531" s="194">
        <f>VLOOKUP(E531,別表３!$B$9:$I$14,6,FALSE)</f>
        <v>0</v>
      </c>
      <c r="H531" s="194">
        <f>VLOOKUP($F531,別表３!$B$9:$I$14,6,FALSE)</f>
        <v>0</v>
      </c>
      <c r="I531" s="194">
        <f>VLOOKUP($F531,別表３!$B$9:$I$14,6,FALSE)</f>
        <v>0</v>
      </c>
      <c r="J531" s="194">
        <f>IF(F531=5,別表２!$E$2,0)</f>
        <v>0</v>
      </c>
      <c r="K531" s="194">
        <f>VLOOKUP($F531,別表３!$B$9:$I$14,4,FALSE)</f>
        <v>0</v>
      </c>
      <c r="L531" s="231" t="str">
        <f>IF(F531="","",VLOOKUP(F531,別表３!$B$9:$D$14,3,FALSE))</f>
        <v/>
      </c>
      <c r="M531" s="98"/>
      <c r="N531" s="98"/>
      <c r="O531" s="97"/>
      <c r="P531" s="232">
        <f t="shared" si="55"/>
        <v>0</v>
      </c>
      <c r="Q531" s="7">
        <f t="shared" si="57"/>
        <v>0</v>
      </c>
      <c r="R531" s="7">
        <f t="shared" si="52"/>
        <v>0</v>
      </c>
      <c r="S531" s="7">
        <f t="shared" si="53"/>
        <v>0</v>
      </c>
      <c r="T531" s="7" t="str">
        <f t="shared" si="54"/>
        <v/>
      </c>
      <c r="U531" s="7" t="str">
        <f t="shared" si="47"/>
        <v/>
      </c>
    </row>
    <row r="532" spans="1:21" ht="15.95" hidden="1" customHeight="1">
      <c r="A532" s="230" t="s">
        <v>1686</v>
      </c>
      <c r="B532" s="105"/>
      <c r="C532" s="108"/>
      <c r="D532" s="108"/>
      <c r="E532" s="109"/>
      <c r="F532" s="109"/>
      <c r="G532" s="194">
        <f>VLOOKUP(E532,別表３!$B$9:$I$14,6,FALSE)</f>
        <v>0</v>
      </c>
      <c r="H532" s="194">
        <f>VLOOKUP($F532,別表３!$B$9:$I$14,6,FALSE)</f>
        <v>0</v>
      </c>
      <c r="I532" s="194">
        <f>VLOOKUP($F532,別表３!$B$9:$I$14,6,FALSE)</f>
        <v>0</v>
      </c>
      <c r="J532" s="194">
        <f>IF(F532=5,別表２!$E$2,0)</f>
        <v>0</v>
      </c>
      <c r="K532" s="194">
        <f>VLOOKUP($F532,別表３!$B$9:$I$14,4,FALSE)</f>
        <v>0</v>
      </c>
      <c r="L532" s="231" t="str">
        <f>IF(F532="","",VLOOKUP(F532,別表３!$B$9:$D$14,3,FALSE))</f>
        <v/>
      </c>
      <c r="M532" s="98"/>
      <c r="N532" s="98"/>
      <c r="O532" s="97"/>
      <c r="P532" s="232">
        <f t="shared" si="55"/>
        <v>0</v>
      </c>
      <c r="Q532" s="7">
        <f t="shared" si="57"/>
        <v>0</v>
      </c>
      <c r="R532" s="7">
        <f t="shared" si="52"/>
        <v>0</v>
      </c>
      <c r="S532" s="7">
        <f t="shared" si="53"/>
        <v>0</v>
      </c>
      <c r="T532" s="7" t="str">
        <f t="shared" si="54"/>
        <v/>
      </c>
      <c r="U532" s="7" t="str">
        <f t="shared" ref="U532:U595" si="58">IF(F532="","",VLOOKUP(F532,$V$53:$W$58,2,FALSE))</f>
        <v/>
      </c>
    </row>
    <row r="533" spans="1:21" ht="15.95" hidden="1" customHeight="1">
      <c r="A533" s="230" t="s">
        <v>1687</v>
      </c>
      <c r="B533" s="105"/>
      <c r="C533" s="108"/>
      <c r="D533" s="108"/>
      <c r="E533" s="109"/>
      <c r="F533" s="109"/>
      <c r="G533" s="194">
        <f>VLOOKUP(E533,別表３!$B$9:$I$14,6,FALSE)</f>
        <v>0</v>
      </c>
      <c r="H533" s="194">
        <f>VLOOKUP($F533,別表３!$B$9:$I$14,6,FALSE)</f>
        <v>0</v>
      </c>
      <c r="I533" s="194">
        <f>VLOOKUP($F533,別表３!$B$9:$I$14,6,FALSE)</f>
        <v>0</v>
      </c>
      <c r="J533" s="194">
        <f>IF(F533=5,別表２!$E$2,0)</f>
        <v>0</v>
      </c>
      <c r="K533" s="194">
        <f>VLOOKUP($F533,別表３!$B$9:$I$14,4,FALSE)</f>
        <v>0</v>
      </c>
      <c r="L533" s="231" t="str">
        <f>IF(F533="","",VLOOKUP(F533,別表３!$B$9:$D$14,3,FALSE))</f>
        <v/>
      </c>
      <c r="M533" s="98"/>
      <c r="N533" s="98"/>
      <c r="O533" s="97"/>
      <c r="P533" s="232">
        <f t="shared" si="55"/>
        <v>0</v>
      </c>
      <c r="Q533" s="7">
        <f t="shared" si="57"/>
        <v>0</v>
      </c>
      <c r="R533" s="7">
        <f t="shared" si="52"/>
        <v>0</v>
      </c>
      <c r="S533" s="7">
        <f t="shared" si="53"/>
        <v>0</v>
      </c>
      <c r="T533" s="7" t="str">
        <f t="shared" si="54"/>
        <v/>
      </c>
      <c r="U533" s="7" t="str">
        <f t="shared" si="58"/>
        <v/>
      </c>
    </row>
    <row r="534" spans="1:21" ht="15.95" hidden="1" customHeight="1">
      <c r="A534" s="230" t="s">
        <v>1688</v>
      </c>
      <c r="B534" s="105"/>
      <c r="C534" s="109"/>
      <c r="D534" s="109"/>
      <c r="E534" s="109"/>
      <c r="F534" s="109"/>
      <c r="G534" s="194">
        <f>VLOOKUP(E534,別表３!$B$9:$I$14,6,FALSE)</f>
        <v>0</v>
      </c>
      <c r="H534" s="194">
        <f>VLOOKUP($F534,別表３!$B$9:$I$14,6,FALSE)</f>
        <v>0</v>
      </c>
      <c r="I534" s="194">
        <f>VLOOKUP($F534,別表３!$B$9:$I$14,6,FALSE)</f>
        <v>0</v>
      </c>
      <c r="J534" s="194">
        <f>IF(F534=5,別表２!$E$2,0)</f>
        <v>0</v>
      </c>
      <c r="K534" s="194">
        <f>VLOOKUP($F534,別表３!$B$9:$I$14,4,FALSE)</f>
        <v>0</v>
      </c>
      <c r="L534" s="231" t="str">
        <f>IF(F534="","",VLOOKUP(F534,別表３!$B$9:$D$14,3,FALSE))</f>
        <v/>
      </c>
      <c r="M534" s="98"/>
      <c r="N534" s="98"/>
      <c r="O534" s="97"/>
      <c r="P534" s="232">
        <f t="shared" si="55"/>
        <v>0</v>
      </c>
      <c r="Q534" s="7">
        <f t="shared" si="57"/>
        <v>0</v>
      </c>
      <c r="R534" s="7">
        <f t="shared" si="52"/>
        <v>0</v>
      </c>
      <c r="S534" s="7">
        <f t="shared" si="53"/>
        <v>0</v>
      </c>
      <c r="T534" s="7" t="str">
        <f t="shared" si="54"/>
        <v/>
      </c>
      <c r="U534" s="7" t="str">
        <f t="shared" si="58"/>
        <v/>
      </c>
    </row>
    <row r="535" spans="1:21" ht="15.95" hidden="1" customHeight="1">
      <c r="A535" s="230" t="s">
        <v>1689</v>
      </c>
      <c r="B535" s="105"/>
      <c r="C535" s="109"/>
      <c r="D535" s="109"/>
      <c r="E535" s="109"/>
      <c r="F535" s="109"/>
      <c r="G535" s="194">
        <f>VLOOKUP(E535,別表３!$B$9:$I$14,6,FALSE)</f>
        <v>0</v>
      </c>
      <c r="H535" s="194">
        <f>VLOOKUP($F535,別表３!$B$9:$I$14,6,FALSE)</f>
        <v>0</v>
      </c>
      <c r="I535" s="194">
        <f>VLOOKUP($F535,別表３!$B$9:$I$14,6,FALSE)</f>
        <v>0</v>
      </c>
      <c r="J535" s="194">
        <f>IF(F535=5,別表２!$E$2,0)</f>
        <v>0</v>
      </c>
      <c r="K535" s="194">
        <f>VLOOKUP($F535,別表３!$B$9:$I$14,4,FALSE)</f>
        <v>0</v>
      </c>
      <c r="L535" s="231" t="str">
        <f>IF(F535="","",VLOOKUP(F535,別表３!$B$9:$D$14,3,FALSE))</f>
        <v/>
      </c>
      <c r="M535" s="98"/>
      <c r="N535" s="98"/>
      <c r="O535" s="97"/>
      <c r="P535" s="232">
        <f t="shared" si="55"/>
        <v>0</v>
      </c>
      <c r="Q535" s="7">
        <f t="shared" si="57"/>
        <v>0</v>
      </c>
      <c r="R535" s="7">
        <f t="shared" si="52"/>
        <v>0</v>
      </c>
      <c r="S535" s="7">
        <f t="shared" si="53"/>
        <v>0</v>
      </c>
      <c r="T535" s="7" t="str">
        <f t="shared" si="54"/>
        <v/>
      </c>
      <c r="U535" s="7" t="str">
        <f t="shared" si="58"/>
        <v/>
      </c>
    </row>
    <row r="536" spans="1:21" ht="15.95" hidden="1" customHeight="1">
      <c r="A536" s="230" t="s">
        <v>1690</v>
      </c>
      <c r="B536" s="105"/>
      <c r="C536" s="109"/>
      <c r="D536" s="109"/>
      <c r="E536" s="109"/>
      <c r="F536" s="109"/>
      <c r="G536" s="194">
        <f>VLOOKUP(E536,別表３!$B$9:$I$14,6,FALSE)</f>
        <v>0</v>
      </c>
      <c r="H536" s="194">
        <f>VLOOKUP($F536,別表３!$B$9:$I$14,6,FALSE)</f>
        <v>0</v>
      </c>
      <c r="I536" s="194">
        <f>VLOOKUP($F536,別表３!$B$9:$I$14,6,FALSE)</f>
        <v>0</v>
      </c>
      <c r="J536" s="194">
        <f>IF(F536=5,別表２!$E$2,0)</f>
        <v>0</v>
      </c>
      <c r="K536" s="194">
        <f>VLOOKUP($F536,別表３!$B$9:$I$14,4,FALSE)</f>
        <v>0</v>
      </c>
      <c r="L536" s="231" t="str">
        <f>IF(F536="","",VLOOKUP(F536,別表３!$B$9:$D$14,3,FALSE))</f>
        <v/>
      </c>
      <c r="M536" s="98"/>
      <c r="N536" s="98"/>
      <c r="O536" s="97"/>
      <c r="P536" s="232">
        <f t="shared" si="55"/>
        <v>0</v>
      </c>
      <c r="Q536" s="7">
        <f t="shared" si="57"/>
        <v>0</v>
      </c>
      <c r="R536" s="7">
        <f t="shared" si="52"/>
        <v>0</v>
      </c>
      <c r="S536" s="7">
        <f t="shared" si="53"/>
        <v>0</v>
      </c>
      <c r="T536" s="7" t="str">
        <f t="shared" si="54"/>
        <v/>
      </c>
      <c r="U536" s="7" t="str">
        <f t="shared" si="58"/>
        <v/>
      </c>
    </row>
    <row r="537" spans="1:21" ht="15.95" hidden="1" customHeight="1">
      <c r="A537" s="230" t="s">
        <v>1691</v>
      </c>
      <c r="B537" s="105"/>
      <c r="C537" s="109"/>
      <c r="D537" s="109"/>
      <c r="E537" s="109"/>
      <c r="F537" s="109"/>
      <c r="G537" s="194">
        <f>VLOOKUP(E537,別表３!$B$9:$I$14,6,FALSE)</f>
        <v>0</v>
      </c>
      <c r="H537" s="194">
        <f>VLOOKUP($F537,別表３!$B$9:$I$14,6,FALSE)</f>
        <v>0</v>
      </c>
      <c r="I537" s="194">
        <f>VLOOKUP($F537,別表３!$B$9:$I$14,6,FALSE)</f>
        <v>0</v>
      </c>
      <c r="J537" s="194">
        <f>IF(F537=5,別表２!$E$2,0)</f>
        <v>0</v>
      </c>
      <c r="K537" s="194">
        <f>VLOOKUP($F537,別表３!$B$9:$I$14,4,FALSE)</f>
        <v>0</v>
      </c>
      <c r="L537" s="231" t="str">
        <f>IF(F537="","",VLOOKUP(F537,別表３!$B$9:$D$14,3,FALSE))</f>
        <v/>
      </c>
      <c r="M537" s="98"/>
      <c r="N537" s="98"/>
      <c r="O537" s="97"/>
      <c r="P537" s="232">
        <f t="shared" si="55"/>
        <v>0</v>
      </c>
      <c r="Q537" s="7">
        <f t="shared" si="57"/>
        <v>0</v>
      </c>
      <c r="R537" s="7">
        <f t="shared" si="52"/>
        <v>0</v>
      </c>
      <c r="S537" s="7">
        <f t="shared" si="53"/>
        <v>0</v>
      </c>
      <c r="T537" s="7" t="str">
        <f t="shared" si="54"/>
        <v/>
      </c>
      <c r="U537" s="7" t="str">
        <f t="shared" si="58"/>
        <v/>
      </c>
    </row>
    <row r="538" spans="1:21" ht="15.95" hidden="1" customHeight="1">
      <c r="A538" s="230" t="s">
        <v>1692</v>
      </c>
      <c r="B538" s="105"/>
      <c r="C538" s="109"/>
      <c r="D538" s="109"/>
      <c r="E538" s="109"/>
      <c r="F538" s="109"/>
      <c r="G538" s="194">
        <f>VLOOKUP(E538,別表３!$B$9:$I$14,6,FALSE)</f>
        <v>0</v>
      </c>
      <c r="H538" s="194">
        <f>VLOOKUP($F538,別表３!$B$9:$I$14,6,FALSE)</f>
        <v>0</v>
      </c>
      <c r="I538" s="194">
        <f>VLOOKUP($F538,別表３!$B$9:$I$14,6,FALSE)</f>
        <v>0</v>
      </c>
      <c r="J538" s="194">
        <f>IF(F538=5,別表２!$E$2,0)</f>
        <v>0</v>
      </c>
      <c r="K538" s="194">
        <f>VLOOKUP($F538,別表３!$B$9:$I$14,4,FALSE)</f>
        <v>0</v>
      </c>
      <c r="L538" s="231" t="str">
        <f>IF(F538="","",VLOOKUP(F538,別表３!$B$9:$D$14,3,FALSE))</f>
        <v/>
      </c>
      <c r="M538" s="98"/>
      <c r="N538" s="98"/>
      <c r="O538" s="97"/>
      <c r="P538" s="232">
        <f t="shared" si="55"/>
        <v>0</v>
      </c>
      <c r="Q538" s="7">
        <f t="shared" si="57"/>
        <v>0</v>
      </c>
      <c r="R538" s="7">
        <f t="shared" si="52"/>
        <v>0</v>
      </c>
      <c r="S538" s="7">
        <f t="shared" si="53"/>
        <v>0</v>
      </c>
      <c r="T538" s="7" t="str">
        <f t="shared" si="54"/>
        <v/>
      </c>
      <c r="U538" s="7" t="str">
        <f t="shared" si="58"/>
        <v/>
      </c>
    </row>
    <row r="539" spans="1:21" ht="15.95" hidden="1" customHeight="1">
      <c r="A539" s="230" t="s">
        <v>1693</v>
      </c>
      <c r="B539" s="105"/>
      <c r="C539" s="108"/>
      <c r="D539" s="108"/>
      <c r="E539" s="109"/>
      <c r="F539" s="109"/>
      <c r="G539" s="194">
        <f>VLOOKUP(E539,別表３!$B$9:$I$14,6,FALSE)</f>
        <v>0</v>
      </c>
      <c r="H539" s="194">
        <f>VLOOKUP($F539,別表３!$B$9:$I$14,6,FALSE)</f>
        <v>0</v>
      </c>
      <c r="I539" s="194">
        <f>VLOOKUP($F539,別表３!$B$9:$I$14,6,FALSE)</f>
        <v>0</v>
      </c>
      <c r="J539" s="194">
        <f>IF(F539=5,別表２!$E$2,0)</f>
        <v>0</v>
      </c>
      <c r="K539" s="194">
        <f>VLOOKUP($F539,別表３!$B$9:$I$14,4,FALSE)</f>
        <v>0</v>
      </c>
      <c r="L539" s="231" t="str">
        <f>IF(F539="","",VLOOKUP(F539,別表３!$B$9:$D$14,3,FALSE))</f>
        <v/>
      </c>
      <c r="M539" s="98"/>
      <c r="N539" s="98"/>
      <c r="O539" s="97"/>
      <c r="P539" s="232">
        <f t="shared" si="55"/>
        <v>0</v>
      </c>
      <c r="Q539" s="7">
        <f t="shared" si="57"/>
        <v>0</v>
      </c>
      <c r="R539" s="7">
        <f t="shared" si="52"/>
        <v>0</v>
      </c>
      <c r="S539" s="7">
        <f t="shared" si="53"/>
        <v>0</v>
      </c>
      <c r="T539" s="7" t="str">
        <f t="shared" si="54"/>
        <v/>
      </c>
      <c r="U539" s="7" t="str">
        <f t="shared" si="58"/>
        <v/>
      </c>
    </row>
    <row r="540" spans="1:21" ht="15.95" hidden="1" customHeight="1">
      <c r="A540" s="230" t="s">
        <v>1694</v>
      </c>
      <c r="B540" s="105"/>
      <c r="C540" s="108"/>
      <c r="D540" s="108"/>
      <c r="E540" s="109"/>
      <c r="F540" s="109"/>
      <c r="G540" s="194">
        <f>VLOOKUP(E540,別表３!$B$9:$I$14,6,FALSE)</f>
        <v>0</v>
      </c>
      <c r="H540" s="194">
        <f>VLOOKUP($F540,別表３!$B$9:$I$14,6,FALSE)</f>
        <v>0</v>
      </c>
      <c r="I540" s="194">
        <f>VLOOKUP($F540,別表３!$B$9:$I$14,6,FALSE)</f>
        <v>0</v>
      </c>
      <c r="J540" s="194">
        <f>IF(F540=5,別表２!$E$2,0)</f>
        <v>0</v>
      </c>
      <c r="K540" s="194">
        <f>VLOOKUP($F540,別表３!$B$9:$I$14,4,FALSE)</f>
        <v>0</v>
      </c>
      <c r="L540" s="231" t="str">
        <f>IF(F540="","",VLOOKUP(F540,別表３!$B$9:$D$14,3,FALSE))</f>
        <v/>
      </c>
      <c r="M540" s="98"/>
      <c r="N540" s="98"/>
      <c r="O540" s="97"/>
      <c r="P540" s="232">
        <f t="shared" si="55"/>
        <v>0</v>
      </c>
      <c r="Q540" s="7">
        <f t="shared" si="57"/>
        <v>0</v>
      </c>
      <c r="R540" s="7">
        <f t="shared" si="52"/>
        <v>0</v>
      </c>
      <c r="S540" s="7">
        <f t="shared" si="53"/>
        <v>0</v>
      </c>
      <c r="T540" s="7" t="str">
        <f t="shared" si="54"/>
        <v/>
      </c>
      <c r="U540" s="7" t="str">
        <f t="shared" si="58"/>
        <v/>
      </c>
    </row>
    <row r="541" spans="1:21" ht="15.95" hidden="1" customHeight="1">
      <c r="A541" s="230" t="s">
        <v>1695</v>
      </c>
      <c r="B541" s="105"/>
      <c r="C541" s="108"/>
      <c r="D541" s="108"/>
      <c r="E541" s="109"/>
      <c r="F541" s="109"/>
      <c r="G541" s="194">
        <f>VLOOKUP(E541,別表３!$B$9:$I$14,6,FALSE)</f>
        <v>0</v>
      </c>
      <c r="H541" s="194">
        <f>VLOOKUP($F541,別表３!$B$9:$I$14,6,FALSE)</f>
        <v>0</v>
      </c>
      <c r="I541" s="194">
        <f>VLOOKUP($F541,別表３!$B$9:$I$14,6,FALSE)</f>
        <v>0</v>
      </c>
      <c r="J541" s="194">
        <f>IF(F541=5,別表２!$E$2,0)</f>
        <v>0</v>
      </c>
      <c r="K541" s="194">
        <f>VLOOKUP($F541,別表３!$B$9:$I$14,4,FALSE)</f>
        <v>0</v>
      </c>
      <c r="L541" s="231" t="str">
        <f>IF(F541="","",VLOOKUP(F541,別表３!$B$9:$D$14,3,FALSE))</f>
        <v/>
      </c>
      <c r="M541" s="98"/>
      <c r="N541" s="98"/>
      <c r="O541" s="97"/>
      <c r="P541" s="232">
        <f t="shared" si="55"/>
        <v>0</v>
      </c>
      <c r="Q541" s="7">
        <f t="shared" si="57"/>
        <v>0</v>
      </c>
      <c r="R541" s="7">
        <f t="shared" si="52"/>
        <v>0</v>
      </c>
      <c r="S541" s="7">
        <f t="shared" si="53"/>
        <v>0</v>
      </c>
      <c r="T541" s="7" t="str">
        <f t="shared" si="54"/>
        <v/>
      </c>
      <c r="U541" s="7" t="str">
        <f t="shared" si="58"/>
        <v/>
      </c>
    </row>
    <row r="542" spans="1:21" ht="15.95" hidden="1" customHeight="1">
      <c r="A542" s="230" t="s">
        <v>1696</v>
      </c>
      <c r="B542" s="105"/>
      <c r="C542" s="108"/>
      <c r="D542" s="108"/>
      <c r="E542" s="109"/>
      <c r="F542" s="109"/>
      <c r="G542" s="194">
        <f>VLOOKUP(E542,別表３!$B$9:$I$14,6,FALSE)</f>
        <v>0</v>
      </c>
      <c r="H542" s="194">
        <f>VLOOKUP($F542,別表３!$B$9:$I$14,6,FALSE)</f>
        <v>0</v>
      </c>
      <c r="I542" s="194">
        <f>VLOOKUP($F542,別表３!$B$9:$I$14,6,FALSE)</f>
        <v>0</v>
      </c>
      <c r="J542" s="194">
        <f>IF(F542=5,別表２!$E$2,0)</f>
        <v>0</v>
      </c>
      <c r="K542" s="194">
        <f>VLOOKUP($F542,別表３!$B$9:$I$14,4,FALSE)</f>
        <v>0</v>
      </c>
      <c r="L542" s="231" t="str">
        <f>IF(F542="","",VLOOKUP(F542,別表３!$B$9:$D$14,3,FALSE))</f>
        <v/>
      </c>
      <c r="M542" s="98"/>
      <c r="N542" s="98"/>
      <c r="O542" s="97"/>
      <c r="P542" s="232">
        <f t="shared" si="55"/>
        <v>0</v>
      </c>
      <c r="Q542" s="7">
        <f t="shared" si="57"/>
        <v>0</v>
      </c>
      <c r="R542" s="7">
        <f t="shared" si="52"/>
        <v>0</v>
      </c>
      <c r="S542" s="7">
        <f t="shared" si="53"/>
        <v>0</v>
      </c>
      <c r="T542" s="7" t="str">
        <f t="shared" si="54"/>
        <v/>
      </c>
      <c r="U542" s="7" t="str">
        <f t="shared" si="58"/>
        <v/>
      </c>
    </row>
    <row r="543" spans="1:21" ht="15.95" hidden="1" customHeight="1">
      <c r="A543" s="230" t="s">
        <v>1697</v>
      </c>
      <c r="B543" s="105"/>
      <c r="C543" s="108"/>
      <c r="D543" s="108"/>
      <c r="E543" s="109"/>
      <c r="F543" s="109"/>
      <c r="G543" s="194">
        <f>VLOOKUP(E543,別表３!$B$9:$I$14,6,FALSE)</f>
        <v>0</v>
      </c>
      <c r="H543" s="194">
        <f>VLOOKUP($F543,別表３!$B$9:$I$14,6,FALSE)</f>
        <v>0</v>
      </c>
      <c r="I543" s="194">
        <f>VLOOKUP($F543,別表３!$B$9:$I$14,6,FALSE)</f>
        <v>0</v>
      </c>
      <c r="J543" s="194">
        <f>IF(F543=5,別表２!$E$2,0)</f>
        <v>0</v>
      </c>
      <c r="K543" s="194">
        <f>VLOOKUP($F543,別表３!$B$9:$I$14,4,FALSE)</f>
        <v>0</v>
      </c>
      <c r="L543" s="231" t="str">
        <f>IF(F543="","",VLOOKUP(F543,別表３!$B$9:$D$14,3,FALSE))</f>
        <v/>
      </c>
      <c r="M543" s="98"/>
      <c r="N543" s="98"/>
      <c r="O543" s="97"/>
      <c r="P543" s="232">
        <f t="shared" si="55"/>
        <v>0</v>
      </c>
      <c r="Q543" s="7">
        <f t="shared" si="57"/>
        <v>0</v>
      </c>
      <c r="R543" s="7">
        <f t="shared" si="52"/>
        <v>0</v>
      </c>
      <c r="S543" s="7">
        <f t="shared" si="53"/>
        <v>0</v>
      </c>
      <c r="T543" s="7" t="str">
        <f t="shared" si="54"/>
        <v/>
      </c>
      <c r="U543" s="7" t="str">
        <f t="shared" si="58"/>
        <v/>
      </c>
    </row>
    <row r="544" spans="1:21" ht="15.95" hidden="1" customHeight="1">
      <c r="A544" s="230" t="s">
        <v>1698</v>
      </c>
      <c r="B544" s="105"/>
      <c r="C544" s="108"/>
      <c r="D544" s="108"/>
      <c r="E544" s="109"/>
      <c r="F544" s="109"/>
      <c r="G544" s="194">
        <f>VLOOKUP(E544,別表３!$B$9:$I$14,6,FALSE)</f>
        <v>0</v>
      </c>
      <c r="H544" s="194">
        <f>VLOOKUP($F544,別表３!$B$9:$I$14,6,FALSE)</f>
        <v>0</v>
      </c>
      <c r="I544" s="194">
        <f>VLOOKUP($F544,別表３!$B$9:$I$14,6,FALSE)</f>
        <v>0</v>
      </c>
      <c r="J544" s="194">
        <f>IF(F544=5,別表２!$E$2,0)</f>
        <v>0</v>
      </c>
      <c r="K544" s="194">
        <f>VLOOKUP($F544,別表３!$B$9:$I$14,4,FALSE)</f>
        <v>0</v>
      </c>
      <c r="L544" s="231" t="str">
        <f>IF(F544="","",VLOOKUP(F544,別表３!$B$9:$D$14,3,FALSE))</f>
        <v/>
      </c>
      <c r="M544" s="98"/>
      <c r="N544" s="98"/>
      <c r="O544" s="97"/>
      <c r="P544" s="232">
        <f t="shared" si="55"/>
        <v>0</v>
      </c>
      <c r="Q544" s="7">
        <f t="shared" si="57"/>
        <v>0</v>
      </c>
      <c r="R544" s="7">
        <f t="shared" si="52"/>
        <v>0</v>
      </c>
      <c r="S544" s="7">
        <f t="shared" si="53"/>
        <v>0</v>
      </c>
      <c r="T544" s="7" t="str">
        <f t="shared" si="54"/>
        <v/>
      </c>
      <c r="U544" s="7" t="str">
        <f t="shared" si="58"/>
        <v/>
      </c>
    </row>
    <row r="545" spans="1:21" ht="15.95" hidden="1" customHeight="1">
      <c r="A545" s="230" t="s">
        <v>1699</v>
      </c>
      <c r="B545" s="105"/>
      <c r="C545" s="108"/>
      <c r="D545" s="108"/>
      <c r="E545" s="109"/>
      <c r="F545" s="109"/>
      <c r="G545" s="194">
        <f>VLOOKUP(E545,別表３!$B$9:$I$14,6,FALSE)</f>
        <v>0</v>
      </c>
      <c r="H545" s="194">
        <f>VLOOKUP($F545,別表３!$B$9:$I$14,6,FALSE)</f>
        <v>0</v>
      </c>
      <c r="I545" s="194">
        <f>VLOOKUP($F545,別表３!$B$9:$I$14,6,FALSE)</f>
        <v>0</v>
      </c>
      <c r="J545" s="194">
        <f>IF(F545=5,別表２!$E$2,0)</f>
        <v>0</v>
      </c>
      <c r="K545" s="194">
        <f>VLOOKUP($F545,別表３!$B$9:$I$14,4,FALSE)</f>
        <v>0</v>
      </c>
      <c r="L545" s="231" t="str">
        <f>IF(F545="","",VLOOKUP(F545,別表３!$B$9:$D$14,3,FALSE))</f>
        <v/>
      </c>
      <c r="M545" s="98"/>
      <c r="N545" s="98"/>
      <c r="O545" s="97"/>
      <c r="P545" s="232">
        <f t="shared" si="55"/>
        <v>0</v>
      </c>
      <c r="Q545" s="7">
        <f>IF(E545=5,G545,0)</f>
        <v>0</v>
      </c>
      <c r="R545" s="7">
        <f t="shared" si="52"/>
        <v>0</v>
      </c>
      <c r="S545" s="7">
        <f t="shared" si="53"/>
        <v>0</v>
      </c>
      <c r="T545" s="7" t="str">
        <f t="shared" si="54"/>
        <v/>
      </c>
      <c r="U545" s="7" t="str">
        <f t="shared" si="58"/>
        <v/>
      </c>
    </row>
    <row r="546" spans="1:21" s="217" customFormat="1" ht="15.95" hidden="1" customHeight="1">
      <c r="A546" s="230" t="s">
        <v>1700</v>
      </c>
      <c r="B546" s="105"/>
      <c r="C546" s="108"/>
      <c r="D546" s="108"/>
      <c r="E546" s="108"/>
      <c r="F546" s="108"/>
      <c r="G546" s="194">
        <f>VLOOKUP(E546,別表３!$B$9:$I$14,6,FALSE)</f>
        <v>0</v>
      </c>
      <c r="H546" s="194">
        <f>VLOOKUP($F546,別表３!$B$9:$I$14,6,FALSE)</f>
        <v>0</v>
      </c>
      <c r="I546" s="194">
        <f>VLOOKUP($F546,別表３!$B$9:$I$14,6,FALSE)</f>
        <v>0</v>
      </c>
      <c r="J546" s="194">
        <f>IF(F546=5,別表２!$E$2,0)</f>
        <v>0</v>
      </c>
      <c r="K546" s="194">
        <f>VLOOKUP($F546,別表３!$B$9:$I$14,4,FALSE)</f>
        <v>0</v>
      </c>
      <c r="L546" s="231" t="str">
        <f>IF(F546="","",VLOOKUP(F546,別表３!$B$9:$D$14,3,FALSE))</f>
        <v/>
      </c>
      <c r="M546" s="98"/>
      <c r="N546" s="98"/>
      <c r="O546" s="97"/>
      <c r="P546" s="232">
        <f t="shared" si="55"/>
        <v>0</v>
      </c>
      <c r="Q546" s="7">
        <f t="shared" ref="Q546:Q566" si="59">IF(E546=5,G546,0)</f>
        <v>0</v>
      </c>
      <c r="R546" s="7">
        <f t="shared" si="52"/>
        <v>0</v>
      </c>
      <c r="S546" s="7">
        <f t="shared" si="53"/>
        <v>0</v>
      </c>
      <c r="T546" s="7" t="str">
        <f t="shared" si="54"/>
        <v/>
      </c>
      <c r="U546" s="7" t="str">
        <f t="shared" si="58"/>
        <v/>
      </c>
    </row>
    <row r="547" spans="1:21" s="217" customFormat="1" ht="15.95" hidden="1" customHeight="1">
      <c r="A547" s="230" t="s">
        <v>1701</v>
      </c>
      <c r="B547" s="105"/>
      <c r="C547" s="108"/>
      <c r="D547" s="108"/>
      <c r="E547" s="108"/>
      <c r="F547" s="108"/>
      <c r="G547" s="194">
        <f>VLOOKUP(E547,別表３!$B$9:$I$14,6,FALSE)</f>
        <v>0</v>
      </c>
      <c r="H547" s="194">
        <f>VLOOKUP($F547,別表３!$B$9:$I$14,6,FALSE)</f>
        <v>0</v>
      </c>
      <c r="I547" s="194">
        <f>VLOOKUP($F547,別表３!$B$9:$I$14,6,FALSE)</f>
        <v>0</v>
      </c>
      <c r="J547" s="194">
        <f>IF(F547=5,別表２!$E$2,0)</f>
        <v>0</v>
      </c>
      <c r="K547" s="194">
        <f>VLOOKUP($F547,別表３!$B$9:$I$14,4,FALSE)</f>
        <v>0</v>
      </c>
      <c r="L547" s="231" t="str">
        <f>IF(F547="","",VLOOKUP(F547,別表３!$B$9:$D$14,3,FALSE))</f>
        <v/>
      </c>
      <c r="M547" s="98"/>
      <c r="N547" s="98"/>
      <c r="O547" s="97"/>
      <c r="P547" s="232">
        <f t="shared" si="55"/>
        <v>0</v>
      </c>
      <c r="Q547" s="7">
        <f t="shared" si="59"/>
        <v>0</v>
      </c>
      <c r="R547" s="7">
        <f t="shared" si="52"/>
        <v>0</v>
      </c>
      <c r="S547" s="7">
        <f t="shared" si="53"/>
        <v>0</v>
      </c>
      <c r="T547" s="7" t="str">
        <f t="shared" si="54"/>
        <v/>
      </c>
      <c r="U547" s="7" t="str">
        <f t="shared" si="58"/>
        <v/>
      </c>
    </row>
    <row r="548" spans="1:21" s="217" customFormat="1" ht="15.95" hidden="1" customHeight="1">
      <c r="A548" s="230" t="s">
        <v>1702</v>
      </c>
      <c r="B548" s="105"/>
      <c r="C548" s="110"/>
      <c r="D548" s="110"/>
      <c r="E548" s="108"/>
      <c r="F548" s="108"/>
      <c r="G548" s="194">
        <f>VLOOKUP(E548,別表３!$B$9:$I$14,6,FALSE)</f>
        <v>0</v>
      </c>
      <c r="H548" s="194">
        <f>VLOOKUP($F548,別表３!$B$9:$I$14,6,FALSE)</f>
        <v>0</v>
      </c>
      <c r="I548" s="194">
        <f>VLOOKUP($F548,別表３!$B$9:$I$14,6,FALSE)</f>
        <v>0</v>
      </c>
      <c r="J548" s="194">
        <f>IF(F548=5,別表２!$E$2,0)</f>
        <v>0</v>
      </c>
      <c r="K548" s="194">
        <f>VLOOKUP($F548,別表３!$B$9:$I$14,4,FALSE)</f>
        <v>0</v>
      </c>
      <c r="L548" s="231" t="str">
        <f>IF(F548="","",VLOOKUP(F548,別表３!$B$9:$D$14,3,FALSE))</f>
        <v/>
      </c>
      <c r="M548" s="98"/>
      <c r="N548" s="98"/>
      <c r="O548" s="97"/>
      <c r="P548" s="232">
        <f t="shared" si="55"/>
        <v>0</v>
      </c>
      <c r="Q548" s="7">
        <f t="shared" si="59"/>
        <v>0</v>
      </c>
      <c r="R548" s="7">
        <f t="shared" si="52"/>
        <v>0</v>
      </c>
      <c r="S548" s="7">
        <f t="shared" si="53"/>
        <v>0</v>
      </c>
      <c r="T548" s="7" t="str">
        <f t="shared" si="54"/>
        <v/>
      </c>
      <c r="U548" s="7" t="str">
        <f t="shared" si="58"/>
        <v/>
      </c>
    </row>
    <row r="549" spans="1:21" s="217" customFormat="1" ht="15.95" hidden="1" customHeight="1">
      <c r="A549" s="230" t="s">
        <v>1703</v>
      </c>
      <c r="B549" s="105"/>
      <c r="C549" s="108"/>
      <c r="D549" s="108"/>
      <c r="E549" s="108"/>
      <c r="F549" s="108"/>
      <c r="G549" s="194">
        <f>VLOOKUP(E549,別表３!$B$9:$I$14,6,FALSE)</f>
        <v>0</v>
      </c>
      <c r="H549" s="194">
        <f>VLOOKUP($F549,別表３!$B$9:$I$14,6,FALSE)</f>
        <v>0</v>
      </c>
      <c r="I549" s="194">
        <f>VLOOKUP($F549,別表３!$B$9:$I$14,6,FALSE)</f>
        <v>0</v>
      </c>
      <c r="J549" s="194">
        <f>IF(F549=5,別表２!$E$2,0)</f>
        <v>0</v>
      </c>
      <c r="K549" s="194">
        <f>VLOOKUP($F549,別表３!$B$9:$I$14,4,FALSE)</f>
        <v>0</v>
      </c>
      <c r="L549" s="231" t="str">
        <f>IF(F549="","",VLOOKUP(F549,別表３!$B$9:$D$14,3,FALSE))</f>
        <v/>
      </c>
      <c r="M549" s="98"/>
      <c r="N549" s="98"/>
      <c r="O549" s="97"/>
      <c r="P549" s="232">
        <f t="shared" si="55"/>
        <v>0</v>
      </c>
      <c r="Q549" s="7">
        <f t="shared" si="59"/>
        <v>0</v>
      </c>
      <c r="R549" s="7">
        <f t="shared" si="52"/>
        <v>0</v>
      </c>
      <c r="S549" s="7">
        <f t="shared" si="53"/>
        <v>0</v>
      </c>
      <c r="T549" s="7" t="str">
        <f t="shared" si="54"/>
        <v/>
      </c>
      <c r="U549" s="7" t="str">
        <f t="shared" si="58"/>
        <v/>
      </c>
    </row>
    <row r="550" spans="1:21" ht="15.95" hidden="1" customHeight="1">
      <c r="A550" s="230" t="s">
        <v>1704</v>
      </c>
      <c r="B550" s="105"/>
      <c r="C550" s="108"/>
      <c r="D550" s="108"/>
      <c r="E550" s="109"/>
      <c r="F550" s="109"/>
      <c r="G550" s="194">
        <f>VLOOKUP(E550,別表３!$B$9:$I$14,6,FALSE)</f>
        <v>0</v>
      </c>
      <c r="H550" s="194">
        <f>VLOOKUP($F550,別表３!$B$9:$I$14,6,FALSE)</f>
        <v>0</v>
      </c>
      <c r="I550" s="194">
        <f>VLOOKUP($F550,別表３!$B$9:$I$14,6,FALSE)</f>
        <v>0</v>
      </c>
      <c r="J550" s="194">
        <f>IF(F550=5,別表２!$E$2,0)</f>
        <v>0</v>
      </c>
      <c r="K550" s="194">
        <f>VLOOKUP($F550,別表３!$B$9:$I$14,4,FALSE)</f>
        <v>0</v>
      </c>
      <c r="L550" s="231" t="str">
        <f>IF(F550="","",VLOOKUP(F550,別表３!$B$9:$D$14,3,FALSE))</f>
        <v/>
      </c>
      <c r="M550" s="98"/>
      <c r="N550" s="98"/>
      <c r="O550" s="97"/>
      <c r="P550" s="232">
        <f t="shared" si="55"/>
        <v>0</v>
      </c>
      <c r="Q550" s="7">
        <f t="shared" si="59"/>
        <v>0</v>
      </c>
      <c r="R550" s="7">
        <f t="shared" si="52"/>
        <v>0</v>
      </c>
      <c r="S550" s="7">
        <f t="shared" si="53"/>
        <v>0</v>
      </c>
      <c r="T550" s="7" t="str">
        <f t="shared" si="54"/>
        <v/>
      </c>
      <c r="U550" s="7" t="str">
        <f t="shared" si="58"/>
        <v/>
      </c>
    </row>
    <row r="551" spans="1:21" ht="15.95" hidden="1" customHeight="1">
      <c r="A551" s="230" t="s">
        <v>1705</v>
      </c>
      <c r="B551" s="105"/>
      <c r="C551" s="108"/>
      <c r="D551" s="108"/>
      <c r="E551" s="109"/>
      <c r="F551" s="109"/>
      <c r="G551" s="194">
        <f>VLOOKUP(E551,別表３!$B$9:$I$14,6,FALSE)</f>
        <v>0</v>
      </c>
      <c r="H551" s="194">
        <f>VLOOKUP($F551,別表３!$B$9:$I$14,6,FALSE)</f>
        <v>0</v>
      </c>
      <c r="I551" s="194">
        <f>VLOOKUP($F551,別表３!$B$9:$I$14,6,FALSE)</f>
        <v>0</v>
      </c>
      <c r="J551" s="194">
        <f>IF(F551=5,別表２!$E$2,0)</f>
        <v>0</v>
      </c>
      <c r="K551" s="194">
        <f>VLOOKUP($F551,別表３!$B$9:$I$14,4,FALSE)</f>
        <v>0</v>
      </c>
      <c r="L551" s="231" t="str">
        <f>IF(F551="","",VLOOKUP(F551,別表３!$B$9:$D$14,3,FALSE))</f>
        <v/>
      </c>
      <c r="M551" s="98"/>
      <c r="N551" s="98"/>
      <c r="O551" s="97"/>
      <c r="P551" s="232">
        <f t="shared" si="55"/>
        <v>0</v>
      </c>
      <c r="Q551" s="7">
        <f t="shared" si="59"/>
        <v>0</v>
      </c>
      <c r="R551" s="7">
        <f t="shared" si="52"/>
        <v>0</v>
      </c>
      <c r="S551" s="7">
        <f t="shared" si="53"/>
        <v>0</v>
      </c>
      <c r="T551" s="7" t="str">
        <f t="shared" si="54"/>
        <v/>
      </c>
      <c r="U551" s="7" t="str">
        <f t="shared" si="58"/>
        <v/>
      </c>
    </row>
    <row r="552" spans="1:21" ht="15.95" hidden="1" customHeight="1">
      <c r="A552" s="230" t="s">
        <v>1706</v>
      </c>
      <c r="B552" s="105"/>
      <c r="C552" s="108"/>
      <c r="D552" s="108"/>
      <c r="E552" s="109"/>
      <c r="F552" s="109"/>
      <c r="G552" s="194">
        <f>VLOOKUP(E552,別表３!$B$9:$I$14,6,FALSE)</f>
        <v>0</v>
      </c>
      <c r="H552" s="194">
        <f>VLOOKUP($F552,別表３!$B$9:$I$14,6,FALSE)</f>
        <v>0</v>
      </c>
      <c r="I552" s="194">
        <f>VLOOKUP($F552,別表３!$B$9:$I$14,6,FALSE)</f>
        <v>0</v>
      </c>
      <c r="J552" s="194">
        <f>IF(F552=5,別表２!$E$2,0)</f>
        <v>0</v>
      </c>
      <c r="K552" s="194">
        <f>VLOOKUP($F552,別表３!$B$9:$I$14,4,FALSE)</f>
        <v>0</v>
      </c>
      <c r="L552" s="231" t="str">
        <f>IF(F552="","",VLOOKUP(F552,別表３!$B$9:$D$14,3,FALSE))</f>
        <v/>
      </c>
      <c r="M552" s="98"/>
      <c r="N552" s="98"/>
      <c r="O552" s="97"/>
      <c r="P552" s="232">
        <f t="shared" si="55"/>
        <v>0</v>
      </c>
      <c r="Q552" s="7">
        <f t="shared" si="59"/>
        <v>0</v>
      </c>
      <c r="R552" s="7">
        <f t="shared" si="52"/>
        <v>0</v>
      </c>
      <c r="S552" s="7">
        <f t="shared" si="53"/>
        <v>0</v>
      </c>
      <c r="T552" s="7" t="str">
        <f t="shared" si="54"/>
        <v/>
      </c>
      <c r="U552" s="7" t="str">
        <f t="shared" si="58"/>
        <v/>
      </c>
    </row>
    <row r="553" spans="1:21" ht="15.95" hidden="1" customHeight="1">
      <c r="A553" s="230" t="s">
        <v>1707</v>
      </c>
      <c r="B553" s="105"/>
      <c r="C553" s="108"/>
      <c r="D553" s="108"/>
      <c r="E553" s="109"/>
      <c r="F553" s="109"/>
      <c r="G553" s="194">
        <f>VLOOKUP(E553,別表３!$B$9:$I$14,6,FALSE)</f>
        <v>0</v>
      </c>
      <c r="H553" s="194">
        <f>VLOOKUP($F553,別表３!$B$9:$I$14,6,FALSE)</f>
        <v>0</v>
      </c>
      <c r="I553" s="194">
        <f>VLOOKUP($F553,別表３!$B$9:$I$14,6,FALSE)</f>
        <v>0</v>
      </c>
      <c r="J553" s="194">
        <f>IF(F553=5,別表２!$E$2,0)</f>
        <v>0</v>
      </c>
      <c r="K553" s="194">
        <f>VLOOKUP($F553,別表３!$B$9:$I$14,4,FALSE)</f>
        <v>0</v>
      </c>
      <c r="L553" s="231" t="str">
        <f>IF(F553="","",VLOOKUP(F553,別表３!$B$9:$D$14,3,FALSE))</f>
        <v/>
      </c>
      <c r="M553" s="98"/>
      <c r="N553" s="98"/>
      <c r="O553" s="97"/>
      <c r="P553" s="232">
        <f t="shared" si="55"/>
        <v>0</v>
      </c>
      <c r="Q553" s="7">
        <f t="shared" si="59"/>
        <v>0</v>
      </c>
      <c r="R553" s="7">
        <f t="shared" si="52"/>
        <v>0</v>
      </c>
      <c r="S553" s="7">
        <f t="shared" si="53"/>
        <v>0</v>
      </c>
      <c r="T553" s="7" t="str">
        <f t="shared" si="54"/>
        <v/>
      </c>
      <c r="U553" s="7" t="str">
        <f t="shared" si="58"/>
        <v/>
      </c>
    </row>
    <row r="554" spans="1:21" ht="15.95" hidden="1" customHeight="1">
      <c r="A554" s="230" t="s">
        <v>1708</v>
      </c>
      <c r="B554" s="105"/>
      <c r="C554" s="108"/>
      <c r="D554" s="108"/>
      <c r="E554" s="109"/>
      <c r="F554" s="109"/>
      <c r="G554" s="194">
        <f>VLOOKUP(E554,別表３!$B$9:$I$14,6,FALSE)</f>
        <v>0</v>
      </c>
      <c r="H554" s="194">
        <f>VLOOKUP($F554,別表３!$B$9:$I$14,6,FALSE)</f>
        <v>0</v>
      </c>
      <c r="I554" s="194">
        <f>VLOOKUP($F554,別表３!$B$9:$I$14,6,FALSE)</f>
        <v>0</v>
      </c>
      <c r="J554" s="194">
        <f>IF(F554=5,別表２!$E$2,0)</f>
        <v>0</v>
      </c>
      <c r="K554" s="194">
        <f>VLOOKUP($F554,別表３!$B$9:$I$14,4,FALSE)</f>
        <v>0</v>
      </c>
      <c r="L554" s="231" t="str">
        <f>IF(F554="","",VLOOKUP(F554,別表３!$B$9:$D$14,3,FALSE))</f>
        <v/>
      </c>
      <c r="M554" s="98"/>
      <c r="N554" s="98"/>
      <c r="O554" s="97"/>
      <c r="P554" s="232">
        <f t="shared" si="55"/>
        <v>0</v>
      </c>
      <c r="Q554" s="7">
        <f t="shared" si="59"/>
        <v>0</v>
      </c>
      <c r="R554" s="7">
        <f t="shared" si="52"/>
        <v>0</v>
      </c>
      <c r="S554" s="7">
        <f t="shared" si="53"/>
        <v>0</v>
      </c>
      <c r="T554" s="7" t="str">
        <f t="shared" si="54"/>
        <v/>
      </c>
      <c r="U554" s="7" t="str">
        <f t="shared" si="58"/>
        <v/>
      </c>
    </row>
    <row r="555" spans="1:21" ht="15.95" hidden="1" customHeight="1">
      <c r="A555" s="230" t="s">
        <v>1709</v>
      </c>
      <c r="B555" s="105"/>
      <c r="C555" s="108"/>
      <c r="D555" s="108"/>
      <c r="E555" s="109"/>
      <c r="F555" s="109"/>
      <c r="G555" s="194">
        <f>VLOOKUP(E555,別表３!$B$9:$I$14,6,FALSE)</f>
        <v>0</v>
      </c>
      <c r="H555" s="194">
        <f>VLOOKUP($F555,別表３!$B$9:$I$14,6,FALSE)</f>
        <v>0</v>
      </c>
      <c r="I555" s="194">
        <f>VLOOKUP($F555,別表３!$B$9:$I$14,6,FALSE)</f>
        <v>0</v>
      </c>
      <c r="J555" s="194">
        <f>IF(F555=5,別表２!$E$2,0)</f>
        <v>0</v>
      </c>
      <c r="K555" s="194">
        <f>VLOOKUP($F555,別表３!$B$9:$I$14,4,FALSE)</f>
        <v>0</v>
      </c>
      <c r="L555" s="231" t="str">
        <f>IF(F555="","",VLOOKUP(F555,別表３!$B$9:$D$14,3,FALSE))</f>
        <v/>
      </c>
      <c r="M555" s="98"/>
      <c r="N555" s="98"/>
      <c r="O555" s="97"/>
      <c r="P555" s="232">
        <f t="shared" si="55"/>
        <v>0</v>
      </c>
      <c r="Q555" s="7">
        <f t="shared" si="59"/>
        <v>0</v>
      </c>
      <c r="R555" s="7">
        <f t="shared" si="52"/>
        <v>0</v>
      </c>
      <c r="S555" s="7">
        <f t="shared" si="53"/>
        <v>0</v>
      </c>
      <c r="T555" s="7" t="str">
        <f t="shared" si="54"/>
        <v/>
      </c>
      <c r="U555" s="7" t="str">
        <f t="shared" si="58"/>
        <v/>
      </c>
    </row>
    <row r="556" spans="1:21" ht="15.95" hidden="1" customHeight="1">
      <c r="A556" s="230" t="s">
        <v>1710</v>
      </c>
      <c r="B556" s="105"/>
      <c r="C556" s="109"/>
      <c r="D556" s="109"/>
      <c r="E556" s="109"/>
      <c r="F556" s="109"/>
      <c r="G556" s="194">
        <f>VLOOKUP(E556,別表３!$B$9:$I$14,6,FALSE)</f>
        <v>0</v>
      </c>
      <c r="H556" s="194">
        <f>VLOOKUP($F556,別表３!$B$9:$I$14,6,FALSE)</f>
        <v>0</v>
      </c>
      <c r="I556" s="194">
        <f>VLOOKUP($F556,別表３!$B$9:$I$14,6,FALSE)</f>
        <v>0</v>
      </c>
      <c r="J556" s="194">
        <f>IF(F556=5,別表２!$E$2,0)</f>
        <v>0</v>
      </c>
      <c r="K556" s="194">
        <f>VLOOKUP($F556,別表３!$B$9:$I$14,4,FALSE)</f>
        <v>0</v>
      </c>
      <c r="L556" s="231" t="str">
        <f>IF(F556="","",VLOOKUP(F556,別表３!$B$9:$D$14,3,FALSE))</f>
        <v/>
      </c>
      <c r="M556" s="98"/>
      <c r="N556" s="98"/>
      <c r="O556" s="97"/>
      <c r="P556" s="232">
        <f t="shared" si="55"/>
        <v>0</v>
      </c>
      <c r="Q556" s="7">
        <f t="shared" si="59"/>
        <v>0</v>
      </c>
      <c r="R556" s="7">
        <f t="shared" si="52"/>
        <v>0</v>
      </c>
      <c r="S556" s="7">
        <f t="shared" si="53"/>
        <v>0</v>
      </c>
      <c r="T556" s="7" t="str">
        <f t="shared" si="54"/>
        <v/>
      </c>
      <c r="U556" s="7" t="str">
        <f t="shared" si="58"/>
        <v/>
      </c>
    </row>
    <row r="557" spans="1:21" ht="15.95" hidden="1" customHeight="1">
      <c r="A557" s="230" t="s">
        <v>1711</v>
      </c>
      <c r="B557" s="105"/>
      <c r="C557" s="109"/>
      <c r="D557" s="109"/>
      <c r="E557" s="109"/>
      <c r="F557" s="109"/>
      <c r="G557" s="194">
        <f>VLOOKUP(E557,別表３!$B$9:$I$14,6,FALSE)</f>
        <v>0</v>
      </c>
      <c r="H557" s="194">
        <f>VLOOKUP($F557,別表３!$B$9:$I$14,6,FALSE)</f>
        <v>0</v>
      </c>
      <c r="I557" s="194">
        <f>VLOOKUP($F557,別表３!$B$9:$I$14,6,FALSE)</f>
        <v>0</v>
      </c>
      <c r="J557" s="194">
        <f>IF(F557=5,別表２!$E$2,0)</f>
        <v>0</v>
      </c>
      <c r="K557" s="194">
        <f>VLOOKUP($F557,別表３!$B$9:$I$14,4,FALSE)</f>
        <v>0</v>
      </c>
      <c r="L557" s="231" t="str">
        <f>IF(F557="","",VLOOKUP(F557,別表３!$B$9:$D$14,3,FALSE))</f>
        <v/>
      </c>
      <c r="M557" s="98"/>
      <c r="N557" s="98"/>
      <c r="O557" s="97"/>
      <c r="P557" s="232">
        <f t="shared" si="55"/>
        <v>0</v>
      </c>
      <c r="Q557" s="7">
        <f t="shared" si="59"/>
        <v>0</v>
      </c>
      <c r="R557" s="7">
        <f t="shared" si="52"/>
        <v>0</v>
      </c>
      <c r="S557" s="7">
        <f t="shared" si="53"/>
        <v>0</v>
      </c>
      <c r="T557" s="7" t="str">
        <f t="shared" si="54"/>
        <v/>
      </c>
      <c r="U557" s="7" t="str">
        <f t="shared" si="58"/>
        <v/>
      </c>
    </row>
    <row r="558" spans="1:21" ht="15.95" hidden="1" customHeight="1">
      <c r="A558" s="230" t="s">
        <v>1712</v>
      </c>
      <c r="B558" s="105"/>
      <c r="C558" s="109"/>
      <c r="D558" s="109"/>
      <c r="E558" s="109"/>
      <c r="F558" s="109"/>
      <c r="G558" s="194">
        <f>VLOOKUP(E558,別表３!$B$9:$I$14,6,FALSE)</f>
        <v>0</v>
      </c>
      <c r="H558" s="194">
        <f>VLOOKUP($F558,別表３!$B$9:$I$14,6,FALSE)</f>
        <v>0</v>
      </c>
      <c r="I558" s="194">
        <f>VLOOKUP($F558,別表３!$B$9:$I$14,6,FALSE)</f>
        <v>0</v>
      </c>
      <c r="J558" s="194">
        <f>IF(F558=5,別表２!$E$2,0)</f>
        <v>0</v>
      </c>
      <c r="K558" s="194">
        <f>VLOOKUP($F558,別表３!$B$9:$I$14,4,FALSE)</f>
        <v>0</v>
      </c>
      <c r="L558" s="231" t="str">
        <f>IF(F558="","",VLOOKUP(F558,別表３!$B$9:$D$14,3,FALSE))</f>
        <v/>
      </c>
      <c r="M558" s="98"/>
      <c r="N558" s="98"/>
      <c r="O558" s="97"/>
      <c r="P558" s="232">
        <f t="shared" si="55"/>
        <v>0</v>
      </c>
      <c r="Q558" s="7">
        <f t="shared" si="59"/>
        <v>0</v>
      </c>
      <c r="R558" s="7">
        <f t="shared" si="52"/>
        <v>0</v>
      </c>
      <c r="S558" s="7">
        <f t="shared" si="53"/>
        <v>0</v>
      </c>
      <c r="T558" s="7" t="str">
        <f t="shared" si="54"/>
        <v/>
      </c>
      <c r="U558" s="7" t="str">
        <f t="shared" si="58"/>
        <v/>
      </c>
    </row>
    <row r="559" spans="1:21" ht="15.95" hidden="1" customHeight="1">
      <c r="A559" s="230" t="s">
        <v>1713</v>
      </c>
      <c r="B559" s="105"/>
      <c r="C559" s="109"/>
      <c r="D559" s="109"/>
      <c r="E559" s="109"/>
      <c r="F559" s="109"/>
      <c r="G559" s="194">
        <f>VLOOKUP(E559,別表３!$B$9:$I$14,6,FALSE)</f>
        <v>0</v>
      </c>
      <c r="H559" s="194">
        <f>VLOOKUP($F559,別表３!$B$9:$I$14,6,FALSE)</f>
        <v>0</v>
      </c>
      <c r="I559" s="194">
        <f>VLOOKUP($F559,別表３!$B$9:$I$14,6,FALSE)</f>
        <v>0</v>
      </c>
      <c r="J559" s="194">
        <f>IF(F559=5,別表２!$E$2,0)</f>
        <v>0</v>
      </c>
      <c r="K559" s="194">
        <f>VLOOKUP($F559,別表３!$B$9:$I$14,4,FALSE)</f>
        <v>0</v>
      </c>
      <c r="L559" s="231" t="str">
        <f>IF(F559="","",VLOOKUP(F559,別表３!$B$9:$D$14,3,FALSE))</f>
        <v/>
      </c>
      <c r="M559" s="98"/>
      <c r="N559" s="98"/>
      <c r="O559" s="97"/>
      <c r="P559" s="232">
        <f t="shared" si="55"/>
        <v>0</v>
      </c>
      <c r="Q559" s="7">
        <f t="shared" si="59"/>
        <v>0</v>
      </c>
      <c r="R559" s="7">
        <f t="shared" si="52"/>
        <v>0</v>
      </c>
      <c r="S559" s="7">
        <f t="shared" si="53"/>
        <v>0</v>
      </c>
      <c r="T559" s="7" t="str">
        <f t="shared" si="54"/>
        <v/>
      </c>
      <c r="U559" s="7" t="str">
        <f t="shared" si="58"/>
        <v/>
      </c>
    </row>
    <row r="560" spans="1:21" ht="15.95" hidden="1" customHeight="1">
      <c r="A560" s="230" t="s">
        <v>1714</v>
      </c>
      <c r="B560" s="105"/>
      <c r="C560" s="109"/>
      <c r="D560" s="109"/>
      <c r="E560" s="109"/>
      <c r="F560" s="109"/>
      <c r="G560" s="194">
        <f>VLOOKUP(E560,別表３!$B$9:$I$14,6,FALSE)</f>
        <v>0</v>
      </c>
      <c r="H560" s="194">
        <f>VLOOKUP($F560,別表３!$B$9:$I$14,6,FALSE)</f>
        <v>0</v>
      </c>
      <c r="I560" s="194">
        <f>VLOOKUP($F560,別表３!$B$9:$I$14,6,FALSE)</f>
        <v>0</v>
      </c>
      <c r="J560" s="194">
        <f>IF(F560=5,別表２!$E$2,0)</f>
        <v>0</v>
      </c>
      <c r="K560" s="194">
        <f>VLOOKUP($F560,別表３!$B$9:$I$14,4,FALSE)</f>
        <v>0</v>
      </c>
      <c r="L560" s="231" t="str">
        <f>IF(F560="","",VLOOKUP(F560,別表３!$B$9:$D$14,3,FALSE))</f>
        <v/>
      </c>
      <c r="M560" s="98"/>
      <c r="N560" s="98"/>
      <c r="O560" s="97"/>
      <c r="P560" s="232">
        <f t="shared" si="55"/>
        <v>0</v>
      </c>
      <c r="Q560" s="7">
        <f t="shared" si="59"/>
        <v>0</v>
      </c>
      <c r="R560" s="7">
        <f t="shared" si="52"/>
        <v>0</v>
      </c>
      <c r="S560" s="7">
        <f t="shared" si="53"/>
        <v>0</v>
      </c>
      <c r="T560" s="7" t="str">
        <f t="shared" si="54"/>
        <v/>
      </c>
      <c r="U560" s="7" t="str">
        <f t="shared" si="58"/>
        <v/>
      </c>
    </row>
    <row r="561" spans="1:21" ht="15.95" hidden="1" customHeight="1">
      <c r="A561" s="230" t="s">
        <v>1715</v>
      </c>
      <c r="B561" s="105"/>
      <c r="C561" s="108"/>
      <c r="D561" s="108"/>
      <c r="E561" s="109"/>
      <c r="F561" s="109"/>
      <c r="G561" s="194">
        <f>VLOOKUP(E561,別表３!$B$9:$I$14,6,FALSE)</f>
        <v>0</v>
      </c>
      <c r="H561" s="194">
        <f>VLOOKUP($F561,別表３!$B$9:$I$14,6,FALSE)</f>
        <v>0</v>
      </c>
      <c r="I561" s="194">
        <f>VLOOKUP($F561,別表３!$B$9:$I$14,6,FALSE)</f>
        <v>0</v>
      </c>
      <c r="J561" s="194">
        <f>IF(F561=5,別表２!$E$2,0)</f>
        <v>0</v>
      </c>
      <c r="K561" s="194">
        <f>VLOOKUP($F561,別表３!$B$9:$I$14,4,FALSE)</f>
        <v>0</v>
      </c>
      <c r="L561" s="231" t="str">
        <f>IF(F561="","",VLOOKUP(F561,別表３!$B$9:$D$14,3,FALSE))</f>
        <v/>
      </c>
      <c r="M561" s="98"/>
      <c r="N561" s="98"/>
      <c r="O561" s="97"/>
      <c r="P561" s="232">
        <f t="shared" si="55"/>
        <v>0</v>
      </c>
      <c r="Q561" s="7">
        <f t="shared" si="59"/>
        <v>0</v>
      </c>
      <c r="R561" s="7">
        <f t="shared" si="52"/>
        <v>0</v>
      </c>
      <c r="S561" s="7">
        <f t="shared" si="53"/>
        <v>0</v>
      </c>
      <c r="T561" s="7" t="str">
        <f t="shared" si="54"/>
        <v/>
      </c>
      <c r="U561" s="7" t="str">
        <f t="shared" si="58"/>
        <v/>
      </c>
    </row>
    <row r="562" spans="1:21" ht="15.95" hidden="1" customHeight="1">
      <c r="A562" s="230" t="s">
        <v>1716</v>
      </c>
      <c r="B562" s="105"/>
      <c r="C562" s="108"/>
      <c r="D562" s="108"/>
      <c r="E562" s="109"/>
      <c r="F562" s="109"/>
      <c r="G562" s="194">
        <f>VLOOKUP(E562,別表３!$B$9:$I$14,6,FALSE)</f>
        <v>0</v>
      </c>
      <c r="H562" s="194">
        <f>VLOOKUP($F562,別表３!$B$9:$I$14,6,FALSE)</f>
        <v>0</v>
      </c>
      <c r="I562" s="194">
        <f>VLOOKUP($F562,別表３!$B$9:$I$14,6,FALSE)</f>
        <v>0</v>
      </c>
      <c r="J562" s="194">
        <f>IF(F562=5,別表２!$E$2,0)</f>
        <v>0</v>
      </c>
      <c r="K562" s="194">
        <f>VLOOKUP($F562,別表３!$B$9:$I$14,4,FALSE)</f>
        <v>0</v>
      </c>
      <c r="L562" s="231" t="str">
        <f>IF(F562="","",VLOOKUP(F562,別表３!$B$9:$D$14,3,FALSE))</f>
        <v/>
      </c>
      <c r="M562" s="98"/>
      <c r="N562" s="98"/>
      <c r="O562" s="97"/>
      <c r="P562" s="232">
        <f t="shared" si="55"/>
        <v>0</v>
      </c>
      <c r="Q562" s="7">
        <f t="shared" si="59"/>
        <v>0</v>
      </c>
      <c r="R562" s="7">
        <f t="shared" si="52"/>
        <v>0</v>
      </c>
      <c r="S562" s="7">
        <f t="shared" si="53"/>
        <v>0</v>
      </c>
      <c r="T562" s="7" t="str">
        <f t="shared" si="54"/>
        <v/>
      </c>
      <c r="U562" s="7" t="str">
        <f t="shared" si="58"/>
        <v/>
      </c>
    </row>
    <row r="563" spans="1:21" ht="15.95" hidden="1" customHeight="1">
      <c r="A563" s="230" t="s">
        <v>1717</v>
      </c>
      <c r="B563" s="105"/>
      <c r="C563" s="108"/>
      <c r="D563" s="108"/>
      <c r="E563" s="109"/>
      <c r="F563" s="109"/>
      <c r="G563" s="194">
        <f>VLOOKUP(E563,別表３!$B$9:$I$14,6,FALSE)</f>
        <v>0</v>
      </c>
      <c r="H563" s="194">
        <f>VLOOKUP($F563,別表３!$B$9:$I$14,6,FALSE)</f>
        <v>0</v>
      </c>
      <c r="I563" s="194">
        <f>VLOOKUP($F563,別表３!$B$9:$I$14,6,FALSE)</f>
        <v>0</v>
      </c>
      <c r="J563" s="194">
        <f>IF(F563=5,別表２!$E$2,0)</f>
        <v>0</v>
      </c>
      <c r="K563" s="194">
        <f>VLOOKUP($F563,別表３!$B$9:$I$14,4,FALSE)</f>
        <v>0</v>
      </c>
      <c r="L563" s="231" t="str">
        <f>IF(F563="","",VLOOKUP(F563,別表３!$B$9:$D$14,3,FALSE))</f>
        <v/>
      </c>
      <c r="M563" s="98"/>
      <c r="N563" s="98"/>
      <c r="O563" s="97"/>
      <c r="P563" s="232">
        <f t="shared" si="55"/>
        <v>0</v>
      </c>
      <c r="Q563" s="7">
        <f t="shared" si="59"/>
        <v>0</v>
      </c>
      <c r="R563" s="7">
        <f t="shared" si="52"/>
        <v>0</v>
      </c>
      <c r="S563" s="7">
        <f t="shared" si="53"/>
        <v>0</v>
      </c>
      <c r="T563" s="7" t="str">
        <f t="shared" si="54"/>
        <v/>
      </c>
      <c r="U563" s="7" t="str">
        <f t="shared" si="58"/>
        <v/>
      </c>
    </row>
    <row r="564" spans="1:21" ht="15.95" hidden="1" customHeight="1">
      <c r="A564" s="230" t="s">
        <v>1718</v>
      </c>
      <c r="B564" s="105"/>
      <c r="C564" s="108"/>
      <c r="D564" s="108"/>
      <c r="E564" s="109"/>
      <c r="F564" s="109"/>
      <c r="G564" s="194">
        <f>VLOOKUP(E564,別表３!$B$9:$I$14,6,FALSE)</f>
        <v>0</v>
      </c>
      <c r="H564" s="194">
        <f>VLOOKUP($F564,別表３!$B$9:$I$14,6,FALSE)</f>
        <v>0</v>
      </c>
      <c r="I564" s="194">
        <f>VLOOKUP($F564,別表３!$B$9:$I$14,6,FALSE)</f>
        <v>0</v>
      </c>
      <c r="J564" s="194">
        <f>IF(F564=5,別表２!$E$2,0)</f>
        <v>0</v>
      </c>
      <c r="K564" s="194">
        <f>VLOOKUP($F564,別表３!$B$9:$I$14,4,FALSE)</f>
        <v>0</v>
      </c>
      <c r="L564" s="231" t="str">
        <f>IF(F564="","",VLOOKUP(F564,別表３!$B$9:$D$14,3,FALSE))</f>
        <v/>
      </c>
      <c r="M564" s="98"/>
      <c r="N564" s="98"/>
      <c r="O564" s="97"/>
      <c r="P564" s="232">
        <f t="shared" si="55"/>
        <v>0</v>
      </c>
      <c r="Q564" s="7">
        <f t="shared" si="59"/>
        <v>0</v>
      </c>
      <c r="R564" s="7">
        <f t="shared" si="52"/>
        <v>0</v>
      </c>
      <c r="S564" s="7">
        <f t="shared" si="53"/>
        <v>0</v>
      </c>
      <c r="T564" s="7" t="str">
        <f t="shared" si="54"/>
        <v/>
      </c>
      <c r="U564" s="7" t="str">
        <f t="shared" si="58"/>
        <v/>
      </c>
    </row>
    <row r="565" spans="1:21" ht="15.95" hidden="1" customHeight="1">
      <c r="A565" s="230" t="s">
        <v>1719</v>
      </c>
      <c r="B565" s="105"/>
      <c r="C565" s="108"/>
      <c r="D565" s="108"/>
      <c r="E565" s="109"/>
      <c r="F565" s="109"/>
      <c r="G565" s="194">
        <f>VLOOKUP(E565,別表３!$B$9:$I$14,6,FALSE)</f>
        <v>0</v>
      </c>
      <c r="H565" s="194">
        <f>VLOOKUP($F565,別表３!$B$9:$I$14,6,FALSE)</f>
        <v>0</v>
      </c>
      <c r="I565" s="194">
        <f>VLOOKUP($F565,別表３!$B$9:$I$14,6,FALSE)</f>
        <v>0</v>
      </c>
      <c r="J565" s="194">
        <f>IF(F565=5,別表２!$E$2,0)</f>
        <v>0</v>
      </c>
      <c r="K565" s="194">
        <f>VLOOKUP($F565,別表３!$B$9:$I$14,4,FALSE)</f>
        <v>0</v>
      </c>
      <c r="L565" s="231" t="str">
        <f>IF(F565="","",VLOOKUP(F565,別表３!$B$9:$D$14,3,FALSE))</f>
        <v/>
      </c>
      <c r="M565" s="98"/>
      <c r="N565" s="98"/>
      <c r="O565" s="97"/>
      <c r="P565" s="232">
        <f t="shared" si="55"/>
        <v>0</v>
      </c>
      <c r="Q565" s="7">
        <f t="shared" si="59"/>
        <v>0</v>
      </c>
      <c r="R565" s="7">
        <f t="shared" si="52"/>
        <v>0</v>
      </c>
      <c r="S565" s="7">
        <f t="shared" si="53"/>
        <v>0</v>
      </c>
      <c r="T565" s="7" t="str">
        <f t="shared" si="54"/>
        <v/>
      </c>
      <c r="U565" s="7" t="str">
        <f t="shared" si="58"/>
        <v/>
      </c>
    </row>
    <row r="566" spans="1:21" ht="15.95" hidden="1" customHeight="1">
      <c r="A566" s="230" t="s">
        <v>1720</v>
      </c>
      <c r="B566" s="105"/>
      <c r="C566" s="108"/>
      <c r="D566" s="108"/>
      <c r="E566" s="109"/>
      <c r="F566" s="109"/>
      <c r="G566" s="194">
        <f>VLOOKUP(E566,別表３!$B$9:$I$14,6,FALSE)</f>
        <v>0</v>
      </c>
      <c r="H566" s="194">
        <f>VLOOKUP($F566,別表３!$B$9:$I$14,6,FALSE)</f>
        <v>0</v>
      </c>
      <c r="I566" s="194">
        <f>VLOOKUP($F566,別表３!$B$9:$I$14,6,FALSE)</f>
        <v>0</v>
      </c>
      <c r="J566" s="194">
        <f>IF(F566=5,別表２!$E$2,0)</f>
        <v>0</v>
      </c>
      <c r="K566" s="194">
        <f>VLOOKUP($F566,別表３!$B$9:$I$14,4,FALSE)</f>
        <v>0</v>
      </c>
      <c r="L566" s="231" t="str">
        <f>IF(F566="","",VLOOKUP(F566,別表３!$B$9:$D$14,3,FALSE))</f>
        <v/>
      </c>
      <c r="M566" s="98"/>
      <c r="N566" s="98"/>
      <c r="O566" s="97"/>
      <c r="P566" s="232">
        <f t="shared" si="55"/>
        <v>0</v>
      </c>
      <c r="Q566" s="7">
        <f t="shared" si="59"/>
        <v>0</v>
      </c>
      <c r="R566" s="7">
        <f t="shared" si="52"/>
        <v>0</v>
      </c>
      <c r="S566" s="7">
        <f t="shared" si="53"/>
        <v>0</v>
      </c>
      <c r="T566" s="7" t="str">
        <f t="shared" ref="T566:T629" si="60">IF(E566="","",VLOOKUP(E566,$V$53:$W$58,2,FALSE))</f>
        <v/>
      </c>
      <c r="U566" s="7" t="str">
        <f t="shared" si="58"/>
        <v/>
      </c>
    </row>
    <row r="567" spans="1:21" ht="15.95" hidden="1" customHeight="1">
      <c r="A567" s="230" t="s">
        <v>1721</v>
      </c>
      <c r="B567" s="105"/>
      <c r="C567" s="108"/>
      <c r="D567" s="108"/>
      <c r="E567" s="109"/>
      <c r="F567" s="109"/>
      <c r="G567" s="194">
        <f>VLOOKUP(E567,別表３!$B$9:$I$14,6,FALSE)</f>
        <v>0</v>
      </c>
      <c r="H567" s="194">
        <f>VLOOKUP($F567,別表３!$B$9:$I$14,6,FALSE)</f>
        <v>0</v>
      </c>
      <c r="I567" s="194">
        <f>VLOOKUP($F567,別表３!$B$9:$I$14,6,FALSE)</f>
        <v>0</v>
      </c>
      <c r="J567" s="194">
        <f>IF(F567=5,別表２!$E$2,0)</f>
        <v>0</v>
      </c>
      <c r="K567" s="194">
        <f>VLOOKUP($F567,別表３!$B$9:$I$14,4,FALSE)</f>
        <v>0</v>
      </c>
      <c r="L567" s="231" t="str">
        <f>IF(F567="","",VLOOKUP(F567,別表３!$B$9:$D$14,3,FALSE))</f>
        <v/>
      </c>
      <c r="M567" s="98"/>
      <c r="N567" s="98"/>
      <c r="O567" s="97"/>
      <c r="P567" s="232">
        <f t="shared" ref="P567:P630" si="61">IF(J567=0,0,IF(M567="",J567,M567))+IF(N567="",K567,IF(L567&lt;=N567+O567,L567,N567+O567))+SUM(G567:I567)</f>
        <v>0</v>
      </c>
      <c r="Q567" s="7">
        <f>IF(E567=5,G567,0)</f>
        <v>0</v>
      </c>
      <c r="R567" s="7">
        <f t="shared" si="52"/>
        <v>0</v>
      </c>
      <c r="S567" s="7">
        <f t="shared" si="53"/>
        <v>0</v>
      </c>
      <c r="T567" s="7" t="str">
        <f t="shared" si="60"/>
        <v/>
      </c>
      <c r="U567" s="7" t="str">
        <f t="shared" si="58"/>
        <v/>
      </c>
    </row>
    <row r="568" spans="1:21" s="217" customFormat="1" ht="15.95" hidden="1" customHeight="1">
      <c r="A568" s="230" t="s">
        <v>1722</v>
      </c>
      <c r="B568" s="105"/>
      <c r="C568" s="108"/>
      <c r="D568" s="108"/>
      <c r="E568" s="108"/>
      <c r="F568" s="108"/>
      <c r="G568" s="194">
        <f>VLOOKUP(E568,別表３!$B$9:$I$14,6,FALSE)</f>
        <v>0</v>
      </c>
      <c r="H568" s="194">
        <f>VLOOKUP($F568,別表３!$B$9:$I$14,6,FALSE)</f>
        <v>0</v>
      </c>
      <c r="I568" s="194">
        <f>VLOOKUP($F568,別表３!$B$9:$I$14,6,FALSE)</f>
        <v>0</v>
      </c>
      <c r="J568" s="194">
        <f>IF(F568=5,別表２!$E$2,0)</f>
        <v>0</v>
      </c>
      <c r="K568" s="194">
        <f>VLOOKUP($F568,別表３!$B$9:$I$14,4,FALSE)</f>
        <v>0</v>
      </c>
      <c r="L568" s="231" t="str">
        <f>IF(F568="","",VLOOKUP(F568,別表３!$B$9:$D$14,3,FALSE))</f>
        <v/>
      </c>
      <c r="M568" s="98"/>
      <c r="N568" s="98"/>
      <c r="O568" s="97"/>
      <c r="P568" s="232">
        <f t="shared" si="61"/>
        <v>0</v>
      </c>
      <c r="Q568" s="7">
        <f t="shared" ref="Q568:Q588" si="62">IF(E568=5,G568,0)</f>
        <v>0</v>
      </c>
      <c r="R568" s="7">
        <f t="shared" si="52"/>
        <v>0</v>
      </c>
      <c r="S568" s="7">
        <f t="shared" si="53"/>
        <v>0</v>
      </c>
      <c r="T568" s="7" t="str">
        <f t="shared" si="60"/>
        <v/>
      </c>
      <c r="U568" s="7" t="str">
        <f t="shared" si="58"/>
        <v/>
      </c>
    </row>
    <row r="569" spans="1:21" s="217" customFormat="1" ht="15.95" hidden="1" customHeight="1">
      <c r="A569" s="230" t="s">
        <v>1723</v>
      </c>
      <c r="B569" s="105"/>
      <c r="C569" s="108"/>
      <c r="D569" s="108"/>
      <c r="E569" s="108"/>
      <c r="F569" s="108"/>
      <c r="G569" s="194">
        <f>VLOOKUP(E569,別表３!$B$9:$I$14,6,FALSE)</f>
        <v>0</v>
      </c>
      <c r="H569" s="194">
        <f>VLOOKUP($F569,別表３!$B$9:$I$14,6,FALSE)</f>
        <v>0</v>
      </c>
      <c r="I569" s="194">
        <f>VLOOKUP($F569,別表３!$B$9:$I$14,6,FALSE)</f>
        <v>0</v>
      </c>
      <c r="J569" s="194">
        <f>IF(F569=5,別表２!$E$2,0)</f>
        <v>0</v>
      </c>
      <c r="K569" s="194">
        <f>VLOOKUP($F569,別表３!$B$9:$I$14,4,FALSE)</f>
        <v>0</v>
      </c>
      <c r="L569" s="231" t="str">
        <f>IF(F569="","",VLOOKUP(F569,別表３!$B$9:$D$14,3,FALSE))</f>
        <v/>
      </c>
      <c r="M569" s="98"/>
      <c r="N569" s="98"/>
      <c r="O569" s="97"/>
      <c r="P569" s="232">
        <f t="shared" si="61"/>
        <v>0</v>
      </c>
      <c r="Q569" s="7">
        <f t="shared" si="62"/>
        <v>0</v>
      </c>
      <c r="R569" s="7">
        <f t="shared" si="52"/>
        <v>0</v>
      </c>
      <c r="S569" s="7">
        <f t="shared" si="53"/>
        <v>0</v>
      </c>
      <c r="T569" s="7" t="str">
        <f t="shared" si="60"/>
        <v/>
      </c>
      <c r="U569" s="7" t="str">
        <f t="shared" si="58"/>
        <v/>
      </c>
    </row>
    <row r="570" spans="1:21" s="217" customFormat="1" ht="15.95" hidden="1" customHeight="1">
      <c r="A570" s="230" t="s">
        <v>1724</v>
      </c>
      <c r="B570" s="105"/>
      <c r="C570" s="110"/>
      <c r="D570" s="110"/>
      <c r="E570" s="108"/>
      <c r="F570" s="108"/>
      <c r="G570" s="194">
        <f>VLOOKUP(E570,別表３!$B$9:$I$14,6,FALSE)</f>
        <v>0</v>
      </c>
      <c r="H570" s="194">
        <f>VLOOKUP($F570,別表３!$B$9:$I$14,6,FALSE)</f>
        <v>0</v>
      </c>
      <c r="I570" s="194">
        <f>VLOOKUP($F570,別表３!$B$9:$I$14,6,FALSE)</f>
        <v>0</v>
      </c>
      <c r="J570" s="194">
        <f>IF(F570=5,別表２!$E$2,0)</f>
        <v>0</v>
      </c>
      <c r="K570" s="194">
        <f>VLOOKUP($F570,別表３!$B$9:$I$14,4,FALSE)</f>
        <v>0</v>
      </c>
      <c r="L570" s="231" t="str">
        <f>IF(F570="","",VLOOKUP(F570,別表３!$B$9:$D$14,3,FALSE))</f>
        <v/>
      </c>
      <c r="M570" s="98"/>
      <c r="N570" s="98"/>
      <c r="O570" s="97"/>
      <c r="P570" s="232">
        <f t="shared" si="61"/>
        <v>0</v>
      </c>
      <c r="Q570" s="7">
        <f t="shared" si="62"/>
        <v>0</v>
      </c>
      <c r="R570" s="7">
        <f t="shared" si="52"/>
        <v>0</v>
      </c>
      <c r="S570" s="7">
        <f t="shared" si="53"/>
        <v>0</v>
      </c>
      <c r="T570" s="7" t="str">
        <f t="shared" si="60"/>
        <v/>
      </c>
      <c r="U570" s="7" t="str">
        <f t="shared" si="58"/>
        <v/>
      </c>
    </row>
    <row r="571" spans="1:21" s="217" customFormat="1" ht="15.95" hidden="1" customHeight="1">
      <c r="A571" s="230" t="s">
        <v>1725</v>
      </c>
      <c r="B571" s="105"/>
      <c r="C571" s="108"/>
      <c r="D571" s="108"/>
      <c r="E571" s="108"/>
      <c r="F571" s="108"/>
      <c r="G571" s="194">
        <f>VLOOKUP(E571,別表３!$B$9:$I$14,6,FALSE)</f>
        <v>0</v>
      </c>
      <c r="H571" s="194">
        <f>VLOOKUP($F571,別表３!$B$9:$I$14,6,FALSE)</f>
        <v>0</v>
      </c>
      <c r="I571" s="194">
        <f>VLOOKUP($F571,別表３!$B$9:$I$14,6,FALSE)</f>
        <v>0</v>
      </c>
      <c r="J571" s="194">
        <f>IF(F571=5,別表２!$E$2,0)</f>
        <v>0</v>
      </c>
      <c r="K571" s="194">
        <f>VLOOKUP($F571,別表３!$B$9:$I$14,4,FALSE)</f>
        <v>0</v>
      </c>
      <c r="L571" s="231" t="str">
        <f>IF(F571="","",VLOOKUP(F571,別表３!$B$9:$D$14,3,FALSE))</f>
        <v/>
      </c>
      <c r="M571" s="98"/>
      <c r="N571" s="98"/>
      <c r="O571" s="97"/>
      <c r="P571" s="232">
        <f t="shared" si="61"/>
        <v>0</v>
      </c>
      <c r="Q571" s="7">
        <f t="shared" si="62"/>
        <v>0</v>
      </c>
      <c r="R571" s="7">
        <f t="shared" si="52"/>
        <v>0</v>
      </c>
      <c r="S571" s="7">
        <f t="shared" si="53"/>
        <v>0</v>
      </c>
      <c r="T571" s="7" t="str">
        <f t="shared" si="60"/>
        <v/>
      </c>
      <c r="U571" s="7" t="str">
        <f t="shared" si="58"/>
        <v/>
      </c>
    </row>
    <row r="572" spans="1:21" ht="15.95" hidden="1" customHeight="1">
      <c r="A572" s="230" t="s">
        <v>1726</v>
      </c>
      <c r="B572" s="105"/>
      <c r="C572" s="108"/>
      <c r="D572" s="108"/>
      <c r="E572" s="109"/>
      <c r="F572" s="109"/>
      <c r="G572" s="194">
        <f>VLOOKUP(E572,別表３!$B$9:$I$14,6,FALSE)</f>
        <v>0</v>
      </c>
      <c r="H572" s="194">
        <f>VLOOKUP($F572,別表３!$B$9:$I$14,6,FALSE)</f>
        <v>0</v>
      </c>
      <c r="I572" s="194">
        <f>VLOOKUP($F572,別表３!$B$9:$I$14,6,FALSE)</f>
        <v>0</v>
      </c>
      <c r="J572" s="194">
        <f>IF(F572=5,別表２!$E$2,0)</f>
        <v>0</v>
      </c>
      <c r="K572" s="194">
        <f>VLOOKUP($F572,別表３!$B$9:$I$14,4,FALSE)</f>
        <v>0</v>
      </c>
      <c r="L572" s="231" t="str">
        <f>IF(F572="","",VLOOKUP(F572,別表３!$B$9:$D$14,3,FALSE))</f>
        <v/>
      </c>
      <c r="M572" s="98"/>
      <c r="N572" s="98"/>
      <c r="O572" s="97"/>
      <c r="P572" s="232">
        <f t="shared" si="61"/>
        <v>0</v>
      </c>
      <c r="Q572" s="7">
        <f t="shared" si="62"/>
        <v>0</v>
      </c>
      <c r="R572" s="7">
        <f t="shared" si="52"/>
        <v>0</v>
      </c>
      <c r="S572" s="7">
        <f t="shared" si="53"/>
        <v>0</v>
      </c>
      <c r="T572" s="7" t="str">
        <f t="shared" si="60"/>
        <v/>
      </c>
      <c r="U572" s="7" t="str">
        <f t="shared" si="58"/>
        <v/>
      </c>
    </row>
    <row r="573" spans="1:21" ht="15.95" hidden="1" customHeight="1">
      <c r="A573" s="230" t="s">
        <v>1727</v>
      </c>
      <c r="B573" s="105"/>
      <c r="C573" s="108"/>
      <c r="D573" s="108"/>
      <c r="E573" s="109"/>
      <c r="F573" s="109"/>
      <c r="G573" s="194">
        <f>VLOOKUP(E573,別表３!$B$9:$I$14,6,FALSE)</f>
        <v>0</v>
      </c>
      <c r="H573" s="194">
        <f>VLOOKUP($F573,別表３!$B$9:$I$14,6,FALSE)</f>
        <v>0</v>
      </c>
      <c r="I573" s="194">
        <f>VLOOKUP($F573,別表３!$B$9:$I$14,6,FALSE)</f>
        <v>0</v>
      </c>
      <c r="J573" s="194">
        <f>IF(F573=5,別表２!$E$2,0)</f>
        <v>0</v>
      </c>
      <c r="K573" s="194">
        <f>VLOOKUP($F573,別表３!$B$9:$I$14,4,FALSE)</f>
        <v>0</v>
      </c>
      <c r="L573" s="231" t="str">
        <f>IF(F573="","",VLOOKUP(F573,別表３!$B$9:$D$14,3,FALSE))</f>
        <v/>
      </c>
      <c r="M573" s="98"/>
      <c r="N573" s="98"/>
      <c r="O573" s="97"/>
      <c r="P573" s="232">
        <f t="shared" si="61"/>
        <v>0</v>
      </c>
      <c r="Q573" s="7">
        <f t="shared" si="62"/>
        <v>0</v>
      </c>
      <c r="R573" s="7">
        <f t="shared" si="52"/>
        <v>0</v>
      </c>
      <c r="S573" s="7">
        <f t="shared" si="53"/>
        <v>0</v>
      </c>
      <c r="T573" s="7" t="str">
        <f t="shared" si="60"/>
        <v/>
      </c>
      <c r="U573" s="7" t="str">
        <f t="shared" si="58"/>
        <v/>
      </c>
    </row>
    <row r="574" spans="1:21" ht="15.95" hidden="1" customHeight="1">
      <c r="A574" s="230" t="s">
        <v>1728</v>
      </c>
      <c r="B574" s="105"/>
      <c r="C574" s="108"/>
      <c r="D574" s="108"/>
      <c r="E574" s="109"/>
      <c r="F574" s="109"/>
      <c r="G574" s="194">
        <f>VLOOKUP(E574,別表３!$B$9:$I$14,6,FALSE)</f>
        <v>0</v>
      </c>
      <c r="H574" s="194">
        <f>VLOOKUP($F574,別表３!$B$9:$I$14,6,FALSE)</f>
        <v>0</v>
      </c>
      <c r="I574" s="194">
        <f>VLOOKUP($F574,別表３!$B$9:$I$14,6,FALSE)</f>
        <v>0</v>
      </c>
      <c r="J574" s="194">
        <f>IF(F574=5,別表２!$E$2,0)</f>
        <v>0</v>
      </c>
      <c r="K574" s="194">
        <f>VLOOKUP($F574,別表３!$B$9:$I$14,4,FALSE)</f>
        <v>0</v>
      </c>
      <c r="L574" s="231" t="str">
        <f>IF(F574="","",VLOOKUP(F574,別表３!$B$9:$D$14,3,FALSE))</f>
        <v/>
      </c>
      <c r="M574" s="98"/>
      <c r="N574" s="98"/>
      <c r="O574" s="97"/>
      <c r="P574" s="232">
        <f t="shared" si="61"/>
        <v>0</v>
      </c>
      <c r="Q574" s="7">
        <f t="shared" si="62"/>
        <v>0</v>
      </c>
      <c r="R574" s="7">
        <f t="shared" si="52"/>
        <v>0</v>
      </c>
      <c r="S574" s="7">
        <f t="shared" si="53"/>
        <v>0</v>
      </c>
      <c r="T574" s="7" t="str">
        <f t="shared" si="60"/>
        <v/>
      </c>
      <c r="U574" s="7" t="str">
        <f t="shared" si="58"/>
        <v/>
      </c>
    </row>
    <row r="575" spans="1:21" ht="15.95" hidden="1" customHeight="1">
      <c r="A575" s="230" t="s">
        <v>1729</v>
      </c>
      <c r="B575" s="105"/>
      <c r="C575" s="108"/>
      <c r="D575" s="108"/>
      <c r="E575" s="109"/>
      <c r="F575" s="109"/>
      <c r="G575" s="194">
        <f>VLOOKUP(E575,別表３!$B$9:$I$14,6,FALSE)</f>
        <v>0</v>
      </c>
      <c r="H575" s="194">
        <f>VLOOKUP($F575,別表３!$B$9:$I$14,6,FALSE)</f>
        <v>0</v>
      </c>
      <c r="I575" s="194">
        <f>VLOOKUP($F575,別表３!$B$9:$I$14,6,FALSE)</f>
        <v>0</v>
      </c>
      <c r="J575" s="194">
        <f>IF(F575=5,別表２!$E$2,0)</f>
        <v>0</v>
      </c>
      <c r="K575" s="194">
        <f>VLOOKUP($F575,別表３!$B$9:$I$14,4,FALSE)</f>
        <v>0</v>
      </c>
      <c r="L575" s="231" t="str">
        <f>IF(F575="","",VLOOKUP(F575,別表３!$B$9:$D$14,3,FALSE))</f>
        <v/>
      </c>
      <c r="M575" s="98"/>
      <c r="N575" s="98"/>
      <c r="O575" s="97"/>
      <c r="P575" s="232">
        <f t="shared" si="61"/>
        <v>0</v>
      </c>
      <c r="Q575" s="7">
        <f t="shared" si="62"/>
        <v>0</v>
      </c>
      <c r="R575" s="7">
        <f t="shared" si="52"/>
        <v>0</v>
      </c>
      <c r="S575" s="7">
        <f t="shared" si="53"/>
        <v>0</v>
      </c>
      <c r="T575" s="7" t="str">
        <f t="shared" si="60"/>
        <v/>
      </c>
      <c r="U575" s="7" t="str">
        <f t="shared" si="58"/>
        <v/>
      </c>
    </row>
    <row r="576" spans="1:21" ht="15.95" hidden="1" customHeight="1">
      <c r="A576" s="230" t="s">
        <v>1730</v>
      </c>
      <c r="B576" s="105"/>
      <c r="C576" s="108"/>
      <c r="D576" s="108"/>
      <c r="E576" s="109"/>
      <c r="F576" s="109"/>
      <c r="G576" s="194">
        <f>VLOOKUP(E576,別表３!$B$9:$I$14,6,FALSE)</f>
        <v>0</v>
      </c>
      <c r="H576" s="194">
        <f>VLOOKUP($F576,別表３!$B$9:$I$14,6,FALSE)</f>
        <v>0</v>
      </c>
      <c r="I576" s="194">
        <f>VLOOKUP($F576,別表３!$B$9:$I$14,6,FALSE)</f>
        <v>0</v>
      </c>
      <c r="J576" s="194">
        <f>IF(F576=5,別表２!$E$2,0)</f>
        <v>0</v>
      </c>
      <c r="K576" s="194">
        <f>VLOOKUP($F576,別表３!$B$9:$I$14,4,FALSE)</f>
        <v>0</v>
      </c>
      <c r="L576" s="231" t="str">
        <f>IF(F576="","",VLOOKUP(F576,別表３!$B$9:$D$14,3,FALSE))</f>
        <v/>
      </c>
      <c r="M576" s="98"/>
      <c r="N576" s="98"/>
      <c r="O576" s="97"/>
      <c r="P576" s="232">
        <f t="shared" si="61"/>
        <v>0</v>
      </c>
      <c r="Q576" s="7">
        <f t="shared" si="62"/>
        <v>0</v>
      </c>
      <c r="R576" s="7">
        <f t="shared" si="52"/>
        <v>0</v>
      </c>
      <c r="S576" s="7">
        <f t="shared" si="53"/>
        <v>0</v>
      </c>
      <c r="T576" s="7" t="str">
        <f t="shared" si="60"/>
        <v/>
      </c>
      <c r="U576" s="7" t="str">
        <f t="shared" si="58"/>
        <v/>
      </c>
    </row>
    <row r="577" spans="1:21" ht="15.95" hidden="1" customHeight="1">
      <c r="A577" s="230" t="s">
        <v>1731</v>
      </c>
      <c r="B577" s="105"/>
      <c r="C577" s="108"/>
      <c r="D577" s="108"/>
      <c r="E577" s="109"/>
      <c r="F577" s="109"/>
      <c r="G577" s="194">
        <f>VLOOKUP(E577,別表３!$B$9:$I$14,6,FALSE)</f>
        <v>0</v>
      </c>
      <c r="H577" s="194">
        <f>VLOOKUP($F577,別表３!$B$9:$I$14,6,FALSE)</f>
        <v>0</v>
      </c>
      <c r="I577" s="194">
        <f>VLOOKUP($F577,別表３!$B$9:$I$14,6,FALSE)</f>
        <v>0</v>
      </c>
      <c r="J577" s="194">
        <f>IF(F577=5,別表２!$E$2,0)</f>
        <v>0</v>
      </c>
      <c r="K577" s="194">
        <f>VLOOKUP($F577,別表３!$B$9:$I$14,4,FALSE)</f>
        <v>0</v>
      </c>
      <c r="L577" s="231" t="str">
        <f>IF(F577="","",VLOOKUP(F577,別表３!$B$9:$D$14,3,FALSE))</f>
        <v/>
      </c>
      <c r="M577" s="98"/>
      <c r="N577" s="98"/>
      <c r="O577" s="97"/>
      <c r="P577" s="232">
        <f t="shared" si="61"/>
        <v>0</v>
      </c>
      <c r="Q577" s="7">
        <f t="shared" si="62"/>
        <v>0</v>
      </c>
      <c r="R577" s="7">
        <f t="shared" si="52"/>
        <v>0</v>
      </c>
      <c r="S577" s="7">
        <f t="shared" si="53"/>
        <v>0</v>
      </c>
      <c r="T577" s="7" t="str">
        <f t="shared" si="60"/>
        <v/>
      </c>
      <c r="U577" s="7" t="str">
        <f t="shared" si="58"/>
        <v/>
      </c>
    </row>
    <row r="578" spans="1:21" ht="15.95" hidden="1" customHeight="1">
      <c r="A578" s="230" t="s">
        <v>1732</v>
      </c>
      <c r="B578" s="105"/>
      <c r="C578" s="109"/>
      <c r="D578" s="109"/>
      <c r="E578" s="109"/>
      <c r="F578" s="109"/>
      <c r="G578" s="194">
        <f>VLOOKUP(E578,別表３!$B$9:$I$14,6,FALSE)</f>
        <v>0</v>
      </c>
      <c r="H578" s="194">
        <f>VLOOKUP($F578,別表３!$B$9:$I$14,6,FALSE)</f>
        <v>0</v>
      </c>
      <c r="I578" s="194">
        <f>VLOOKUP($F578,別表３!$B$9:$I$14,6,FALSE)</f>
        <v>0</v>
      </c>
      <c r="J578" s="194">
        <f>IF(F578=5,別表２!$E$2,0)</f>
        <v>0</v>
      </c>
      <c r="K578" s="194">
        <f>VLOOKUP($F578,別表３!$B$9:$I$14,4,FALSE)</f>
        <v>0</v>
      </c>
      <c r="L578" s="231" t="str">
        <f>IF(F578="","",VLOOKUP(F578,別表３!$B$9:$D$14,3,FALSE))</f>
        <v/>
      </c>
      <c r="M578" s="98"/>
      <c r="N578" s="98"/>
      <c r="O578" s="97"/>
      <c r="P578" s="232">
        <f t="shared" si="61"/>
        <v>0</v>
      </c>
      <c r="Q578" s="7">
        <f t="shared" si="62"/>
        <v>0</v>
      </c>
      <c r="R578" s="7">
        <f t="shared" si="52"/>
        <v>0</v>
      </c>
      <c r="S578" s="7">
        <f t="shared" si="53"/>
        <v>0</v>
      </c>
      <c r="T578" s="7" t="str">
        <f t="shared" si="60"/>
        <v/>
      </c>
      <c r="U578" s="7" t="str">
        <f t="shared" si="58"/>
        <v/>
      </c>
    </row>
    <row r="579" spans="1:21" ht="15.95" hidden="1" customHeight="1">
      <c r="A579" s="230" t="s">
        <v>1733</v>
      </c>
      <c r="B579" s="105"/>
      <c r="C579" s="109"/>
      <c r="D579" s="109"/>
      <c r="E579" s="109"/>
      <c r="F579" s="109"/>
      <c r="G579" s="194">
        <f>VLOOKUP(E579,別表３!$B$9:$I$14,6,FALSE)</f>
        <v>0</v>
      </c>
      <c r="H579" s="194">
        <f>VLOOKUP($F579,別表３!$B$9:$I$14,6,FALSE)</f>
        <v>0</v>
      </c>
      <c r="I579" s="194">
        <f>VLOOKUP($F579,別表３!$B$9:$I$14,6,FALSE)</f>
        <v>0</v>
      </c>
      <c r="J579" s="194">
        <f>IF(F579=5,別表２!$E$2,0)</f>
        <v>0</v>
      </c>
      <c r="K579" s="194">
        <f>VLOOKUP($F579,別表３!$B$9:$I$14,4,FALSE)</f>
        <v>0</v>
      </c>
      <c r="L579" s="231" t="str">
        <f>IF(F579="","",VLOOKUP(F579,別表３!$B$9:$D$14,3,FALSE))</f>
        <v/>
      </c>
      <c r="M579" s="98"/>
      <c r="N579" s="98"/>
      <c r="O579" s="97"/>
      <c r="P579" s="232">
        <f t="shared" si="61"/>
        <v>0</v>
      </c>
      <c r="Q579" s="7">
        <f t="shared" si="62"/>
        <v>0</v>
      </c>
      <c r="R579" s="7">
        <f t="shared" si="52"/>
        <v>0</v>
      </c>
      <c r="S579" s="7">
        <f t="shared" si="53"/>
        <v>0</v>
      </c>
      <c r="T579" s="7" t="str">
        <f t="shared" si="60"/>
        <v/>
      </c>
      <c r="U579" s="7" t="str">
        <f t="shared" si="58"/>
        <v/>
      </c>
    </row>
    <row r="580" spans="1:21" ht="15.95" hidden="1" customHeight="1">
      <c r="A580" s="230" t="s">
        <v>1734</v>
      </c>
      <c r="B580" s="105"/>
      <c r="C580" s="109"/>
      <c r="D580" s="109"/>
      <c r="E580" s="109"/>
      <c r="F580" s="109"/>
      <c r="G580" s="194">
        <f>VLOOKUP(E580,別表３!$B$9:$I$14,6,FALSE)</f>
        <v>0</v>
      </c>
      <c r="H580" s="194">
        <f>VLOOKUP($F580,別表３!$B$9:$I$14,6,FALSE)</f>
        <v>0</v>
      </c>
      <c r="I580" s="194">
        <f>VLOOKUP($F580,別表３!$B$9:$I$14,6,FALSE)</f>
        <v>0</v>
      </c>
      <c r="J580" s="194">
        <f>IF(F580=5,別表２!$E$2,0)</f>
        <v>0</v>
      </c>
      <c r="K580" s="194">
        <f>VLOOKUP($F580,別表３!$B$9:$I$14,4,FALSE)</f>
        <v>0</v>
      </c>
      <c r="L580" s="231" t="str">
        <f>IF(F580="","",VLOOKUP(F580,別表３!$B$9:$D$14,3,FALSE))</f>
        <v/>
      </c>
      <c r="M580" s="98"/>
      <c r="N580" s="98"/>
      <c r="O580" s="97"/>
      <c r="P580" s="232">
        <f t="shared" si="61"/>
        <v>0</v>
      </c>
      <c r="Q580" s="7">
        <f t="shared" si="62"/>
        <v>0</v>
      </c>
      <c r="R580" s="7">
        <f t="shared" si="52"/>
        <v>0</v>
      </c>
      <c r="S580" s="7">
        <f t="shared" si="53"/>
        <v>0</v>
      </c>
      <c r="T580" s="7" t="str">
        <f t="shared" si="60"/>
        <v/>
      </c>
      <c r="U580" s="7" t="str">
        <f t="shared" si="58"/>
        <v/>
      </c>
    </row>
    <row r="581" spans="1:21" ht="15.95" hidden="1" customHeight="1">
      <c r="A581" s="230" t="s">
        <v>1735</v>
      </c>
      <c r="B581" s="105"/>
      <c r="C581" s="109"/>
      <c r="D581" s="109"/>
      <c r="E581" s="109"/>
      <c r="F581" s="109"/>
      <c r="G581" s="194">
        <f>VLOOKUP(E581,別表３!$B$9:$I$14,6,FALSE)</f>
        <v>0</v>
      </c>
      <c r="H581" s="194">
        <f>VLOOKUP($F581,別表３!$B$9:$I$14,6,FALSE)</f>
        <v>0</v>
      </c>
      <c r="I581" s="194">
        <f>VLOOKUP($F581,別表３!$B$9:$I$14,6,FALSE)</f>
        <v>0</v>
      </c>
      <c r="J581" s="194">
        <f>IF(F581=5,別表２!$E$2,0)</f>
        <v>0</v>
      </c>
      <c r="K581" s="194">
        <f>VLOOKUP($F581,別表３!$B$9:$I$14,4,FALSE)</f>
        <v>0</v>
      </c>
      <c r="L581" s="231" t="str">
        <f>IF(F581="","",VLOOKUP(F581,別表３!$B$9:$D$14,3,FALSE))</f>
        <v/>
      </c>
      <c r="M581" s="98"/>
      <c r="N581" s="98"/>
      <c r="O581" s="97"/>
      <c r="P581" s="232">
        <f t="shared" si="61"/>
        <v>0</v>
      </c>
      <c r="Q581" s="7">
        <f t="shared" si="62"/>
        <v>0</v>
      </c>
      <c r="R581" s="7">
        <f t="shared" si="52"/>
        <v>0</v>
      </c>
      <c r="S581" s="7">
        <f t="shared" si="53"/>
        <v>0</v>
      </c>
      <c r="T581" s="7" t="str">
        <f t="shared" si="60"/>
        <v/>
      </c>
      <c r="U581" s="7" t="str">
        <f t="shared" si="58"/>
        <v/>
      </c>
    </row>
    <row r="582" spans="1:21" ht="15.95" hidden="1" customHeight="1">
      <c r="A582" s="230" t="s">
        <v>1736</v>
      </c>
      <c r="B582" s="105"/>
      <c r="C582" s="109"/>
      <c r="D582" s="109"/>
      <c r="E582" s="109"/>
      <c r="F582" s="109"/>
      <c r="G582" s="194">
        <f>VLOOKUP(E582,別表３!$B$9:$I$14,6,FALSE)</f>
        <v>0</v>
      </c>
      <c r="H582" s="194">
        <f>VLOOKUP($F582,別表３!$B$9:$I$14,6,FALSE)</f>
        <v>0</v>
      </c>
      <c r="I582" s="194">
        <f>VLOOKUP($F582,別表３!$B$9:$I$14,6,FALSE)</f>
        <v>0</v>
      </c>
      <c r="J582" s="194">
        <f>IF(F582=5,別表２!$E$2,0)</f>
        <v>0</v>
      </c>
      <c r="K582" s="194">
        <f>VLOOKUP($F582,別表３!$B$9:$I$14,4,FALSE)</f>
        <v>0</v>
      </c>
      <c r="L582" s="231" t="str">
        <f>IF(F582="","",VLOOKUP(F582,別表３!$B$9:$D$14,3,FALSE))</f>
        <v/>
      </c>
      <c r="M582" s="98"/>
      <c r="N582" s="98"/>
      <c r="O582" s="97"/>
      <c r="P582" s="232">
        <f t="shared" si="61"/>
        <v>0</v>
      </c>
      <c r="Q582" s="7">
        <f t="shared" si="62"/>
        <v>0</v>
      </c>
      <c r="R582" s="7">
        <f t="shared" si="52"/>
        <v>0</v>
      </c>
      <c r="S582" s="7">
        <f t="shared" si="53"/>
        <v>0</v>
      </c>
      <c r="T582" s="7" t="str">
        <f t="shared" si="60"/>
        <v/>
      </c>
      <c r="U582" s="7" t="str">
        <f t="shared" si="58"/>
        <v/>
      </c>
    </row>
    <row r="583" spans="1:21" ht="15.95" hidden="1" customHeight="1">
      <c r="A583" s="230" t="s">
        <v>1737</v>
      </c>
      <c r="B583" s="105"/>
      <c r="C583" s="108"/>
      <c r="D583" s="108"/>
      <c r="E583" s="109"/>
      <c r="F583" s="109"/>
      <c r="G583" s="194">
        <f>VLOOKUP(E583,別表３!$B$9:$I$14,6,FALSE)</f>
        <v>0</v>
      </c>
      <c r="H583" s="194">
        <f>VLOOKUP($F583,別表３!$B$9:$I$14,6,FALSE)</f>
        <v>0</v>
      </c>
      <c r="I583" s="194">
        <f>VLOOKUP($F583,別表３!$B$9:$I$14,6,FALSE)</f>
        <v>0</v>
      </c>
      <c r="J583" s="194">
        <f>IF(F583=5,別表２!$E$2,0)</f>
        <v>0</v>
      </c>
      <c r="K583" s="194">
        <f>VLOOKUP($F583,別表３!$B$9:$I$14,4,FALSE)</f>
        <v>0</v>
      </c>
      <c r="L583" s="231" t="str">
        <f>IF(F583="","",VLOOKUP(F583,別表３!$B$9:$D$14,3,FALSE))</f>
        <v/>
      </c>
      <c r="M583" s="98"/>
      <c r="N583" s="98"/>
      <c r="O583" s="97"/>
      <c r="P583" s="232">
        <f t="shared" si="61"/>
        <v>0</v>
      </c>
      <c r="Q583" s="7">
        <f t="shared" si="62"/>
        <v>0</v>
      </c>
      <c r="R583" s="7">
        <f t="shared" si="52"/>
        <v>0</v>
      </c>
      <c r="S583" s="7">
        <f t="shared" si="53"/>
        <v>0</v>
      </c>
      <c r="T583" s="7" t="str">
        <f t="shared" si="60"/>
        <v/>
      </c>
      <c r="U583" s="7" t="str">
        <f t="shared" si="58"/>
        <v/>
      </c>
    </row>
    <row r="584" spans="1:21" ht="15.95" hidden="1" customHeight="1">
      <c r="A584" s="230" t="s">
        <v>1738</v>
      </c>
      <c r="B584" s="105"/>
      <c r="C584" s="108"/>
      <c r="D584" s="108"/>
      <c r="E584" s="109"/>
      <c r="F584" s="109"/>
      <c r="G584" s="194">
        <f>VLOOKUP(E584,別表３!$B$9:$I$14,6,FALSE)</f>
        <v>0</v>
      </c>
      <c r="H584" s="194">
        <f>VLOOKUP($F584,別表３!$B$9:$I$14,6,FALSE)</f>
        <v>0</v>
      </c>
      <c r="I584" s="194">
        <f>VLOOKUP($F584,別表３!$B$9:$I$14,6,FALSE)</f>
        <v>0</v>
      </c>
      <c r="J584" s="194">
        <f>IF(F584=5,別表２!$E$2,0)</f>
        <v>0</v>
      </c>
      <c r="K584" s="194">
        <f>VLOOKUP($F584,別表３!$B$9:$I$14,4,FALSE)</f>
        <v>0</v>
      </c>
      <c r="L584" s="231" t="str">
        <f>IF(F584="","",VLOOKUP(F584,別表３!$B$9:$D$14,3,FALSE))</f>
        <v/>
      </c>
      <c r="M584" s="98"/>
      <c r="N584" s="98"/>
      <c r="O584" s="97"/>
      <c r="P584" s="232">
        <f t="shared" si="61"/>
        <v>0</v>
      </c>
      <c r="Q584" s="7">
        <f t="shared" si="62"/>
        <v>0</v>
      </c>
      <c r="R584" s="7">
        <f t="shared" si="52"/>
        <v>0</v>
      </c>
      <c r="S584" s="7">
        <f t="shared" si="53"/>
        <v>0</v>
      </c>
      <c r="T584" s="7" t="str">
        <f t="shared" si="60"/>
        <v/>
      </c>
      <c r="U584" s="7" t="str">
        <f t="shared" si="58"/>
        <v/>
      </c>
    </row>
    <row r="585" spans="1:21" ht="15.95" hidden="1" customHeight="1">
      <c r="A585" s="230" t="s">
        <v>1739</v>
      </c>
      <c r="B585" s="105"/>
      <c r="C585" s="108"/>
      <c r="D585" s="108"/>
      <c r="E585" s="109"/>
      <c r="F585" s="109"/>
      <c r="G585" s="194">
        <f>VLOOKUP(E585,別表３!$B$9:$I$14,6,FALSE)</f>
        <v>0</v>
      </c>
      <c r="H585" s="194">
        <f>VLOOKUP($F585,別表３!$B$9:$I$14,6,FALSE)</f>
        <v>0</v>
      </c>
      <c r="I585" s="194">
        <f>VLOOKUP($F585,別表３!$B$9:$I$14,6,FALSE)</f>
        <v>0</v>
      </c>
      <c r="J585" s="194">
        <f>IF(F585=5,別表２!$E$2,0)</f>
        <v>0</v>
      </c>
      <c r="K585" s="194">
        <f>VLOOKUP($F585,別表３!$B$9:$I$14,4,FALSE)</f>
        <v>0</v>
      </c>
      <c r="L585" s="231" t="str">
        <f>IF(F585="","",VLOOKUP(F585,別表３!$B$9:$D$14,3,FALSE))</f>
        <v/>
      </c>
      <c r="M585" s="98"/>
      <c r="N585" s="98"/>
      <c r="O585" s="97"/>
      <c r="P585" s="232">
        <f t="shared" si="61"/>
        <v>0</v>
      </c>
      <c r="Q585" s="7">
        <f t="shared" si="62"/>
        <v>0</v>
      </c>
      <c r="R585" s="7">
        <f t="shared" si="52"/>
        <v>0</v>
      </c>
      <c r="S585" s="7">
        <f t="shared" si="53"/>
        <v>0</v>
      </c>
      <c r="T585" s="7" t="str">
        <f t="shared" si="60"/>
        <v/>
      </c>
      <c r="U585" s="7" t="str">
        <f t="shared" si="58"/>
        <v/>
      </c>
    </row>
    <row r="586" spans="1:21" ht="15.95" hidden="1" customHeight="1">
      <c r="A586" s="230" t="s">
        <v>1740</v>
      </c>
      <c r="B586" s="105"/>
      <c r="C586" s="108"/>
      <c r="D586" s="108"/>
      <c r="E586" s="109"/>
      <c r="F586" s="109"/>
      <c r="G586" s="194">
        <f>VLOOKUP(E586,別表３!$B$9:$I$14,6,FALSE)</f>
        <v>0</v>
      </c>
      <c r="H586" s="194">
        <f>VLOOKUP($F586,別表３!$B$9:$I$14,6,FALSE)</f>
        <v>0</v>
      </c>
      <c r="I586" s="194">
        <f>VLOOKUP($F586,別表３!$B$9:$I$14,6,FALSE)</f>
        <v>0</v>
      </c>
      <c r="J586" s="194">
        <f>IF(F586=5,別表２!$E$2,0)</f>
        <v>0</v>
      </c>
      <c r="K586" s="194">
        <f>VLOOKUP($F586,別表３!$B$9:$I$14,4,FALSE)</f>
        <v>0</v>
      </c>
      <c r="L586" s="231" t="str">
        <f>IF(F586="","",VLOOKUP(F586,別表３!$B$9:$D$14,3,FALSE))</f>
        <v/>
      </c>
      <c r="M586" s="98"/>
      <c r="N586" s="98"/>
      <c r="O586" s="97"/>
      <c r="P586" s="232">
        <f t="shared" si="61"/>
        <v>0</v>
      </c>
      <c r="Q586" s="7">
        <f t="shared" si="62"/>
        <v>0</v>
      </c>
      <c r="R586" s="7">
        <f t="shared" si="52"/>
        <v>0</v>
      </c>
      <c r="S586" s="7">
        <f t="shared" si="53"/>
        <v>0</v>
      </c>
      <c r="T586" s="7" t="str">
        <f t="shared" si="60"/>
        <v/>
      </c>
      <c r="U586" s="7" t="str">
        <f t="shared" si="58"/>
        <v/>
      </c>
    </row>
    <row r="587" spans="1:21" ht="15.95" hidden="1" customHeight="1">
      <c r="A587" s="230" t="s">
        <v>1741</v>
      </c>
      <c r="B587" s="105"/>
      <c r="C587" s="108"/>
      <c r="D587" s="108"/>
      <c r="E587" s="109"/>
      <c r="F587" s="109"/>
      <c r="G587" s="194">
        <f>VLOOKUP(E587,別表３!$B$9:$I$14,6,FALSE)</f>
        <v>0</v>
      </c>
      <c r="H587" s="194">
        <f>VLOOKUP($F587,別表３!$B$9:$I$14,6,FALSE)</f>
        <v>0</v>
      </c>
      <c r="I587" s="194">
        <f>VLOOKUP($F587,別表３!$B$9:$I$14,6,FALSE)</f>
        <v>0</v>
      </c>
      <c r="J587" s="194">
        <f>IF(F587=5,別表２!$E$2,0)</f>
        <v>0</v>
      </c>
      <c r="K587" s="194">
        <f>VLOOKUP($F587,別表３!$B$9:$I$14,4,FALSE)</f>
        <v>0</v>
      </c>
      <c r="L587" s="231" t="str">
        <f>IF(F587="","",VLOOKUP(F587,別表３!$B$9:$D$14,3,FALSE))</f>
        <v/>
      </c>
      <c r="M587" s="98"/>
      <c r="N587" s="98"/>
      <c r="O587" s="97"/>
      <c r="P587" s="232">
        <f t="shared" si="61"/>
        <v>0</v>
      </c>
      <c r="Q587" s="7">
        <f t="shared" si="62"/>
        <v>0</v>
      </c>
      <c r="R587" s="7">
        <f t="shared" si="52"/>
        <v>0</v>
      </c>
      <c r="S587" s="7">
        <f t="shared" si="53"/>
        <v>0</v>
      </c>
      <c r="T587" s="7" t="str">
        <f t="shared" si="60"/>
        <v/>
      </c>
      <c r="U587" s="7" t="str">
        <f t="shared" si="58"/>
        <v/>
      </c>
    </row>
    <row r="588" spans="1:21" ht="15.95" hidden="1" customHeight="1">
      <c r="A588" s="230" t="s">
        <v>1742</v>
      </c>
      <c r="B588" s="105"/>
      <c r="C588" s="108"/>
      <c r="D588" s="108"/>
      <c r="E588" s="109"/>
      <c r="F588" s="109"/>
      <c r="G588" s="194">
        <f>VLOOKUP(E588,別表３!$B$9:$I$14,6,FALSE)</f>
        <v>0</v>
      </c>
      <c r="H588" s="194">
        <f>VLOOKUP($F588,別表３!$B$9:$I$14,6,FALSE)</f>
        <v>0</v>
      </c>
      <c r="I588" s="194">
        <f>VLOOKUP($F588,別表３!$B$9:$I$14,6,FALSE)</f>
        <v>0</v>
      </c>
      <c r="J588" s="194">
        <f>IF(F588=5,別表２!$E$2,0)</f>
        <v>0</v>
      </c>
      <c r="K588" s="194">
        <f>VLOOKUP($F588,別表３!$B$9:$I$14,4,FALSE)</f>
        <v>0</v>
      </c>
      <c r="L588" s="231" t="str">
        <f>IF(F588="","",VLOOKUP(F588,別表３!$B$9:$D$14,3,FALSE))</f>
        <v/>
      </c>
      <c r="M588" s="98"/>
      <c r="N588" s="98"/>
      <c r="O588" s="97"/>
      <c r="P588" s="232">
        <f t="shared" si="61"/>
        <v>0</v>
      </c>
      <c r="Q588" s="7">
        <f t="shared" si="62"/>
        <v>0</v>
      </c>
      <c r="R588" s="7">
        <f t="shared" si="52"/>
        <v>0</v>
      </c>
      <c r="S588" s="7">
        <f t="shared" si="53"/>
        <v>0</v>
      </c>
      <c r="T588" s="7" t="str">
        <f t="shared" si="60"/>
        <v/>
      </c>
      <c r="U588" s="7" t="str">
        <f t="shared" si="58"/>
        <v/>
      </c>
    </row>
    <row r="589" spans="1:21" ht="15.95" hidden="1" customHeight="1">
      <c r="A589" s="230" t="s">
        <v>1743</v>
      </c>
      <c r="B589" s="105"/>
      <c r="C589" s="108"/>
      <c r="D589" s="108"/>
      <c r="E589" s="109"/>
      <c r="F589" s="109"/>
      <c r="G589" s="194">
        <f>VLOOKUP(E589,別表３!$B$9:$I$14,6,FALSE)</f>
        <v>0</v>
      </c>
      <c r="H589" s="194">
        <f>VLOOKUP($F589,別表３!$B$9:$I$14,6,FALSE)</f>
        <v>0</v>
      </c>
      <c r="I589" s="194">
        <f>VLOOKUP($F589,別表３!$B$9:$I$14,6,FALSE)</f>
        <v>0</v>
      </c>
      <c r="J589" s="194">
        <f>IF(F589=5,別表２!$E$2,0)</f>
        <v>0</v>
      </c>
      <c r="K589" s="194">
        <f>VLOOKUP($F589,別表３!$B$9:$I$14,4,FALSE)</f>
        <v>0</v>
      </c>
      <c r="L589" s="231" t="str">
        <f>IF(F589="","",VLOOKUP(F589,別表３!$B$9:$D$14,3,FALSE))</f>
        <v/>
      </c>
      <c r="M589" s="98"/>
      <c r="N589" s="98"/>
      <c r="O589" s="97"/>
      <c r="P589" s="232">
        <f t="shared" si="61"/>
        <v>0</v>
      </c>
      <c r="Q589" s="7">
        <f>IF(E589=5,G589,0)</f>
        <v>0</v>
      </c>
      <c r="R589" s="7">
        <f t="shared" si="52"/>
        <v>0</v>
      </c>
      <c r="S589" s="7">
        <f t="shared" si="53"/>
        <v>0</v>
      </c>
      <c r="T589" s="7" t="str">
        <f t="shared" si="60"/>
        <v/>
      </c>
      <c r="U589" s="7" t="str">
        <f t="shared" si="58"/>
        <v/>
      </c>
    </row>
    <row r="590" spans="1:21" s="217" customFormat="1" ht="15.95" hidden="1" customHeight="1">
      <c r="A590" s="230" t="s">
        <v>1744</v>
      </c>
      <c r="B590" s="105"/>
      <c r="C590" s="108"/>
      <c r="D590" s="108"/>
      <c r="E590" s="108"/>
      <c r="F590" s="108"/>
      <c r="G590" s="194">
        <f>VLOOKUP(E590,別表３!$B$9:$I$14,6,FALSE)</f>
        <v>0</v>
      </c>
      <c r="H590" s="194">
        <f>VLOOKUP($F590,別表３!$B$9:$I$14,6,FALSE)</f>
        <v>0</v>
      </c>
      <c r="I590" s="194">
        <f>VLOOKUP($F590,別表３!$B$9:$I$14,6,FALSE)</f>
        <v>0</v>
      </c>
      <c r="J590" s="194">
        <f>IF(F590=5,別表２!$E$2,0)</f>
        <v>0</v>
      </c>
      <c r="K590" s="194">
        <f>VLOOKUP($F590,別表３!$B$9:$I$14,4,FALSE)</f>
        <v>0</v>
      </c>
      <c r="L590" s="231" t="str">
        <f>IF(F590="","",VLOOKUP(F590,別表３!$B$9:$D$14,3,FALSE))</f>
        <v/>
      </c>
      <c r="M590" s="98"/>
      <c r="N590" s="98"/>
      <c r="O590" s="97"/>
      <c r="P590" s="232">
        <f t="shared" si="61"/>
        <v>0</v>
      </c>
      <c r="Q590" s="7">
        <f t="shared" ref="Q590:Q610" si="63">IF(E590=5,G590,0)</f>
        <v>0</v>
      </c>
      <c r="R590" s="7">
        <f t="shared" si="52"/>
        <v>0</v>
      </c>
      <c r="S590" s="7">
        <f t="shared" si="53"/>
        <v>0</v>
      </c>
      <c r="T590" s="7" t="str">
        <f t="shared" si="60"/>
        <v/>
      </c>
      <c r="U590" s="7" t="str">
        <f t="shared" si="58"/>
        <v/>
      </c>
    </row>
    <row r="591" spans="1:21" s="217" customFormat="1" ht="15.95" hidden="1" customHeight="1">
      <c r="A591" s="230" t="s">
        <v>1745</v>
      </c>
      <c r="B591" s="105"/>
      <c r="C591" s="108"/>
      <c r="D591" s="108"/>
      <c r="E591" s="108"/>
      <c r="F591" s="108"/>
      <c r="G591" s="194">
        <f>VLOOKUP(E591,別表３!$B$9:$I$14,6,FALSE)</f>
        <v>0</v>
      </c>
      <c r="H591" s="194">
        <f>VLOOKUP($F591,別表３!$B$9:$I$14,6,FALSE)</f>
        <v>0</v>
      </c>
      <c r="I591" s="194">
        <f>VLOOKUP($F591,別表３!$B$9:$I$14,6,FALSE)</f>
        <v>0</v>
      </c>
      <c r="J591" s="194">
        <f>IF(F591=5,別表２!$E$2,0)</f>
        <v>0</v>
      </c>
      <c r="K591" s="194">
        <f>VLOOKUP($F591,別表３!$B$9:$I$14,4,FALSE)</f>
        <v>0</v>
      </c>
      <c r="L591" s="231" t="str">
        <f>IF(F591="","",VLOOKUP(F591,別表３!$B$9:$D$14,3,FALSE))</f>
        <v/>
      </c>
      <c r="M591" s="98"/>
      <c r="N591" s="98"/>
      <c r="O591" s="97"/>
      <c r="P591" s="232">
        <f t="shared" si="61"/>
        <v>0</v>
      </c>
      <c r="Q591" s="7">
        <f t="shared" si="63"/>
        <v>0</v>
      </c>
      <c r="R591" s="7">
        <f t="shared" si="52"/>
        <v>0</v>
      </c>
      <c r="S591" s="7">
        <f t="shared" si="53"/>
        <v>0</v>
      </c>
      <c r="T591" s="7" t="str">
        <f t="shared" si="60"/>
        <v/>
      </c>
      <c r="U591" s="7" t="str">
        <f t="shared" si="58"/>
        <v/>
      </c>
    </row>
    <row r="592" spans="1:21" s="217" customFormat="1" ht="15.95" hidden="1" customHeight="1">
      <c r="A592" s="230" t="s">
        <v>1746</v>
      </c>
      <c r="B592" s="105"/>
      <c r="C592" s="110"/>
      <c r="D592" s="110"/>
      <c r="E592" s="108"/>
      <c r="F592" s="108"/>
      <c r="G592" s="194">
        <f>VLOOKUP(E592,別表３!$B$9:$I$14,6,FALSE)</f>
        <v>0</v>
      </c>
      <c r="H592" s="194">
        <f>VLOOKUP($F592,別表３!$B$9:$I$14,6,FALSE)</f>
        <v>0</v>
      </c>
      <c r="I592" s="194">
        <f>VLOOKUP($F592,別表３!$B$9:$I$14,6,FALSE)</f>
        <v>0</v>
      </c>
      <c r="J592" s="194">
        <f>IF(F592=5,別表２!$E$2,0)</f>
        <v>0</v>
      </c>
      <c r="K592" s="194">
        <f>VLOOKUP($F592,別表３!$B$9:$I$14,4,FALSE)</f>
        <v>0</v>
      </c>
      <c r="L592" s="231" t="str">
        <f>IF(F592="","",VLOOKUP(F592,別表３!$B$9:$D$14,3,FALSE))</f>
        <v/>
      </c>
      <c r="M592" s="98"/>
      <c r="N592" s="98"/>
      <c r="O592" s="97"/>
      <c r="P592" s="232">
        <f t="shared" si="61"/>
        <v>0</v>
      </c>
      <c r="Q592" s="7">
        <f t="shared" si="63"/>
        <v>0</v>
      </c>
      <c r="R592" s="7">
        <f t="shared" si="52"/>
        <v>0</v>
      </c>
      <c r="S592" s="7">
        <f t="shared" si="53"/>
        <v>0</v>
      </c>
      <c r="T592" s="7" t="str">
        <f t="shared" si="60"/>
        <v/>
      </c>
      <c r="U592" s="7" t="str">
        <f t="shared" si="58"/>
        <v/>
      </c>
    </row>
    <row r="593" spans="1:21" s="217" customFormat="1" ht="15.95" hidden="1" customHeight="1">
      <c r="A593" s="230" t="s">
        <v>1747</v>
      </c>
      <c r="B593" s="105"/>
      <c r="C593" s="108"/>
      <c r="D593" s="108"/>
      <c r="E593" s="108"/>
      <c r="F593" s="108"/>
      <c r="G593" s="194">
        <f>VLOOKUP(E593,別表３!$B$9:$I$14,6,FALSE)</f>
        <v>0</v>
      </c>
      <c r="H593" s="194">
        <f>VLOOKUP($F593,別表３!$B$9:$I$14,6,FALSE)</f>
        <v>0</v>
      </c>
      <c r="I593" s="194">
        <f>VLOOKUP($F593,別表３!$B$9:$I$14,6,FALSE)</f>
        <v>0</v>
      </c>
      <c r="J593" s="194">
        <f>IF(F593=5,別表２!$E$2,0)</f>
        <v>0</v>
      </c>
      <c r="K593" s="194">
        <f>VLOOKUP($F593,別表３!$B$9:$I$14,4,FALSE)</f>
        <v>0</v>
      </c>
      <c r="L593" s="231" t="str">
        <f>IF(F593="","",VLOOKUP(F593,別表３!$B$9:$D$14,3,FALSE))</f>
        <v/>
      </c>
      <c r="M593" s="98"/>
      <c r="N593" s="98"/>
      <c r="O593" s="97"/>
      <c r="P593" s="232">
        <f t="shared" si="61"/>
        <v>0</v>
      </c>
      <c r="Q593" s="7">
        <f t="shared" si="63"/>
        <v>0</v>
      </c>
      <c r="R593" s="7">
        <f t="shared" si="52"/>
        <v>0</v>
      </c>
      <c r="S593" s="7">
        <f t="shared" si="53"/>
        <v>0</v>
      </c>
      <c r="T593" s="7" t="str">
        <f t="shared" si="60"/>
        <v/>
      </c>
      <c r="U593" s="7" t="str">
        <f t="shared" si="58"/>
        <v/>
      </c>
    </row>
    <row r="594" spans="1:21" ht="15.95" hidden="1" customHeight="1">
      <c r="A594" s="230" t="s">
        <v>1748</v>
      </c>
      <c r="B594" s="105"/>
      <c r="C594" s="108"/>
      <c r="D594" s="108"/>
      <c r="E594" s="109"/>
      <c r="F594" s="109"/>
      <c r="G594" s="194">
        <f>VLOOKUP(E594,別表３!$B$9:$I$14,6,FALSE)</f>
        <v>0</v>
      </c>
      <c r="H594" s="194">
        <f>VLOOKUP($F594,別表３!$B$9:$I$14,6,FALSE)</f>
        <v>0</v>
      </c>
      <c r="I594" s="194">
        <f>VLOOKUP($F594,別表３!$B$9:$I$14,6,FALSE)</f>
        <v>0</v>
      </c>
      <c r="J594" s="194">
        <f>IF(F594=5,別表２!$E$2,0)</f>
        <v>0</v>
      </c>
      <c r="K594" s="194">
        <f>VLOOKUP($F594,別表３!$B$9:$I$14,4,FALSE)</f>
        <v>0</v>
      </c>
      <c r="L594" s="231" t="str">
        <f>IF(F594="","",VLOOKUP(F594,別表３!$B$9:$D$14,3,FALSE))</f>
        <v/>
      </c>
      <c r="M594" s="98"/>
      <c r="N594" s="98"/>
      <c r="O594" s="97"/>
      <c r="P594" s="232">
        <f t="shared" si="61"/>
        <v>0</v>
      </c>
      <c r="Q594" s="7">
        <f t="shared" si="63"/>
        <v>0</v>
      </c>
      <c r="R594" s="7">
        <f t="shared" si="52"/>
        <v>0</v>
      </c>
      <c r="S594" s="7">
        <f t="shared" si="53"/>
        <v>0</v>
      </c>
      <c r="T594" s="7" t="str">
        <f t="shared" si="60"/>
        <v/>
      </c>
      <c r="U594" s="7" t="str">
        <f t="shared" si="58"/>
        <v/>
      </c>
    </row>
    <row r="595" spans="1:21" ht="15.95" hidden="1" customHeight="1">
      <c r="A595" s="230" t="s">
        <v>1749</v>
      </c>
      <c r="B595" s="105"/>
      <c r="C595" s="108"/>
      <c r="D595" s="108"/>
      <c r="E595" s="109"/>
      <c r="F595" s="109"/>
      <c r="G595" s="194">
        <f>VLOOKUP(E595,別表３!$B$9:$I$14,6,FALSE)</f>
        <v>0</v>
      </c>
      <c r="H595" s="194">
        <f>VLOOKUP($F595,別表３!$B$9:$I$14,6,FALSE)</f>
        <v>0</v>
      </c>
      <c r="I595" s="194">
        <f>VLOOKUP($F595,別表３!$B$9:$I$14,6,FALSE)</f>
        <v>0</v>
      </c>
      <c r="J595" s="194">
        <f>IF(F595=5,別表２!$E$2,0)</f>
        <v>0</v>
      </c>
      <c r="K595" s="194">
        <f>VLOOKUP($F595,別表３!$B$9:$I$14,4,FALSE)</f>
        <v>0</v>
      </c>
      <c r="L595" s="231" t="str">
        <f>IF(F595="","",VLOOKUP(F595,別表３!$B$9:$D$14,3,FALSE))</f>
        <v/>
      </c>
      <c r="M595" s="98"/>
      <c r="N595" s="98"/>
      <c r="O595" s="97"/>
      <c r="P595" s="232">
        <f t="shared" si="61"/>
        <v>0</v>
      </c>
      <c r="Q595" s="7">
        <f t="shared" si="63"/>
        <v>0</v>
      </c>
      <c r="R595" s="7">
        <f t="shared" si="52"/>
        <v>0</v>
      </c>
      <c r="S595" s="7">
        <f t="shared" si="53"/>
        <v>0</v>
      </c>
      <c r="T595" s="7" t="str">
        <f t="shared" si="60"/>
        <v/>
      </c>
      <c r="U595" s="7" t="str">
        <f t="shared" si="58"/>
        <v/>
      </c>
    </row>
    <row r="596" spans="1:21" ht="15.95" hidden="1" customHeight="1">
      <c r="A596" s="230" t="s">
        <v>1750</v>
      </c>
      <c r="B596" s="105"/>
      <c r="C596" s="108"/>
      <c r="D596" s="108"/>
      <c r="E596" s="109"/>
      <c r="F596" s="109"/>
      <c r="G596" s="194">
        <f>VLOOKUP(E596,別表３!$B$9:$I$14,6,FALSE)</f>
        <v>0</v>
      </c>
      <c r="H596" s="194">
        <f>VLOOKUP($F596,別表３!$B$9:$I$14,6,FALSE)</f>
        <v>0</v>
      </c>
      <c r="I596" s="194">
        <f>VLOOKUP($F596,別表３!$B$9:$I$14,6,FALSE)</f>
        <v>0</v>
      </c>
      <c r="J596" s="194">
        <f>IF(F596=5,別表２!$E$2,0)</f>
        <v>0</v>
      </c>
      <c r="K596" s="194">
        <f>VLOOKUP($F596,別表３!$B$9:$I$14,4,FALSE)</f>
        <v>0</v>
      </c>
      <c r="L596" s="231" t="str">
        <f>IF(F596="","",VLOOKUP(F596,別表３!$B$9:$D$14,3,FALSE))</f>
        <v/>
      </c>
      <c r="M596" s="98"/>
      <c r="N596" s="98"/>
      <c r="O596" s="97"/>
      <c r="P596" s="232">
        <f t="shared" si="61"/>
        <v>0</v>
      </c>
      <c r="Q596" s="7">
        <f t="shared" si="63"/>
        <v>0</v>
      </c>
      <c r="R596" s="7">
        <f t="shared" si="52"/>
        <v>0</v>
      </c>
      <c r="S596" s="7">
        <f t="shared" si="53"/>
        <v>0</v>
      </c>
      <c r="T596" s="7" t="str">
        <f t="shared" si="60"/>
        <v/>
      </c>
      <c r="U596" s="7" t="str">
        <f t="shared" ref="U596:U659" si="64">IF(F596="","",VLOOKUP(F596,$V$53:$W$58,2,FALSE))</f>
        <v/>
      </c>
    </row>
    <row r="597" spans="1:21" ht="15.95" hidden="1" customHeight="1">
      <c r="A597" s="230" t="s">
        <v>1751</v>
      </c>
      <c r="B597" s="105"/>
      <c r="C597" s="108"/>
      <c r="D597" s="108"/>
      <c r="E597" s="109"/>
      <c r="F597" s="109"/>
      <c r="G597" s="194">
        <f>VLOOKUP(E597,別表３!$B$9:$I$14,6,FALSE)</f>
        <v>0</v>
      </c>
      <c r="H597" s="194">
        <f>VLOOKUP($F597,別表３!$B$9:$I$14,6,FALSE)</f>
        <v>0</v>
      </c>
      <c r="I597" s="194">
        <f>VLOOKUP($F597,別表３!$B$9:$I$14,6,FALSE)</f>
        <v>0</v>
      </c>
      <c r="J597" s="194">
        <f>IF(F597=5,別表２!$E$2,0)</f>
        <v>0</v>
      </c>
      <c r="K597" s="194">
        <f>VLOOKUP($F597,別表３!$B$9:$I$14,4,FALSE)</f>
        <v>0</v>
      </c>
      <c r="L597" s="231" t="str">
        <f>IF(F597="","",VLOOKUP(F597,別表３!$B$9:$D$14,3,FALSE))</f>
        <v/>
      </c>
      <c r="M597" s="98"/>
      <c r="N597" s="98"/>
      <c r="O597" s="97"/>
      <c r="P597" s="232">
        <f t="shared" si="61"/>
        <v>0</v>
      </c>
      <c r="Q597" s="7">
        <f t="shared" si="63"/>
        <v>0</v>
      </c>
      <c r="R597" s="7">
        <f t="shared" si="52"/>
        <v>0</v>
      </c>
      <c r="S597" s="7">
        <f t="shared" si="53"/>
        <v>0</v>
      </c>
      <c r="T597" s="7" t="str">
        <f t="shared" si="60"/>
        <v/>
      </c>
      <c r="U597" s="7" t="str">
        <f t="shared" si="64"/>
        <v/>
      </c>
    </row>
    <row r="598" spans="1:21" ht="15.95" hidden="1" customHeight="1">
      <c r="A598" s="230" t="s">
        <v>1752</v>
      </c>
      <c r="B598" s="105"/>
      <c r="C598" s="108"/>
      <c r="D598" s="108"/>
      <c r="E598" s="109"/>
      <c r="F598" s="109"/>
      <c r="G598" s="194">
        <f>VLOOKUP(E598,別表３!$B$9:$I$14,6,FALSE)</f>
        <v>0</v>
      </c>
      <c r="H598" s="194">
        <f>VLOOKUP($F598,別表３!$B$9:$I$14,6,FALSE)</f>
        <v>0</v>
      </c>
      <c r="I598" s="194">
        <f>VLOOKUP($F598,別表３!$B$9:$I$14,6,FALSE)</f>
        <v>0</v>
      </c>
      <c r="J598" s="194">
        <f>IF(F598=5,別表２!$E$2,0)</f>
        <v>0</v>
      </c>
      <c r="K598" s="194">
        <f>VLOOKUP($F598,別表３!$B$9:$I$14,4,FALSE)</f>
        <v>0</v>
      </c>
      <c r="L598" s="231" t="str">
        <f>IF(F598="","",VLOOKUP(F598,別表３!$B$9:$D$14,3,FALSE))</f>
        <v/>
      </c>
      <c r="M598" s="98"/>
      <c r="N598" s="98"/>
      <c r="O598" s="97"/>
      <c r="P598" s="232">
        <f t="shared" si="61"/>
        <v>0</v>
      </c>
      <c r="Q598" s="7">
        <f t="shared" si="63"/>
        <v>0</v>
      </c>
      <c r="R598" s="7">
        <f t="shared" si="52"/>
        <v>0</v>
      </c>
      <c r="S598" s="7">
        <f t="shared" si="53"/>
        <v>0</v>
      </c>
      <c r="T598" s="7" t="str">
        <f t="shared" si="60"/>
        <v/>
      </c>
      <c r="U598" s="7" t="str">
        <f t="shared" si="64"/>
        <v/>
      </c>
    </row>
    <row r="599" spans="1:21" ht="15.95" hidden="1" customHeight="1">
      <c r="A599" s="230" t="s">
        <v>1753</v>
      </c>
      <c r="B599" s="105"/>
      <c r="C599" s="108"/>
      <c r="D599" s="108"/>
      <c r="E599" s="109"/>
      <c r="F599" s="109"/>
      <c r="G599" s="194">
        <f>VLOOKUP(E599,別表３!$B$9:$I$14,6,FALSE)</f>
        <v>0</v>
      </c>
      <c r="H599" s="194">
        <f>VLOOKUP($F599,別表３!$B$9:$I$14,6,FALSE)</f>
        <v>0</v>
      </c>
      <c r="I599" s="194">
        <f>VLOOKUP($F599,別表３!$B$9:$I$14,6,FALSE)</f>
        <v>0</v>
      </c>
      <c r="J599" s="194">
        <f>IF(F599=5,別表２!$E$2,0)</f>
        <v>0</v>
      </c>
      <c r="K599" s="194">
        <f>VLOOKUP($F599,別表３!$B$9:$I$14,4,FALSE)</f>
        <v>0</v>
      </c>
      <c r="L599" s="231" t="str">
        <f>IF(F599="","",VLOOKUP(F599,別表３!$B$9:$D$14,3,FALSE))</f>
        <v/>
      </c>
      <c r="M599" s="98"/>
      <c r="N599" s="98"/>
      <c r="O599" s="97"/>
      <c r="P599" s="232">
        <f t="shared" si="61"/>
        <v>0</v>
      </c>
      <c r="Q599" s="7">
        <f t="shared" si="63"/>
        <v>0</v>
      </c>
      <c r="R599" s="7">
        <f t="shared" si="52"/>
        <v>0</v>
      </c>
      <c r="S599" s="7">
        <f t="shared" si="53"/>
        <v>0</v>
      </c>
      <c r="T599" s="7" t="str">
        <f t="shared" si="60"/>
        <v/>
      </c>
      <c r="U599" s="7" t="str">
        <f t="shared" si="64"/>
        <v/>
      </c>
    </row>
    <row r="600" spans="1:21" ht="15.95" hidden="1" customHeight="1">
      <c r="A600" s="230" t="s">
        <v>1754</v>
      </c>
      <c r="B600" s="105"/>
      <c r="C600" s="109"/>
      <c r="D600" s="109"/>
      <c r="E600" s="109"/>
      <c r="F600" s="109"/>
      <c r="G600" s="194">
        <f>VLOOKUP(E600,別表３!$B$9:$I$14,6,FALSE)</f>
        <v>0</v>
      </c>
      <c r="H600" s="194">
        <f>VLOOKUP($F600,別表３!$B$9:$I$14,6,FALSE)</f>
        <v>0</v>
      </c>
      <c r="I600" s="194">
        <f>VLOOKUP($F600,別表３!$B$9:$I$14,6,FALSE)</f>
        <v>0</v>
      </c>
      <c r="J600" s="194">
        <f>IF(F600=5,別表２!$E$2,0)</f>
        <v>0</v>
      </c>
      <c r="K600" s="194">
        <f>VLOOKUP($F600,別表３!$B$9:$I$14,4,FALSE)</f>
        <v>0</v>
      </c>
      <c r="L600" s="231" t="str">
        <f>IF(F600="","",VLOOKUP(F600,別表３!$B$9:$D$14,3,FALSE))</f>
        <v/>
      </c>
      <c r="M600" s="98"/>
      <c r="N600" s="98"/>
      <c r="O600" s="97"/>
      <c r="P600" s="232">
        <f t="shared" si="61"/>
        <v>0</v>
      </c>
      <c r="Q600" s="7">
        <f t="shared" si="63"/>
        <v>0</v>
      </c>
      <c r="R600" s="7">
        <f t="shared" si="52"/>
        <v>0</v>
      </c>
      <c r="S600" s="7">
        <f t="shared" si="53"/>
        <v>0</v>
      </c>
      <c r="T600" s="7" t="str">
        <f t="shared" si="60"/>
        <v/>
      </c>
      <c r="U600" s="7" t="str">
        <f t="shared" si="64"/>
        <v/>
      </c>
    </row>
    <row r="601" spans="1:21" ht="15.95" hidden="1" customHeight="1">
      <c r="A601" s="230" t="s">
        <v>1755</v>
      </c>
      <c r="B601" s="105"/>
      <c r="C601" s="109"/>
      <c r="D601" s="109"/>
      <c r="E601" s="109"/>
      <c r="F601" s="109"/>
      <c r="G601" s="194">
        <f>VLOOKUP(E601,別表３!$B$9:$I$14,6,FALSE)</f>
        <v>0</v>
      </c>
      <c r="H601" s="194">
        <f>VLOOKUP($F601,別表３!$B$9:$I$14,6,FALSE)</f>
        <v>0</v>
      </c>
      <c r="I601" s="194">
        <f>VLOOKUP($F601,別表３!$B$9:$I$14,6,FALSE)</f>
        <v>0</v>
      </c>
      <c r="J601" s="194">
        <f>IF(F601=5,別表２!$E$2,0)</f>
        <v>0</v>
      </c>
      <c r="K601" s="194">
        <f>VLOOKUP($F601,別表３!$B$9:$I$14,4,FALSE)</f>
        <v>0</v>
      </c>
      <c r="L601" s="231" t="str">
        <f>IF(F601="","",VLOOKUP(F601,別表３!$B$9:$D$14,3,FALSE))</f>
        <v/>
      </c>
      <c r="M601" s="98"/>
      <c r="N601" s="98"/>
      <c r="O601" s="97"/>
      <c r="P601" s="232">
        <f t="shared" si="61"/>
        <v>0</v>
      </c>
      <c r="Q601" s="7">
        <f t="shared" si="63"/>
        <v>0</v>
      </c>
      <c r="R601" s="7">
        <f t="shared" si="52"/>
        <v>0</v>
      </c>
      <c r="S601" s="7">
        <f t="shared" si="53"/>
        <v>0</v>
      </c>
      <c r="T601" s="7" t="str">
        <f t="shared" si="60"/>
        <v/>
      </c>
      <c r="U601" s="7" t="str">
        <f t="shared" si="64"/>
        <v/>
      </c>
    </row>
    <row r="602" spans="1:21" ht="15.95" hidden="1" customHeight="1">
      <c r="A602" s="230" t="s">
        <v>1756</v>
      </c>
      <c r="B602" s="105"/>
      <c r="C602" s="109"/>
      <c r="D602" s="109"/>
      <c r="E602" s="109"/>
      <c r="F602" s="109"/>
      <c r="G602" s="194">
        <f>VLOOKUP(E602,別表３!$B$9:$I$14,6,FALSE)</f>
        <v>0</v>
      </c>
      <c r="H602" s="194">
        <f>VLOOKUP($F602,別表３!$B$9:$I$14,6,FALSE)</f>
        <v>0</v>
      </c>
      <c r="I602" s="194">
        <f>VLOOKUP($F602,別表３!$B$9:$I$14,6,FALSE)</f>
        <v>0</v>
      </c>
      <c r="J602" s="194">
        <f>IF(F602=5,別表２!$E$2,0)</f>
        <v>0</v>
      </c>
      <c r="K602" s="194">
        <f>VLOOKUP($F602,別表３!$B$9:$I$14,4,FALSE)</f>
        <v>0</v>
      </c>
      <c r="L602" s="231" t="str">
        <f>IF(F602="","",VLOOKUP(F602,別表３!$B$9:$D$14,3,FALSE))</f>
        <v/>
      </c>
      <c r="M602" s="98"/>
      <c r="N602" s="98"/>
      <c r="O602" s="97"/>
      <c r="P602" s="232">
        <f t="shared" si="61"/>
        <v>0</v>
      </c>
      <c r="Q602" s="7">
        <f t="shared" si="63"/>
        <v>0</v>
      </c>
      <c r="R602" s="7">
        <f t="shared" si="52"/>
        <v>0</v>
      </c>
      <c r="S602" s="7">
        <f t="shared" si="53"/>
        <v>0</v>
      </c>
      <c r="T602" s="7" t="str">
        <f t="shared" si="60"/>
        <v/>
      </c>
      <c r="U602" s="7" t="str">
        <f t="shared" si="64"/>
        <v/>
      </c>
    </row>
    <row r="603" spans="1:21" ht="15.95" hidden="1" customHeight="1">
      <c r="A603" s="230" t="s">
        <v>1757</v>
      </c>
      <c r="B603" s="105"/>
      <c r="C603" s="109"/>
      <c r="D603" s="109"/>
      <c r="E603" s="109"/>
      <c r="F603" s="109"/>
      <c r="G603" s="194">
        <f>VLOOKUP(E603,別表３!$B$9:$I$14,6,FALSE)</f>
        <v>0</v>
      </c>
      <c r="H603" s="194">
        <f>VLOOKUP($F603,別表３!$B$9:$I$14,6,FALSE)</f>
        <v>0</v>
      </c>
      <c r="I603" s="194">
        <f>VLOOKUP($F603,別表３!$B$9:$I$14,6,FALSE)</f>
        <v>0</v>
      </c>
      <c r="J603" s="194">
        <f>IF(F603=5,別表２!$E$2,0)</f>
        <v>0</v>
      </c>
      <c r="K603" s="194">
        <f>VLOOKUP($F603,別表３!$B$9:$I$14,4,FALSE)</f>
        <v>0</v>
      </c>
      <c r="L603" s="231" t="str">
        <f>IF(F603="","",VLOOKUP(F603,別表３!$B$9:$D$14,3,FALSE))</f>
        <v/>
      </c>
      <c r="M603" s="98"/>
      <c r="N603" s="98"/>
      <c r="O603" s="97"/>
      <c r="P603" s="232">
        <f t="shared" si="61"/>
        <v>0</v>
      </c>
      <c r="Q603" s="7">
        <f t="shared" si="63"/>
        <v>0</v>
      </c>
      <c r="R603" s="7">
        <f t="shared" si="52"/>
        <v>0</v>
      </c>
      <c r="S603" s="7">
        <f t="shared" si="53"/>
        <v>0</v>
      </c>
      <c r="T603" s="7" t="str">
        <f t="shared" si="60"/>
        <v/>
      </c>
      <c r="U603" s="7" t="str">
        <f t="shared" si="64"/>
        <v/>
      </c>
    </row>
    <row r="604" spans="1:21" ht="15.95" hidden="1" customHeight="1">
      <c r="A604" s="230" t="s">
        <v>1758</v>
      </c>
      <c r="B604" s="105"/>
      <c r="C604" s="109"/>
      <c r="D604" s="109"/>
      <c r="E604" s="109"/>
      <c r="F604" s="109"/>
      <c r="G604" s="194">
        <f>VLOOKUP(E604,別表３!$B$9:$I$14,6,FALSE)</f>
        <v>0</v>
      </c>
      <c r="H604" s="194">
        <f>VLOOKUP($F604,別表３!$B$9:$I$14,6,FALSE)</f>
        <v>0</v>
      </c>
      <c r="I604" s="194">
        <f>VLOOKUP($F604,別表３!$B$9:$I$14,6,FALSE)</f>
        <v>0</v>
      </c>
      <c r="J604" s="194">
        <f>IF(F604=5,別表２!$E$2,0)</f>
        <v>0</v>
      </c>
      <c r="K604" s="194">
        <f>VLOOKUP($F604,別表３!$B$9:$I$14,4,FALSE)</f>
        <v>0</v>
      </c>
      <c r="L604" s="231" t="str">
        <f>IF(F604="","",VLOOKUP(F604,別表３!$B$9:$D$14,3,FALSE))</f>
        <v/>
      </c>
      <c r="M604" s="98"/>
      <c r="N604" s="98"/>
      <c r="O604" s="97"/>
      <c r="P604" s="232">
        <f t="shared" si="61"/>
        <v>0</v>
      </c>
      <c r="Q604" s="7">
        <f t="shared" si="63"/>
        <v>0</v>
      </c>
      <c r="R604" s="7">
        <f t="shared" si="52"/>
        <v>0</v>
      </c>
      <c r="S604" s="7">
        <f t="shared" si="53"/>
        <v>0</v>
      </c>
      <c r="T604" s="7" t="str">
        <f t="shared" si="60"/>
        <v/>
      </c>
      <c r="U604" s="7" t="str">
        <f t="shared" si="64"/>
        <v/>
      </c>
    </row>
    <row r="605" spans="1:21" ht="15.95" hidden="1" customHeight="1">
      <c r="A605" s="230" t="s">
        <v>1759</v>
      </c>
      <c r="B605" s="105"/>
      <c r="C605" s="108"/>
      <c r="D605" s="108"/>
      <c r="E605" s="109"/>
      <c r="F605" s="109"/>
      <c r="G605" s="194">
        <f>VLOOKUP(E605,別表３!$B$9:$I$14,6,FALSE)</f>
        <v>0</v>
      </c>
      <c r="H605" s="194">
        <f>VLOOKUP($F605,別表３!$B$9:$I$14,6,FALSE)</f>
        <v>0</v>
      </c>
      <c r="I605" s="194">
        <f>VLOOKUP($F605,別表３!$B$9:$I$14,6,FALSE)</f>
        <v>0</v>
      </c>
      <c r="J605" s="194">
        <f>IF(F605=5,別表２!$E$2,0)</f>
        <v>0</v>
      </c>
      <c r="K605" s="194">
        <f>VLOOKUP($F605,別表３!$B$9:$I$14,4,FALSE)</f>
        <v>0</v>
      </c>
      <c r="L605" s="231" t="str">
        <f>IF(F605="","",VLOOKUP(F605,別表３!$B$9:$D$14,3,FALSE))</f>
        <v/>
      </c>
      <c r="M605" s="98"/>
      <c r="N605" s="98"/>
      <c r="O605" s="97"/>
      <c r="P605" s="232">
        <f t="shared" si="61"/>
        <v>0</v>
      </c>
      <c r="Q605" s="7">
        <f t="shared" si="63"/>
        <v>0</v>
      </c>
      <c r="R605" s="7">
        <f t="shared" si="52"/>
        <v>0</v>
      </c>
      <c r="S605" s="7">
        <f t="shared" si="53"/>
        <v>0</v>
      </c>
      <c r="T605" s="7" t="str">
        <f t="shared" si="60"/>
        <v/>
      </c>
      <c r="U605" s="7" t="str">
        <f t="shared" si="64"/>
        <v/>
      </c>
    </row>
    <row r="606" spans="1:21" ht="15.95" hidden="1" customHeight="1">
      <c r="A606" s="230" t="s">
        <v>1760</v>
      </c>
      <c r="B606" s="105"/>
      <c r="C606" s="108"/>
      <c r="D606" s="108"/>
      <c r="E606" s="109"/>
      <c r="F606" s="109"/>
      <c r="G606" s="194">
        <f>VLOOKUP(E606,別表３!$B$9:$I$14,6,FALSE)</f>
        <v>0</v>
      </c>
      <c r="H606" s="194">
        <f>VLOOKUP($F606,別表３!$B$9:$I$14,6,FALSE)</f>
        <v>0</v>
      </c>
      <c r="I606" s="194">
        <f>VLOOKUP($F606,別表３!$B$9:$I$14,6,FALSE)</f>
        <v>0</v>
      </c>
      <c r="J606" s="194">
        <f>IF(F606=5,別表２!$E$2,0)</f>
        <v>0</v>
      </c>
      <c r="K606" s="194">
        <f>VLOOKUP($F606,別表３!$B$9:$I$14,4,FALSE)</f>
        <v>0</v>
      </c>
      <c r="L606" s="231" t="str">
        <f>IF(F606="","",VLOOKUP(F606,別表３!$B$9:$D$14,3,FALSE))</f>
        <v/>
      </c>
      <c r="M606" s="98"/>
      <c r="N606" s="98"/>
      <c r="O606" s="97"/>
      <c r="P606" s="232">
        <f t="shared" si="61"/>
        <v>0</v>
      </c>
      <c r="Q606" s="7">
        <f t="shared" si="63"/>
        <v>0</v>
      </c>
      <c r="R606" s="7">
        <f t="shared" si="52"/>
        <v>0</v>
      </c>
      <c r="S606" s="7">
        <f t="shared" si="53"/>
        <v>0</v>
      </c>
      <c r="T606" s="7" t="str">
        <f t="shared" si="60"/>
        <v/>
      </c>
      <c r="U606" s="7" t="str">
        <f t="shared" si="64"/>
        <v/>
      </c>
    </row>
    <row r="607" spans="1:21" ht="15.95" hidden="1" customHeight="1">
      <c r="A607" s="230" t="s">
        <v>1761</v>
      </c>
      <c r="B607" s="105"/>
      <c r="C607" s="108"/>
      <c r="D607" s="108"/>
      <c r="E607" s="109"/>
      <c r="F607" s="109"/>
      <c r="G607" s="194">
        <f>VLOOKUP(E607,別表３!$B$9:$I$14,6,FALSE)</f>
        <v>0</v>
      </c>
      <c r="H607" s="194">
        <f>VLOOKUP($F607,別表３!$B$9:$I$14,6,FALSE)</f>
        <v>0</v>
      </c>
      <c r="I607" s="194">
        <f>VLOOKUP($F607,別表３!$B$9:$I$14,6,FALSE)</f>
        <v>0</v>
      </c>
      <c r="J607" s="194">
        <f>IF(F607=5,別表２!$E$2,0)</f>
        <v>0</v>
      </c>
      <c r="K607" s="194">
        <f>VLOOKUP($F607,別表３!$B$9:$I$14,4,FALSE)</f>
        <v>0</v>
      </c>
      <c r="L607" s="231" t="str">
        <f>IF(F607="","",VLOOKUP(F607,別表３!$B$9:$D$14,3,FALSE))</f>
        <v/>
      </c>
      <c r="M607" s="98"/>
      <c r="N607" s="98"/>
      <c r="O607" s="97"/>
      <c r="P607" s="232">
        <f t="shared" si="61"/>
        <v>0</v>
      </c>
      <c r="Q607" s="7">
        <f t="shared" si="63"/>
        <v>0</v>
      </c>
      <c r="R607" s="7">
        <f t="shared" si="52"/>
        <v>0</v>
      </c>
      <c r="S607" s="7">
        <f t="shared" si="53"/>
        <v>0</v>
      </c>
      <c r="T607" s="7" t="str">
        <f t="shared" si="60"/>
        <v/>
      </c>
      <c r="U607" s="7" t="str">
        <f t="shared" si="64"/>
        <v/>
      </c>
    </row>
    <row r="608" spans="1:21" ht="15.95" hidden="1" customHeight="1">
      <c r="A608" s="230" t="s">
        <v>1762</v>
      </c>
      <c r="B608" s="105"/>
      <c r="C608" s="108"/>
      <c r="D608" s="108"/>
      <c r="E608" s="109"/>
      <c r="F608" s="109"/>
      <c r="G608" s="194">
        <f>VLOOKUP(E608,別表３!$B$9:$I$14,6,FALSE)</f>
        <v>0</v>
      </c>
      <c r="H608" s="194">
        <f>VLOOKUP($F608,別表３!$B$9:$I$14,6,FALSE)</f>
        <v>0</v>
      </c>
      <c r="I608" s="194">
        <f>VLOOKUP($F608,別表３!$B$9:$I$14,6,FALSE)</f>
        <v>0</v>
      </c>
      <c r="J608" s="194">
        <f>IF(F608=5,別表２!$E$2,0)</f>
        <v>0</v>
      </c>
      <c r="K608" s="194">
        <f>VLOOKUP($F608,別表３!$B$9:$I$14,4,FALSE)</f>
        <v>0</v>
      </c>
      <c r="L608" s="231" t="str">
        <f>IF(F608="","",VLOOKUP(F608,別表３!$B$9:$D$14,3,FALSE))</f>
        <v/>
      </c>
      <c r="M608" s="98"/>
      <c r="N608" s="98"/>
      <c r="O608" s="97"/>
      <c r="P608" s="232">
        <f t="shared" si="61"/>
        <v>0</v>
      </c>
      <c r="Q608" s="7">
        <f t="shared" si="63"/>
        <v>0</v>
      </c>
      <c r="R608" s="7">
        <f t="shared" si="52"/>
        <v>0</v>
      </c>
      <c r="S608" s="7">
        <f t="shared" si="53"/>
        <v>0</v>
      </c>
      <c r="T608" s="7" t="str">
        <f t="shared" si="60"/>
        <v/>
      </c>
      <c r="U608" s="7" t="str">
        <f t="shared" si="64"/>
        <v/>
      </c>
    </row>
    <row r="609" spans="1:21" ht="15.95" hidden="1" customHeight="1">
      <c r="A609" s="230" t="s">
        <v>1763</v>
      </c>
      <c r="B609" s="105"/>
      <c r="C609" s="108"/>
      <c r="D609" s="108"/>
      <c r="E609" s="109"/>
      <c r="F609" s="109"/>
      <c r="G609" s="194">
        <f>VLOOKUP(E609,別表３!$B$9:$I$14,6,FALSE)</f>
        <v>0</v>
      </c>
      <c r="H609" s="194">
        <f>VLOOKUP($F609,別表３!$B$9:$I$14,6,FALSE)</f>
        <v>0</v>
      </c>
      <c r="I609" s="194">
        <f>VLOOKUP($F609,別表３!$B$9:$I$14,6,FALSE)</f>
        <v>0</v>
      </c>
      <c r="J609" s="194">
        <f>IF(F609=5,別表２!$E$2,0)</f>
        <v>0</v>
      </c>
      <c r="K609" s="194">
        <f>VLOOKUP($F609,別表３!$B$9:$I$14,4,FALSE)</f>
        <v>0</v>
      </c>
      <c r="L609" s="231" t="str">
        <f>IF(F609="","",VLOOKUP(F609,別表３!$B$9:$D$14,3,FALSE))</f>
        <v/>
      </c>
      <c r="M609" s="98"/>
      <c r="N609" s="98"/>
      <c r="O609" s="97"/>
      <c r="P609" s="232">
        <f t="shared" si="61"/>
        <v>0</v>
      </c>
      <c r="Q609" s="7">
        <f t="shared" si="63"/>
        <v>0</v>
      </c>
      <c r="R609" s="7">
        <f t="shared" si="52"/>
        <v>0</v>
      </c>
      <c r="S609" s="7">
        <f t="shared" si="53"/>
        <v>0</v>
      </c>
      <c r="T609" s="7" t="str">
        <f t="shared" si="60"/>
        <v/>
      </c>
      <c r="U609" s="7" t="str">
        <f t="shared" si="64"/>
        <v/>
      </c>
    </row>
    <row r="610" spans="1:21" ht="15.95" hidden="1" customHeight="1">
      <c r="A610" s="230" t="s">
        <v>1764</v>
      </c>
      <c r="B610" s="105"/>
      <c r="C610" s="108"/>
      <c r="D610" s="108"/>
      <c r="E610" s="109"/>
      <c r="F610" s="109"/>
      <c r="G610" s="194">
        <f>VLOOKUP(E610,別表３!$B$9:$I$14,6,FALSE)</f>
        <v>0</v>
      </c>
      <c r="H610" s="194">
        <f>VLOOKUP($F610,別表３!$B$9:$I$14,6,FALSE)</f>
        <v>0</v>
      </c>
      <c r="I610" s="194">
        <f>VLOOKUP($F610,別表３!$B$9:$I$14,6,FALSE)</f>
        <v>0</v>
      </c>
      <c r="J610" s="194">
        <f>IF(F610=5,別表２!$E$2,0)</f>
        <v>0</v>
      </c>
      <c r="K610" s="194">
        <f>VLOOKUP($F610,別表３!$B$9:$I$14,4,FALSE)</f>
        <v>0</v>
      </c>
      <c r="L610" s="231" t="str">
        <f>IF(F610="","",VLOOKUP(F610,別表３!$B$9:$D$14,3,FALSE))</f>
        <v/>
      </c>
      <c r="M610" s="98"/>
      <c r="N610" s="98"/>
      <c r="O610" s="97"/>
      <c r="P610" s="232">
        <f t="shared" si="61"/>
        <v>0</v>
      </c>
      <c r="Q610" s="7">
        <f t="shared" si="63"/>
        <v>0</v>
      </c>
      <c r="R610" s="7">
        <f t="shared" si="52"/>
        <v>0</v>
      </c>
      <c r="S610" s="7">
        <f t="shared" si="53"/>
        <v>0</v>
      </c>
      <c r="T610" s="7" t="str">
        <f t="shared" si="60"/>
        <v/>
      </c>
      <c r="U610" s="7" t="str">
        <f t="shared" si="64"/>
        <v/>
      </c>
    </row>
    <row r="611" spans="1:21" ht="15.95" hidden="1" customHeight="1">
      <c r="A611" s="230" t="s">
        <v>1765</v>
      </c>
      <c r="B611" s="105"/>
      <c r="C611" s="108"/>
      <c r="D611" s="108"/>
      <c r="E611" s="109"/>
      <c r="F611" s="109"/>
      <c r="G611" s="194">
        <f>VLOOKUP(E611,別表３!$B$9:$I$14,6,FALSE)</f>
        <v>0</v>
      </c>
      <c r="H611" s="194">
        <f>VLOOKUP($F611,別表３!$B$9:$I$14,6,FALSE)</f>
        <v>0</v>
      </c>
      <c r="I611" s="194">
        <f>VLOOKUP($F611,別表３!$B$9:$I$14,6,FALSE)</f>
        <v>0</v>
      </c>
      <c r="J611" s="194">
        <f>IF(F611=5,別表２!$E$2,0)</f>
        <v>0</v>
      </c>
      <c r="K611" s="194">
        <f>VLOOKUP($F611,別表３!$B$9:$I$14,4,FALSE)</f>
        <v>0</v>
      </c>
      <c r="L611" s="231" t="str">
        <f>IF(F611="","",VLOOKUP(F611,別表３!$B$9:$D$14,3,FALSE))</f>
        <v/>
      </c>
      <c r="M611" s="98"/>
      <c r="N611" s="98"/>
      <c r="O611" s="97"/>
      <c r="P611" s="232">
        <f t="shared" si="61"/>
        <v>0</v>
      </c>
      <c r="Q611" s="7">
        <f>IF(E611=5,G611,0)</f>
        <v>0</v>
      </c>
      <c r="R611" s="7">
        <f t="shared" si="52"/>
        <v>0</v>
      </c>
      <c r="S611" s="7">
        <f t="shared" si="53"/>
        <v>0</v>
      </c>
      <c r="T611" s="7" t="str">
        <f t="shared" si="60"/>
        <v/>
      </c>
      <c r="U611" s="7" t="str">
        <f t="shared" si="64"/>
        <v/>
      </c>
    </row>
    <row r="612" spans="1:21" s="217" customFormat="1" ht="15.95" hidden="1" customHeight="1">
      <c r="A612" s="230" t="s">
        <v>1766</v>
      </c>
      <c r="B612" s="105"/>
      <c r="C612" s="108"/>
      <c r="D612" s="108"/>
      <c r="E612" s="108"/>
      <c r="F612" s="108"/>
      <c r="G612" s="194">
        <f>VLOOKUP(E612,別表３!$B$9:$I$14,6,FALSE)</f>
        <v>0</v>
      </c>
      <c r="H612" s="194">
        <f>VLOOKUP($F612,別表３!$B$9:$I$14,6,FALSE)</f>
        <v>0</v>
      </c>
      <c r="I612" s="194">
        <f>VLOOKUP($F612,別表３!$B$9:$I$14,6,FALSE)</f>
        <v>0</v>
      </c>
      <c r="J612" s="194">
        <f>IF(F612=5,別表２!$E$2,0)</f>
        <v>0</v>
      </c>
      <c r="K612" s="194">
        <f>VLOOKUP($F612,別表３!$B$9:$I$14,4,FALSE)</f>
        <v>0</v>
      </c>
      <c r="L612" s="231" t="str">
        <f>IF(F612="","",VLOOKUP(F612,別表３!$B$9:$D$14,3,FALSE))</f>
        <v/>
      </c>
      <c r="M612" s="98"/>
      <c r="N612" s="98"/>
      <c r="O612" s="97"/>
      <c r="P612" s="232">
        <f t="shared" si="61"/>
        <v>0</v>
      </c>
      <c r="Q612" s="7">
        <f t="shared" ref="Q612:Q629" si="65">IF(E612=5,G612,0)</f>
        <v>0</v>
      </c>
      <c r="R612" s="7">
        <f t="shared" si="52"/>
        <v>0</v>
      </c>
      <c r="S612" s="7">
        <f t="shared" si="53"/>
        <v>0</v>
      </c>
      <c r="T612" s="7" t="str">
        <f t="shared" si="60"/>
        <v/>
      </c>
      <c r="U612" s="7" t="str">
        <f t="shared" si="64"/>
        <v/>
      </c>
    </row>
    <row r="613" spans="1:21" s="217" customFormat="1" ht="15.95" hidden="1" customHeight="1">
      <c r="A613" s="230" t="s">
        <v>1767</v>
      </c>
      <c r="B613" s="105"/>
      <c r="C613" s="108"/>
      <c r="D613" s="108"/>
      <c r="E613" s="108"/>
      <c r="F613" s="108"/>
      <c r="G613" s="194">
        <f>VLOOKUP(E613,別表３!$B$9:$I$14,6,FALSE)</f>
        <v>0</v>
      </c>
      <c r="H613" s="194">
        <f>VLOOKUP($F613,別表３!$B$9:$I$14,6,FALSE)</f>
        <v>0</v>
      </c>
      <c r="I613" s="194">
        <f>VLOOKUP($F613,別表３!$B$9:$I$14,6,FALSE)</f>
        <v>0</v>
      </c>
      <c r="J613" s="194">
        <f>IF(F613=5,別表２!$E$2,0)</f>
        <v>0</v>
      </c>
      <c r="K613" s="194">
        <f>VLOOKUP($F613,別表３!$B$9:$I$14,4,FALSE)</f>
        <v>0</v>
      </c>
      <c r="L613" s="231" t="str">
        <f>IF(F613="","",VLOOKUP(F613,別表３!$B$9:$D$14,3,FALSE))</f>
        <v/>
      </c>
      <c r="M613" s="98"/>
      <c r="N613" s="98"/>
      <c r="O613" s="97"/>
      <c r="P613" s="232">
        <f t="shared" si="61"/>
        <v>0</v>
      </c>
      <c r="Q613" s="7">
        <f t="shared" si="65"/>
        <v>0</v>
      </c>
      <c r="R613" s="7">
        <f t="shared" si="52"/>
        <v>0</v>
      </c>
      <c r="S613" s="7">
        <f t="shared" si="53"/>
        <v>0</v>
      </c>
      <c r="T613" s="7" t="str">
        <f t="shared" si="60"/>
        <v/>
      </c>
      <c r="U613" s="7" t="str">
        <f t="shared" si="64"/>
        <v/>
      </c>
    </row>
    <row r="614" spans="1:21" s="217" customFormat="1" ht="15.95" hidden="1" customHeight="1">
      <c r="A614" s="230" t="s">
        <v>1768</v>
      </c>
      <c r="B614" s="105"/>
      <c r="C614" s="110"/>
      <c r="D614" s="110"/>
      <c r="E614" s="108"/>
      <c r="F614" s="108"/>
      <c r="G614" s="194">
        <f>VLOOKUP(E614,別表３!$B$9:$I$14,6,FALSE)</f>
        <v>0</v>
      </c>
      <c r="H614" s="194">
        <f>VLOOKUP($F614,別表３!$B$9:$I$14,6,FALSE)</f>
        <v>0</v>
      </c>
      <c r="I614" s="194">
        <f>VLOOKUP($F614,別表３!$B$9:$I$14,6,FALSE)</f>
        <v>0</v>
      </c>
      <c r="J614" s="194">
        <f>IF(F614=5,別表２!$E$2,0)</f>
        <v>0</v>
      </c>
      <c r="K614" s="194">
        <f>VLOOKUP($F614,別表３!$B$9:$I$14,4,FALSE)</f>
        <v>0</v>
      </c>
      <c r="L614" s="231" t="str">
        <f>IF(F614="","",VLOOKUP(F614,別表３!$B$9:$D$14,3,FALSE))</f>
        <v/>
      </c>
      <c r="M614" s="98"/>
      <c r="N614" s="98"/>
      <c r="O614" s="97"/>
      <c r="P614" s="232">
        <f t="shared" si="61"/>
        <v>0</v>
      </c>
      <c r="Q614" s="7">
        <f t="shared" si="65"/>
        <v>0</v>
      </c>
      <c r="R614" s="7">
        <f t="shared" si="52"/>
        <v>0</v>
      </c>
      <c r="S614" s="7">
        <f t="shared" si="53"/>
        <v>0</v>
      </c>
      <c r="T614" s="7" t="str">
        <f t="shared" si="60"/>
        <v/>
      </c>
      <c r="U614" s="7" t="str">
        <f t="shared" si="64"/>
        <v/>
      </c>
    </row>
    <row r="615" spans="1:21" s="217" customFormat="1" ht="15.95" hidden="1" customHeight="1">
      <c r="A615" s="230" t="s">
        <v>1769</v>
      </c>
      <c r="B615" s="105"/>
      <c r="C615" s="108"/>
      <c r="D615" s="108"/>
      <c r="E615" s="108"/>
      <c r="F615" s="108"/>
      <c r="G615" s="194">
        <f>VLOOKUP(E615,別表３!$B$9:$I$14,6,FALSE)</f>
        <v>0</v>
      </c>
      <c r="H615" s="194">
        <f>VLOOKUP($F615,別表３!$B$9:$I$14,6,FALSE)</f>
        <v>0</v>
      </c>
      <c r="I615" s="194">
        <f>VLOOKUP($F615,別表３!$B$9:$I$14,6,FALSE)</f>
        <v>0</v>
      </c>
      <c r="J615" s="194">
        <f>IF(F615=5,別表２!$E$2,0)</f>
        <v>0</v>
      </c>
      <c r="K615" s="194">
        <f>VLOOKUP($F615,別表３!$B$9:$I$14,4,FALSE)</f>
        <v>0</v>
      </c>
      <c r="L615" s="231" t="str">
        <f>IF(F615="","",VLOOKUP(F615,別表３!$B$9:$D$14,3,FALSE))</f>
        <v/>
      </c>
      <c r="M615" s="98"/>
      <c r="N615" s="98"/>
      <c r="O615" s="97"/>
      <c r="P615" s="232">
        <f t="shared" si="61"/>
        <v>0</v>
      </c>
      <c r="Q615" s="7">
        <f t="shared" si="65"/>
        <v>0</v>
      </c>
      <c r="R615" s="7">
        <f t="shared" si="52"/>
        <v>0</v>
      </c>
      <c r="S615" s="7">
        <f t="shared" si="53"/>
        <v>0</v>
      </c>
      <c r="T615" s="7" t="str">
        <f t="shared" si="60"/>
        <v/>
      </c>
      <c r="U615" s="7" t="str">
        <f t="shared" si="64"/>
        <v/>
      </c>
    </row>
    <row r="616" spans="1:21" ht="15.95" hidden="1" customHeight="1">
      <c r="A616" s="230" t="s">
        <v>1770</v>
      </c>
      <c r="B616" s="105"/>
      <c r="C616" s="108"/>
      <c r="D616" s="108"/>
      <c r="E616" s="109"/>
      <c r="F616" s="109"/>
      <c r="G616" s="194">
        <f>VLOOKUP(E616,別表３!$B$9:$I$14,6,FALSE)</f>
        <v>0</v>
      </c>
      <c r="H616" s="194">
        <f>VLOOKUP($F616,別表３!$B$9:$I$14,6,FALSE)</f>
        <v>0</v>
      </c>
      <c r="I616" s="194">
        <f>VLOOKUP($F616,別表３!$B$9:$I$14,6,FALSE)</f>
        <v>0</v>
      </c>
      <c r="J616" s="194">
        <f>IF(F616=5,別表２!$E$2,0)</f>
        <v>0</v>
      </c>
      <c r="K616" s="194">
        <f>VLOOKUP($F616,別表３!$B$9:$I$14,4,FALSE)</f>
        <v>0</v>
      </c>
      <c r="L616" s="231" t="str">
        <f>IF(F616="","",VLOOKUP(F616,別表３!$B$9:$D$14,3,FALSE))</f>
        <v/>
      </c>
      <c r="M616" s="98"/>
      <c r="N616" s="98"/>
      <c r="O616" s="97"/>
      <c r="P616" s="232">
        <f t="shared" si="61"/>
        <v>0</v>
      </c>
      <c r="Q616" s="7">
        <f t="shared" si="65"/>
        <v>0</v>
      </c>
      <c r="R616" s="7">
        <f t="shared" si="52"/>
        <v>0</v>
      </c>
      <c r="S616" s="7">
        <f t="shared" si="53"/>
        <v>0</v>
      </c>
      <c r="T616" s="7" t="str">
        <f t="shared" si="60"/>
        <v/>
      </c>
      <c r="U616" s="7" t="str">
        <f t="shared" si="64"/>
        <v/>
      </c>
    </row>
    <row r="617" spans="1:21" ht="15.95" hidden="1" customHeight="1">
      <c r="A617" s="230" t="s">
        <v>1771</v>
      </c>
      <c r="B617" s="105"/>
      <c r="C617" s="108"/>
      <c r="D617" s="108"/>
      <c r="E617" s="109"/>
      <c r="F617" s="109"/>
      <c r="G617" s="194">
        <f>VLOOKUP(E617,別表３!$B$9:$I$14,6,FALSE)</f>
        <v>0</v>
      </c>
      <c r="H617" s="194">
        <f>VLOOKUP($F617,別表３!$B$9:$I$14,6,FALSE)</f>
        <v>0</v>
      </c>
      <c r="I617" s="194">
        <f>VLOOKUP($F617,別表３!$B$9:$I$14,6,FALSE)</f>
        <v>0</v>
      </c>
      <c r="J617" s="194">
        <f>IF(F617=5,別表２!$E$2,0)</f>
        <v>0</v>
      </c>
      <c r="K617" s="194">
        <f>VLOOKUP($F617,別表３!$B$9:$I$14,4,FALSE)</f>
        <v>0</v>
      </c>
      <c r="L617" s="231" t="str">
        <f>IF(F617="","",VLOOKUP(F617,別表３!$B$9:$D$14,3,FALSE))</f>
        <v/>
      </c>
      <c r="M617" s="98"/>
      <c r="N617" s="98"/>
      <c r="O617" s="97"/>
      <c r="P617" s="232">
        <f t="shared" si="61"/>
        <v>0</v>
      </c>
      <c r="Q617" s="7">
        <f t="shared" si="65"/>
        <v>0</v>
      </c>
      <c r="R617" s="7">
        <f t="shared" si="52"/>
        <v>0</v>
      </c>
      <c r="S617" s="7">
        <f t="shared" si="53"/>
        <v>0</v>
      </c>
      <c r="T617" s="7" t="str">
        <f t="shared" si="60"/>
        <v/>
      </c>
      <c r="U617" s="7" t="str">
        <f t="shared" si="64"/>
        <v/>
      </c>
    </row>
    <row r="618" spans="1:21" ht="15.95" hidden="1" customHeight="1">
      <c r="A618" s="230" t="s">
        <v>1772</v>
      </c>
      <c r="B618" s="105"/>
      <c r="C618" s="108"/>
      <c r="D618" s="108"/>
      <c r="E618" s="109"/>
      <c r="F618" s="109"/>
      <c r="G618" s="194">
        <f>VLOOKUP(E618,別表３!$B$9:$I$14,6,FALSE)</f>
        <v>0</v>
      </c>
      <c r="H618" s="194">
        <f>VLOOKUP($F618,別表３!$B$9:$I$14,6,FALSE)</f>
        <v>0</v>
      </c>
      <c r="I618" s="194">
        <f>VLOOKUP($F618,別表３!$B$9:$I$14,6,FALSE)</f>
        <v>0</v>
      </c>
      <c r="J618" s="194">
        <f>IF(F618=5,別表２!$E$2,0)</f>
        <v>0</v>
      </c>
      <c r="K618" s="194">
        <f>VLOOKUP($F618,別表３!$B$9:$I$14,4,FALSE)</f>
        <v>0</v>
      </c>
      <c r="L618" s="231" t="str">
        <f>IF(F618="","",VLOOKUP(F618,別表３!$B$9:$D$14,3,FALSE))</f>
        <v/>
      </c>
      <c r="M618" s="98"/>
      <c r="N618" s="98"/>
      <c r="O618" s="97"/>
      <c r="P618" s="232">
        <f t="shared" si="61"/>
        <v>0</v>
      </c>
      <c r="Q618" s="7">
        <f t="shared" si="65"/>
        <v>0</v>
      </c>
      <c r="R618" s="7">
        <f t="shared" si="52"/>
        <v>0</v>
      </c>
      <c r="S618" s="7">
        <f t="shared" si="53"/>
        <v>0</v>
      </c>
      <c r="T618" s="7" t="str">
        <f t="shared" si="60"/>
        <v/>
      </c>
      <c r="U618" s="7" t="str">
        <f t="shared" si="64"/>
        <v/>
      </c>
    </row>
    <row r="619" spans="1:21" ht="15.95" hidden="1" customHeight="1">
      <c r="A619" s="230" t="s">
        <v>1773</v>
      </c>
      <c r="B619" s="105"/>
      <c r="C619" s="108"/>
      <c r="D619" s="108"/>
      <c r="E619" s="109"/>
      <c r="F619" s="109"/>
      <c r="G619" s="194">
        <f>VLOOKUP(E619,別表３!$B$9:$I$14,6,FALSE)</f>
        <v>0</v>
      </c>
      <c r="H619" s="194">
        <f>VLOOKUP($F619,別表３!$B$9:$I$14,6,FALSE)</f>
        <v>0</v>
      </c>
      <c r="I619" s="194">
        <f>VLOOKUP($F619,別表３!$B$9:$I$14,6,FALSE)</f>
        <v>0</v>
      </c>
      <c r="J619" s="194">
        <f>IF(F619=5,別表２!$E$2,0)</f>
        <v>0</v>
      </c>
      <c r="K619" s="194">
        <f>VLOOKUP($F619,別表３!$B$9:$I$14,4,FALSE)</f>
        <v>0</v>
      </c>
      <c r="L619" s="231" t="str">
        <f>IF(F619="","",VLOOKUP(F619,別表３!$B$9:$D$14,3,FALSE))</f>
        <v/>
      </c>
      <c r="M619" s="98"/>
      <c r="N619" s="98"/>
      <c r="O619" s="97"/>
      <c r="P619" s="232">
        <f t="shared" si="61"/>
        <v>0</v>
      </c>
      <c r="Q619" s="7">
        <f t="shared" si="65"/>
        <v>0</v>
      </c>
      <c r="R619" s="7">
        <f t="shared" si="52"/>
        <v>0</v>
      </c>
      <c r="S619" s="7">
        <f t="shared" si="53"/>
        <v>0</v>
      </c>
      <c r="T619" s="7" t="str">
        <f t="shared" si="60"/>
        <v/>
      </c>
      <c r="U619" s="7" t="str">
        <f t="shared" si="64"/>
        <v/>
      </c>
    </row>
    <row r="620" spans="1:21" ht="15.95" hidden="1" customHeight="1">
      <c r="A620" s="230" t="s">
        <v>1774</v>
      </c>
      <c r="B620" s="105"/>
      <c r="C620" s="108"/>
      <c r="D620" s="108"/>
      <c r="E620" s="109"/>
      <c r="F620" s="109"/>
      <c r="G620" s="194">
        <f>VLOOKUP(E620,別表３!$B$9:$I$14,6,FALSE)</f>
        <v>0</v>
      </c>
      <c r="H620" s="194">
        <f>VLOOKUP($F620,別表３!$B$9:$I$14,6,FALSE)</f>
        <v>0</v>
      </c>
      <c r="I620" s="194">
        <f>VLOOKUP($F620,別表３!$B$9:$I$14,6,FALSE)</f>
        <v>0</v>
      </c>
      <c r="J620" s="194">
        <f>IF(F620=5,別表２!$E$2,0)</f>
        <v>0</v>
      </c>
      <c r="K620" s="194">
        <f>VLOOKUP($F620,別表３!$B$9:$I$14,4,FALSE)</f>
        <v>0</v>
      </c>
      <c r="L620" s="231" t="str">
        <f>IF(F620="","",VLOOKUP(F620,別表３!$B$9:$D$14,3,FALSE))</f>
        <v/>
      </c>
      <c r="M620" s="98"/>
      <c r="N620" s="98"/>
      <c r="O620" s="97"/>
      <c r="P620" s="232">
        <f t="shared" si="61"/>
        <v>0</v>
      </c>
      <c r="Q620" s="7">
        <f t="shared" si="65"/>
        <v>0</v>
      </c>
      <c r="R620" s="7">
        <f t="shared" si="52"/>
        <v>0</v>
      </c>
      <c r="S620" s="7">
        <f t="shared" si="53"/>
        <v>0</v>
      </c>
      <c r="T620" s="7" t="str">
        <f t="shared" si="60"/>
        <v/>
      </c>
      <c r="U620" s="7" t="str">
        <f t="shared" si="64"/>
        <v/>
      </c>
    </row>
    <row r="621" spans="1:21" ht="15.95" hidden="1" customHeight="1">
      <c r="A621" s="230" t="s">
        <v>1775</v>
      </c>
      <c r="B621" s="105"/>
      <c r="C621" s="108"/>
      <c r="D621" s="108"/>
      <c r="E621" s="109"/>
      <c r="F621" s="109"/>
      <c r="G621" s="194">
        <f>VLOOKUP(E621,別表３!$B$9:$I$14,6,FALSE)</f>
        <v>0</v>
      </c>
      <c r="H621" s="194">
        <f>VLOOKUP($F621,別表３!$B$9:$I$14,6,FALSE)</f>
        <v>0</v>
      </c>
      <c r="I621" s="194">
        <f>VLOOKUP($F621,別表３!$B$9:$I$14,6,FALSE)</f>
        <v>0</v>
      </c>
      <c r="J621" s="194">
        <f>IF(F621=5,別表２!$E$2,0)</f>
        <v>0</v>
      </c>
      <c r="K621" s="194">
        <f>VLOOKUP($F621,別表３!$B$9:$I$14,4,FALSE)</f>
        <v>0</v>
      </c>
      <c r="L621" s="231" t="str">
        <f>IF(F621="","",VLOOKUP(F621,別表３!$B$9:$D$14,3,FALSE))</f>
        <v/>
      </c>
      <c r="M621" s="98"/>
      <c r="N621" s="98"/>
      <c r="O621" s="97"/>
      <c r="P621" s="232">
        <f t="shared" si="61"/>
        <v>0</v>
      </c>
      <c r="Q621" s="7">
        <f t="shared" si="65"/>
        <v>0</v>
      </c>
      <c r="R621" s="7">
        <f t="shared" si="52"/>
        <v>0</v>
      </c>
      <c r="S621" s="7">
        <f t="shared" si="53"/>
        <v>0</v>
      </c>
      <c r="T621" s="7" t="str">
        <f t="shared" si="60"/>
        <v/>
      </c>
      <c r="U621" s="7" t="str">
        <f t="shared" si="64"/>
        <v/>
      </c>
    </row>
    <row r="622" spans="1:21" ht="15.95" hidden="1" customHeight="1">
      <c r="A622" s="230" t="s">
        <v>1776</v>
      </c>
      <c r="B622" s="105"/>
      <c r="C622" s="109"/>
      <c r="D622" s="109"/>
      <c r="E622" s="109"/>
      <c r="F622" s="109"/>
      <c r="G622" s="194">
        <f>VLOOKUP(E622,別表３!$B$9:$I$14,6,FALSE)</f>
        <v>0</v>
      </c>
      <c r="H622" s="194">
        <f>VLOOKUP($F622,別表３!$B$9:$I$14,6,FALSE)</f>
        <v>0</v>
      </c>
      <c r="I622" s="194">
        <f>VLOOKUP($F622,別表３!$B$9:$I$14,6,FALSE)</f>
        <v>0</v>
      </c>
      <c r="J622" s="194">
        <f>IF(F622=5,別表２!$E$2,0)</f>
        <v>0</v>
      </c>
      <c r="K622" s="194">
        <f>VLOOKUP($F622,別表３!$B$9:$I$14,4,FALSE)</f>
        <v>0</v>
      </c>
      <c r="L622" s="231" t="str">
        <f>IF(F622="","",VLOOKUP(F622,別表３!$B$9:$D$14,3,FALSE))</f>
        <v/>
      </c>
      <c r="M622" s="98"/>
      <c r="N622" s="98"/>
      <c r="O622" s="97"/>
      <c r="P622" s="232">
        <f t="shared" si="61"/>
        <v>0</v>
      </c>
      <c r="Q622" s="7">
        <f t="shared" si="65"/>
        <v>0</v>
      </c>
      <c r="R622" s="7">
        <f t="shared" si="52"/>
        <v>0</v>
      </c>
      <c r="S622" s="7">
        <f t="shared" si="53"/>
        <v>0</v>
      </c>
      <c r="T622" s="7" t="str">
        <f t="shared" si="60"/>
        <v/>
      </c>
      <c r="U622" s="7" t="str">
        <f t="shared" si="64"/>
        <v/>
      </c>
    </row>
    <row r="623" spans="1:21" ht="15.95" hidden="1" customHeight="1">
      <c r="A623" s="230" t="s">
        <v>1777</v>
      </c>
      <c r="B623" s="105"/>
      <c r="C623" s="109"/>
      <c r="D623" s="109"/>
      <c r="E623" s="109"/>
      <c r="F623" s="109"/>
      <c r="G623" s="194">
        <f>VLOOKUP(E623,別表３!$B$9:$I$14,6,FALSE)</f>
        <v>0</v>
      </c>
      <c r="H623" s="194">
        <f>VLOOKUP($F623,別表３!$B$9:$I$14,6,FALSE)</f>
        <v>0</v>
      </c>
      <c r="I623" s="194">
        <f>VLOOKUP($F623,別表３!$B$9:$I$14,6,FALSE)</f>
        <v>0</v>
      </c>
      <c r="J623" s="194">
        <f>IF(F623=5,別表２!$E$2,0)</f>
        <v>0</v>
      </c>
      <c r="K623" s="194">
        <f>VLOOKUP($F623,別表３!$B$9:$I$14,4,FALSE)</f>
        <v>0</v>
      </c>
      <c r="L623" s="231" t="str">
        <f>IF(F623="","",VLOOKUP(F623,別表３!$B$9:$D$14,3,FALSE))</f>
        <v/>
      </c>
      <c r="M623" s="98"/>
      <c r="N623" s="98"/>
      <c r="O623" s="97"/>
      <c r="P623" s="232">
        <f t="shared" si="61"/>
        <v>0</v>
      </c>
      <c r="Q623" s="7">
        <f t="shared" si="65"/>
        <v>0</v>
      </c>
      <c r="R623" s="7">
        <f t="shared" si="52"/>
        <v>0</v>
      </c>
      <c r="S623" s="7">
        <f t="shared" si="53"/>
        <v>0</v>
      </c>
      <c r="T623" s="7" t="str">
        <f t="shared" si="60"/>
        <v/>
      </c>
      <c r="U623" s="7" t="str">
        <f t="shared" si="64"/>
        <v/>
      </c>
    </row>
    <row r="624" spans="1:21" ht="15.95" hidden="1" customHeight="1">
      <c r="A624" s="230" t="s">
        <v>1778</v>
      </c>
      <c r="B624" s="105"/>
      <c r="C624" s="109"/>
      <c r="D624" s="109"/>
      <c r="E624" s="109"/>
      <c r="F624" s="109"/>
      <c r="G624" s="194">
        <f>VLOOKUP(E624,別表３!$B$9:$I$14,6,FALSE)</f>
        <v>0</v>
      </c>
      <c r="H624" s="194">
        <f>VLOOKUP($F624,別表３!$B$9:$I$14,6,FALSE)</f>
        <v>0</v>
      </c>
      <c r="I624" s="194">
        <f>VLOOKUP($F624,別表３!$B$9:$I$14,6,FALSE)</f>
        <v>0</v>
      </c>
      <c r="J624" s="194">
        <f>IF(F624=5,別表２!$E$2,0)</f>
        <v>0</v>
      </c>
      <c r="K624" s="194">
        <f>VLOOKUP($F624,別表３!$B$9:$I$14,4,FALSE)</f>
        <v>0</v>
      </c>
      <c r="L624" s="231" t="str">
        <f>IF(F624="","",VLOOKUP(F624,別表３!$B$9:$D$14,3,FALSE))</f>
        <v/>
      </c>
      <c r="M624" s="98"/>
      <c r="N624" s="98"/>
      <c r="O624" s="97"/>
      <c r="P624" s="232">
        <f t="shared" si="61"/>
        <v>0</v>
      </c>
      <c r="Q624" s="7">
        <f t="shared" si="65"/>
        <v>0</v>
      </c>
      <c r="R624" s="7">
        <f t="shared" si="52"/>
        <v>0</v>
      </c>
      <c r="S624" s="7">
        <f t="shared" si="53"/>
        <v>0</v>
      </c>
      <c r="T624" s="7" t="str">
        <f t="shared" si="60"/>
        <v/>
      </c>
      <c r="U624" s="7" t="str">
        <f t="shared" si="64"/>
        <v/>
      </c>
    </row>
    <row r="625" spans="1:21" ht="15.95" hidden="1" customHeight="1">
      <c r="A625" s="230" t="s">
        <v>1779</v>
      </c>
      <c r="B625" s="105"/>
      <c r="C625" s="109"/>
      <c r="D625" s="109"/>
      <c r="E625" s="109"/>
      <c r="F625" s="109"/>
      <c r="G625" s="194">
        <f>VLOOKUP(E625,別表３!$B$9:$I$14,6,FALSE)</f>
        <v>0</v>
      </c>
      <c r="H625" s="194">
        <f>VLOOKUP($F625,別表３!$B$9:$I$14,6,FALSE)</f>
        <v>0</v>
      </c>
      <c r="I625" s="194">
        <f>VLOOKUP($F625,別表３!$B$9:$I$14,6,FALSE)</f>
        <v>0</v>
      </c>
      <c r="J625" s="194">
        <f>IF(F625=5,別表２!$E$2,0)</f>
        <v>0</v>
      </c>
      <c r="K625" s="194">
        <f>VLOOKUP($F625,別表３!$B$9:$I$14,4,FALSE)</f>
        <v>0</v>
      </c>
      <c r="L625" s="231" t="str">
        <f>IF(F625="","",VLOOKUP(F625,別表３!$B$9:$D$14,3,FALSE))</f>
        <v/>
      </c>
      <c r="M625" s="98"/>
      <c r="N625" s="98"/>
      <c r="O625" s="97"/>
      <c r="P625" s="232">
        <f t="shared" si="61"/>
        <v>0</v>
      </c>
      <c r="Q625" s="7">
        <f t="shared" si="65"/>
        <v>0</v>
      </c>
      <c r="R625" s="7">
        <f t="shared" si="52"/>
        <v>0</v>
      </c>
      <c r="S625" s="7">
        <f t="shared" si="53"/>
        <v>0</v>
      </c>
      <c r="T625" s="7" t="str">
        <f t="shared" si="60"/>
        <v/>
      </c>
      <c r="U625" s="7" t="str">
        <f t="shared" si="64"/>
        <v/>
      </c>
    </row>
    <row r="626" spans="1:21" ht="15.95" hidden="1" customHeight="1">
      <c r="A626" s="230" t="s">
        <v>1780</v>
      </c>
      <c r="B626" s="105"/>
      <c r="C626" s="109"/>
      <c r="D626" s="109"/>
      <c r="E626" s="109"/>
      <c r="F626" s="109"/>
      <c r="G626" s="194">
        <f>VLOOKUP(E626,別表３!$B$9:$I$14,6,FALSE)</f>
        <v>0</v>
      </c>
      <c r="H626" s="194">
        <f>VLOOKUP($F626,別表３!$B$9:$I$14,6,FALSE)</f>
        <v>0</v>
      </c>
      <c r="I626" s="194">
        <f>VLOOKUP($F626,別表３!$B$9:$I$14,6,FALSE)</f>
        <v>0</v>
      </c>
      <c r="J626" s="194">
        <f>IF(F626=5,別表２!$E$2,0)</f>
        <v>0</v>
      </c>
      <c r="K626" s="194">
        <f>VLOOKUP($F626,別表３!$B$9:$I$14,4,FALSE)</f>
        <v>0</v>
      </c>
      <c r="L626" s="231" t="str">
        <f>IF(F626="","",VLOOKUP(F626,別表３!$B$9:$D$14,3,FALSE))</f>
        <v/>
      </c>
      <c r="M626" s="98"/>
      <c r="N626" s="98"/>
      <c r="O626" s="97"/>
      <c r="P626" s="232">
        <f t="shared" si="61"/>
        <v>0</v>
      </c>
      <c r="Q626" s="7">
        <f t="shared" si="65"/>
        <v>0</v>
      </c>
      <c r="R626" s="7">
        <f t="shared" si="52"/>
        <v>0</v>
      </c>
      <c r="S626" s="7">
        <f t="shared" si="53"/>
        <v>0</v>
      </c>
      <c r="T626" s="7" t="str">
        <f t="shared" si="60"/>
        <v/>
      </c>
      <c r="U626" s="7" t="str">
        <f t="shared" si="64"/>
        <v/>
      </c>
    </row>
    <row r="627" spans="1:21" ht="15.95" hidden="1" customHeight="1">
      <c r="A627" s="230" t="s">
        <v>1781</v>
      </c>
      <c r="B627" s="105"/>
      <c r="C627" s="109"/>
      <c r="D627" s="109"/>
      <c r="E627" s="109"/>
      <c r="F627" s="109"/>
      <c r="G627" s="194">
        <f>VLOOKUP(E627,別表３!$B$9:$I$14,6,FALSE)</f>
        <v>0</v>
      </c>
      <c r="H627" s="194">
        <f>VLOOKUP($F627,別表３!$B$9:$I$14,6,FALSE)</f>
        <v>0</v>
      </c>
      <c r="I627" s="194">
        <f>VLOOKUP($F627,別表３!$B$9:$I$14,6,FALSE)</f>
        <v>0</v>
      </c>
      <c r="J627" s="194">
        <f>IF(F627=5,別表２!$E$2,0)</f>
        <v>0</v>
      </c>
      <c r="K627" s="194">
        <f>VLOOKUP($F627,別表３!$B$9:$I$14,4,FALSE)</f>
        <v>0</v>
      </c>
      <c r="L627" s="231" t="str">
        <f>IF(F627="","",VLOOKUP(F627,別表３!$B$9:$D$14,3,FALSE))</f>
        <v/>
      </c>
      <c r="M627" s="98"/>
      <c r="N627" s="98"/>
      <c r="O627" s="97"/>
      <c r="P627" s="232">
        <f t="shared" si="61"/>
        <v>0</v>
      </c>
      <c r="Q627" s="7">
        <f t="shared" si="65"/>
        <v>0</v>
      </c>
      <c r="R627" s="7">
        <f t="shared" si="52"/>
        <v>0</v>
      </c>
      <c r="S627" s="7">
        <f t="shared" si="53"/>
        <v>0</v>
      </c>
      <c r="T627" s="7" t="str">
        <f t="shared" si="60"/>
        <v/>
      </c>
      <c r="U627" s="7" t="str">
        <f t="shared" si="64"/>
        <v/>
      </c>
    </row>
    <row r="628" spans="1:21" ht="15.95" hidden="1" customHeight="1">
      <c r="A628" s="230" t="s">
        <v>1782</v>
      </c>
      <c r="B628" s="105"/>
      <c r="C628" s="108"/>
      <c r="D628" s="108"/>
      <c r="E628" s="109"/>
      <c r="F628" s="109"/>
      <c r="G628" s="194">
        <f>VLOOKUP(E628,別表３!$B$9:$I$14,6,FALSE)</f>
        <v>0</v>
      </c>
      <c r="H628" s="194">
        <f>VLOOKUP($F628,別表３!$B$9:$I$14,6,FALSE)</f>
        <v>0</v>
      </c>
      <c r="I628" s="194">
        <f>VLOOKUP($F628,別表３!$B$9:$I$14,6,FALSE)</f>
        <v>0</v>
      </c>
      <c r="J628" s="194">
        <f>IF(F628=5,別表２!$E$2,0)</f>
        <v>0</v>
      </c>
      <c r="K628" s="194">
        <f>VLOOKUP($F628,別表３!$B$9:$I$14,4,FALSE)</f>
        <v>0</v>
      </c>
      <c r="L628" s="231" t="str">
        <f>IF(F628="","",VLOOKUP(F628,別表３!$B$9:$D$14,3,FALSE))</f>
        <v/>
      </c>
      <c r="M628" s="98"/>
      <c r="N628" s="98"/>
      <c r="O628" s="97"/>
      <c r="P628" s="232">
        <f t="shared" si="61"/>
        <v>0</v>
      </c>
      <c r="Q628" s="7">
        <f t="shared" si="65"/>
        <v>0</v>
      </c>
      <c r="R628" s="7">
        <f t="shared" si="52"/>
        <v>0</v>
      </c>
      <c r="S628" s="7">
        <f t="shared" si="53"/>
        <v>0</v>
      </c>
      <c r="T628" s="7" t="str">
        <f t="shared" si="60"/>
        <v/>
      </c>
      <c r="U628" s="7" t="str">
        <f t="shared" si="64"/>
        <v/>
      </c>
    </row>
    <row r="629" spans="1:21" ht="15.95" hidden="1" customHeight="1">
      <c r="A629" s="230" t="s">
        <v>1783</v>
      </c>
      <c r="B629" s="105"/>
      <c r="C629" s="108"/>
      <c r="D629" s="108"/>
      <c r="E629" s="109"/>
      <c r="F629" s="109"/>
      <c r="G629" s="194">
        <f>VLOOKUP(E629,別表３!$B$9:$I$14,6,FALSE)</f>
        <v>0</v>
      </c>
      <c r="H629" s="194">
        <f>VLOOKUP($F629,別表３!$B$9:$I$14,6,FALSE)</f>
        <v>0</v>
      </c>
      <c r="I629" s="194">
        <f>VLOOKUP($F629,別表３!$B$9:$I$14,6,FALSE)</f>
        <v>0</v>
      </c>
      <c r="J629" s="194">
        <f>IF(F629=5,別表２!$E$2,0)</f>
        <v>0</v>
      </c>
      <c r="K629" s="194">
        <f>VLOOKUP($F629,別表３!$B$9:$I$14,4,FALSE)</f>
        <v>0</v>
      </c>
      <c r="L629" s="231" t="str">
        <f>IF(F629="","",VLOOKUP(F629,別表３!$B$9:$D$14,3,FALSE))</f>
        <v/>
      </c>
      <c r="M629" s="98"/>
      <c r="N629" s="98"/>
      <c r="O629" s="97"/>
      <c r="P629" s="232">
        <f t="shared" si="61"/>
        <v>0</v>
      </c>
      <c r="Q629" s="7">
        <f t="shared" si="65"/>
        <v>0</v>
      </c>
      <c r="R629" s="7">
        <f t="shared" si="52"/>
        <v>0</v>
      </c>
      <c r="S629" s="7">
        <f t="shared" si="53"/>
        <v>0</v>
      </c>
      <c r="T629" s="7" t="str">
        <f t="shared" si="60"/>
        <v/>
      </c>
      <c r="U629" s="7" t="str">
        <f t="shared" si="64"/>
        <v/>
      </c>
    </row>
    <row r="630" spans="1:21" ht="15.95" hidden="1" customHeight="1">
      <c r="A630" s="230" t="s">
        <v>1784</v>
      </c>
      <c r="B630" s="105"/>
      <c r="C630" s="108"/>
      <c r="D630" s="108"/>
      <c r="E630" s="109"/>
      <c r="F630" s="109"/>
      <c r="G630" s="194">
        <f>VLOOKUP(E630,別表３!$B$9:$I$14,6,FALSE)</f>
        <v>0</v>
      </c>
      <c r="H630" s="194">
        <f>VLOOKUP($F630,別表３!$B$9:$I$14,6,FALSE)</f>
        <v>0</v>
      </c>
      <c r="I630" s="194">
        <f>VLOOKUP($F630,別表３!$B$9:$I$14,6,FALSE)</f>
        <v>0</v>
      </c>
      <c r="J630" s="194">
        <f>IF(F630=5,別表２!$E$2,0)</f>
        <v>0</v>
      </c>
      <c r="K630" s="194">
        <f>VLOOKUP($F630,別表３!$B$9:$I$14,4,FALSE)</f>
        <v>0</v>
      </c>
      <c r="L630" s="231" t="str">
        <f>IF(F630="","",VLOOKUP(F630,別表３!$B$9:$D$14,3,FALSE))</f>
        <v/>
      </c>
      <c r="M630" s="98"/>
      <c r="N630" s="98"/>
      <c r="O630" s="97"/>
      <c r="P630" s="232">
        <f t="shared" si="61"/>
        <v>0</v>
      </c>
      <c r="Q630" s="7">
        <f>IF(E630=5,G630,0)</f>
        <v>0</v>
      </c>
      <c r="R630" s="7">
        <f t="shared" si="52"/>
        <v>0</v>
      </c>
      <c r="S630" s="7">
        <f t="shared" si="53"/>
        <v>0</v>
      </c>
      <c r="T630" s="7" t="str">
        <f t="shared" ref="T630:T693" si="66">IF(E630="","",VLOOKUP(E630,$V$53:$W$58,2,FALSE))</f>
        <v/>
      </c>
      <c r="U630" s="7" t="str">
        <f t="shared" si="64"/>
        <v/>
      </c>
    </row>
    <row r="631" spans="1:21" s="217" customFormat="1" ht="15.95" hidden="1" customHeight="1">
      <c r="A631" s="230" t="s">
        <v>1785</v>
      </c>
      <c r="B631" s="105"/>
      <c r="C631" s="108"/>
      <c r="D631" s="108"/>
      <c r="E631" s="108"/>
      <c r="F631" s="108"/>
      <c r="G631" s="194">
        <f>VLOOKUP(E631,別表３!$B$9:$I$14,6,FALSE)</f>
        <v>0</v>
      </c>
      <c r="H631" s="194">
        <f>VLOOKUP($F631,別表３!$B$9:$I$14,6,FALSE)</f>
        <v>0</v>
      </c>
      <c r="I631" s="194">
        <f>VLOOKUP($F631,別表３!$B$9:$I$14,6,FALSE)</f>
        <v>0</v>
      </c>
      <c r="J631" s="194">
        <f>IF(F631=5,別表２!$E$2,0)</f>
        <v>0</v>
      </c>
      <c r="K631" s="194">
        <f>VLOOKUP($F631,別表３!$B$9:$I$14,4,FALSE)</f>
        <v>0</v>
      </c>
      <c r="L631" s="231" t="str">
        <f>IF(F631="","",VLOOKUP(F631,別表３!$B$9:$D$14,3,FALSE))</f>
        <v/>
      </c>
      <c r="M631" s="98"/>
      <c r="N631" s="98"/>
      <c r="O631" s="97"/>
      <c r="P631" s="232">
        <f t="shared" ref="P631:P694" si="67">IF(J631=0,0,IF(M631="",J631,M631))+IF(N631="",K631,IF(L631&lt;=N631+O631,L631,N631+O631))+SUM(G631:I631)</f>
        <v>0</v>
      </c>
      <c r="Q631" s="7">
        <f t="shared" ref="Q631:Q651" si="68">IF(E631=5,G631,0)</f>
        <v>0</v>
      </c>
      <c r="R631" s="7">
        <f t="shared" si="52"/>
        <v>0</v>
      </c>
      <c r="S631" s="7">
        <f t="shared" si="53"/>
        <v>0</v>
      </c>
      <c r="T631" s="7" t="str">
        <f t="shared" si="66"/>
        <v/>
      </c>
      <c r="U631" s="7" t="str">
        <f t="shared" si="64"/>
        <v/>
      </c>
    </row>
    <row r="632" spans="1:21" s="217" customFormat="1" ht="15.95" hidden="1" customHeight="1">
      <c r="A632" s="230" t="s">
        <v>1786</v>
      </c>
      <c r="B632" s="105"/>
      <c r="C632" s="108"/>
      <c r="D632" s="108"/>
      <c r="E632" s="108"/>
      <c r="F632" s="108"/>
      <c r="G632" s="194">
        <f>VLOOKUP(E632,別表３!$B$9:$I$14,6,FALSE)</f>
        <v>0</v>
      </c>
      <c r="H632" s="194">
        <f>VLOOKUP($F632,別表３!$B$9:$I$14,6,FALSE)</f>
        <v>0</v>
      </c>
      <c r="I632" s="194">
        <f>VLOOKUP($F632,別表３!$B$9:$I$14,6,FALSE)</f>
        <v>0</v>
      </c>
      <c r="J632" s="194">
        <f>IF(F632=5,別表２!$E$2,0)</f>
        <v>0</v>
      </c>
      <c r="K632" s="194">
        <f>VLOOKUP($F632,別表３!$B$9:$I$14,4,FALSE)</f>
        <v>0</v>
      </c>
      <c r="L632" s="231" t="str">
        <f>IF(F632="","",VLOOKUP(F632,別表３!$B$9:$D$14,3,FALSE))</f>
        <v/>
      </c>
      <c r="M632" s="98"/>
      <c r="N632" s="98"/>
      <c r="O632" s="97"/>
      <c r="P632" s="232">
        <f t="shared" si="67"/>
        <v>0</v>
      </c>
      <c r="Q632" s="7">
        <f t="shared" si="68"/>
        <v>0</v>
      </c>
      <c r="R632" s="7">
        <f t="shared" si="52"/>
        <v>0</v>
      </c>
      <c r="S632" s="7">
        <f t="shared" si="53"/>
        <v>0</v>
      </c>
      <c r="T632" s="7" t="str">
        <f t="shared" si="66"/>
        <v/>
      </c>
      <c r="U632" s="7" t="str">
        <f t="shared" si="64"/>
        <v/>
      </c>
    </row>
    <row r="633" spans="1:21" s="217" customFormat="1" ht="15.95" hidden="1" customHeight="1">
      <c r="A633" s="230" t="s">
        <v>1787</v>
      </c>
      <c r="B633" s="105"/>
      <c r="C633" s="110"/>
      <c r="D633" s="110"/>
      <c r="E633" s="108"/>
      <c r="F633" s="108"/>
      <c r="G633" s="194">
        <f>VLOOKUP(E633,別表３!$B$9:$I$14,6,FALSE)</f>
        <v>0</v>
      </c>
      <c r="H633" s="194">
        <f>VLOOKUP($F633,別表３!$B$9:$I$14,6,FALSE)</f>
        <v>0</v>
      </c>
      <c r="I633" s="194">
        <f>VLOOKUP($F633,別表３!$B$9:$I$14,6,FALSE)</f>
        <v>0</v>
      </c>
      <c r="J633" s="194">
        <f>IF(F633=5,別表２!$E$2,0)</f>
        <v>0</v>
      </c>
      <c r="K633" s="194">
        <f>VLOOKUP($F633,別表３!$B$9:$I$14,4,FALSE)</f>
        <v>0</v>
      </c>
      <c r="L633" s="231" t="str">
        <f>IF(F633="","",VLOOKUP(F633,別表３!$B$9:$D$14,3,FALSE))</f>
        <v/>
      </c>
      <c r="M633" s="98"/>
      <c r="N633" s="98"/>
      <c r="O633" s="97"/>
      <c r="P633" s="232">
        <f t="shared" si="67"/>
        <v>0</v>
      </c>
      <c r="Q633" s="7">
        <f t="shared" si="68"/>
        <v>0</v>
      </c>
      <c r="R633" s="7">
        <f t="shared" si="52"/>
        <v>0</v>
      </c>
      <c r="S633" s="7">
        <f t="shared" si="53"/>
        <v>0</v>
      </c>
      <c r="T633" s="7" t="str">
        <f t="shared" si="66"/>
        <v/>
      </c>
      <c r="U633" s="7" t="str">
        <f t="shared" si="64"/>
        <v/>
      </c>
    </row>
    <row r="634" spans="1:21" s="217" customFormat="1" ht="15.95" hidden="1" customHeight="1">
      <c r="A634" s="230" t="s">
        <v>1788</v>
      </c>
      <c r="B634" s="105"/>
      <c r="C634" s="108"/>
      <c r="D634" s="108"/>
      <c r="E634" s="108"/>
      <c r="F634" s="108"/>
      <c r="G634" s="194">
        <f>VLOOKUP(E634,別表３!$B$9:$I$14,6,FALSE)</f>
        <v>0</v>
      </c>
      <c r="H634" s="194">
        <f>VLOOKUP($F634,別表３!$B$9:$I$14,6,FALSE)</f>
        <v>0</v>
      </c>
      <c r="I634" s="194">
        <f>VLOOKUP($F634,別表３!$B$9:$I$14,6,FALSE)</f>
        <v>0</v>
      </c>
      <c r="J634" s="194">
        <f>IF(F634=5,別表２!$E$2,0)</f>
        <v>0</v>
      </c>
      <c r="K634" s="194">
        <f>VLOOKUP($F634,別表３!$B$9:$I$14,4,FALSE)</f>
        <v>0</v>
      </c>
      <c r="L634" s="231" t="str">
        <f>IF(F634="","",VLOOKUP(F634,別表３!$B$9:$D$14,3,FALSE))</f>
        <v/>
      </c>
      <c r="M634" s="98"/>
      <c r="N634" s="98"/>
      <c r="O634" s="97"/>
      <c r="P634" s="232">
        <f t="shared" si="67"/>
        <v>0</v>
      </c>
      <c r="Q634" s="7">
        <f t="shared" si="68"/>
        <v>0</v>
      </c>
      <c r="R634" s="7">
        <f t="shared" si="52"/>
        <v>0</v>
      </c>
      <c r="S634" s="7">
        <f t="shared" si="53"/>
        <v>0</v>
      </c>
      <c r="T634" s="7" t="str">
        <f t="shared" si="66"/>
        <v/>
      </c>
      <c r="U634" s="7" t="str">
        <f t="shared" si="64"/>
        <v/>
      </c>
    </row>
    <row r="635" spans="1:21" ht="15.95" hidden="1" customHeight="1">
      <c r="A635" s="230" t="s">
        <v>1789</v>
      </c>
      <c r="B635" s="105"/>
      <c r="C635" s="108"/>
      <c r="D635" s="108"/>
      <c r="E635" s="109"/>
      <c r="F635" s="109"/>
      <c r="G635" s="194">
        <f>VLOOKUP(E635,別表３!$B$9:$I$14,6,FALSE)</f>
        <v>0</v>
      </c>
      <c r="H635" s="194">
        <f>VLOOKUP($F635,別表３!$B$9:$I$14,6,FALSE)</f>
        <v>0</v>
      </c>
      <c r="I635" s="194">
        <f>VLOOKUP($F635,別表３!$B$9:$I$14,6,FALSE)</f>
        <v>0</v>
      </c>
      <c r="J635" s="194">
        <f>IF(F635=5,別表２!$E$2,0)</f>
        <v>0</v>
      </c>
      <c r="K635" s="194">
        <f>VLOOKUP($F635,別表３!$B$9:$I$14,4,FALSE)</f>
        <v>0</v>
      </c>
      <c r="L635" s="231" t="str">
        <f>IF(F635="","",VLOOKUP(F635,別表３!$B$9:$D$14,3,FALSE))</f>
        <v/>
      </c>
      <c r="M635" s="98"/>
      <c r="N635" s="98"/>
      <c r="O635" s="97"/>
      <c r="P635" s="232">
        <f t="shared" si="67"/>
        <v>0</v>
      </c>
      <c r="Q635" s="7">
        <f t="shared" si="68"/>
        <v>0</v>
      </c>
      <c r="R635" s="7">
        <f t="shared" si="52"/>
        <v>0</v>
      </c>
      <c r="S635" s="7">
        <f t="shared" si="53"/>
        <v>0</v>
      </c>
      <c r="T635" s="7" t="str">
        <f t="shared" si="66"/>
        <v/>
      </c>
      <c r="U635" s="7" t="str">
        <f t="shared" si="64"/>
        <v/>
      </c>
    </row>
    <row r="636" spans="1:21" ht="15.95" hidden="1" customHeight="1">
      <c r="A636" s="230" t="s">
        <v>1790</v>
      </c>
      <c r="B636" s="105"/>
      <c r="C636" s="108"/>
      <c r="D636" s="108"/>
      <c r="E636" s="109"/>
      <c r="F636" s="109"/>
      <c r="G636" s="194">
        <f>VLOOKUP(E636,別表３!$B$9:$I$14,6,FALSE)</f>
        <v>0</v>
      </c>
      <c r="H636" s="194">
        <f>VLOOKUP($F636,別表３!$B$9:$I$14,6,FALSE)</f>
        <v>0</v>
      </c>
      <c r="I636" s="194">
        <f>VLOOKUP($F636,別表３!$B$9:$I$14,6,FALSE)</f>
        <v>0</v>
      </c>
      <c r="J636" s="194">
        <f>IF(F636=5,別表２!$E$2,0)</f>
        <v>0</v>
      </c>
      <c r="K636" s="194">
        <f>VLOOKUP($F636,別表３!$B$9:$I$14,4,FALSE)</f>
        <v>0</v>
      </c>
      <c r="L636" s="231" t="str">
        <f>IF(F636="","",VLOOKUP(F636,別表３!$B$9:$D$14,3,FALSE))</f>
        <v/>
      </c>
      <c r="M636" s="98"/>
      <c r="N636" s="98"/>
      <c r="O636" s="97"/>
      <c r="P636" s="232">
        <f t="shared" si="67"/>
        <v>0</v>
      </c>
      <c r="Q636" s="7">
        <f t="shared" si="68"/>
        <v>0</v>
      </c>
      <c r="R636" s="7">
        <f t="shared" si="52"/>
        <v>0</v>
      </c>
      <c r="S636" s="7">
        <f t="shared" si="53"/>
        <v>0</v>
      </c>
      <c r="T636" s="7" t="str">
        <f t="shared" si="66"/>
        <v/>
      </c>
      <c r="U636" s="7" t="str">
        <f t="shared" si="64"/>
        <v/>
      </c>
    </row>
    <row r="637" spans="1:21" ht="15.95" hidden="1" customHeight="1">
      <c r="A637" s="230" t="s">
        <v>1791</v>
      </c>
      <c r="B637" s="105"/>
      <c r="C637" s="108"/>
      <c r="D637" s="108"/>
      <c r="E637" s="109"/>
      <c r="F637" s="109"/>
      <c r="G637" s="194">
        <f>VLOOKUP(E637,別表３!$B$9:$I$14,6,FALSE)</f>
        <v>0</v>
      </c>
      <c r="H637" s="194">
        <f>VLOOKUP($F637,別表３!$B$9:$I$14,6,FALSE)</f>
        <v>0</v>
      </c>
      <c r="I637" s="194">
        <f>VLOOKUP($F637,別表３!$B$9:$I$14,6,FALSE)</f>
        <v>0</v>
      </c>
      <c r="J637" s="194">
        <f>IF(F637=5,別表２!$E$2,0)</f>
        <v>0</v>
      </c>
      <c r="K637" s="194">
        <f>VLOOKUP($F637,別表３!$B$9:$I$14,4,FALSE)</f>
        <v>0</v>
      </c>
      <c r="L637" s="231" t="str">
        <f>IF(F637="","",VLOOKUP(F637,別表３!$B$9:$D$14,3,FALSE))</f>
        <v/>
      </c>
      <c r="M637" s="98"/>
      <c r="N637" s="98"/>
      <c r="O637" s="97"/>
      <c r="P637" s="232">
        <f t="shared" si="67"/>
        <v>0</v>
      </c>
      <c r="Q637" s="7">
        <f t="shared" si="68"/>
        <v>0</v>
      </c>
      <c r="R637" s="7">
        <f t="shared" si="52"/>
        <v>0</v>
      </c>
      <c r="S637" s="7">
        <f t="shared" si="53"/>
        <v>0</v>
      </c>
      <c r="T637" s="7" t="str">
        <f t="shared" si="66"/>
        <v/>
      </c>
      <c r="U637" s="7" t="str">
        <f t="shared" si="64"/>
        <v/>
      </c>
    </row>
    <row r="638" spans="1:21" ht="15.95" hidden="1" customHeight="1">
      <c r="A638" s="230" t="s">
        <v>1792</v>
      </c>
      <c r="B638" s="105"/>
      <c r="C638" s="108"/>
      <c r="D638" s="108"/>
      <c r="E638" s="109"/>
      <c r="F638" s="109"/>
      <c r="G638" s="194">
        <f>VLOOKUP(E638,別表３!$B$9:$I$14,6,FALSE)</f>
        <v>0</v>
      </c>
      <c r="H638" s="194">
        <f>VLOOKUP($F638,別表３!$B$9:$I$14,6,FALSE)</f>
        <v>0</v>
      </c>
      <c r="I638" s="194">
        <f>VLOOKUP($F638,別表３!$B$9:$I$14,6,FALSE)</f>
        <v>0</v>
      </c>
      <c r="J638" s="194">
        <f>IF(F638=5,別表２!$E$2,0)</f>
        <v>0</v>
      </c>
      <c r="K638" s="194">
        <f>VLOOKUP($F638,別表３!$B$9:$I$14,4,FALSE)</f>
        <v>0</v>
      </c>
      <c r="L638" s="231" t="str">
        <f>IF(F638="","",VLOOKUP(F638,別表３!$B$9:$D$14,3,FALSE))</f>
        <v/>
      </c>
      <c r="M638" s="98"/>
      <c r="N638" s="98"/>
      <c r="O638" s="97"/>
      <c r="P638" s="232">
        <f t="shared" si="67"/>
        <v>0</v>
      </c>
      <c r="Q638" s="7">
        <f t="shared" si="68"/>
        <v>0</v>
      </c>
      <c r="R638" s="7">
        <f t="shared" si="52"/>
        <v>0</v>
      </c>
      <c r="S638" s="7">
        <f t="shared" si="53"/>
        <v>0</v>
      </c>
      <c r="T638" s="7" t="str">
        <f t="shared" si="66"/>
        <v/>
      </c>
      <c r="U638" s="7" t="str">
        <f t="shared" si="64"/>
        <v/>
      </c>
    </row>
    <row r="639" spans="1:21" ht="15.95" hidden="1" customHeight="1">
      <c r="A639" s="230" t="s">
        <v>1793</v>
      </c>
      <c r="B639" s="105"/>
      <c r="C639" s="108"/>
      <c r="D639" s="108"/>
      <c r="E639" s="109"/>
      <c r="F639" s="109"/>
      <c r="G639" s="194">
        <f>VLOOKUP(E639,別表３!$B$9:$I$14,6,FALSE)</f>
        <v>0</v>
      </c>
      <c r="H639" s="194">
        <f>VLOOKUP($F639,別表３!$B$9:$I$14,6,FALSE)</f>
        <v>0</v>
      </c>
      <c r="I639" s="194">
        <f>VLOOKUP($F639,別表３!$B$9:$I$14,6,FALSE)</f>
        <v>0</v>
      </c>
      <c r="J639" s="194">
        <f>IF(F639=5,別表２!$E$2,0)</f>
        <v>0</v>
      </c>
      <c r="K639" s="194">
        <f>VLOOKUP($F639,別表３!$B$9:$I$14,4,FALSE)</f>
        <v>0</v>
      </c>
      <c r="L639" s="231" t="str">
        <f>IF(F639="","",VLOOKUP(F639,別表３!$B$9:$D$14,3,FALSE))</f>
        <v/>
      </c>
      <c r="M639" s="98"/>
      <c r="N639" s="98"/>
      <c r="O639" s="97"/>
      <c r="P639" s="232">
        <f t="shared" si="67"/>
        <v>0</v>
      </c>
      <c r="Q639" s="7">
        <f t="shared" si="68"/>
        <v>0</v>
      </c>
      <c r="R639" s="7">
        <f t="shared" si="52"/>
        <v>0</v>
      </c>
      <c r="S639" s="7">
        <f t="shared" si="53"/>
        <v>0</v>
      </c>
      <c r="T639" s="7" t="str">
        <f t="shared" si="66"/>
        <v/>
      </c>
      <c r="U639" s="7" t="str">
        <f t="shared" si="64"/>
        <v/>
      </c>
    </row>
    <row r="640" spans="1:21" ht="15.95" hidden="1" customHeight="1">
      <c r="A640" s="230" t="s">
        <v>1794</v>
      </c>
      <c r="B640" s="105"/>
      <c r="C640" s="108"/>
      <c r="D640" s="108"/>
      <c r="E640" s="109"/>
      <c r="F640" s="109"/>
      <c r="G640" s="194">
        <f>VLOOKUP(E640,別表３!$B$9:$I$14,6,FALSE)</f>
        <v>0</v>
      </c>
      <c r="H640" s="194">
        <f>VLOOKUP($F640,別表３!$B$9:$I$14,6,FALSE)</f>
        <v>0</v>
      </c>
      <c r="I640" s="194">
        <f>VLOOKUP($F640,別表３!$B$9:$I$14,6,FALSE)</f>
        <v>0</v>
      </c>
      <c r="J640" s="194">
        <f>IF(F640=5,別表２!$E$2,0)</f>
        <v>0</v>
      </c>
      <c r="K640" s="194">
        <f>VLOOKUP($F640,別表３!$B$9:$I$14,4,FALSE)</f>
        <v>0</v>
      </c>
      <c r="L640" s="231" t="str">
        <f>IF(F640="","",VLOOKUP(F640,別表３!$B$9:$D$14,3,FALSE))</f>
        <v/>
      </c>
      <c r="M640" s="98"/>
      <c r="N640" s="98"/>
      <c r="O640" s="97"/>
      <c r="P640" s="232">
        <f t="shared" si="67"/>
        <v>0</v>
      </c>
      <c r="Q640" s="7">
        <f t="shared" si="68"/>
        <v>0</v>
      </c>
      <c r="R640" s="7">
        <f t="shared" si="52"/>
        <v>0</v>
      </c>
      <c r="S640" s="7">
        <f t="shared" si="53"/>
        <v>0</v>
      </c>
      <c r="T640" s="7" t="str">
        <f t="shared" si="66"/>
        <v/>
      </c>
      <c r="U640" s="7" t="str">
        <f t="shared" si="64"/>
        <v/>
      </c>
    </row>
    <row r="641" spans="1:21" ht="15.95" hidden="1" customHeight="1">
      <c r="A641" s="230" t="s">
        <v>1795</v>
      </c>
      <c r="B641" s="105"/>
      <c r="C641" s="109"/>
      <c r="D641" s="109"/>
      <c r="E641" s="109"/>
      <c r="F641" s="109"/>
      <c r="G641" s="194">
        <f>VLOOKUP(E641,別表３!$B$9:$I$14,6,FALSE)</f>
        <v>0</v>
      </c>
      <c r="H641" s="194">
        <f>VLOOKUP($F641,別表３!$B$9:$I$14,6,FALSE)</f>
        <v>0</v>
      </c>
      <c r="I641" s="194">
        <f>VLOOKUP($F641,別表３!$B$9:$I$14,6,FALSE)</f>
        <v>0</v>
      </c>
      <c r="J641" s="194">
        <f>IF(F641=5,別表２!$E$2,0)</f>
        <v>0</v>
      </c>
      <c r="K641" s="194">
        <f>VLOOKUP($F641,別表３!$B$9:$I$14,4,FALSE)</f>
        <v>0</v>
      </c>
      <c r="L641" s="231" t="str">
        <f>IF(F641="","",VLOOKUP(F641,別表３!$B$9:$D$14,3,FALSE))</f>
        <v/>
      </c>
      <c r="M641" s="98"/>
      <c r="N641" s="98"/>
      <c r="O641" s="97"/>
      <c r="P641" s="232">
        <f t="shared" si="67"/>
        <v>0</v>
      </c>
      <c r="Q641" s="7">
        <f t="shared" si="68"/>
        <v>0</v>
      </c>
      <c r="R641" s="7">
        <f t="shared" si="52"/>
        <v>0</v>
      </c>
      <c r="S641" s="7">
        <f t="shared" si="53"/>
        <v>0</v>
      </c>
      <c r="T641" s="7" t="str">
        <f t="shared" si="66"/>
        <v/>
      </c>
      <c r="U641" s="7" t="str">
        <f t="shared" si="64"/>
        <v/>
      </c>
    </row>
    <row r="642" spans="1:21" ht="15.95" hidden="1" customHeight="1">
      <c r="A642" s="230" t="s">
        <v>1796</v>
      </c>
      <c r="B642" s="105"/>
      <c r="C642" s="109"/>
      <c r="D642" s="109"/>
      <c r="E642" s="109"/>
      <c r="F642" s="109"/>
      <c r="G642" s="194">
        <f>VLOOKUP(E642,別表３!$B$9:$I$14,6,FALSE)</f>
        <v>0</v>
      </c>
      <c r="H642" s="194">
        <f>VLOOKUP($F642,別表３!$B$9:$I$14,6,FALSE)</f>
        <v>0</v>
      </c>
      <c r="I642" s="194">
        <f>VLOOKUP($F642,別表３!$B$9:$I$14,6,FALSE)</f>
        <v>0</v>
      </c>
      <c r="J642" s="194">
        <f>IF(F642=5,別表２!$E$2,0)</f>
        <v>0</v>
      </c>
      <c r="K642" s="194">
        <f>VLOOKUP($F642,別表３!$B$9:$I$14,4,FALSE)</f>
        <v>0</v>
      </c>
      <c r="L642" s="231" t="str">
        <f>IF(F642="","",VLOOKUP(F642,別表３!$B$9:$D$14,3,FALSE))</f>
        <v/>
      </c>
      <c r="M642" s="98"/>
      <c r="N642" s="98"/>
      <c r="O642" s="97"/>
      <c r="P642" s="232">
        <f t="shared" si="67"/>
        <v>0</v>
      </c>
      <c r="Q642" s="7">
        <f t="shared" si="68"/>
        <v>0</v>
      </c>
      <c r="R642" s="7">
        <f t="shared" si="52"/>
        <v>0</v>
      </c>
      <c r="S642" s="7">
        <f t="shared" si="53"/>
        <v>0</v>
      </c>
      <c r="T642" s="7" t="str">
        <f t="shared" si="66"/>
        <v/>
      </c>
      <c r="U642" s="7" t="str">
        <f t="shared" si="64"/>
        <v/>
      </c>
    </row>
    <row r="643" spans="1:21" ht="15.95" hidden="1" customHeight="1">
      <c r="A643" s="230" t="s">
        <v>1797</v>
      </c>
      <c r="B643" s="105"/>
      <c r="C643" s="109"/>
      <c r="D643" s="109"/>
      <c r="E643" s="109"/>
      <c r="F643" s="109"/>
      <c r="G643" s="194">
        <f>VLOOKUP(E643,別表３!$B$9:$I$14,6,FALSE)</f>
        <v>0</v>
      </c>
      <c r="H643" s="194">
        <f>VLOOKUP($F643,別表３!$B$9:$I$14,6,FALSE)</f>
        <v>0</v>
      </c>
      <c r="I643" s="194">
        <f>VLOOKUP($F643,別表３!$B$9:$I$14,6,FALSE)</f>
        <v>0</v>
      </c>
      <c r="J643" s="194">
        <f>IF(F643=5,別表２!$E$2,0)</f>
        <v>0</v>
      </c>
      <c r="K643" s="194">
        <f>VLOOKUP($F643,別表３!$B$9:$I$14,4,FALSE)</f>
        <v>0</v>
      </c>
      <c r="L643" s="231" t="str">
        <f>IF(F643="","",VLOOKUP(F643,別表３!$B$9:$D$14,3,FALSE))</f>
        <v/>
      </c>
      <c r="M643" s="98"/>
      <c r="N643" s="98"/>
      <c r="O643" s="97"/>
      <c r="P643" s="232">
        <f t="shared" si="67"/>
        <v>0</v>
      </c>
      <c r="Q643" s="7">
        <f t="shared" si="68"/>
        <v>0</v>
      </c>
      <c r="R643" s="7">
        <f t="shared" si="52"/>
        <v>0</v>
      </c>
      <c r="S643" s="7">
        <f t="shared" si="53"/>
        <v>0</v>
      </c>
      <c r="T643" s="7" t="str">
        <f t="shared" si="66"/>
        <v/>
      </c>
      <c r="U643" s="7" t="str">
        <f t="shared" si="64"/>
        <v/>
      </c>
    </row>
    <row r="644" spans="1:21" ht="15.95" hidden="1" customHeight="1">
      <c r="A644" s="230" t="s">
        <v>1798</v>
      </c>
      <c r="B644" s="105"/>
      <c r="C644" s="109"/>
      <c r="D644" s="109"/>
      <c r="E644" s="109"/>
      <c r="F644" s="109"/>
      <c r="G644" s="194">
        <f>VLOOKUP(E644,別表３!$B$9:$I$14,6,FALSE)</f>
        <v>0</v>
      </c>
      <c r="H644" s="194">
        <f>VLOOKUP($F644,別表３!$B$9:$I$14,6,FALSE)</f>
        <v>0</v>
      </c>
      <c r="I644" s="194">
        <f>VLOOKUP($F644,別表３!$B$9:$I$14,6,FALSE)</f>
        <v>0</v>
      </c>
      <c r="J644" s="194">
        <f>IF(F644=5,別表２!$E$2,0)</f>
        <v>0</v>
      </c>
      <c r="K644" s="194">
        <f>VLOOKUP($F644,別表３!$B$9:$I$14,4,FALSE)</f>
        <v>0</v>
      </c>
      <c r="L644" s="231" t="str">
        <f>IF(F644="","",VLOOKUP(F644,別表３!$B$9:$D$14,3,FALSE))</f>
        <v/>
      </c>
      <c r="M644" s="98"/>
      <c r="N644" s="98"/>
      <c r="O644" s="97"/>
      <c r="P644" s="232">
        <f t="shared" si="67"/>
        <v>0</v>
      </c>
      <c r="Q644" s="7">
        <f t="shared" si="68"/>
        <v>0</v>
      </c>
      <c r="R644" s="7">
        <f t="shared" si="52"/>
        <v>0</v>
      </c>
      <c r="S644" s="7">
        <f t="shared" si="53"/>
        <v>0</v>
      </c>
      <c r="T644" s="7" t="str">
        <f t="shared" si="66"/>
        <v/>
      </c>
      <c r="U644" s="7" t="str">
        <f t="shared" si="64"/>
        <v/>
      </c>
    </row>
    <row r="645" spans="1:21" ht="15.95" hidden="1" customHeight="1">
      <c r="A645" s="230" t="s">
        <v>1799</v>
      </c>
      <c r="B645" s="105"/>
      <c r="C645" s="109"/>
      <c r="D645" s="109"/>
      <c r="E645" s="109"/>
      <c r="F645" s="109"/>
      <c r="G645" s="194">
        <f>VLOOKUP(E645,別表３!$B$9:$I$14,6,FALSE)</f>
        <v>0</v>
      </c>
      <c r="H645" s="194">
        <f>VLOOKUP($F645,別表３!$B$9:$I$14,6,FALSE)</f>
        <v>0</v>
      </c>
      <c r="I645" s="194">
        <f>VLOOKUP($F645,別表３!$B$9:$I$14,6,FALSE)</f>
        <v>0</v>
      </c>
      <c r="J645" s="194">
        <f>IF(F645=5,別表２!$E$2,0)</f>
        <v>0</v>
      </c>
      <c r="K645" s="194">
        <f>VLOOKUP($F645,別表３!$B$9:$I$14,4,FALSE)</f>
        <v>0</v>
      </c>
      <c r="L645" s="231" t="str">
        <f>IF(F645="","",VLOOKUP(F645,別表３!$B$9:$D$14,3,FALSE))</f>
        <v/>
      </c>
      <c r="M645" s="98"/>
      <c r="N645" s="98"/>
      <c r="O645" s="97"/>
      <c r="P645" s="232">
        <f t="shared" si="67"/>
        <v>0</v>
      </c>
      <c r="Q645" s="7">
        <f t="shared" si="68"/>
        <v>0</v>
      </c>
      <c r="R645" s="7">
        <f t="shared" si="52"/>
        <v>0</v>
      </c>
      <c r="S645" s="7">
        <f t="shared" si="53"/>
        <v>0</v>
      </c>
      <c r="T645" s="7" t="str">
        <f t="shared" si="66"/>
        <v/>
      </c>
      <c r="U645" s="7" t="str">
        <f t="shared" si="64"/>
        <v/>
      </c>
    </row>
    <row r="646" spans="1:21" ht="15.95" hidden="1" customHeight="1">
      <c r="A646" s="230" t="s">
        <v>1800</v>
      </c>
      <c r="B646" s="105"/>
      <c r="C646" s="108"/>
      <c r="D646" s="108"/>
      <c r="E646" s="109"/>
      <c r="F646" s="109"/>
      <c r="G646" s="194">
        <f>VLOOKUP(E646,別表３!$B$9:$I$14,6,FALSE)</f>
        <v>0</v>
      </c>
      <c r="H646" s="194">
        <f>VLOOKUP($F646,別表３!$B$9:$I$14,6,FALSE)</f>
        <v>0</v>
      </c>
      <c r="I646" s="194">
        <f>VLOOKUP($F646,別表３!$B$9:$I$14,6,FALSE)</f>
        <v>0</v>
      </c>
      <c r="J646" s="194">
        <f>IF(F646=5,別表２!$E$2,0)</f>
        <v>0</v>
      </c>
      <c r="K646" s="194">
        <f>VLOOKUP($F646,別表３!$B$9:$I$14,4,FALSE)</f>
        <v>0</v>
      </c>
      <c r="L646" s="231" t="str">
        <f>IF(F646="","",VLOOKUP(F646,別表３!$B$9:$D$14,3,FALSE))</f>
        <v/>
      </c>
      <c r="M646" s="98"/>
      <c r="N646" s="98"/>
      <c r="O646" s="97"/>
      <c r="P646" s="232">
        <f t="shared" si="67"/>
        <v>0</v>
      </c>
      <c r="Q646" s="7">
        <f t="shared" si="68"/>
        <v>0</v>
      </c>
      <c r="R646" s="7">
        <f t="shared" si="52"/>
        <v>0</v>
      </c>
      <c r="S646" s="7">
        <f t="shared" si="53"/>
        <v>0</v>
      </c>
      <c r="T646" s="7" t="str">
        <f t="shared" si="66"/>
        <v/>
      </c>
      <c r="U646" s="7" t="str">
        <f t="shared" si="64"/>
        <v/>
      </c>
    </row>
    <row r="647" spans="1:21" ht="15.95" hidden="1" customHeight="1">
      <c r="A647" s="230" t="s">
        <v>1801</v>
      </c>
      <c r="B647" s="105"/>
      <c r="C647" s="108"/>
      <c r="D647" s="108"/>
      <c r="E647" s="109"/>
      <c r="F647" s="109"/>
      <c r="G647" s="194">
        <f>VLOOKUP(E647,別表３!$B$9:$I$14,6,FALSE)</f>
        <v>0</v>
      </c>
      <c r="H647" s="194">
        <f>VLOOKUP($F647,別表３!$B$9:$I$14,6,FALSE)</f>
        <v>0</v>
      </c>
      <c r="I647" s="194">
        <f>VLOOKUP($F647,別表３!$B$9:$I$14,6,FALSE)</f>
        <v>0</v>
      </c>
      <c r="J647" s="194">
        <f>IF(F647=5,別表２!$E$2,0)</f>
        <v>0</v>
      </c>
      <c r="K647" s="194">
        <f>VLOOKUP($F647,別表３!$B$9:$I$14,4,FALSE)</f>
        <v>0</v>
      </c>
      <c r="L647" s="231" t="str">
        <f>IF(F647="","",VLOOKUP(F647,別表３!$B$9:$D$14,3,FALSE))</f>
        <v/>
      </c>
      <c r="M647" s="98"/>
      <c r="N647" s="98"/>
      <c r="O647" s="97"/>
      <c r="P647" s="232">
        <f t="shared" si="67"/>
        <v>0</v>
      </c>
      <c r="Q647" s="7">
        <f t="shared" si="68"/>
        <v>0</v>
      </c>
      <c r="R647" s="7">
        <f t="shared" si="52"/>
        <v>0</v>
      </c>
      <c r="S647" s="7">
        <f t="shared" si="53"/>
        <v>0</v>
      </c>
      <c r="T647" s="7" t="str">
        <f t="shared" si="66"/>
        <v/>
      </c>
      <c r="U647" s="7" t="str">
        <f t="shared" si="64"/>
        <v/>
      </c>
    </row>
    <row r="648" spans="1:21" ht="15.95" hidden="1" customHeight="1">
      <c r="A648" s="230" t="s">
        <v>1802</v>
      </c>
      <c r="B648" s="105"/>
      <c r="C648" s="108"/>
      <c r="D648" s="108"/>
      <c r="E648" s="109"/>
      <c r="F648" s="109"/>
      <c r="G648" s="194">
        <f>VLOOKUP(E648,別表３!$B$9:$I$14,6,FALSE)</f>
        <v>0</v>
      </c>
      <c r="H648" s="194">
        <f>VLOOKUP($F648,別表３!$B$9:$I$14,6,FALSE)</f>
        <v>0</v>
      </c>
      <c r="I648" s="194">
        <f>VLOOKUP($F648,別表３!$B$9:$I$14,6,FALSE)</f>
        <v>0</v>
      </c>
      <c r="J648" s="194">
        <f>IF(F648=5,別表２!$E$2,0)</f>
        <v>0</v>
      </c>
      <c r="K648" s="194">
        <f>VLOOKUP($F648,別表３!$B$9:$I$14,4,FALSE)</f>
        <v>0</v>
      </c>
      <c r="L648" s="231" t="str">
        <f>IF(F648="","",VLOOKUP(F648,別表３!$B$9:$D$14,3,FALSE))</f>
        <v/>
      </c>
      <c r="M648" s="98"/>
      <c r="N648" s="98"/>
      <c r="O648" s="97"/>
      <c r="P648" s="232">
        <f t="shared" si="67"/>
        <v>0</v>
      </c>
      <c r="Q648" s="7">
        <f t="shared" si="68"/>
        <v>0</v>
      </c>
      <c r="R648" s="7">
        <f t="shared" si="52"/>
        <v>0</v>
      </c>
      <c r="S648" s="7">
        <f t="shared" si="53"/>
        <v>0</v>
      </c>
      <c r="T648" s="7" t="str">
        <f t="shared" si="66"/>
        <v/>
      </c>
      <c r="U648" s="7" t="str">
        <f t="shared" si="64"/>
        <v/>
      </c>
    </row>
    <row r="649" spans="1:21" ht="15.95" hidden="1" customHeight="1">
      <c r="A649" s="230" t="s">
        <v>1803</v>
      </c>
      <c r="B649" s="105"/>
      <c r="C649" s="108"/>
      <c r="D649" s="108"/>
      <c r="E649" s="109"/>
      <c r="F649" s="109"/>
      <c r="G649" s="194">
        <f>VLOOKUP(E649,別表３!$B$9:$I$14,6,FALSE)</f>
        <v>0</v>
      </c>
      <c r="H649" s="194">
        <f>VLOOKUP($F649,別表３!$B$9:$I$14,6,FALSE)</f>
        <v>0</v>
      </c>
      <c r="I649" s="194">
        <f>VLOOKUP($F649,別表３!$B$9:$I$14,6,FALSE)</f>
        <v>0</v>
      </c>
      <c r="J649" s="194">
        <f>IF(F649=5,別表２!$E$2,0)</f>
        <v>0</v>
      </c>
      <c r="K649" s="194">
        <f>VLOOKUP($F649,別表３!$B$9:$I$14,4,FALSE)</f>
        <v>0</v>
      </c>
      <c r="L649" s="231" t="str">
        <f>IF(F649="","",VLOOKUP(F649,別表３!$B$9:$D$14,3,FALSE))</f>
        <v/>
      </c>
      <c r="M649" s="98"/>
      <c r="N649" s="98"/>
      <c r="O649" s="97"/>
      <c r="P649" s="232">
        <f t="shared" si="67"/>
        <v>0</v>
      </c>
      <c r="Q649" s="7">
        <f t="shared" si="68"/>
        <v>0</v>
      </c>
      <c r="R649" s="7">
        <f t="shared" si="52"/>
        <v>0</v>
      </c>
      <c r="S649" s="7">
        <f t="shared" si="53"/>
        <v>0</v>
      </c>
      <c r="T649" s="7" t="str">
        <f t="shared" si="66"/>
        <v/>
      </c>
      <c r="U649" s="7" t="str">
        <f t="shared" si="64"/>
        <v/>
      </c>
    </row>
    <row r="650" spans="1:21" ht="15.95" hidden="1" customHeight="1">
      <c r="A650" s="230" t="s">
        <v>1804</v>
      </c>
      <c r="B650" s="105"/>
      <c r="C650" s="108"/>
      <c r="D650" s="108"/>
      <c r="E650" s="109"/>
      <c r="F650" s="109"/>
      <c r="G650" s="194">
        <f>VLOOKUP(E650,別表３!$B$9:$I$14,6,FALSE)</f>
        <v>0</v>
      </c>
      <c r="H650" s="194">
        <f>VLOOKUP($F650,別表３!$B$9:$I$14,6,FALSE)</f>
        <v>0</v>
      </c>
      <c r="I650" s="194">
        <f>VLOOKUP($F650,別表３!$B$9:$I$14,6,FALSE)</f>
        <v>0</v>
      </c>
      <c r="J650" s="194">
        <f>IF(F650=5,別表２!$E$2,0)</f>
        <v>0</v>
      </c>
      <c r="K650" s="194">
        <f>VLOOKUP($F650,別表３!$B$9:$I$14,4,FALSE)</f>
        <v>0</v>
      </c>
      <c r="L650" s="231" t="str">
        <f>IF(F650="","",VLOOKUP(F650,別表３!$B$9:$D$14,3,FALSE))</f>
        <v/>
      </c>
      <c r="M650" s="98"/>
      <c r="N650" s="98"/>
      <c r="O650" s="97"/>
      <c r="P650" s="232">
        <f t="shared" si="67"/>
        <v>0</v>
      </c>
      <c r="Q650" s="7">
        <f t="shared" si="68"/>
        <v>0</v>
      </c>
      <c r="R650" s="7">
        <f t="shared" si="52"/>
        <v>0</v>
      </c>
      <c r="S650" s="7">
        <f t="shared" si="53"/>
        <v>0</v>
      </c>
      <c r="T650" s="7" t="str">
        <f t="shared" si="66"/>
        <v/>
      </c>
      <c r="U650" s="7" t="str">
        <f t="shared" si="64"/>
        <v/>
      </c>
    </row>
    <row r="651" spans="1:21" ht="15.95" hidden="1" customHeight="1">
      <c r="A651" s="230" t="s">
        <v>1805</v>
      </c>
      <c r="B651" s="105"/>
      <c r="C651" s="108"/>
      <c r="D651" s="108"/>
      <c r="E651" s="109"/>
      <c r="F651" s="109"/>
      <c r="G651" s="194">
        <f>VLOOKUP(E651,別表３!$B$9:$I$14,6,FALSE)</f>
        <v>0</v>
      </c>
      <c r="H651" s="194">
        <f>VLOOKUP($F651,別表３!$B$9:$I$14,6,FALSE)</f>
        <v>0</v>
      </c>
      <c r="I651" s="194">
        <f>VLOOKUP($F651,別表３!$B$9:$I$14,6,FALSE)</f>
        <v>0</v>
      </c>
      <c r="J651" s="194">
        <f>IF(F651=5,別表２!$E$2,0)</f>
        <v>0</v>
      </c>
      <c r="K651" s="194">
        <f>VLOOKUP($F651,別表３!$B$9:$I$14,4,FALSE)</f>
        <v>0</v>
      </c>
      <c r="L651" s="231" t="str">
        <f>IF(F651="","",VLOOKUP(F651,別表３!$B$9:$D$14,3,FALSE))</f>
        <v/>
      </c>
      <c r="M651" s="98"/>
      <c r="N651" s="98"/>
      <c r="O651" s="97"/>
      <c r="P651" s="232">
        <f t="shared" si="67"/>
        <v>0</v>
      </c>
      <c r="Q651" s="7">
        <f t="shared" si="68"/>
        <v>0</v>
      </c>
      <c r="R651" s="7">
        <f t="shared" si="52"/>
        <v>0</v>
      </c>
      <c r="S651" s="7">
        <f t="shared" si="53"/>
        <v>0</v>
      </c>
      <c r="T651" s="7" t="str">
        <f t="shared" si="66"/>
        <v/>
      </c>
      <c r="U651" s="7" t="str">
        <f t="shared" si="64"/>
        <v/>
      </c>
    </row>
    <row r="652" spans="1:21" ht="15.95" hidden="1" customHeight="1">
      <c r="A652" s="230" t="s">
        <v>1806</v>
      </c>
      <c r="B652" s="105"/>
      <c r="C652" s="108"/>
      <c r="D652" s="108"/>
      <c r="E652" s="109"/>
      <c r="F652" s="109"/>
      <c r="G652" s="194">
        <f>VLOOKUP(E652,別表３!$B$9:$I$14,6,FALSE)</f>
        <v>0</v>
      </c>
      <c r="H652" s="194">
        <f>VLOOKUP($F652,別表３!$B$9:$I$14,6,FALSE)</f>
        <v>0</v>
      </c>
      <c r="I652" s="194">
        <f>VLOOKUP($F652,別表３!$B$9:$I$14,6,FALSE)</f>
        <v>0</v>
      </c>
      <c r="J652" s="194">
        <f>IF(F652=5,別表２!$E$2,0)</f>
        <v>0</v>
      </c>
      <c r="K652" s="194">
        <f>VLOOKUP($F652,別表３!$B$9:$I$14,4,FALSE)</f>
        <v>0</v>
      </c>
      <c r="L652" s="231" t="str">
        <f>IF(F652="","",VLOOKUP(F652,別表３!$B$9:$D$14,3,FALSE))</f>
        <v/>
      </c>
      <c r="M652" s="98"/>
      <c r="N652" s="98"/>
      <c r="O652" s="97"/>
      <c r="P652" s="232">
        <f t="shared" si="67"/>
        <v>0</v>
      </c>
      <c r="Q652" s="7">
        <f>IF(E652=5,G652,0)</f>
        <v>0</v>
      </c>
      <c r="R652" s="7">
        <f t="shared" si="52"/>
        <v>0</v>
      </c>
      <c r="S652" s="7">
        <f t="shared" si="53"/>
        <v>0</v>
      </c>
      <c r="T652" s="7" t="str">
        <f t="shared" si="66"/>
        <v/>
      </c>
      <c r="U652" s="7" t="str">
        <f t="shared" si="64"/>
        <v/>
      </c>
    </row>
    <row r="653" spans="1:21" s="217" customFormat="1" ht="15.95" hidden="1" customHeight="1">
      <c r="A653" s="230" t="s">
        <v>1807</v>
      </c>
      <c r="B653" s="105"/>
      <c r="C653" s="108"/>
      <c r="D653" s="108"/>
      <c r="E653" s="108"/>
      <c r="F653" s="108"/>
      <c r="G653" s="194">
        <f>VLOOKUP(E653,別表３!$B$9:$I$14,6,FALSE)</f>
        <v>0</v>
      </c>
      <c r="H653" s="194">
        <f>VLOOKUP($F653,別表３!$B$9:$I$14,6,FALSE)</f>
        <v>0</v>
      </c>
      <c r="I653" s="194">
        <f>VLOOKUP($F653,別表３!$B$9:$I$14,6,FALSE)</f>
        <v>0</v>
      </c>
      <c r="J653" s="194">
        <f>IF(F653=5,別表２!$E$2,0)</f>
        <v>0</v>
      </c>
      <c r="K653" s="194">
        <f>VLOOKUP($F653,別表３!$B$9:$I$14,4,FALSE)</f>
        <v>0</v>
      </c>
      <c r="L653" s="231" t="str">
        <f>IF(F653="","",VLOOKUP(F653,別表３!$B$9:$D$14,3,FALSE))</f>
        <v/>
      </c>
      <c r="M653" s="98"/>
      <c r="N653" s="98"/>
      <c r="O653" s="97"/>
      <c r="P653" s="232">
        <f t="shared" si="67"/>
        <v>0</v>
      </c>
      <c r="Q653" s="7">
        <f t="shared" ref="Q653:Q673" si="69">IF(E653=5,G653,0)</f>
        <v>0</v>
      </c>
      <c r="R653" s="7">
        <f t="shared" si="52"/>
        <v>0</v>
      </c>
      <c r="S653" s="7">
        <f t="shared" si="53"/>
        <v>0</v>
      </c>
      <c r="T653" s="7" t="str">
        <f t="shared" si="66"/>
        <v/>
      </c>
      <c r="U653" s="7" t="str">
        <f t="shared" si="64"/>
        <v/>
      </c>
    </row>
    <row r="654" spans="1:21" s="217" customFormat="1" ht="15.95" hidden="1" customHeight="1">
      <c r="A654" s="230" t="s">
        <v>1808</v>
      </c>
      <c r="B654" s="105"/>
      <c r="C654" s="108"/>
      <c r="D654" s="108"/>
      <c r="E654" s="108"/>
      <c r="F654" s="108"/>
      <c r="G654" s="194">
        <f>VLOOKUP(E654,別表３!$B$9:$I$14,6,FALSE)</f>
        <v>0</v>
      </c>
      <c r="H654" s="194">
        <f>VLOOKUP($F654,別表３!$B$9:$I$14,6,FALSE)</f>
        <v>0</v>
      </c>
      <c r="I654" s="194">
        <f>VLOOKUP($F654,別表３!$B$9:$I$14,6,FALSE)</f>
        <v>0</v>
      </c>
      <c r="J654" s="194">
        <f>IF(F654=5,別表２!$E$2,0)</f>
        <v>0</v>
      </c>
      <c r="K654" s="194">
        <f>VLOOKUP($F654,別表３!$B$9:$I$14,4,FALSE)</f>
        <v>0</v>
      </c>
      <c r="L654" s="231" t="str">
        <f>IF(F654="","",VLOOKUP(F654,別表３!$B$9:$D$14,3,FALSE))</f>
        <v/>
      </c>
      <c r="M654" s="98"/>
      <c r="N654" s="98"/>
      <c r="O654" s="97"/>
      <c r="P654" s="232">
        <f t="shared" si="67"/>
        <v>0</v>
      </c>
      <c r="Q654" s="7">
        <f t="shared" si="69"/>
        <v>0</v>
      </c>
      <c r="R654" s="7">
        <f t="shared" si="52"/>
        <v>0</v>
      </c>
      <c r="S654" s="7">
        <f t="shared" si="53"/>
        <v>0</v>
      </c>
      <c r="T654" s="7" t="str">
        <f t="shared" si="66"/>
        <v/>
      </c>
      <c r="U654" s="7" t="str">
        <f t="shared" si="64"/>
        <v/>
      </c>
    </row>
    <row r="655" spans="1:21" s="217" customFormat="1" ht="15.95" hidden="1" customHeight="1">
      <c r="A655" s="230" t="s">
        <v>1809</v>
      </c>
      <c r="B655" s="105"/>
      <c r="C655" s="110"/>
      <c r="D655" s="110"/>
      <c r="E655" s="108"/>
      <c r="F655" s="108"/>
      <c r="G655" s="194">
        <f>VLOOKUP(E655,別表３!$B$9:$I$14,6,FALSE)</f>
        <v>0</v>
      </c>
      <c r="H655" s="194">
        <f>VLOOKUP($F655,別表３!$B$9:$I$14,6,FALSE)</f>
        <v>0</v>
      </c>
      <c r="I655" s="194">
        <f>VLOOKUP($F655,別表３!$B$9:$I$14,6,FALSE)</f>
        <v>0</v>
      </c>
      <c r="J655" s="194">
        <f>IF(F655=5,別表２!$E$2,0)</f>
        <v>0</v>
      </c>
      <c r="K655" s="194">
        <f>VLOOKUP($F655,別表３!$B$9:$I$14,4,FALSE)</f>
        <v>0</v>
      </c>
      <c r="L655" s="231" t="str">
        <f>IF(F655="","",VLOOKUP(F655,別表３!$B$9:$D$14,3,FALSE))</f>
        <v/>
      </c>
      <c r="M655" s="98"/>
      <c r="N655" s="98"/>
      <c r="O655" s="97"/>
      <c r="P655" s="232">
        <f t="shared" si="67"/>
        <v>0</v>
      </c>
      <c r="Q655" s="7">
        <f t="shared" si="69"/>
        <v>0</v>
      </c>
      <c r="R655" s="7">
        <f t="shared" si="52"/>
        <v>0</v>
      </c>
      <c r="S655" s="7">
        <f t="shared" si="53"/>
        <v>0</v>
      </c>
      <c r="T655" s="7" t="str">
        <f t="shared" si="66"/>
        <v/>
      </c>
      <c r="U655" s="7" t="str">
        <f t="shared" si="64"/>
        <v/>
      </c>
    </row>
    <row r="656" spans="1:21" s="217" customFormat="1" ht="15.95" hidden="1" customHeight="1">
      <c r="A656" s="230" t="s">
        <v>1810</v>
      </c>
      <c r="B656" s="105"/>
      <c r="C656" s="108"/>
      <c r="D656" s="108"/>
      <c r="E656" s="108"/>
      <c r="F656" s="108"/>
      <c r="G656" s="194">
        <f>VLOOKUP(E656,別表３!$B$9:$I$14,6,FALSE)</f>
        <v>0</v>
      </c>
      <c r="H656" s="194">
        <f>VLOOKUP($F656,別表３!$B$9:$I$14,6,FALSE)</f>
        <v>0</v>
      </c>
      <c r="I656" s="194">
        <f>VLOOKUP($F656,別表３!$B$9:$I$14,6,FALSE)</f>
        <v>0</v>
      </c>
      <c r="J656" s="194">
        <f>IF(F656=5,別表２!$E$2,0)</f>
        <v>0</v>
      </c>
      <c r="K656" s="194">
        <f>VLOOKUP($F656,別表３!$B$9:$I$14,4,FALSE)</f>
        <v>0</v>
      </c>
      <c r="L656" s="231" t="str">
        <f>IF(F656="","",VLOOKUP(F656,別表３!$B$9:$D$14,3,FALSE))</f>
        <v/>
      </c>
      <c r="M656" s="98"/>
      <c r="N656" s="98"/>
      <c r="O656" s="97"/>
      <c r="P656" s="232">
        <f t="shared" si="67"/>
        <v>0</v>
      </c>
      <c r="Q656" s="7">
        <f t="shared" si="69"/>
        <v>0</v>
      </c>
      <c r="R656" s="7">
        <f t="shared" si="52"/>
        <v>0</v>
      </c>
      <c r="S656" s="7">
        <f t="shared" si="53"/>
        <v>0</v>
      </c>
      <c r="T656" s="7" t="str">
        <f t="shared" si="66"/>
        <v/>
      </c>
      <c r="U656" s="7" t="str">
        <f t="shared" si="64"/>
        <v/>
      </c>
    </row>
    <row r="657" spans="1:21" ht="15.95" hidden="1" customHeight="1">
      <c r="A657" s="230" t="s">
        <v>1811</v>
      </c>
      <c r="B657" s="105"/>
      <c r="C657" s="108"/>
      <c r="D657" s="108"/>
      <c r="E657" s="109"/>
      <c r="F657" s="109"/>
      <c r="G657" s="194">
        <f>VLOOKUP(E657,別表３!$B$9:$I$14,6,FALSE)</f>
        <v>0</v>
      </c>
      <c r="H657" s="194">
        <f>VLOOKUP($F657,別表３!$B$9:$I$14,6,FALSE)</f>
        <v>0</v>
      </c>
      <c r="I657" s="194">
        <f>VLOOKUP($F657,別表３!$B$9:$I$14,6,FALSE)</f>
        <v>0</v>
      </c>
      <c r="J657" s="194">
        <f>IF(F657=5,別表２!$E$2,0)</f>
        <v>0</v>
      </c>
      <c r="K657" s="194">
        <f>VLOOKUP($F657,別表３!$B$9:$I$14,4,FALSE)</f>
        <v>0</v>
      </c>
      <c r="L657" s="231" t="str">
        <f>IF(F657="","",VLOOKUP(F657,別表３!$B$9:$D$14,3,FALSE))</f>
        <v/>
      </c>
      <c r="M657" s="98"/>
      <c r="N657" s="98"/>
      <c r="O657" s="97"/>
      <c r="P657" s="232">
        <f t="shared" si="67"/>
        <v>0</v>
      </c>
      <c r="Q657" s="7">
        <f t="shared" si="69"/>
        <v>0</v>
      </c>
      <c r="R657" s="7">
        <f t="shared" si="52"/>
        <v>0</v>
      </c>
      <c r="S657" s="7">
        <f t="shared" si="53"/>
        <v>0</v>
      </c>
      <c r="T657" s="7" t="str">
        <f t="shared" si="66"/>
        <v/>
      </c>
      <c r="U657" s="7" t="str">
        <f t="shared" si="64"/>
        <v/>
      </c>
    </row>
    <row r="658" spans="1:21" ht="15.95" hidden="1" customHeight="1">
      <c r="A658" s="230" t="s">
        <v>1812</v>
      </c>
      <c r="B658" s="105"/>
      <c r="C658" s="108"/>
      <c r="D658" s="108"/>
      <c r="E658" s="109"/>
      <c r="F658" s="109"/>
      <c r="G658" s="194">
        <f>VLOOKUP(E658,別表３!$B$9:$I$14,6,FALSE)</f>
        <v>0</v>
      </c>
      <c r="H658" s="194">
        <f>VLOOKUP($F658,別表３!$B$9:$I$14,6,FALSE)</f>
        <v>0</v>
      </c>
      <c r="I658" s="194">
        <f>VLOOKUP($F658,別表３!$B$9:$I$14,6,FALSE)</f>
        <v>0</v>
      </c>
      <c r="J658" s="194">
        <f>IF(F658=5,別表２!$E$2,0)</f>
        <v>0</v>
      </c>
      <c r="K658" s="194">
        <f>VLOOKUP($F658,別表３!$B$9:$I$14,4,FALSE)</f>
        <v>0</v>
      </c>
      <c r="L658" s="231" t="str">
        <f>IF(F658="","",VLOOKUP(F658,別表３!$B$9:$D$14,3,FALSE))</f>
        <v/>
      </c>
      <c r="M658" s="98"/>
      <c r="N658" s="98"/>
      <c r="O658" s="97"/>
      <c r="P658" s="232">
        <f t="shared" si="67"/>
        <v>0</v>
      </c>
      <c r="Q658" s="7">
        <f t="shared" si="69"/>
        <v>0</v>
      </c>
      <c r="R658" s="7">
        <f t="shared" si="52"/>
        <v>0</v>
      </c>
      <c r="S658" s="7">
        <f t="shared" si="53"/>
        <v>0</v>
      </c>
      <c r="T658" s="7" t="str">
        <f t="shared" si="66"/>
        <v/>
      </c>
      <c r="U658" s="7" t="str">
        <f t="shared" si="64"/>
        <v/>
      </c>
    </row>
    <row r="659" spans="1:21" ht="15.95" hidden="1" customHeight="1">
      <c r="A659" s="230" t="s">
        <v>1813</v>
      </c>
      <c r="B659" s="105"/>
      <c r="C659" s="108"/>
      <c r="D659" s="108"/>
      <c r="E659" s="109"/>
      <c r="F659" s="109"/>
      <c r="G659" s="194">
        <f>VLOOKUP(E659,別表３!$B$9:$I$14,6,FALSE)</f>
        <v>0</v>
      </c>
      <c r="H659" s="194">
        <f>VLOOKUP($F659,別表３!$B$9:$I$14,6,FALSE)</f>
        <v>0</v>
      </c>
      <c r="I659" s="194">
        <f>VLOOKUP($F659,別表３!$B$9:$I$14,6,FALSE)</f>
        <v>0</v>
      </c>
      <c r="J659" s="194">
        <f>IF(F659=5,別表２!$E$2,0)</f>
        <v>0</v>
      </c>
      <c r="K659" s="194">
        <f>VLOOKUP($F659,別表３!$B$9:$I$14,4,FALSE)</f>
        <v>0</v>
      </c>
      <c r="L659" s="231" t="str">
        <f>IF(F659="","",VLOOKUP(F659,別表３!$B$9:$D$14,3,FALSE))</f>
        <v/>
      </c>
      <c r="M659" s="98"/>
      <c r="N659" s="98"/>
      <c r="O659" s="97"/>
      <c r="P659" s="232">
        <f t="shared" si="67"/>
        <v>0</v>
      </c>
      <c r="Q659" s="7">
        <f t="shared" si="69"/>
        <v>0</v>
      </c>
      <c r="R659" s="7">
        <f t="shared" si="52"/>
        <v>0</v>
      </c>
      <c r="S659" s="7">
        <f t="shared" si="53"/>
        <v>0</v>
      </c>
      <c r="T659" s="7" t="str">
        <f t="shared" si="66"/>
        <v/>
      </c>
      <c r="U659" s="7" t="str">
        <f t="shared" si="64"/>
        <v/>
      </c>
    </row>
    <row r="660" spans="1:21" ht="15.95" hidden="1" customHeight="1">
      <c r="A660" s="230" t="s">
        <v>1814</v>
      </c>
      <c r="B660" s="105"/>
      <c r="C660" s="108"/>
      <c r="D660" s="108"/>
      <c r="E660" s="109"/>
      <c r="F660" s="109"/>
      <c r="G660" s="194">
        <f>VLOOKUP(E660,別表３!$B$9:$I$14,6,FALSE)</f>
        <v>0</v>
      </c>
      <c r="H660" s="194">
        <f>VLOOKUP($F660,別表３!$B$9:$I$14,6,FALSE)</f>
        <v>0</v>
      </c>
      <c r="I660" s="194">
        <f>VLOOKUP($F660,別表３!$B$9:$I$14,6,FALSE)</f>
        <v>0</v>
      </c>
      <c r="J660" s="194">
        <f>IF(F660=5,別表２!$E$2,0)</f>
        <v>0</v>
      </c>
      <c r="K660" s="194">
        <f>VLOOKUP($F660,別表３!$B$9:$I$14,4,FALSE)</f>
        <v>0</v>
      </c>
      <c r="L660" s="231" t="str">
        <f>IF(F660="","",VLOOKUP(F660,別表３!$B$9:$D$14,3,FALSE))</f>
        <v/>
      </c>
      <c r="M660" s="98"/>
      <c r="N660" s="98"/>
      <c r="O660" s="97"/>
      <c r="P660" s="232">
        <f t="shared" si="67"/>
        <v>0</v>
      </c>
      <c r="Q660" s="7">
        <f t="shared" si="69"/>
        <v>0</v>
      </c>
      <c r="R660" s="7">
        <f t="shared" si="52"/>
        <v>0</v>
      </c>
      <c r="S660" s="7">
        <f t="shared" si="53"/>
        <v>0</v>
      </c>
      <c r="T660" s="7" t="str">
        <f t="shared" si="66"/>
        <v/>
      </c>
      <c r="U660" s="7" t="str">
        <f t="shared" ref="U660:U723" si="70">IF(F660="","",VLOOKUP(F660,$V$53:$W$58,2,FALSE))</f>
        <v/>
      </c>
    </row>
    <row r="661" spans="1:21" ht="15.95" hidden="1" customHeight="1">
      <c r="A661" s="230" t="s">
        <v>1815</v>
      </c>
      <c r="B661" s="105"/>
      <c r="C661" s="108"/>
      <c r="D661" s="108"/>
      <c r="E661" s="109"/>
      <c r="F661" s="109"/>
      <c r="G661" s="194">
        <f>VLOOKUP(E661,別表３!$B$9:$I$14,6,FALSE)</f>
        <v>0</v>
      </c>
      <c r="H661" s="194">
        <f>VLOOKUP($F661,別表３!$B$9:$I$14,6,FALSE)</f>
        <v>0</v>
      </c>
      <c r="I661" s="194">
        <f>VLOOKUP($F661,別表３!$B$9:$I$14,6,FALSE)</f>
        <v>0</v>
      </c>
      <c r="J661" s="194">
        <f>IF(F661=5,別表２!$E$2,0)</f>
        <v>0</v>
      </c>
      <c r="K661" s="194">
        <f>VLOOKUP($F661,別表３!$B$9:$I$14,4,FALSE)</f>
        <v>0</v>
      </c>
      <c r="L661" s="231" t="str">
        <f>IF(F661="","",VLOOKUP(F661,別表３!$B$9:$D$14,3,FALSE))</f>
        <v/>
      </c>
      <c r="M661" s="98"/>
      <c r="N661" s="98"/>
      <c r="O661" s="97"/>
      <c r="P661" s="232">
        <f t="shared" si="67"/>
        <v>0</v>
      </c>
      <c r="Q661" s="7">
        <f t="shared" si="69"/>
        <v>0</v>
      </c>
      <c r="R661" s="7">
        <f t="shared" si="52"/>
        <v>0</v>
      </c>
      <c r="S661" s="7">
        <f t="shared" si="53"/>
        <v>0</v>
      </c>
      <c r="T661" s="7" t="str">
        <f t="shared" si="66"/>
        <v/>
      </c>
      <c r="U661" s="7" t="str">
        <f t="shared" si="70"/>
        <v/>
      </c>
    </row>
    <row r="662" spans="1:21" ht="15.95" hidden="1" customHeight="1">
      <c r="A662" s="230" t="s">
        <v>1816</v>
      </c>
      <c r="B662" s="105"/>
      <c r="C662" s="108"/>
      <c r="D662" s="108"/>
      <c r="E662" s="109"/>
      <c r="F662" s="109"/>
      <c r="G662" s="194">
        <f>VLOOKUP(E662,別表３!$B$9:$I$14,6,FALSE)</f>
        <v>0</v>
      </c>
      <c r="H662" s="194">
        <f>VLOOKUP($F662,別表３!$B$9:$I$14,6,FALSE)</f>
        <v>0</v>
      </c>
      <c r="I662" s="194">
        <f>VLOOKUP($F662,別表３!$B$9:$I$14,6,FALSE)</f>
        <v>0</v>
      </c>
      <c r="J662" s="194">
        <f>IF(F662=5,別表２!$E$2,0)</f>
        <v>0</v>
      </c>
      <c r="K662" s="194">
        <f>VLOOKUP($F662,別表３!$B$9:$I$14,4,FALSE)</f>
        <v>0</v>
      </c>
      <c r="L662" s="231" t="str">
        <f>IF(F662="","",VLOOKUP(F662,別表３!$B$9:$D$14,3,FALSE))</f>
        <v/>
      </c>
      <c r="M662" s="98"/>
      <c r="N662" s="98"/>
      <c r="O662" s="97"/>
      <c r="P662" s="232">
        <f t="shared" si="67"/>
        <v>0</v>
      </c>
      <c r="Q662" s="7">
        <f t="shared" si="69"/>
        <v>0</v>
      </c>
      <c r="R662" s="7">
        <f t="shared" si="52"/>
        <v>0</v>
      </c>
      <c r="S662" s="7">
        <f t="shared" si="53"/>
        <v>0</v>
      </c>
      <c r="T662" s="7" t="str">
        <f t="shared" si="66"/>
        <v/>
      </c>
      <c r="U662" s="7" t="str">
        <f t="shared" si="70"/>
        <v/>
      </c>
    </row>
    <row r="663" spans="1:21" ht="15.95" hidden="1" customHeight="1">
      <c r="A663" s="230" t="s">
        <v>1817</v>
      </c>
      <c r="B663" s="105"/>
      <c r="C663" s="109"/>
      <c r="D663" s="109"/>
      <c r="E663" s="109"/>
      <c r="F663" s="109"/>
      <c r="G663" s="194">
        <f>VLOOKUP(E663,別表３!$B$9:$I$14,6,FALSE)</f>
        <v>0</v>
      </c>
      <c r="H663" s="194">
        <f>VLOOKUP($F663,別表３!$B$9:$I$14,6,FALSE)</f>
        <v>0</v>
      </c>
      <c r="I663" s="194">
        <f>VLOOKUP($F663,別表３!$B$9:$I$14,6,FALSE)</f>
        <v>0</v>
      </c>
      <c r="J663" s="194">
        <f>IF(F663=5,別表２!$E$2,0)</f>
        <v>0</v>
      </c>
      <c r="K663" s="194">
        <f>VLOOKUP($F663,別表３!$B$9:$I$14,4,FALSE)</f>
        <v>0</v>
      </c>
      <c r="L663" s="231" t="str">
        <f>IF(F663="","",VLOOKUP(F663,別表３!$B$9:$D$14,3,FALSE))</f>
        <v/>
      </c>
      <c r="M663" s="98"/>
      <c r="N663" s="98"/>
      <c r="O663" s="97"/>
      <c r="P663" s="232">
        <f t="shared" si="67"/>
        <v>0</v>
      </c>
      <c r="Q663" s="7">
        <f t="shared" si="69"/>
        <v>0</v>
      </c>
      <c r="R663" s="7">
        <f t="shared" si="52"/>
        <v>0</v>
      </c>
      <c r="S663" s="7">
        <f t="shared" si="53"/>
        <v>0</v>
      </c>
      <c r="T663" s="7" t="str">
        <f t="shared" si="66"/>
        <v/>
      </c>
      <c r="U663" s="7" t="str">
        <f t="shared" si="70"/>
        <v/>
      </c>
    </row>
    <row r="664" spans="1:21" ht="15.95" hidden="1" customHeight="1">
      <c r="A664" s="230" t="s">
        <v>1818</v>
      </c>
      <c r="B664" s="105"/>
      <c r="C664" s="109"/>
      <c r="D664" s="109"/>
      <c r="E664" s="109"/>
      <c r="F664" s="109"/>
      <c r="G664" s="194">
        <f>VLOOKUP(E664,別表３!$B$9:$I$14,6,FALSE)</f>
        <v>0</v>
      </c>
      <c r="H664" s="194">
        <f>VLOOKUP($F664,別表３!$B$9:$I$14,6,FALSE)</f>
        <v>0</v>
      </c>
      <c r="I664" s="194">
        <f>VLOOKUP($F664,別表３!$B$9:$I$14,6,FALSE)</f>
        <v>0</v>
      </c>
      <c r="J664" s="194">
        <f>IF(F664=5,別表２!$E$2,0)</f>
        <v>0</v>
      </c>
      <c r="K664" s="194">
        <f>VLOOKUP($F664,別表３!$B$9:$I$14,4,FALSE)</f>
        <v>0</v>
      </c>
      <c r="L664" s="231" t="str">
        <f>IF(F664="","",VLOOKUP(F664,別表３!$B$9:$D$14,3,FALSE))</f>
        <v/>
      </c>
      <c r="M664" s="98"/>
      <c r="N664" s="98"/>
      <c r="O664" s="97"/>
      <c r="P664" s="232">
        <f t="shared" si="67"/>
        <v>0</v>
      </c>
      <c r="Q664" s="7">
        <f t="shared" si="69"/>
        <v>0</v>
      </c>
      <c r="R664" s="7">
        <f t="shared" si="52"/>
        <v>0</v>
      </c>
      <c r="S664" s="7">
        <f t="shared" si="53"/>
        <v>0</v>
      </c>
      <c r="T664" s="7" t="str">
        <f t="shared" si="66"/>
        <v/>
      </c>
      <c r="U664" s="7" t="str">
        <f t="shared" si="70"/>
        <v/>
      </c>
    </row>
    <row r="665" spans="1:21" ht="15.95" hidden="1" customHeight="1">
      <c r="A665" s="230" t="s">
        <v>1819</v>
      </c>
      <c r="B665" s="105"/>
      <c r="C665" s="109"/>
      <c r="D665" s="109"/>
      <c r="E665" s="109"/>
      <c r="F665" s="109"/>
      <c r="G665" s="194">
        <f>VLOOKUP(E665,別表３!$B$9:$I$14,6,FALSE)</f>
        <v>0</v>
      </c>
      <c r="H665" s="194">
        <f>VLOOKUP($F665,別表３!$B$9:$I$14,6,FALSE)</f>
        <v>0</v>
      </c>
      <c r="I665" s="194">
        <f>VLOOKUP($F665,別表３!$B$9:$I$14,6,FALSE)</f>
        <v>0</v>
      </c>
      <c r="J665" s="194">
        <f>IF(F665=5,別表２!$E$2,0)</f>
        <v>0</v>
      </c>
      <c r="K665" s="194">
        <f>VLOOKUP($F665,別表３!$B$9:$I$14,4,FALSE)</f>
        <v>0</v>
      </c>
      <c r="L665" s="231" t="str">
        <f>IF(F665="","",VLOOKUP(F665,別表３!$B$9:$D$14,3,FALSE))</f>
        <v/>
      </c>
      <c r="M665" s="98"/>
      <c r="N665" s="98"/>
      <c r="O665" s="97"/>
      <c r="P665" s="232">
        <f t="shared" si="67"/>
        <v>0</v>
      </c>
      <c r="Q665" s="7">
        <f t="shared" si="69"/>
        <v>0</v>
      </c>
      <c r="R665" s="7">
        <f t="shared" si="52"/>
        <v>0</v>
      </c>
      <c r="S665" s="7">
        <f t="shared" si="53"/>
        <v>0</v>
      </c>
      <c r="T665" s="7" t="str">
        <f t="shared" si="66"/>
        <v/>
      </c>
      <c r="U665" s="7" t="str">
        <f t="shared" si="70"/>
        <v/>
      </c>
    </row>
    <row r="666" spans="1:21" ht="15.95" hidden="1" customHeight="1">
      <c r="A666" s="230" t="s">
        <v>1820</v>
      </c>
      <c r="B666" s="105"/>
      <c r="C666" s="109"/>
      <c r="D666" s="109"/>
      <c r="E666" s="109"/>
      <c r="F666" s="109"/>
      <c r="G666" s="194">
        <f>VLOOKUP(E666,別表３!$B$9:$I$14,6,FALSE)</f>
        <v>0</v>
      </c>
      <c r="H666" s="194">
        <f>VLOOKUP($F666,別表３!$B$9:$I$14,6,FALSE)</f>
        <v>0</v>
      </c>
      <c r="I666" s="194">
        <f>VLOOKUP($F666,別表３!$B$9:$I$14,6,FALSE)</f>
        <v>0</v>
      </c>
      <c r="J666" s="194">
        <f>IF(F666=5,別表２!$E$2,0)</f>
        <v>0</v>
      </c>
      <c r="K666" s="194">
        <f>VLOOKUP($F666,別表３!$B$9:$I$14,4,FALSE)</f>
        <v>0</v>
      </c>
      <c r="L666" s="231" t="str">
        <f>IF(F666="","",VLOOKUP(F666,別表３!$B$9:$D$14,3,FALSE))</f>
        <v/>
      </c>
      <c r="M666" s="98"/>
      <c r="N666" s="98"/>
      <c r="O666" s="97"/>
      <c r="P666" s="232">
        <f t="shared" si="67"/>
        <v>0</v>
      </c>
      <c r="Q666" s="7">
        <f t="shared" si="69"/>
        <v>0</v>
      </c>
      <c r="R666" s="7">
        <f t="shared" si="52"/>
        <v>0</v>
      </c>
      <c r="S666" s="7">
        <f t="shared" si="53"/>
        <v>0</v>
      </c>
      <c r="T666" s="7" t="str">
        <f t="shared" si="66"/>
        <v/>
      </c>
      <c r="U666" s="7" t="str">
        <f t="shared" si="70"/>
        <v/>
      </c>
    </row>
    <row r="667" spans="1:21" ht="15.95" hidden="1" customHeight="1">
      <c r="A667" s="230" t="s">
        <v>1821</v>
      </c>
      <c r="B667" s="105"/>
      <c r="C667" s="109"/>
      <c r="D667" s="109"/>
      <c r="E667" s="109"/>
      <c r="F667" s="109"/>
      <c r="G667" s="194">
        <f>VLOOKUP(E667,別表３!$B$9:$I$14,6,FALSE)</f>
        <v>0</v>
      </c>
      <c r="H667" s="194">
        <f>VLOOKUP($F667,別表３!$B$9:$I$14,6,FALSE)</f>
        <v>0</v>
      </c>
      <c r="I667" s="194">
        <f>VLOOKUP($F667,別表３!$B$9:$I$14,6,FALSE)</f>
        <v>0</v>
      </c>
      <c r="J667" s="194">
        <f>IF(F667=5,別表２!$E$2,0)</f>
        <v>0</v>
      </c>
      <c r="K667" s="194">
        <f>VLOOKUP($F667,別表３!$B$9:$I$14,4,FALSE)</f>
        <v>0</v>
      </c>
      <c r="L667" s="231" t="str">
        <f>IF(F667="","",VLOOKUP(F667,別表３!$B$9:$D$14,3,FALSE))</f>
        <v/>
      </c>
      <c r="M667" s="98"/>
      <c r="N667" s="98"/>
      <c r="O667" s="97"/>
      <c r="P667" s="232">
        <f t="shared" si="67"/>
        <v>0</v>
      </c>
      <c r="Q667" s="7">
        <f t="shared" si="69"/>
        <v>0</v>
      </c>
      <c r="R667" s="7">
        <f t="shared" si="52"/>
        <v>0</v>
      </c>
      <c r="S667" s="7">
        <f t="shared" si="53"/>
        <v>0</v>
      </c>
      <c r="T667" s="7" t="str">
        <f t="shared" si="66"/>
        <v/>
      </c>
      <c r="U667" s="7" t="str">
        <f t="shared" si="70"/>
        <v/>
      </c>
    </row>
    <row r="668" spans="1:21" ht="15.95" hidden="1" customHeight="1">
      <c r="A668" s="230" t="s">
        <v>1822</v>
      </c>
      <c r="B668" s="105"/>
      <c r="C668" s="108"/>
      <c r="D668" s="108"/>
      <c r="E668" s="109"/>
      <c r="F668" s="109"/>
      <c r="G668" s="194">
        <f>VLOOKUP(E668,別表３!$B$9:$I$14,6,FALSE)</f>
        <v>0</v>
      </c>
      <c r="H668" s="194">
        <f>VLOOKUP($F668,別表３!$B$9:$I$14,6,FALSE)</f>
        <v>0</v>
      </c>
      <c r="I668" s="194">
        <f>VLOOKUP($F668,別表３!$B$9:$I$14,6,FALSE)</f>
        <v>0</v>
      </c>
      <c r="J668" s="194">
        <f>IF(F668=5,別表２!$E$2,0)</f>
        <v>0</v>
      </c>
      <c r="K668" s="194">
        <f>VLOOKUP($F668,別表３!$B$9:$I$14,4,FALSE)</f>
        <v>0</v>
      </c>
      <c r="L668" s="231" t="str">
        <f>IF(F668="","",VLOOKUP(F668,別表３!$B$9:$D$14,3,FALSE))</f>
        <v/>
      </c>
      <c r="M668" s="98"/>
      <c r="N668" s="98"/>
      <c r="O668" s="97"/>
      <c r="P668" s="232">
        <f t="shared" si="67"/>
        <v>0</v>
      </c>
      <c r="Q668" s="7">
        <f t="shared" si="69"/>
        <v>0</v>
      </c>
      <c r="R668" s="7">
        <f t="shared" si="52"/>
        <v>0</v>
      </c>
      <c r="S668" s="7">
        <f t="shared" si="53"/>
        <v>0</v>
      </c>
      <c r="T668" s="7" t="str">
        <f t="shared" si="66"/>
        <v/>
      </c>
      <c r="U668" s="7" t="str">
        <f t="shared" si="70"/>
        <v/>
      </c>
    </row>
    <row r="669" spans="1:21" ht="15.95" hidden="1" customHeight="1">
      <c r="A669" s="230" t="s">
        <v>1823</v>
      </c>
      <c r="B669" s="105"/>
      <c r="C669" s="108"/>
      <c r="D669" s="108"/>
      <c r="E669" s="109"/>
      <c r="F669" s="109"/>
      <c r="G669" s="194">
        <f>VLOOKUP(E669,別表３!$B$9:$I$14,6,FALSE)</f>
        <v>0</v>
      </c>
      <c r="H669" s="194">
        <f>VLOOKUP($F669,別表３!$B$9:$I$14,6,FALSE)</f>
        <v>0</v>
      </c>
      <c r="I669" s="194">
        <f>VLOOKUP($F669,別表３!$B$9:$I$14,6,FALSE)</f>
        <v>0</v>
      </c>
      <c r="J669" s="194">
        <f>IF(F669=5,別表２!$E$2,0)</f>
        <v>0</v>
      </c>
      <c r="K669" s="194">
        <f>VLOOKUP($F669,別表３!$B$9:$I$14,4,FALSE)</f>
        <v>0</v>
      </c>
      <c r="L669" s="231" t="str">
        <f>IF(F669="","",VLOOKUP(F669,別表３!$B$9:$D$14,3,FALSE))</f>
        <v/>
      </c>
      <c r="M669" s="98"/>
      <c r="N669" s="98"/>
      <c r="O669" s="97"/>
      <c r="P669" s="232">
        <f t="shared" si="67"/>
        <v>0</v>
      </c>
      <c r="Q669" s="7">
        <f t="shared" si="69"/>
        <v>0</v>
      </c>
      <c r="R669" s="7">
        <f t="shared" si="52"/>
        <v>0</v>
      </c>
      <c r="S669" s="7">
        <f t="shared" si="53"/>
        <v>0</v>
      </c>
      <c r="T669" s="7" t="str">
        <f t="shared" si="66"/>
        <v/>
      </c>
      <c r="U669" s="7" t="str">
        <f t="shared" si="70"/>
        <v/>
      </c>
    </row>
    <row r="670" spans="1:21" ht="15.95" hidden="1" customHeight="1">
      <c r="A670" s="230" t="s">
        <v>1824</v>
      </c>
      <c r="B670" s="105"/>
      <c r="C670" s="108"/>
      <c r="D670" s="108"/>
      <c r="E670" s="109"/>
      <c r="F670" s="109"/>
      <c r="G670" s="194">
        <f>VLOOKUP(E670,別表３!$B$9:$I$14,6,FALSE)</f>
        <v>0</v>
      </c>
      <c r="H670" s="194">
        <f>VLOOKUP($F670,別表３!$B$9:$I$14,6,FALSE)</f>
        <v>0</v>
      </c>
      <c r="I670" s="194">
        <f>VLOOKUP($F670,別表３!$B$9:$I$14,6,FALSE)</f>
        <v>0</v>
      </c>
      <c r="J670" s="194">
        <f>IF(F670=5,別表２!$E$2,0)</f>
        <v>0</v>
      </c>
      <c r="K670" s="194">
        <f>VLOOKUP($F670,別表３!$B$9:$I$14,4,FALSE)</f>
        <v>0</v>
      </c>
      <c r="L670" s="231" t="str">
        <f>IF(F670="","",VLOOKUP(F670,別表３!$B$9:$D$14,3,FALSE))</f>
        <v/>
      </c>
      <c r="M670" s="98"/>
      <c r="N670" s="98"/>
      <c r="O670" s="97"/>
      <c r="P670" s="232">
        <f t="shared" si="67"/>
        <v>0</v>
      </c>
      <c r="Q670" s="7">
        <f t="shared" si="69"/>
        <v>0</v>
      </c>
      <c r="R670" s="7">
        <f t="shared" si="52"/>
        <v>0</v>
      </c>
      <c r="S670" s="7">
        <f t="shared" si="53"/>
        <v>0</v>
      </c>
      <c r="T670" s="7" t="str">
        <f t="shared" si="66"/>
        <v/>
      </c>
      <c r="U670" s="7" t="str">
        <f t="shared" si="70"/>
        <v/>
      </c>
    </row>
    <row r="671" spans="1:21" ht="15.95" hidden="1" customHeight="1">
      <c r="A671" s="230" t="s">
        <v>1825</v>
      </c>
      <c r="B671" s="105"/>
      <c r="C671" s="108"/>
      <c r="D671" s="108"/>
      <c r="E671" s="109"/>
      <c r="F671" s="109"/>
      <c r="G671" s="194">
        <f>VLOOKUP(E671,別表３!$B$9:$I$14,6,FALSE)</f>
        <v>0</v>
      </c>
      <c r="H671" s="194">
        <f>VLOOKUP($F671,別表３!$B$9:$I$14,6,FALSE)</f>
        <v>0</v>
      </c>
      <c r="I671" s="194">
        <f>VLOOKUP($F671,別表３!$B$9:$I$14,6,FALSE)</f>
        <v>0</v>
      </c>
      <c r="J671" s="194">
        <f>IF(F671=5,別表２!$E$2,0)</f>
        <v>0</v>
      </c>
      <c r="K671" s="194">
        <f>VLOOKUP($F671,別表３!$B$9:$I$14,4,FALSE)</f>
        <v>0</v>
      </c>
      <c r="L671" s="231" t="str">
        <f>IF(F671="","",VLOOKUP(F671,別表３!$B$9:$D$14,3,FALSE))</f>
        <v/>
      </c>
      <c r="M671" s="98"/>
      <c r="N671" s="98"/>
      <c r="O671" s="97"/>
      <c r="P671" s="232">
        <f t="shared" si="67"/>
        <v>0</v>
      </c>
      <c r="Q671" s="7">
        <f t="shared" si="69"/>
        <v>0</v>
      </c>
      <c r="R671" s="7">
        <f t="shared" si="52"/>
        <v>0</v>
      </c>
      <c r="S671" s="7">
        <f t="shared" si="53"/>
        <v>0</v>
      </c>
      <c r="T671" s="7" t="str">
        <f t="shared" si="66"/>
        <v/>
      </c>
      <c r="U671" s="7" t="str">
        <f t="shared" si="70"/>
        <v/>
      </c>
    </row>
    <row r="672" spans="1:21" ht="15.95" hidden="1" customHeight="1">
      <c r="A672" s="230" t="s">
        <v>1826</v>
      </c>
      <c r="B672" s="105"/>
      <c r="C672" s="108"/>
      <c r="D672" s="108"/>
      <c r="E672" s="109"/>
      <c r="F672" s="109"/>
      <c r="G672" s="194">
        <f>VLOOKUP(E672,別表３!$B$9:$I$14,6,FALSE)</f>
        <v>0</v>
      </c>
      <c r="H672" s="194">
        <f>VLOOKUP($F672,別表３!$B$9:$I$14,6,FALSE)</f>
        <v>0</v>
      </c>
      <c r="I672" s="194">
        <f>VLOOKUP($F672,別表３!$B$9:$I$14,6,FALSE)</f>
        <v>0</v>
      </c>
      <c r="J672" s="194">
        <f>IF(F672=5,別表２!$E$2,0)</f>
        <v>0</v>
      </c>
      <c r="K672" s="194">
        <f>VLOOKUP($F672,別表３!$B$9:$I$14,4,FALSE)</f>
        <v>0</v>
      </c>
      <c r="L672" s="231" t="str">
        <f>IF(F672="","",VLOOKUP(F672,別表３!$B$9:$D$14,3,FALSE))</f>
        <v/>
      </c>
      <c r="M672" s="98"/>
      <c r="N672" s="98"/>
      <c r="O672" s="97"/>
      <c r="P672" s="232">
        <f t="shared" si="67"/>
        <v>0</v>
      </c>
      <c r="Q672" s="7">
        <f t="shared" si="69"/>
        <v>0</v>
      </c>
      <c r="R672" s="7">
        <f t="shared" si="52"/>
        <v>0</v>
      </c>
      <c r="S672" s="7">
        <f t="shared" si="53"/>
        <v>0</v>
      </c>
      <c r="T672" s="7" t="str">
        <f t="shared" si="66"/>
        <v/>
      </c>
      <c r="U672" s="7" t="str">
        <f t="shared" si="70"/>
        <v/>
      </c>
    </row>
    <row r="673" spans="1:21" ht="15.95" hidden="1" customHeight="1">
      <c r="A673" s="230" t="s">
        <v>1827</v>
      </c>
      <c r="B673" s="105"/>
      <c r="C673" s="108"/>
      <c r="D673" s="108"/>
      <c r="E673" s="109"/>
      <c r="F673" s="109"/>
      <c r="G673" s="194">
        <f>VLOOKUP(E673,別表３!$B$9:$I$14,6,FALSE)</f>
        <v>0</v>
      </c>
      <c r="H673" s="194">
        <f>VLOOKUP($F673,別表３!$B$9:$I$14,6,FALSE)</f>
        <v>0</v>
      </c>
      <c r="I673" s="194">
        <f>VLOOKUP($F673,別表３!$B$9:$I$14,6,FALSE)</f>
        <v>0</v>
      </c>
      <c r="J673" s="194">
        <f>IF(F673=5,別表２!$E$2,0)</f>
        <v>0</v>
      </c>
      <c r="K673" s="194">
        <f>VLOOKUP($F673,別表３!$B$9:$I$14,4,FALSE)</f>
        <v>0</v>
      </c>
      <c r="L673" s="231" t="str">
        <f>IF(F673="","",VLOOKUP(F673,別表３!$B$9:$D$14,3,FALSE))</f>
        <v/>
      </c>
      <c r="M673" s="98"/>
      <c r="N673" s="98"/>
      <c r="O673" s="97"/>
      <c r="P673" s="232">
        <f t="shared" si="67"/>
        <v>0</v>
      </c>
      <c r="Q673" s="7">
        <f t="shared" si="69"/>
        <v>0</v>
      </c>
      <c r="R673" s="7">
        <f t="shared" si="52"/>
        <v>0</v>
      </c>
      <c r="S673" s="7">
        <f t="shared" si="53"/>
        <v>0</v>
      </c>
      <c r="T673" s="7" t="str">
        <f t="shared" si="66"/>
        <v/>
      </c>
      <c r="U673" s="7" t="str">
        <f t="shared" si="70"/>
        <v/>
      </c>
    </row>
    <row r="674" spans="1:21" ht="15.95" hidden="1" customHeight="1">
      <c r="A674" s="230" t="s">
        <v>1828</v>
      </c>
      <c r="B674" s="105"/>
      <c r="C674" s="108"/>
      <c r="D674" s="108"/>
      <c r="E674" s="109"/>
      <c r="F674" s="109"/>
      <c r="G674" s="194">
        <f>VLOOKUP(E674,別表３!$B$9:$I$14,6,FALSE)</f>
        <v>0</v>
      </c>
      <c r="H674" s="194">
        <f>VLOOKUP($F674,別表３!$B$9:$I$14,6,FALSE)</f>
        <v>0</v>
      </c>
      <c r="I674" s="194">
        <f>VLOOKUP($F674,別表３!$B$9:$I$14,6,FALSE)</f>
        <v>0</v>
      </c>
      <c r="J674" s="194">
        <f>IF(F674=5,別表２!$E$2,0)</f>
        <v>0</v>
      </c>
      <c r="K674" s="194">
        <f>VLOOKUP($F674,別表３!$B$9:$I$14,4,FALSE)</f>
        <v>0</v>
      </c>
      <c r="L674" s="231" t="str">
        <f>IF(F674="","",VLOOKUP(F674,別表３!$B$9:$D$14,3,FALSE))</f>
        <v/>
      </c>
      <c r="M674" s="98"/>
      <c r="N674" s="98"/>
      <c r="O674" s="97"/>
      <c r="P674" s="232">
        <f t="shared" si="67"/>
        <v>0</v>
      </c>
      <c r="Q674" s="7">
        <f>IF(E674=5,G674,0)</f>
        <v>0</v>
      </c>
      <c r="R674" s="7">
        <f t="shared" si="52"/>
        <v>0</v>
      </c>
      <c r="S674" s="7">
        <f t="shared" si="53"/>
        <v>0</v>
      </c>
      <c r="T674" s="7" t="str">
        <f t="shared" si="66"/>
        <v/>
      </c>
      <c r="U674" s="7" t="str">
        <f t="shared" si="70"/>
        <v/>
      </c>
    </row>
    <row r="675" spans="1:21" s="217" customFormat="1" ht="15.95" hidden="1" customHeight="1">
      <c r="A675" s="230" t="s">
        <v>1829</v>
      </c>
      <c r="B675" s="105"/>
      <c r="C675" s="108"/>
      <c r="D675" s="108"/>
      <c r="E675" s="108"/>
      <c r="F675" s="108"/>
      <c r="G675" s="194">
        <f>VLOOKUP(E675,別表３!$B$9:$I$14,6,FALSE)</f>
        <v>0</v>
      </c>
      <c r="H675" s="194">
        <f>VLOOKUP($F675,別表３!$B$9:$I$14,6,FALSE)</f>
        <v>0</v>
      </c>
      <c r="I675" s="194">
        <f>VLOOKUP($F675,別表３!$B$9:$I$14,6,FALSE)</f>
        <v>0</v>
      </c>
      <c r="J675" s="194">
        <f>IF(F675=5,別表２!$E$2,0)</f>
        <v>0</v>
      </c>
      <c r="K675" s="194">
        <f>VLOOKUP($F675,別表３!$B$9:$I$14,4,FALSE)</f>
        <v>0</v>
      </c>
      <c r="L675" s="231" t="str">
        <f>IF(F675="","",VLOOKUP(F675,別表３!$B$9:$D$14,3,FALSE))</f>
        <v/>
      </c>
      <c r="M675" s="98"/>
      <c r="N675" s="98"/>
      <c r="O675" s="97"/>
      <c r="P675" s="232">
        <f t="shared" si="67"/>
        <v>0</v>
      </c>
      <c r="Q675" s="7">
        <f t="shared" ref="Q675:Q695" si="71">IF(E675=5,G675,0)</f>
        <v>0</v>
      </c>
      <c r="R675" s="7">
        <f t="shared" si="52"/>
        <v>0</v>
      </c>
      <c r="S675" s="7">
        <f t="shared" si="53"/>
        <v>0</v>
      </c>
      <c r="T675" s="7" t="str">
        <f t="shared" si="66"/>
        <v/>
      </c>
      <c r="U675" s="7" t="str">
        <f t="shared" si="70"/>
        <v/>
      </c>
    </row>
    <row r="676" spans="1:21" s="217" customFormat="1" ht="15.95" hidden="1" customHeight="1">
      <c r="A676" s="230" t="s">
        <v>1830</v>
      </c>
      <c r="B676" s="105"/>
      <c r="C676" s="108"/>
      <c r="D676" s="108"/>
      <c r="E676" s="108"/>
      <c r="F676" s="108"/>
      <c r="G676" s="194">
        <f>VLOOKUP(E676,別表３!$B$9:$I$14,6,FALSE)</f>
        <v>0</v>
      </c>
      <c r="H676" s="194">
        <f>VLOOKUP($F676,別表３!$B$9:$I$14,6,FALSE)</f>
        <v>0</v>
      </c>
      <c r="I676" s="194">
        <f>VLOOKUP($F676,別表３!$B$9:$I$14,6,FALSE)</f>
        <v>0</v>
      </c>
      <c r="J676" s="194">
        <f>IF(F676=5,別表２!$E$2,0)</f>
        <v>0</v>
      </c>
      <c r="K676" s="194">
        <f>VLOOKUP($F676,別表３!$B$9:$I$14,4,FALSE)</f>
        <v>0</v>
      </c>
      <c r="L676" s="231" t="str">
        <f>IF(F676="","",VLOOKUP(F676,別表３!$B$9:$D$14,3,FALSE))</f>
        <v/>
      </c>
      <c r="M676" s="98"/>
      <c r="N676" s="98"/>
      <c r="O676" s="97"/>
      <c r="P676" s="232">
        <f t="shared" si="67"/>
        <v>0</v>
      </c>
      <c r="Q676" s="7">
        <f t="shared" si="71"/>
        <v>0</v>
      </c>
      <c r="R676" s="7">
        <f t="shared" si="52"/>
        <v>0</v>
      </c>
      <c r="S676" s="7">
        <f t="shared" si="53"/>
        <v>0</v>
      </c>
      <c r="T676" s="7" t="str">
        <f t="shared" si="66"/>
        <v/>
      </c>
      <c r="U676" s="7" t="str">
        <f t="shared" si="70"/>
        <v/>
      </c>
    </row>
    <row r="677" spans="1:21" s="217" customFormat="1" ht="15.95" hidden="1" customHeight="1">
      <c r="A677" s="230" t="s">
        <v>1831</v>
      </c>
      <c r="B677" s="105"/>
      <c r="C677" s="110"/>
      <c r="D677" s="110"/>
      <c r="E677" s="108"/>
      <c r="F677" s="108"/>
      <c r="G677" s="194">
        <f>VLOOKUP(E677,別表３!$B$9:$I$14,6,FALSE)</f>
        <v>0</v>
      </c>
      <c r="H677" s="194">
        <f>VLOOKUP($F677,別表３!$B$9:$I$14,6,FALSE)</f>
        <v>0</v>
      </c>
      <c r="I677" s="194">
        <f>VLOOKUP($F677,別表３!$B$9:$I$14,6,FALSE)</f>
        <v>0</v>
      </c>
      <c r="J677" s="194">
        <f>IF(F677=5,別表２!$E$2,0)</f>
        <v>0</v>
      </c>
      <c r="K677" s="194">
        <f>VLOOKUP($F677,別表３!$B$9:$I$14,4,FALSE)</f>
        <v>0</v>
      </c>
      <c r="L677" s="231" t="str">
        <f>IF(F677="","",VLOOKUP(F677,別表３!$B$9:$D$14,3,FALSE))</f>
        <v/>
      </c>
      <c r="M677" s="98"/>
      <c r="N677" s="98"/>
      <c r="O677" s="97"/>
      <c r="P677" s="232">
        <f t="shared" si="67"/>
        <v>0</v>
      </c>
      <c r="Q677" s="7">
        <f t="shared" si="71"/>
        <v>0</v>
      </c>
      <c r="R677" s="7">
        <f t="shared" si="52"/>
        <v>0</v>
      </c>
      <c r="S677" s="7">
        <f t="shared" si="53"/>
        <v>0</v>
      </c>
      <c r="T677" s="7" t="str">
        <f t="shared" si="66"/>
        <v/>
      </c>
      <c r="U677" s="7" t="str">
        <f t="shared" si="70"/>
        <v/>
      </c>
    </row>
    <row r="678" spans="1:21" s="217" customFormat="1" ht="15.95" hidden="1" customHeight="1">
      <c r="A678" s="230" t="s">
        <v>1832</v>
      </c>
      <c r="B678" s="105"/>
      <c r="C678" s="108"/>
      <c r="D678" s="108"/>
      <c r="E678" s="108"/>
      <c r="F678" s="108"/>
      <c r="G678" s="194">
        <f>VLOOKUP(E678,別表３!$B$9:$I$14,6,FALSE)</f>
        <v>0</v>
      </c>
      <c r="H678" s="194">
        <f>VLOOKUP($F678,別表３!$B$9:$I$14,6,FALSE)</f>
        <v>0</v>
      </c>
      <c r="I678" s="194">
        <f>VLOOKUP($F678,別表３!$B$9:$I$14,6,FALSE)</f>
        <v>0</v>
      </c>
      <c r="J678" s="194">
        <f>IF(F678=5,別表２!$E$2,0)</f>
        <v>0</v>
      </c>
      <c r="K678" s="194">
        <f>VLOOKUP($F678,別表３!$B$9:$I$14,4,FALSE)</f>
        <v>0</v>
      </c>
      <c r="L678" s="231" t="str">
        <f>IF(F678="","",VLOOKUP(F678,別表３!$B$9:$D$14,3,FALSE))</f>
        <v/>
      </c>
      <c r="M678" s="98"/>
      <c r="N678" s="98"/>
      <c r="O678" s="97"/>
      <c r="P678" s="232">
        <f t="shared" si="67"/>
        <v>0</v>
      </c>
      <c r="Q678" s="7">
        <f t="shared" si="71"/>
        <v>0</v>
      </c>
      <c r="R678" s="7">
        <f t="shared" si="52"/>
        <v>0</v>
      </c>
      <c r="S678" s="7">
        <f t="shared" si="53"/>
        <v>0</v>
      </c>
      <c r="T678" s="7" t="str">
        <f t="shared" si="66"/>
        <v/>
      </c>
      <c r="U678" s="7" t="str">
        <f t="shared" si="70"/>
        <v/>
      </c>
    </row>
    <row r="679" spans="1:21" ht="15.95" hidden="1" customHeight="1">
      <c r="A679" s="230" t="s">
        <v>1833</v>
      </c>
      <c r="B679" s="105"/>
      <c r="C679" s="108"/>
      <c r="D679" s="108"/>
      <c r="E679" s="109"/>
      <c r="F679" s="109"/>
      <c r="G679" s="194">
        <f>VLOOKUP(E679,別表３!$B$9:$I$14,6,FALSE)</f>
        <v>0</v>
      </c>
      <c r="H679" s="194">
        <f>VLOOKUP($F679,別表３!$B$9:$I$14,6,FALSE)</f>
        <v>0</v>
      </c>
      <c r="I679" s="194">
        <f>VLOOKUP($F679,別表３!$B$9:$I$14,6,FALSE)</f>
        <v>0</v>
      </c>
      <c r="J679" s="194">
        <f>IF(F679=5,別表２!$E$2,0)</f>
        <v>0</v>
      </c>
      <c r="K679" s="194">
        <f>VLOOKUP($F679,別表３!$B$9:$I$14,4,FALSE)</f>
        <v>0</v>
      </c>
      <c r="L679" s="231" t="str">
        <f>IF(F679="","",VLOOKUP(F679,別表３!$B$9:$D$14,3,FALSE))</f>
        <v/>
      </c>
      <c r="M679" s="98"/>
      <c r="N679" s="98"/>
      <c r="O679" s="97"/>
      <c r="P679" s="232">
        <f t="shared" si="67"/>
        <v>0</v>
      </c>
      <c r="Q679" s="7">
        <f t="shared" si="71"/>
        <v>0</v>
      </c>
      <c r="R679" s="7">
        <f t="shared" si="52"/>
        <v>0</v>
      </c>
      <c r="S679" s="7">
        <f t="shared" si="53"/>
        <v>0</v>
      </c>
      <c r="T679" s="7" t="str">
        <f t="shared" si="66"/>
        <v/>
      </c>
      <c r="U679" s="7" t="str">
        <f t="shared" si="70"/>
        <v/>
      </c>
    </row>
    <row r="680" spans="1:21" ht="15.95" hidden="1" customHeight="1">
      <c r="A680" s="230" t="s">
        <v>1834</v>
      </c>
      <c r="B680" s="105"/>
      <c r="C680" s="108"/>
      <c r="D680" s="108"/>
      <c r="E680" s="109"/>
      <c r="F680" s="109"/>
      <c r="G680" s="194">
        <f>VLOOKUP(E680,別表３!$B$9:$I$14,6,FALSE)</f>
        <v>0</v>
      </c>
      <c r="H680" s="194">
        <f>VLOOKUP($F680,別表３!$B$9:$I$14,6,FALSE)</f>
        <v>0</v>
      </c>
      <c r="I680" s="194">
        <f>VLOOKUP($F680,別表３!$B$9:$I$14,6,FALSE)</f>
        <v>0</v>
      </c>
      <c r="J680" s="194">
        <f>IF(F680=5,別表２!$E$2,0)</f>
        <v>0</v>
      </c>
      <c r="K680" s="194">
        <f>VLOOKUP($F680,別表３!$B$9:$I$14,4,FALSE)</f>
        <v>0</v>
      </c>
      <c r="L680" s="231" t="str">
        <f>IF(F680="","",VLOOKUP(F680,別表３!$B$9:$D$14,3,FALSE))</f>
        <v/>
      </c>
      <c r="M680" s="98"/>
      <c r="N680" s="98"/>
      <c r="O680" s="97"/>
      <c r="P680" s="232">
        <f t="shared" si="67"/>
        <v>0</v>
      </c>
      <c r="Q680" s="7">
        <f t="shared" si="71"/>
        <v>0</v>
      </c>
      <c r="R680" s="7">
        <f t="shared" si="52"/>
        <v>0</v>
      </c>
      <c r="S680" s="7">
        <f t="shared" si="53"/>
        <v>0</v>
      </c>
      <c r="T680" s="7" t="str">
        <f t="shared" si="66"/>
        <v/>
      </c>
      <c r="U680" s="7" t="str">
        <f t="shared" si="70"/>
        <v/>
      </c>
    </row>
    <row r="681" spans="1:21" ht="15.95" hidden="1" customHeight="1">
      <c r="A681" s="230" t="s">
        <v>1835</v>
      </c>
      <c r="B681" s="105"/>
      <c r="C681" s="108"/>
      <c r="D681" s="108"/>
      <c r="E681" s="109"/>
      <c r="F681" s="109"/>
      <c r="G681" s="194">
        <f>VLOOKUP(E681,別表３!$B$9:$I$14,6,FALSE)</f>
        <v>0</v>
      </c>
      <c r="H681" s="194">
        <f>VLOOKUP($F681,別表３!$B$9:$I$14,6,FALSE)</f>
        <v>0</v>
      </c>
      <c r="I681" s="194">
        <f>VLOOKUP($F681,別表３!$B$9:$I$14,6,FALSE)</f>
        <v>0</v>
      </c>
      <c r="J681" s="194">
        <f>IF(F681=5,別表２!$E$2,0)</f>
        <v>0</v>
      </c>
      <c r="K681" s="194">
        <f>VLOOKUP($F681,別表３!$B$9:$I$14,4,FALSE)</f>
        <v>0</v>
      </c>
      <c r="L681" s="231" t="str">
        <f>IF(F681="","",VLOOKUP(F681,別表３!$B$9:$D$14,3,FALSE))</f>
        <v/>
      </c>
      <c r="M681" s="98"/>
      <c r="N681" s="98"/>
      <c r="O681" s="97"/>
      <c r="P681" s="232">
        <f t="shared" si="67"/>
        <v>0</v>
      </c>
      <c r="Q681" s="7">
        <f t="shared" si="71"/>
        <v>0</v>
      </c>
      <c r="R681" s="7">
        <f t="shared" si="52"/>
        <v>0</v>
      </c>
      <c r="S681" s="7">
        <f t="shared" si="53"/>
        <v>0</v>
      </c>
      <c r="T681" s="7" t="str">
        <f t="shared" si="66"/>
        <v/>
      </c>
      <c r="U681" s="7" t="str">
        <f t="shared" si="70"/>
        <v/>
      </c>
    </row>
    <row r="682" spans="1:21" ht="15.95" hidden="1" customHeight="1">
      <c r="A682" s="230" t="s">
        <v>1836</v>
      </c>
      <c r="B682" s="105"/>
      <c r="C682" s="108"/>
      <c r="D682" s="108"/>
      <c r="E682" s="109"/>
      <c r="F682" s="109"/>
      <c r="G682" s="194">
        <f>VLOOKUP(E682,別表３!$B$9:$I$14,6,FALSE)</f>
        <v>0</v>
      </c>
      <c r="H682" s="194">
        <f>VLOOKUP($F682,別表３!$B$9:$I$14,6,FALSE)</f>
        <v>0</v>
      </c>
      <c r="I682" s="194">
        <f>VLOOKUP($F682,別表３!$B$9:$I$14,6,FALSE)</f>
        <v>0</v>
      </c>
      <c r="J682" s="194">
        <f>IF(F682=5,別表２!$E$2,0)</f>
        <v>0</v>
      </c>
      <c r="K682" s="194">
        <f>VLOOKUP($F682,別表３!$B$9:$I$14,4,FALSE)</f>
        <v>0</v>
      </c>
      <c r="L682" s="231" t="str">
        <f>IF(F682="","",VLOOKUP(F682,別表３!$B$9:$D$14,3,FALSE))</f>
        <v/>
      </c>
      <c r="M682" s="98"/>
      <c r="N682" s="98"/>
      <c r="O682" s="97"/>
      <c r="P682" s="232">
        <f t="shared" si="67"/>
        <v>0</v>
      </c>
      <c r="Q682" s="7">
        <f t="shared" si="71"/>
        <v>0</v>
      </c>
      <c r="R682" s="7">
        <f t="shared" si="52"/>
        <v>0</v>
      </c>
      <c r="S682" s="7">
        <f t="shared" si="53"/>
        <v>0</v>
      </c>
      <c r="T682" s="7" t="str">
        <f t="shared" si="66"/>
        <v/>
      </c>
      <c r="U682" s="7" t="str">
        <f t="shared" si="70"/>
        <v/>
      </c>
    </row>
    <row r="683" spans="1:21" ht="15.95" hidden="1" customHeight="1">
      <c r="A683" s="230" t="s">
        <v>1837</v>
      </c>
      <c r="B683" s="105"/>
      <c r="C683" s="108"/>
      <c r="D683" s="108"/>
      <c r="E683" s="109"/>
      <c r="F683" s="109"/>
      <c r="G683" s="194">
        <f>VLOOKUP(E683,別表３!$B$9:$I$14,6,FALSE)</f>
        <v>0</v>
      </c>
      <c r="H683" s="194">
        <f>VLOOKUP($F683,別表３!$B$9:$I$14,6,FALSE)</f>
        <v>0</v>
      </c>
      <c r="I683" s="194">
        <f>VLOOKUP($F683,別表３!$B$9:$I$14,6,FALSE)</f>
        <v>0</v>
      </c>
      <c r="J683" s="194">
        <f>IF(F683=5,別表２!$E$2,0)</f>
        <v>0</v>
      </c>
      <c r="K683" s="194">
        <f>VLOOKUP($F683,別表３!$B$9:$I$14,4,FALSE)</f>
        <v>0</v>
      </c>
      <c r="L683" s="231" t="str">
        <f>IF(F683="","",VLOOKUP(F683,別表３!$B$9:$D$14,3,FALSE))</f>
        <v/>
      </c>
      <c r="M683" s="98"/>
      <c r="N683" s="98"/>
      <c r="O683" s="97"/>
      <c r="P683" s="232">
        <f t="shared" si="67"/>
        <v>0</v>
      </c>
      <c r="Q683" s="7">
        <f t="shared" si="71"/>
        <v>0</v>
      </c>
      <c r="R683" s="7">
        <f t="shared" si="52"/>
        <v>0</v>
      </c>
      <c r="S683" s="7">
        <f t="shared" si="53"/>
        <v>0</v>
      </c>
      <c r="T683" s="7" t="str">
        <f t="shared" si="66"/>
        <v/>
      </c>
      <c r="U683" s="7" t="str">
        <f t="shared" si="70"/>
        <v/>
      </c>
    </row>
    <row r="684" spans="1:21" ht="15.95" hidden="1" customHeight="1">
      <c r="A684" s="230" t="s">
        <v>1838</v>
      </c>
      <c r="B684" s="105"/>
      <c r="C684" s="108"/>
      <c r="D684" s="108"/>
      <c r="E684" s="109"/>
      <c r="F684" s="109"/>
      <c r="G684" s="194">
        <f>VLOOKUP(E684,別表３!$B$9:$I$14,6,FALSE)</f>
        <v>0</v>
      </c>
      <c r="H684" s="194">
        <f>VLOOKUP($F684,別表３!$B$9:$I$14,6,FALSE)</f>
        <v>0</v>
      </c>
      <c r="I684" s="194">
        <f>VLOOKUP($F684,別表３!$B$9:$I$14,6,FALSE)</f>
        <v>0</v>
      </c>
      <c r="J684" s="194">
        <f>IF(F684=5,別表２!$E$2,0)</f>
        <v>0</v>
      </c>
      <c r="K684" s="194">
        <f>VLOOKUP($F684,別表３!$B$9:$I$14,4,FALSE)</f>
        <v>0</v>
      </c>
      <c r="L684" s="231" t="str">
        <f>IF(F684="","",VLOOKUP(F684,別表３!$B$9:$D$14,3,FALSE))</f>
        <v/>
      </c>
      <c r="M684" s="98"/>
      <c r="N684" s="98"/>
      <c r="O684" s="97"/>
      <c r="P684" s="232">
        <f t="shared" si="67"/>
        <v>0</v>
      </c>
      <c r="Q684" s="7">
        <f t="shared" si="71"/>
        <v>0</v>
      </c>
      <c r="R684" s="7">
        <f t="shared" si="52"/>
        <v>0</v>
      </c>
      <c r="S684" s="7">
        <f t="shared" si="53"/>
        <v>0</v>
      </c>
      <c r="T684" s="7" t="str">
        <f t="shared" si="66"/>
        <v/>
      </c>
      <c r="U684" s="7" t="str">
        <f t="shared" si="70"/>
        <v/>
      </c>
    </row>
    <row r="685" spans="1:21" ht="15.95" hidden="1" customHeight="1">
      <c r="A685" s="230" t="s">
        <v>1839</v>
      </c>
      <c r="B685" s="105"/>
      <c r="C685" s="109"/>
      <c r="D685" s="109"/>
      <c r="E685" s="109"/>
      <c r="F685" s="109"/>
      <c r="G685" s="194">
        <f>VLOOKUP(E685,別表３!$B$9:$I$14,6,FALSE)</f>
        <v>0</v>
      </c>
      <c r="H685" s="194">
        <f>VLOOKUP($F685,別表３!$B$9:$I$14,6,FALSE)</f>
        <v>0</v>
      </c>
      <c r="I685" s="194">
        <f>VLOOKUP($F685,別表３!$B$9:$I$14,6,FALSE)</f>
        <v>0</v>
      </c>
      <c r="J685" s="194">
        <f>IF(F685=5,別表２!$E$2,0)</f>
        <v>0</v>
      </c>
      <c r="K685" s="194">
        <f>VLOOKUP($F685,別表３!$B$9:$I$14,4,FALSE)</f>
        <v>0</v>
      </c>
      <c r="L685" s="231" t="str">
        <f>IF(F685="","",VLOOKUP(F685,別表３!$B$9:$D$14,3,FALSE))</f>
        <v/>
      </c>
      <c r="M685" s="98"/>
      <c r="N685" s="98"/>
      <c r="O685" s="97"/>
      <c r="P685" s="232">
        <f t="shared" si="67"/>
        <v>0</v>
      </c>
      <c r="Q685" s="7">
        <f t="shared" si="71"/>
        <v>0</v>
      </c>
      <c r="R685" s="7">
        <f t="shared" si="52"/>
        <v>0</v>
      </c>
      <c r="S685" s="7">
        <f t="shared" si="53"/>
        <v>0</v>
      </c>
      <c r="T685" s="7" t="str">
        <f t="shared" si="66"/>
        <v/>
      </c>
      <c r="U685" s="7" t="str">
        <f t="shared" si="70"/>
        <v/>
      </c>
    </row>
    <row r="686" spans="1:21" ht="15.95" hidden="1" customHeight="1">
      <c r="A686" s="230" t="s">
        <v>1840</v>
      </c>
      <c r="B686" s="105"/>
      <c r="C686" s="109"/>
      <c r="D686" s="109"/>
      <c r="E686" s="109"/>
      <c r="F686" s="109"/>
      <c r="G686" s="194">
        <f>VLOOKUP(E686,別表３!$B$9:$I$14,6,FALSE)</f>
        <v>0</v>
      </c>
      <c r="H686" s="194">
        <f>VLOOKUP($F686,別表３!$B$9:$I$14,6,FALSE)</f>
        <v>0</v>
      </c>
      <c r="I686" s="194">
        <f>VLOOKUP($F686,別表３!$B$9:$I$14,6,FALSE)</f>
        <v>0</v>
      </c>
      <c r="J686" s="194">
        <f>IF(F686=5,別表２!$E$2,0)</f>
        <v>0</v>
      </c>
      <c r="K686" s="194">
        <f>VLOOKUP($F686,別表３!$B$9:$I$14,4,FALSE)</f>
        <v>0</v>
      </c>
      <c r="L686" s="231" t="str">
        <f>IF(F686="","",VLOOKUP(F686,別表３!$B$9:$D$14,3,FALSE))</f>
        <v/>
      </c>
      <c r="M686" s="98"/>
      <c r="N686" s="98"/>
      <c r="O686" s="97"/>
      <c r="P686" s="232">
        <f t="shared" si="67"/>
        <v>0</v>
      </c>
      <c r="Q686" s="7">
        <f t="shared" si="71"/>
        <v>0</v>
      </c>
      <c r="R686" s="7">
        <f t="shared" si="52"/>
        <v>0</v>
      </c>
      <c r="S686" s="7">
        <f t="shared" si="53"/>
        <v>0</v>
      </c>
      <c r="T686" s="7" t="str">
        <f t="shared" si="66"/>
        <v/>
      </c>
      <c r="U686" s="7" t="str">
        <f t="shared" si="70"/>
        <v/>
      </c>
    </row>
    <row r="687" spans="1:21" ht="15.95" hidden="1" customHeight="1">
      <c r="A687" s="230" t="s">
        <v>1841</v>
      </c>
      <c r="B687" s="105"/>
      <c r="C687" s="109"/>
      <c r="D687" s="109"/>
      <c r="E687" s="109"/>
      <c r="F687" s="109"/>
      <c r="G687" s="194">
        <f>VLOOKUP(E687,別表３!$B$9:$I$14,6,FALSE)</f>
        <v>0</v>
      </c>
      <c r="H687" s="194">
        <f>VLOOKUP($F687,別表３!$B$9:$I$14,6,FALSE)</f>
        <v>0</v>
      </c>
      <c r="I687" s="194">
        <f>VLOOKUP($F687,別表３!$B$9:$I$14,6,FALSE)</f>
        <v>0</v>
      </c>
      <c r="J687" s="194">
        <f>IF(F687=5,別表２!$E$2,0)</f>
        <v>0</v>
      </c>
      <c r="K687" s="194">
        <f>VLOOKUP($F687,別表３!$B$9:$I$14,4,FALSE)</f>
        <v>0</v>
      </c>
      <c r="L687" s="231" t="str">
        <f>IF(F687="","",VLOOKUP(F687,別表３!$B$9:$D$14,3,FALSE))</f>
        <v/>
      </c>
      <c r="M687" s="98"/>
      <c r="N687" s="98"/>
      <c r="O687" s="97"/>
      <c r="P687" s="232">
        <f t="shared" si="67"/>
        <v>0</v>
      </c>
      <c r="Q687" s="7">
        <f t="shared" si="71"/>
        <v>0</v>
      </c>
      <c r="R687" s="7">
        <f t="shared" si="52"/>
        <v>0</v>
      </c>
      <c r="S687" s="7">
        <f t="shared" si="53"/>
        <v>0</v>
      </c>
      <c r="T687" s="7" t="str">
        <f t="shared" si="66"/>
        <v/>
      </c>
      <c r="U687" s="7" t="str">
        <f t="shared" si="70"/>
        <v/>
      </c>
    </row>
    <row r="688" spans="1:21" ht="15.95" hidden="1" customHeight="1">
      <c r="A688" s="230" t="s">
        <v>1842</v>
      </c>
      <c r="B688" s="105"/>
      <c r="C688" s="109"/>
      <c r="D688" s="109"/>
      <c r="E688" s="109"/>
      <c r="F688" s="109"/>
      <c r="G688" s="194">
        <f>VLOOKUP(E688,別表３!$B$9:$I$14,6,FALSE)</f>
        <v>0</v>
      </c>
      <c r="H688" s="194">
        <f>VLOOKUP($F688,別表３!$B$9:$I$14,6,FALSE)</f>
        <v>0</v>
      </c>
      <c r="I688" s="194">
        <f>VLOOKUP($F688,別表３!$B$9:$I$14,6,FALSE)</f>
        <v>0</v>
      </c>
      <c r="J688" s="194">
        <f>IF(F688=5,別表２!$E$2,0)</f>
        <v>0</v>
      </c>
      <c r="K688" s="194">
        <f>VLOOKUP($F688,別表３!$B$9:$I$14,4,FALSE)</f>
        <v>0</v>
      </c>
      <c r="L688" s="231" t="str">
        <f>IF(F688="","",VLOOKUP(F688,別表３!$B$9:$D$14,3,FALSE))</f>
        <v/>
      </c>
      <c r="M688" s="98"/>
      <c r="N688" s="98"/>
      <c r="O688" s="97"/>
      <c r="P688" s="232">
        <f t="shared" si="67"/>
        <v>0</v>
      </c>
      <c r="Q688" s="7">
        <f t="shared" si="71"/>
        <v>0</v>
      </c>
      <c r="R688" s="7">
        <f t="shared" si="52"/>
        <v>0</v>
      </c>
      <c r="S688" s="7">
        <f t="shared" si="53"/>
        <v>0</v>
      </c>
      <c r="T688" s="7" t="str">
        <f t="shared" si="66"/>
        <v/>
      </c>
      <c r="U688" s="7" t="str">
        <f t="shared" si="70"/>
        <v/>
      </c>
    </row>
    <row r="689" spans="1:21" ht="15.95" hidden="1" customHeight="1">
      <c r="A689" s="230" t="s">
        <v>1843</v>
      </c>
      <c r="B689" s="105"/>
      <c r="C689" s="109"/>
      <c r="D689" s="109"/>
      <c r="E689" s="109"/>
      <c r="F689" s="109"/>
      <c r="G689" s="194">
        <f>VLOOKUP(E689,別表３!$B$9:$I$14,6,FALSE)</f>
        <v>0</v>
      </c>
      <c r="H689" s="194">
        <f>VLOOKUP($F689,別表３!$B$9:$I$14,6,FALSE)</f>
        <v>0</v>
      </c>
      <c r="I689" s="194">
        <f>VLOOKUP($F689,別表３!$B$9:$I$14,6,FALSE)</f>
        <v>0</v>
      </c>
      <c r="J689" s="194">
        <f>IF(F689=5,別表２!$E$2,0)</f>
        <v>0</v>
      </c>
      <c r="K689" s="194">
        <f>VLOOKUP($F689,別表３!$B$9:$I$14,4,FALSE)</f>
        <v>0</v>
      </c>
      <c r="L689" s="231" t="str">
        <f>IF(F689="","",VLOOKUP(F689,別表３!$B$9:$D$14,3,FALSE))</f>
        <v/>
      </c>
      <c r="M689" s="98"/>
      <c r="N689" s="98"/>
      <c r="O689" s="97"/>
      <c r="P689" s="232">
        <f t="shared" si="67"/>
        <v>0</v>
      </c>
      <c r="Q689" s="7">
        <f t="shared" si="71"/>
        <v>0</v>
      </c>
      <c r="R689" s="7">
        <f t="shared" si="52"/>
        <v>0</v>
      </c>
      <c r="S689" s="7">
        <f t="shared" si="53"/>
        <v>0</v>
      </c>
      <c r="T689" s="7" t="str">
        <f t="shared" si="66"/>
        <v/>
      </c>
      <c r="U689" s="7" t="str">
        <f t="shared" si="70"/>
        <v/>
      </c>
    </row>
    <row r="690" spans="1:21" ht="15.95" hidden="1" customHeight="1">
      <c r="A690" s="230" t="s">
        <v>1844</v>
      </c>
      <c r="B690" s="105"/>
      <c r="C690" s="108"/>
      <c r="D690" s="108"/>
      <c r="E690" s="109"/>
      <c r="F690" s="109"/>
      <c r="G690" s="194">
        <f>VLOOKUP(E690,別表３!$B$9:$I$14,6,FALSE)</f>
        <v>0</v>
      </c>
      <c r="H690" s="194">
        <f>VLOOKUP($F690,別表３!$B$9:$I$14,6,FALSE)</f>
        <v>0</v>
      </c>
      <c r="I690" s="194">
        <f>VLOOKUP($F690,別表３!$B$9:$I$14,6,FALSE)</f>
        <v>0</v>
      </c>
      <c r="J690" s="194">
        <f>IF(F690=5,別表２!$E$2,0)</f>
        <v>0</v>
      </c>
      <c r="K690" s="194">
        <f>VLOOKUP($F690,別表３!$B$9:$I$14,4,FALSE)</f>
        <v>0</v>
      </c>
      <c r="L690" s="231" t="str">
        <f>IF(F690="","",VLOOKUP(F690,別表３!$B$9:$D$14,3,FALSE))</f>
        <v/>
      </c>
      <c r="M690" s="98"/>
      <c r="N690" s="98"/>
      <c r="O690" s="97"/>
      <c r="P690" s="232">
        <f t="shared" si="67"/>
        <v>0</v>
      </c>
      <c r="Q690" s="7">
        <f t="shared" si="71"/>
        <v>0</v>
      </c>
      <c r="R690" s="7">
        <f t="shared" si="52"/>
        <v>0</v>
      </c>
      <c r="S690" s="7">
        <f t="shared" si="53"/>
        <v>0</v>
      </c>
      <c r="T690" s="7" t="str">
        <f t="shared" si="66"/>
        <v/>
      </c>
      <c r="U690" s="7" t="str">
        <f t="shared" si="70"/>
        <v/>
      </c>
    </row>
    <row r="691" spans="1:21" ht="15.95" hidden="1" customHeight="1">
      <c r="A691" s="230" t="s">
        <v>1845</v>
      </c>
      <c r="B691" s="105"/>
      <c r="C691" s="108"/>
      <c r="D691" s="108"/>
      <c r="E691" s="109"/>
      <c r="F691" s="109"/>
      <c r="G691" s="194">
        <f>VLOOKUP(E691,別表３!$B$9:$I$14,6,FALSE)</f>
        <v>0</v>
      </c>
      <c r="H691" s="194">
        <f>VLOOKUP($F691,別表３!$B$9:$I$14,6,FALSE)</f>
        <v>0</v>
      </c>
      <c r="I691" s="194">
        <f>VLOOKUP($F691,別表３!$B$9:$I$14,6,FALSE)</f>
        <v>0</v>
      </c>
      <c r="J691" s="194">
        <f>IF(F691=5,別表２!$E$2,0)</f>
        <v>0</v>
      </c>
      <c r="K691" s="194">
        <f>VLOOKUP($F691,別表３!$B$9:$I$14,4,FALSE)</f>
        <v>0</v>
      </c>
      <c r="L691" s="231" t="str">
        <f>IF(F691="","",VLOOKUP(F691,別表３!$B$9:$D$14,3,FALSE))</f>
        <v/>
      </c>
      <c r="M691" s="98"/>
      <c r="N691" s="98"/>
      <c r="O691" s="97"/>
      <c r="P691" s="232">
        <f t="shared" si="67"/>
        <v>0</v>
      </c>
      <c r="Q691" s="7">
        <f t="shared" si="71"/>
        <v>0</v>
      </c>
      <c r="R691" s="7">
        <f t="shared" si="52"/>
        <v>0</v>
      </c>
      <c r="S691" s="7">
        <f t="shared" si="53"/>
        <v>0</v>
      </c>
      <c r="T691" s="7" t="str">
        <f t="shared" si="66"/>
        <v/>
      </c>
      <c r="U691" s="7" t="str">
        <f t="shared" si="70"/>
        <v/>
      </c>
    </row>
    <row r="692" spans="1:21" ht="15.95" hidden="1" customHeight="1">
      <c r="A692" s="230" t="s">
        <v>1846</v>
      </c>
      <c r="B692" s="105"/>
      <c r="C692" s="108"/>
      <c r="D692" s="108"/>
      <c r="E692" s="109"/>
      <c r="F692" s="109"/>
      <c r="G692" s="194">
        <f>VLOOKUP(E692,別表３!$B$9:$I$14,6,FALSE)</f>
        <v>0</v>
      </c>
      <c r="H692" s="194">
        <f>VLOOKUP($F692,別表３!$B$9:$I$14,6,FALSE)</f>
        <v>0</v>
      </c>
      <c r="I692" s="194">
        <f>VLOOKUP($F692,別表３!$B$9:$I$14,6,FALSE)</f>
        <v>0</v>
      </c>
      <c r="J692" s="194">
        <f>IF(F692=5,別表２!$E$2,0)</f>
        <v>0</v>
      </c>
      <c r="K692" s="194">
        <f>VLOOKUP($F692,別表３!$B$9:$I$14,4,FALSE)</f>
        <v>0</v>
      </c>
      <c r="L692" s="231" t="str">
        <f>IF(F692="","",VLOOKUP(F692,別表３!$B$9:$D$14,3,FALSE))</f>
        <v/>
      </c>
      <c r="M692" s="98"/>
      <c r="N692" s="98"/>
      <c r="O692" s="97"/>
      <c r="P692" s="232">
        <f t="shared" si="67"/>
        <v>0</v>
      </c>
      <c r="Q692" s="7">
        <f t="shared" si="71"/>
        <v>0</v>
      </c>
      <c r="R692" s="7">
        <f t="shared" si="52"/>
        <v>0</v>
      </c>
      <c r="S692" s="7">
        <f t="shared" si="53"/>
        <v>0</v>
      </c>
      <c r="T692" s="7" t="str">
        <f t="shared" si="66"/>
        <v/>
      </c>
      <c r="U692" s="7" t="str">
        <f t="shared" si="70"/>
        <v/>
      </c>
    </row>
    <row r="693" spans="1:21" ht="15.95" hidden="1" customHeight="1">
      <c r="A693" s="230" t="s">
        <v>1847</v>
      </c>
      <c r="B693" s="105"/>
      <c r="C693" s="108"/>
      <c r="D693" s="108"/>
      <c r="E693" s="109"/>
      <c r="F693" s="109"/>
      <c r="G693" s="194">
        <f>VLOOKUP(E693,別表３!$B$9:$I$14,6,FALSE)</f>
        <v>0</v>
      </c>
      <c r="H693" s="194">
        <f>VLOOKUP($F693,別表３!$B$9:$I$14,6,FALSE)</f>
        <v>0</v>
      </c>
      <c r="I693" s="194">
        <f>VLOOKUP($F693,別表３!$B$9:$I$14,6,FALSE)</f>
        <v>0</v>
      </c>
      <c r="J693" s="194">
        <f>IF(F693=5,別表２!$E$2,0)</f>
        <v>0</v>
      </c>
      <c r="K693" s="194">
        <f>VLOOKUP($F693,別表３!$B$9:$I$14,4,FALSE)</f>
        <v>0</v>
      </c>
      <c r="L693" s="231" t="str">
        <f>IF(F693="","",VLOOKUP(F693,別表３!$B$9:$D$14,3,FALSE))</f>
        <v/>
      </c>
      <c r="M693" s="98"/>
      <c r="N693" s="98"/>
      <c r="O693" s="97"/>
      <c r="P693" s="232">
        <f t="shared" si="67"/>
        <v>0</v>
      </c>
      <c r="Q693" s="7">
        <f t="shared" si="71"/>
        <v>0</v>
      </c>
      <c r="R693" s="7">
        <f t="shared" si="52"/>
        <v>0</v>
      </c>
      <c r="S693" s="7">
        <f t="shared" si="53"/>
        <v>0</v>
      </c>
      <c r="T693" s="7" t="str">
        <f t="shared" si="66"/>
        <v/>
      </c>
      <c r="U693" s="7" t="str">
        <f t="shared" si="70"/>
        <v/>
      </c>
    </row>
    <row r="694" spans="1:21" ht="15.95" hidden="1" customHeight="1">
      <c r="A694" s="230" t="s">
        <v>1848</v>
      </c>
      <c r="B694" s="105"/>
      <c r="C694" s="108"/>
      <c r="D694" s="108"/>
      <c r="E694" s="109"/>
      <c r="F694" s="109"/>
      <c r="G694" s="194">
        <f>VLOOKUP(E694,別表３!$B$9:$I$14,6,FALSE)</f>
        <v>0</v>
      </c>
      <c r="H694" s="194">
        <f>VLOOKUP($F694,別表３!$B$9:$I$14,6,FALSE)</f>
        <v>0</v>
      </c>
      <c r="I694" s="194">
        <f>VLOOKUP($F694,別表３!$B$9:$I$14,6,FALSE)</f>
        <v>0</v>
      </c>
      <c r="J694" s="194">
        <f>IF(F694=5,別表２!$E$2,0)</f>
        <v>0</v>
      </c>
      <c r="K694" s="194">
        <f>VLOOKUP($F694,別表３!$B$9:$I$14,4,FALSE)</f>
        <v>0</v>
      </c>
      <c r="L694" s="231" t="str">
        <f>IF(F694="","",VLOOKUP(F694,別表３!$B$9:$D$14,3,FALSE))</f>
        <v/>
      </c>
      <c r="M694" s="98"/>
      <c r="N694" s="98"/>
      <c r="O694" s="97"/>
      <c r="P694" s="232">
        <f t="shared" si="67"/>
        <v>0</v>
      </c>
      <c r="Q694" s="7">
        <f t="shared" si="71"/>
        <v>0</v>
      </c>
      <c r="R694" s="7">
        <f t="shared" si="52"/>
        <v>0</v>
      </c>
      <c r="S694" s="7">
        <f t="shared" si="53"/>
        <v>0</v>
      </c>
      <c r="T694" s="7" t="str">
        <f t="shared" ref="T694:T757" si="72">IF(E694="","",VLOOKUP(E694,$V$53:$W$58,2,FALSE))</f>
        <v/>
      </c>
      <c r="U694" s="7" t="str">
        <f t="shared" si="70"/>
        <v/>
      </c>
    </row>
    <row r="695" spans="1:21" ht="15.95" hidden="1" customHeight="1">
      <c r="A695" s="230" t="s">
        <v>1849</v>
      </c>
      <c r="B695" s="105"/>
      <c r="C695" s="108"/>
      <c r="D695" s="108"/>
      <c r="E695" s="109"/>
      <c r="F695" s="109"/>
      <c r="G695" s="194">
        <f>VLOOKUP(E695,別表３!$B$9:$I$14,6,FALSE)</f>
        <v>0</v>
      </c>
      <c r="H695" s="194">
        <f>VLOOKUP($F695,別表３!$B$9:$I$14,6,FALSE)</f>
        <v>0</v>
      </c>
      <c r="I695" s="194">
        <f>VLOOKUP($F695,別表３!$B$9:$I$14,6,FALSE)</f>
        <v>0</v>
      </c>
      <c r="J695" s="194">
        <f>IF(F695=5,別表２!$E$2,0)</f>
        <v>0</v>
      </c>
      <c r="K695" s="194">
        <f>VLOOKUP($F695,別表３!$B$9:$I$14,4,FALSE)</f>
        <v>0</v>
      </c>
      <c r="L695" s="231" t="str">
        <f>IF(F695="","",VLOOKUP(F695,別表３!$B$9:$D$14,3,FALSE))</f>
        <v/>
      </c>
      <c r="M695" s="98"/>
      <c r="N695" s="98"/>
      <c r="O695" s="97"/>
      <c r="P695" s="232">
        <f t="shared" ref="P695:P758" si="73">IF(J695=0,0,IF(M695="",J695,M695))+IF(N695="",K695,IF(L695&lt;=N695+O695,L695,N695+O695))+SUM(G695:I695)</f>
        <v>0</v>
      </c>
      <c r="Q695" s="7">
        <f t="shared" si="71"/>
        <v>0</v>
      </c>
      <c r="R695" s="7">
        <f t="shared" si="52"/>
        <v>0</v>
      </c>
      <c r="S695" s="7">
        <f t="shared" si="53"/>
        <v>0</v>
      </c>
      <c r="T695" s="7" t="str">
        <f t="shared" si="72"/>
        <v/>
      </c>
      <c r="U695" s="7" t="str">
        <f t="shared" si="70"/>
        <v/>
      </c>
    </row>
    <row r="696" spans="1:21" ht="15.95" hidden="1" customHeight="1">
      <c r="A696" s="230" t="s">
        <v>1850</v>
      </c>
      <c r="B696" s="105"/>
      <c r="C696" s="108"/>
      <c r="D696" s="108"/>
      <c r="E696" s="109"/>
      <c r="F696" s="109"/>
      <c r="G696" s="194">
        <f>VLOOKUP(E696,別表３!$B$9:$I$14,6,FALSE)</f>
        <v>0</v>
      </c>
      <c r="H696" s="194">
        <f>VLOOKUP($F696,別表３!$B$9:$I$14,6,FALSE)</f>
        <v>0</v>
      </c>
      <c r="I696" s="194">
        <f>VLOOKUP($F696,別表３!$B$9:$I$14,6,FALSE)</f>
        <v>0</v>
      </c>
      <c r="J696" s="194">
        <f>IF(F696=5,別表２!$E$2,0)</f>
        <v>0</v>
      </c>
      <c r="K696" s="194">
        <f>VLOOKUP($F696,別表３!$B$9:$I$14,4,FALSE)</f>
        <v>0</v>
      </c>
      <c r="L696" s="231" t="str">
        <f>IF(F696="","",VLOOKUP(F696,別表３!$B$9:$D$14,3,FALSE))</f>
        <v/>
      </c>
      <c r="M696" s="98"/>
      <c r="N696" s="98"/>
      <c r="O696" s="97"/>
      <c r="P696" s="232">
        <f t="shared" si="73"/>
        <v>0</v>
      </c>
      <c r="Q696" s="7">
        <f>IF(E696=5,G696,0)</f>
        <v>0</v>
      </c>
      <c r="R696" s="7">
        <f t="shared" si="52"/>
        <v>0</v>
      </c>
      <c r="S696" s="7">
        <f t="shared" si="53"/>
        <v>0</v>
      </c>
      <c r="T696" s="7" t="str">
        <f t="shared" si="72"/>
        <v/>
      </c>
      <c r="U696" s="7" t="str">
        <f t="shared" si="70"/>
        <v/>
      </c>
    </row>
    <row r="697" spans="1:21" s="217" customFormat="1" ht="15.95" hidden="1" customHeight="1">
      <c r="A697" s="230" t="s">
        <v>1851</v>
      </c>
      <c r="B697" s="105"/>
      <c r="C697" s="108"/>
      <c r="D697" s="108"/>
      <c r="E697" s="108"/>
      <c r="F697" s="108"/>
      <c r="G697" s="194">
        <f>VLOOKUP(E697,別表３!$B$9:$I$14,6,FALSE)</f>
        <v>0</v>
      </c>
      <c r="H697" s="194">
        <f>VLOOKUP($F697,別表３!$B$9:$I$14,6,FALSE)</f>
        <v>0</v>
      </c>
      <c r="I697" s="194">
        <f>VLOOKUP($F697,別表３!$B$9:$I$14,6,FALSE)</f>
        <v>0</v>
      </c>
      <c r="J697" s="194">
        <f>IF(F697=5,別表２!$E$2,0)</f>
        <v>0</v>
      </c>
      <c r="K697" s="194">
        <f>VLOOKUP($F697,別表３!$B$9:$I$14,4,FALSE)</f>
        <v>0</v>
      </c>
      <c r="L697" s="231" t="str">
        <f>IF(F697="","",VLOOKUP(F697,別表３!$B$9:$D$14,3,FALSE))</f>
        <v/>
      </c>
      <c r="M697" s="98"/>
      <c r="N697" s="98"/>
      <c r="O697" s="97"/>
      <c r="P697" s="232">
        <f t="shared" si="73"/>
        <v>0</v>
      </c>
      <c r="Q697" s="7">
        <f t="shared" ref="Q697:Q717" si="74">IF(E697=5,G697,0)</f>
        <v>0</v>
      </c>
      <c r="R697" s="7">
        <f t="shared" si="52"/>
        <v>0</v>
      </c>
      <c r="S697" s="7">
        <f t="shared" si="53"/>
        <v>0</v>
      </c>
      <c r="T697" s="7" t="str">
        <f t="shared" si="72"/>
        <v/>
      </c>
      <c r="U697" s="7" t="str">
        <f t="shared" si="70"/>
        <v/>
      </c>
    </row>
    <row r="698" spans="1:21" s="217" customFormat="1" ht="15.95" hidden="1" customHeight="1">
      <c r="A698" s="230" t="s">
        <v>1852</v>
      </c>
      <c r="B698" s="105"/>
      <c r="C698" s="108"/>
      <c r="D698" s="108"/>
      <c r="E698" s="108"/>
      <c r="F698" s="108"/>
      <c r="G698" s="194">
        <f>VLOOKUP(E698,別表３!$B$9:$I$14,6,FALSE)</f>
        <v>0</v>
      </c>
      <c r="H698" s="194">
        <f>VLOOKUP($F698,別表３!$B$9:$I$14,6,FALSE)</f>
        <v>0</v>
      </c>
      <c r="I698" s="194">
        <f>VLOOKUP($F698,別表３!$B$9:$I$14,6,FALSE)</f>
        <v>0</v>
      </c>
      <c r="J698" s="194">
        <f>IF(F698=5,別表２!$E$2,0)</f>
        <v>0</v>
      </c>
      <c r="K698" s="194">
        <f>VLOOKUP($F698,別表３!$B$9:$I$14,4,FALSE)</f>
        <v>0</v>
      </c>
      <c r="L698" s="231" t="str">
        <f>IF(F698="","",VLOOKUP(F698,別表３!$B$9:$D$14,3,FALSE))</f>
        <v/>
      </c>
      <c r="M698" s="98"/>
      <c r="N698" s="98"/>
      <c r="O698" s="97"/>
      <c r="P698" s="232">
        <f t="shared" si="73"/>
        <v>0</v>
      </c>
      <c r="Q698" s="7">
        <f t="shared" si="74"/>
        <v>0</v>
      </c>
      <c r="R698" s="7">
        <f t="shared" si="52"/>
        <v>0</v>
      </c>
      <c r="S698" s="7">
        <f t="shared" si="53"/>
        <v>0</v>
      </c>
      <c r="T698" s="7" t="str">
        <f t="shared" si="72"/>
        <v/>
      </c>
      <c r="U698" s="7" t="str">
        <f t="shared" si="70"/>
        <v/>
      </c>
    </row>
    <row r="699" spans="1:21" s="217" customFormat="1" ht="15.95" hidden="1" customHeight="1">
      <c r="A699" s="230" t="s">
        <v>1853</v>
      </c>
      <c r="B699" s="105"/>
      <c r="C699" s="110"/>
      <c r="D699" s="110"/>
      <c r="E699" s="108"/>
      <c r="F699" s="108"/>
      <c r="G699" s="194">
        <f>VLOOKUP(E699,別表３!$B$9:$I$14,6,FALSE)</f>
        <v>0</v>
      </c>
      <c r="H699" s="194">
        <f>VLOOKUP($F699,別表３!$B$9:$I$14,6,FALSE)</f>
        <v>0</v>
      </c>
      <c r="I699" s="194">
        <f>VLOOKUP($F699,別表３!$B$9:$I$14,6,FALSE)</f>
        <v>0</v>
      </c>
      <c r="J699" s="194">
        <f>IF(F699=5,別表２!$E$2,0)</f>
        <v>0</v>
      </c>
      <c r="K699" s="194">
        <f>VLOOKUP($F699,別表３!$B$9:$I$14,4,FALSE)</f>
        <v>0</v>
      </c>
      <c r="L699" s="231" t="str">
        <f>IF(F699="","",VLOOKUP(F699,別表３!$B$9:$D$14,3,FALSE))</f>
        <v/>
      </c>
      <c r="M699" s="98"/>
      <c r="N699" s="98"/>
      <c r="O699" s="97"/>
      <c r="P699" s="232">
        <f t="shared" si="73"/>
        <v>0</v>
      </c>
      <c r="Q699" s="7">
        <f t="shared" si="74"/>
        <v>0</v>
      </c>
      <c r="R699" s="7">
        <f t="shared" si="52"/>
        <v>0</v>
      </c>
      <c r="S699" s="7">
        <f t="shared" si="53"/>
        <v>0</v>
      </c>
      <c r="T699" s="7" t="str">
        <f t="shared" si="72"/>
        <v/>
      </c>
      <c r="U699" s="7" t="str">
        <f t="shared" si="70"/>
        <v/>
      </c>
    </row>
    <row r="700" spans="1:21" s="217" customFormat="1" ht="15.95" hidden="1" customHeight="1">
      <c r="A700" s="230" t="s">
        <v>1854</v>
      </c>
      <c r="B700" s="105"/>
      <c r="C700" s="108"/>
      <c r="D700" s="108"/>
      <c r="E700" s="108"/>
      <c r="F700" s="108"/>
      <c r="G700" s="194">
        <f>VLOOKUP(E700,別表３!$B$9:$I$14,6,FALSE)</f>
        <v>0</v>
      </c>
      <c r="H700" s="194">
        <f>VLOOKUP($F700,別表３!$B$9:$I$14,6,FALSE)</f>
        <v>0</v>
      </c>
      <c r="I700" s="194">
        <f>VLOOKUP($F700,別表３!$B$9:$I$14,6,FALSE)</f>
        <v>0</v>
      </c>
      <c r="J700" s="194">
        <f>IF(F700=5,別表２!$E$2,0)</f>
        <v>0</v>
      </c>
      <c r="K700" s="194">
        <f>VLOOKUP($F700,別表３!$B$9:$I$14,4,FALSE)</f>
        <v>0</v>
      </c>
      <c r="L700" s="231" t="str">
        <f>IF(F700="","",VLOOKUP(F700,別表３!$B$9:$D$14,3,FALSE))</f>
        <v/>
      </c>
      <c r="M700" s="98"/>
      <c r="N700" s="98"/>
      <c r="O700" s="97"/>
      <c r="P700" s="232">
        <f t="shared" si="73"/>
        <v>0</v>
      </c>
      <c r="Q700" s="7">
        <f t="shared" si="74"/>
        <v>0</v>
      </c>
      <c r="R700" s="7">
        <f t="shared" si="52"/>
        <v>0</v>
      </c>
      <c r="S700" s="7">
        <f t="shared" si="53"/>
        <v>0</v>
      </c>
      <c r="T700" s="7" t="str">
        <f t="shared" si="72"/>
        <v/>
      </c>
      <c r="U700" s="7" t="str">
        <f t="shared" si="70"/>
        <v/>
      </c>
    </row>
    <row r="701" spans="1:21" ht="15.95" hidden="1" customHeight="1">
      <c r="A701" s="230" t="s">
        <v>1855</v>
      </c>
      <c r="B701" s="105"/>
      <c r="C701" s="108"/>
      <c r="D701" s="108"/>
      <c r="E701" s="109"/>
      <c r="F701" s="109"/>
      <c r="G701" s="194">
        <f>VLOOKUP(E701,別表３!$B$9:$I$14,6,FALSE)</f>
        <v>0</v>
      </c>
      <c r="H701" s="194">
        <f>VLOOKUP($F701,別表３!$B$9:$I$14,6,FALSE)</f>
        <v>0</v>
      </c>
      <c r="I701" s="194">
        <f>VLOOKUP($F701,別表３!$B$9:$I$14,6,FALSE)</f>
        <v>0</v>
      </c>
      <c r="J701" s="194">
        <f>IF(F701=5,別表２!$E$2,0)</f>
        <v>0</v>
      </c>
      <c r="K701" s="194">
        <f>VLOOKUP($F701,別表３!$B$9:$I$14,4,FALSE)</f>
        <v>0</v>
      </c>
      <c r="L701" s="231" t="str">
        <f>IF(F701="","",VLOOKUP(F701,別表３!$B$9:$D$14,3,FALSE))</f>
        <v/>
      </c>
      <c r="M701" s="98"/>
      <c r="N701" s="98"/>
      <c r="O701" s="97"/>
      <c r="P701" s="232">
        <f t="shared" si="73"/>
        <v>0</v>
      </c>
      <c r="Q701" s="7">
        <f t="shared" si="74"/>
        <v>0</v>
      </c>
      <c r="R701" s="7">
        <f t="shared" si="52"/>
        <v>0</v>
      </c>
      <c r="S701" s="7">
        <f t="shared" si="53"/>
        <v>0</v>
      </c>
      <c r="T701" s="7" t="str">
        <f t="shared" si="72"/>
        <v/>
      </c>
      <c r="U701" s="7" t="str">
        <f t="shared" si="70"/>
        <v/>
      </c>
    </row>
    <row r="702" spans="1:21" ht="15.95" hidden="1" customHeight="1">
      <c r="A702" s="230" t="s">
        <v>1856</v>
      </c>
      <c r="B702" s="105"/>
      <c r="C702" s="108"/>
      <c r="D702" s="108"/>
      <c r="E702" s="109"/>
      <c r="F702" s="109"/>
      <c r="G702" s="194">
        <f>VLOOKUP(E702,別表３!$B$9:$I$14,6,FALSE)</f>
        <v>0</v>
      </c>
      <c r="H702" s="194">
        <f>VLOOKUP($F702,別表３!$B$9:$I$14,6,FALSE)</f>
        <v>0</v>
      </c>
      <c r="I702" s="194">
        <f>VLOOKUP($F702,別表３!$B$9:$I$14,6,FALSE)</f>
        <v>0</v>
      </c>
      <c r="J702" s="194">
        <f>IF(F702=5,別表２!$E$2,0)</f>
        <v>0</v>
      </c>
      <c r="K702" s="194">
        <f>VLOOKUP($F702,別表３!$B$9:$I$14,4,FALSE)</f>
        <v>0</v>
      </c>
      <c r="L702" s="231" t="str">
        <f>IF(F702="","",VLOOKUP(F702,別表３!$B$9:$D$14,3,FALSE))</f>
        <v/>
      </c>
      <c r="M702" s="98"/>
      <c r="N702" s="98"/>
      <c r="O702" s="97"/>
      <c r="P702" s="232">
        <f t="shared" si="73"/>
        <v>0</v>
      </c>
      <c r="Q702" s="7">
        <f t="shared" si="74"/>
        <v>0</v>
      </c>
      <c r="R702" s="7">
        <f t="shared" si="52"/>
        <v>0</v>
      </c>
      <c r="S702" s="7">
        <f t="shared" si="53"/>
        <v>0</v>
      </c>
      <c r="T702" s="7" t="str">
        <f t="shared" si="72"/>
        <v/>
      </c>
      <c r="U702" s="7" t="str">
        <f t="shared" si="70"/>
        <v/>
      </c>
    </row>
    <row r="703" spans="1:21" ht="15.95" hidden="1" customHeight="1">
      <c r="A703" s="230" t="s">
        <v>1857</v>
      </c>
      <c r="B703" s="105"/>
      <c r="C703" s="108"/>
      <c r="D703" s="108"/>
      <c r="E703" s="109"/>
      <c r="F703" s="109"/>
      <c r="G703" s="194">
        <f>VLOOKUP(E703,別表３!$B$9:$I$14,6,FALSE)</f>
        <v>0</v>
      </c>
      <c r="H703" s="194">
        <f>VLOOKUP($F703,別表３!$B$9:$I$14,6,FALSE)</f>
        <v>0</v>
      </c>
      <c r="I703" s="194">
        <f>VLOOKUP($F703,別表３!$B$9:$I$14,6,FALSE)</f>
        <v>0</v>
      </c>
      <c r="J703" s="194">
        <f>IF(F703=5,別表２!$E$2,0)</f>
        <v>0</v>
      </c>
      <c r="K703" s="194">
        <f>VLOOKUP($F703,別表３!$B$9:$I$14,4,FALSE)</f>
        <v>0</v>
      </c>
      <c r="L703" s="231" t="str">
        <f>IF(F703="","",VLOOKUP(F703,別表３!$B$9:$D$14,3,FALSE))</f>
        <v/>
      </c>
      <c r="M703" s="98"/>
      <c r="N703" s="98"/>
      <c r="O703" s="97"/>
      <c r="P703" s="232">
        <f t="shared" si="73"/>
        <v>0</v>
      </c>
      <c r="Q703" s="7">
        <f t="shared" si="74"/>
        <v>0</v>
      </c>
      <c r="R703" s="7">
        <f t="shared" si="52"/>
        <v>0</v>
      </c>
      <c r="S703" s="7">
        <f t="shared" si="53"/>
        <v>0</v>
      </c>
      <c r="T703" s="7" t="str">
        <f t="shared" si="72"/>
        <v/>
      </c>
      <c r="U703" s="7" t="str">
        <f t="shared" si="70"/>
        <v/>
      </c>
    </row>
    <row r="704" spans="1:21" ht="15.95" hidden="1" customHeight="1">
      <c r="A704" s="230" t="s">
        <v>1858</v>
      </c>
      <c r="B704" s="105"/>
      <c r="C704" s="108"/>
      <c r="D704" s="108"/>
      <c r="E704" s="109"/>
      <c r="F704" s="109"/>
      <c r="G704" s="194">
        <f>VLOOKUP(E704,別表３!$B$9:$I$14,6,FALSE)</f>
        <v>0</v>
      </c>
      <c r="H704" s="194">
        <f>VLOOKUP($F704,別表３!$B$9:$I$14,6,FALSE)</f>
        <v>0</v>
      </c>
      <c r="I704" s="194">
        <f>VLOOKUP($F704,別表３!$B$9:$I$14,6,FALSE)</f>
        <v>0</v>
      </c>
      <c r="J704" s="194">
        <f>IF(F704=5,別表２!$E$2,0)</f>
        <v>0</v>
      </c>
      <c r="K704" s="194">
        <f>VLOOKUP($F704,別表３!$B$9:$I$14,4,FALSE)</f>
        <v>0</v>
      </c>
      <c r="L704" s="231" t="str">
        <f>IF(F704="","",VLOOKUP(F704,別表３!$B$9:$D$14,3,FALSE))</f>
        <v/>
      </c>
      <c r="M704" s="98"/>
      <c r="N704" s="98"/>
      <c r="O704" s="97"/>
      <c r="P704" s="232">
        <f t="shared" si="73"/>
        <v>0</v>
      </c>
      <c r="Q704" s="7">
        <f t="shared" si="74"/>
        <v>0</v>
      </c>
      <c r="R704" s="7">
        <f t="shared" si="52"/>
        <v>0</v>
      </c>
      <c r="S704" s="7">
        <f t="shared" si="53"/>
        <v>0</v>
      </c>
      <c r="T704" s="7" t="str">
        <f t="shared" si="72"/>
        <v/>
      </c>
      <c r="U704" s="7" t="str">
        <f t="shared" si="70"/>
        <v/>
      </c>
    </row>
    <row r="705" spans="1:21" ht="15.95" hidden="1" customHeight="1">
      <c r="A705" s="230" t="s">
        <v>1859</v>
      </c>
      <c r="B705" s="105"/>
      <c r="C705" s="108"/>
      <c r="D705" s="108"/>
      <c r="E705" s="109"/>
      <c r="F705" s="109"/>
      <c r="G705" s="194">
        <f>VLOOKUP(E705,別表３!$B$9:$I$14,6,FALSE)</f>
        <v>0</v>
      </c>
      <c r="H705" s="194">
        <f>VLOOKUP($F705,別表３!$B$9:$I$14,6,FALSE)</f>
        <v>0</v>
      </c>
      <c r="I705" s="194">
        <f>VLOOKUP($F705,別表３!$B$9:$I$14,6,FALSE)</f>
        <v>0</v>
      </c>
      <c r="J705" s="194">
        <f>IF(F705=5,別表２!$E$2,0)</f>
        <v>0</v>
      </c>
      <c r="K705" s="194">
        <f>VLOOKUP($F705,別表３!$B$9:$I$14,4,FALSE)</f>
        <v>0</v>
      </c>
      <c r="L705" s="231" t="str">
        <f>IF(F705="","",VLOOKUP(F705,別表３!$B$9:$D$14,3,FALSE))</f>
        <v/>
      </c>
      <c r="M705" s="98"/>
      <c r="N705" s="98"/>
      <c r="O705" s="97"/>
      <c r="P705" s="232">
        <f t="shared" si="73"/>
        <v>0</v>
      </c>
      <c r="Q705" s="7">
        <f t="shared" si="74"/>
        <v>0</v>
      </c>
      <c r="R705" s="7">
        <f t="shared" si="52"/>
        <v>0</v>
      </c>
      <c r="S705" s="7">
        <f t="shared" si="53"/>
        <v>0</v>
      </c>
      <c r="T705" s="7" t="str">
        <f t="shared" si="72"/>
        <v/>
      </c>
      <c r="U705" s="7" t="str">
        <f t="shared" si="70"/>
        <v/>
      </c>
    </row>
    <row r="706" spans="1:21" ht="15.95" hidden="1" customHeight="1">
      <c r="A706" s="230" t="s">
        <v>1860</v>
      </c>
      <c r="B706" s="105"/>
      <c r="C706" s="108"/>
      <c r="D706" s="108"/>
      <c r="E706" s="109"/>
      <c r="F706" s="109"/>
      <c r="G706" s="194">
        <f>VLOOKUP(E706,別表３!$B$9:$I$14,6,FALSE)</f>
        <v>0</v>
      </c>
      <c r="H706" s="194">
        <f>VLOOKUP($F706,別表３!$B$9:$I$14,6,FALSE)</f>
        <v>0</v>
      </c>
      <c r="I706" s="194">
        <f>VLOOKUP($F706,別表３!$B$9:$I$14,6,FALSE)</f>
        <v>0</v>
      </c>
      <c r="J706" s="194">
        <f>IF(F706=5,別表２!$E$2,0)</f>
        <v>0</v>
      </c>
      <c r="K706" s="194">
        <f>VLOOKUP($F706,別表３!$B$9:$I$14,4,FALSE)</f>
        <v>0</v>
      </c>
      <c r="L706" s="231" t="str">
        <f>IF(F706="","",VLOOKUP(F706,別表３!$B$9:$D$14,3,FALSE))</f>
        <v/>
      </c>
      <c r="M706" s="98"/>
      <c r="N706" s="98"/>
      <c r="O706" s="97"/>
      <c r="P706" s="232">
        <f t="shared" si="73"/>
        <v>0</v>
      </c>
      <c r="Q706" s="7">
        <f t="shared" si="74"/>
        <v>0</v>
      </c>
      <c r="R706" s="7">
        <f t="shared" si="52"/>
        <v>0</v>
      </c>
      <c r="S706" s="7">
        <f t="shared" si="53"/>
        <v>0</v>
      </c>
      <c r="T706" s="7" t="str">
        <f t="shared" si="72"/>
        <v/>
      </c>
      <c r="U706" s="7" t="str">
        <f t="shared" si="70"/>
        <v/>
      </c>
    </row>
    <row r="707" spans="1:21" ht="15.95" hidden="1" customHeight="1">
      <c r="A707" s="230" t="s">
        <v>1861</v>
      </c>
      <c r="B707" s="105"/>
      <c r="C707" s="109"/>
      <c r="D707" s="109"/>
      <c r="E707" s="109"/>
      <c r="F707" s="109"/>
      <c r="G707" s="194">
        <f>VLOOKUP(E707,別表３!$B$9:$I$14,6,FALSE)</f>
        <v>0</v>
      </c>
      <c r="H707" s="194">
        <f>VLOOKUP($F707,別表３!$B$9:$I$14,6,FALSE)</f>
        <v>0</v>
      </c>
      <c r="I707" s="194">
        <f>VLOOKUP($F707,別表３!$B$9:$I$14,6,FALSE)</f>
        <v>0</v>
      </c>
      <c r="J707" s="194">
        <f>IF(F707=5,別表２!$E$2,0)</f>
        <v>0</v>
      </c>
      <c r="K707" s="194">
        <f>VLOOKUP($F707,別表３!$B$9:$I$14,4,FALSE)</f>
        <v>0</v>
      </c>
      <c r="L707" s="231" t="str">
        <f>IF(F707="","",VLOOKUP(F707,別表３!$B$9:$D$14,3,FALSE))</f>
        <v/>
      </c>
      <c r="M707" s="98"/>
      <c r="N707" s="98"/>
      <c r="O707" s="97"/>
      <c r="P707" s="232">
        <f t="shared" si="73"/>
        <v>0</v>
      </c>
      <c r="Q707" s="7">
        <f t="shared" si="74"/>
        <v>0</v>
      </c>
      <c r="R707" s="7">
        <f t="shared" si="52"/>
        <v>0</v>
      </c>
      <c r="S707" s="7">
        <f t="shared" si="53"/>
        <v>0</v>
      </c>
      <c r="T707" s="7" t="str">
        <f t="shared" si="72"/>
        <v/>
      </c>
      <c r="U707" s="7" t="str">
        <f t="shared" si="70"/>
        <v/>
      </c>
    </row>
    <row r="708" spans="1:21" ht="15.95" hidden="1" customHeight="1">
      <c r="A708" s="230" t="s">
        <v>1862</v>
      </c>
      <c r="B708" s="105"/>
      <c r="C708" s="109"/>
      <c r="D708" s="109"/>
      <c r="E708" s="109"/>
      <c r="F708" s="109"/>
      <c r="G708" s="194">
        <f>VLOOKUP(E708,別表３!$B$9:$I$14,6,FALSE)</f>
        <v>0</v>
      </c>
      <c r="H708" s="194">
        <f>VLOOKUP($F708,別表３!$B$9:$I$14,6,FALSE)</f>
        <v>0</v>
      </c>
      <c r="I708" s="194">
        <f>VLOOKUP($F708,別表３!$B$9:$I$14,6,FALSE)</f>
        <v>0</v>
      </c>
      <c r="J708" s="194">
        <f>IF(F708=5,別表２!$E$2,0)</f>
        <v>0</v>
      </c>
      <c r="K708" s="194">
        <f>VLOOKUP($F708,別表３!$B$9:$I$14,4,FALSE)</f>
        <v>0</v>
      </c>
      <c r="L708" s="231" t="str">
        <f>IF(F708="","",VLOOKUP(F708,別表３!$B$9:$D$14,3,FALSE))</f>
        <v/>
      </c>
      <c r="M708" s="98"/>
      <c r="N708" s="98"/>
      <c r="O708" s="97"/>
      <c r="P708" s="232">
        <f t="shared" si="73"/>
        <v>0</v>
      </c>
      <c r="Q708" s="7">
        <f t="shared" si="74"/>
        <v>0</v>
      </c>
      <c r="R708" s="7">
        <f t="shared" si="52"/>
        <v>0</v>
      </c>
      <c r="S708" s="7">
        <f t="shared" si="53"/>
        <v>0</v>
      </c>
      <c r="T708" s="7" t="str">
        <f t="shared" si="72"/>
        <v/>
      </c>
      <c r="U708" s="7" t="str">
        <f t="shared" si="70"/>
        <v/>
      </c>
    </row>
    <row r="709" spans="1:21" ht="15.95" hidden="1" customHeight="1">
      <c r="A709" s="230" t="s">
        <v>1863</v>
      </c>
      <c r="B709" s="105"/>
      <c r="C709" s="109"/>
      <c r="D709" s="109"/>
      <c r="E709" s="109"/>
      <c r="F709" s="109"/>
      <c r="G709" s="194">
        <f>VLOOKUP(E709,別表３!$B$9:$I$14,6,FALSE)</f>
        <v>0</v>
      </c>
      <c r="H709" s="194">
        <f>VLOOKUP($F709,別表３!$B$9:$I$14,6,FALSE)</f>
        <v>0</v>
      </c>
      <c r="I709" s="194">
        <f>VLOOKUP($F709,別表３!$B$9:$I$14,6,FALSE)</f>
        <v>0</v>
      </c>
      <c r="J709" s="194">
        <f>IF(F709=5,別表２!$E$2,0)</f>
        <v>0</v>
      </c>
      <c r="K709" s="194">
        <f>VLOOKUP($F709,別表３!$B$9:$I$14,4,FALSE)</f>
        <v>0</v>
      </c>
      <c r="L709" s="231" t="str">
        <f>IF(F709="","",VLOOKUP(F709,別表３!$B$9:$D$14,3,FALSE))</f>
        <v/>
      </c>
      <c r="M709" s="98"/>
      <c r="N709" s="98"/>
      <c r="O709" s="97"/>
      <c r="P709" s="232">
        <f t="shared" si="73"/>
        <v>0</v>
      </c>
      <c r="Q709" s="7">
        <f t="shared" si="74"/>
        <v>0</v>
      </c>
      <c r="R709" s="7">
        <f t="shared" si="52"/>
        <v>0</v>
      </c>
      <c r="S709" s="7">
        <f t="shared" si="53"/>
        <v>0</v>
      </c>
      <c r="T709" s="7" t="str">
        <f t="shared" si="72"/>
        <v/>
      </c>
      <c r="U709" s="7" t="str">
        <f t="shared" si="70"/>
        <v/>
      </c>
    </row>
    <row r="710" spans="1:21" ht="15.95" hidden="1" customHeight="1">
      <c r="A710" s="230" t="s">
        <v>1864</v>
      </c>
      <c r="B710" s="105"/>
      <c r="C710" s="109"/>
      <c r="D710" s="109"/>
      <c r="E710" s="109"/>
      <c r="F710" s="109"/>
      <c r="G710" s="194">
        <f>VLOOKUP(E710,別表３!$B$9:$I$14,6,FALSE)</f>
        <v>0</v>
      </c>
      <c r="H710" s="194">
        <f>VLOOKUP($F710,別表３!$B$9:$I$14,6,FALSE)</f>
        <v>0</v>
      </c>
      <c r="I710" s="194">
        <f>VLOOKUP($F710,別表３!$B$9:$I$14,6,FALSE)</f>
        <v>0</v>
      </c>
      <c r="J710" s="194">
        <f>IF(F710=5,別表２!$E$2,0)</f>
        <v>0</v>
      </c>
      <c r="K710" s="194">
        <f>VLOOKUP($F710,別表３!$B$9:$I$14,4,FALSE)</f>
        <v>0</v>
      </c>
      <c r="L710" s="231" t="str">
        <f>IF(F710="","",VLOOKUP(F710,別表３!$B$9:$D$14,3,FALSE))</f>
        <v/>
      </c>
      <c r="M710" s="98"/>
      <c r="N710" s="98"/>
      <c r="O710" s="97"/>
      <c r="P710" s="232">
        <f t="shared" si="73"/>
        <v>0</v>
      </c>
      <c r="Q710" s="7">
        <f t="shared" si="74"/>
        <v>0</v>
      </c>
      <c r="R710" s="7">
        <f t="shared" si="52"/>
        <v>0</v>
      </c>
      <c r="S710" s="7">
        <f t="shared" si="53"/>
        <v>0</v>
      </c>
      <c r="T710" s="7" t="str">
        <f t="shared" si="72"/>
        <v/>
      </c>
      <c r="U710" s="7" t="str">
        <f t="shared" si="70"/>
        <v/>
      </c>
    </row>
    <row r="711" spans="1:21" ht="15.95" hidden="1" customHeight="1">
      <c r="A711" s="230" t="s">
        <v>1865</v>
      </c>
      <c r="B711" s="105"/>
      <c r="C711" s="109"/>
      <c r="D711" s="109"/>
      <c r="E711" s="109"/>
      <c r="F711" s="109"/>
      <c r="G711" s="194">
        <f>VLOOKUP(E711,別表３!$B$9:$I$14,6,FALSE)</f>
        <v>0</v>
      </c>
      <c r="H711" s="194">
        <f>VLOOKUP($F711,別表３!$B$9:$I$14,6,FALSE)</f>
        <v>0</v>
      </c>
      <c r="I711" s="194">
        <f>VLOOKUP($F711,別表３!$B$9:$I$14,6,FALSE)</f>
        <v>0</v>
      </c>
      <c r="J711" s="194">
        <f>IF(F711=5,別表２!$E$2,0)</f>
        <v>0</v>
      </c>
      <c r="K711" s="194">
        <f>VLOOKUP($F711,別表３!$B$9:$I$14,4,FALSE)</f>
        <v>0</v>
      </c>
      <c r="L711" s="231" t="str">
        <f>IF(F711="","",VLOOKUP(F711,別表３!$B$9:$D$14,3,FALSE))</f>
        <v/>
      </c>
      <c r="M711" s="98"/>
      <c r="N711" s="98"/>
      <c r="O711" s="97"/>
      <c r="P711" s="232">
        <f t="shared" si="73"/>
        <v>0</v>
      </c>
      <c r="Q711" s="7">
        <f t="shared" si="74"/>
        <v>0</v>
      </c>
      <c r="R711" s="7">
        <f t="shared" si="52"/>
        <v>0</v>
      </c>
      <c r="S711" s="7">
        <f t="shared" si="53"/>
        <v>0</v>
      </c>
      <c r="T711" s="7" t="str">
        <f t="shared" si="72"/>
        <v/>
      </c>
      <c r="U711" s="7" t="str">
        <f t="shared" si="70"/>
        <v/>
      </c>
    </row>
    <row r="712" spans="1:21" ht="15.95" hidden="1" customHeight="1">
      <c r="A712" s="230" t="s">
        <v>1866</v>
      </c>
      <c r="B712" s="105"/>
      <c r="C712" s="108"/>
      <c r="D712" s="108"/>
      <c r="E712" s="109"/>
      <c r="F712" s="109"/>
      <c r="G712" s="194">
        <f>VLOOKUP(E712,別表３!$B$9:$I$14,6,FALSE)</f>
        <v>0</v>
      </c>
      <c r="H712" s="194">
        <f>VLOOKUP($F712,別表３!$B$9:$I$14,6,FALSE)</f>
        <v>0</v>
      </c>
      <c r="I712" s="194">
        <f>VLOOKUP($F712,別表３!$B$9:$I$14,6,FALSE)</f>
        <v>0</v>
      </c>
      <c r="J712" s="194">
        <f>IF(F712=5,別表２!$E$2,0)</f>
        <v>0</v>
      </c>
      <c r="K712" s="194">
        <f>VLOOKUP($F712,別表３!$B$9:$I$14,4,FALSE)</f>
        <v>0</v>
      </c>
      <c r="L712" s="231" t="str">
        <f>IF(F712="","",VLOOKUP(F712,別表３!$B$9:$D$14,3,FALSE))</f>
        <v/>
      </c>
      <c r="M712" s="98"/>
      <c r="N712" s="98"/>
      <c r="O712" s="97"/>
      <c r="P712" s="232">
        <f t="shared" si="73"/>
        <v>0</v>
      </c>
      <c r="Q712" s="7">
        <f t="shared" si="74"/>
        <v>0</v>
      </c>
      <c r="R712" s="7">
        <f t="shared" si="52"/>
        <v>0</v>
      </c>
      <c r="S712" s="7">
        <f t="shared" si="53"/>
        <v>0</v>
      </c>
      <c r="T712" s="7" t="str">
        <f t="shared" si="72"/>
        <v/>
      </c>
      <c r="U712" s="7" t="str">
        <f t="shared" si="70"/>
        <v/>
      </c>
    </row>
    <row r="713" spans="1:21" ht="15.95" hidden="1" customHeight="1">
      <c r="A713" s="230" t="s">
        <v>1867</v>
      </c>
      <c r="B713" s="105"/>
      <c r="C713" s="108"/>
      <c r="D713" s="108"/>
      <c r="E713" s="109"/>
      <c r="F713" s="109"/>
      <c r="G713" s="194">
        <f>VLOOKUP(E713,別表３!$B$9:$I$14,6,FALSE)</f>
        <v>0</v>
      </c>
      <c r="H713" s="194">
        <f>VLOOKUP($F713,別表３!$B$9:$I$14,6,FALSE)</f>
        <v>0</v>
      </c>
      <c r="I713" s="194">
        <f>VLOOKUP($F713,別表３!$B$9:$I$14,6,FALSE)</f>
        <v>0</v>
      </c>
      <c r="J713" s="194">
        <f>IF(F713=5,別表２!$E$2,0)</f>
        <v>0</v>
      </c>
      <c r="K713" s="194">
        <f>VLOOKUP($F713,別表３!$B$9:$I$14,4,FALSE)</f>
        <v>0</v>
      </c>
      <c r="L713" s="231" t="str">
        <f>IF(F713="","",VLOOKUP(F713,別表３!$B$9:$D$14,3,FALSE))</f>
        <v/>
      </c>
      <c r="M713" s="98"/>
      <c r="N713" s="98"/>
      <c r="O713" s="97"/>
      <c r="P713" s="232">
        <f t="shared" si="73"/>
        <v>0</v>
      </c>
      <c r="Q713" s="7">
        <f t="shared" si="74"/>
        <v>0</v>
      </c>
      <c r="R713" s="7">
        <f t="shared" si="52"/>
        <v>0</v>
      </c>
      <c r="S713" s="7">
        <f t="shared" si="53"/>
        <v>0</v>
      </c>
      <c r="T713" s="7" t="str">
        <f t="shared" si="72"/>
        <v/>
      </c>
      <c r="U713" s="7" t="str">
        <f t="shared" si="70"/>
        <v/>
      </c>
    </row>
    <row r="714" spans="1:21" ht="15.95" hidden="1" customHeight="1">
      <c r="A714" s="230" t="s">
        <v>1868</v>
      </c>
      <c r="B714" s="105"/>
      <c r="C714" s="108"/>
      <c r="D714" s="108"/>
      <c r="E714" s="109"/>
      <c r="F714" s="109"/>
      <c r="G714" s="194">
        <f>VLOOKUP(E714,別表３!$B$9:$I$14,6,FALSE)</f>
        <v>0</v>
      </c>
      <c r="H714" s="194">
        <f>VLOOKUP($F714,別表３!$B$9:$I$14,6,FALSE)</f>
        <v>0</v>
      </c>
      <c r="I714" s="194">
        <f>VLOOKUP($F714,別表３!$B$9:$I$14,6,FALSE)</f>
        <v>0</v>
      </c>
      <c r="J714" s="194">
        <f>IF(F714=5,別表２!$E$2,0)</f>
        <v>0</v>
      </c>
      <c r="K714" s="194">
        <f>VLOOKUP($F714,別表３!$B$9:$I$14,4,FALSE)</f>
        <v>0</v>
      </c>
      <c r="L714" s="231" t="str">
        <f>IF(F714="","",VLOOKUP(F714,別表３!$B$9:$D$14,3,FALSE))</f>
        <v/>
      </c>
      <c r="M714" s="98"/>
      <c r="N714" s="98"/>
      <c r="O714" s="97"/>
      <c r="P714" s="232">
        <f t="shared" si="73"/>
        <v>0</v>
      </c>
      <c r="Q714" s="7">
        <f t="shared" si="74"/>
        <v>0</v>
      </c>
      <c r="R714" s="7">
        <f t="shared" si="52"/>
        <v>0</v>
      </c>
      <c r="S714" s="7">
        <f t="shared" si="53"/>
        <v>0</v>
      </c>
      <c r="T714" s="7" t="str">
        <f t="shared" si="72"/>
        <v/>
      </c>
      <c r="U714" s="7" t="str">
        <f t="shared" si="70"/>
        <v/>
      </c>
    </row>
    <row r="715" spans="1:21" ht="15.95" hidden="1" customHeight="1">
      <c r="A715" s="230" t="s">
        <v>1869</v>
      </c>
      <c r="B715" s="105"/>
      <c r="C715" s="108"/>
      <c r="D715" s="108"/>
      <c r="E715" s="109"/>
      <c r="F715" s="109"/>
      <c r="G715" s="194">
        <f>VLOOKUP(E715,別表３!$B$9:$I$14,6,FALSE)</f>
        <v>0</v>
      </c>
      <c r="H715" s="194">
        <f>VLOOKUP($F715,別表３!$B$9:$I$14,6,FALSE)</f>
        <v>0</v>
      </c>
      <c r="I715" s="194">
        <f>VLOOKUP($F715,別表３!$B$9:$I$14,6,FALSE)</f>
        <v>0</v>
      </c>
      <c r="J715" s="194">
        <f>IF(F715=5,別表２!$E$2,0)</f>
        <v>0</v>
      </c>
      <c r="K715" s="194">
        <f>VLOOKUP($F715,別表３!$B$9:$I$14,4,FALSE)</f>
        <v>0</v>
      </c>
      <c r="L715" s="231" t="str">
        <f>IF(F715="","",VLOOKUP(F715,別表３!$B$9:$D$14,3,FALSE))</f>
        <v/>
      </c>
      <c r="M715" s="98"/>
      <c r="N715" s="98"/>
      <c r="O715" s="97"/>
      <c r="P715" s="232">
        <f t="shared" si="73"/>
        <v>0</v>
      </c>
      <c r="Q715" s="7">
        <f t="shared" si="74"/>
        <v>0</v>
      </c>
      <c r="R715" s="7">
        <f t="shared" si="52"/>
        <v>0</v>
      </c>
      <c r="S715" s="7">
        <f t="shared" si="53"/>
        <v>0</v>
      </c>
      <c r="T715" s="7" t="str">
        <f t="shared" si="72"/>
        <v/>
      </c>
      <c r="U715" s="7" t="str">
        <f t="shared" si="70"/>
        <v/>
      </c>
    </row>
    <row r="716" spans="1:21" ht="15.95" hidden="1" customHeight="1">
      <c r="A716" s="230" t="s">
        <v>1870</v>
      </c>
      <c r="B716" s="105"/>
      <c r="C716" s="108"/>
      <c r="D716" s="108"/>
      <c r="E716" s="109"/>
      <c r="F716" s="109"/>
      <c r="G716" s="194">
        <f>VLOOKUP(E716,別表３!$B$9:$I$14,6,FALSE)</f>
        <v>0</v>
      </c>
      <c r="H716" s="194">
        <f>VLOOKUP($F716,別表３!$B$9:$I$14,6,FALSE)</f>
        <v>0</v>
      </c>
      <c r="I716" s="194">
        <f>VLOOKUP($F716,別表３!$B$9:$I$14,6,FALSE)</f>
        <v>0</v>
      </c>
      <c r="J716" s="194">
        <f>IF(F716=5,別表２!$E$2,0)</f>
        <v>0</v>
      </c>
      <c r="K716" s="194">
        <f>VLOOKUP($F716,別表３!$B$9:$I$14,4,FALSE)</f>
        <v>0</v>
      </c>
      <c r="L716" s="231" t="str">
        <f>IF(F716="","",VLOOKUP(F716,別表３!$B$9:$D$14,3,FALSE))</f>
        <v/>
      </c>
      <c r="M716" s="98"/>
      <c r="N716" s="98"/>
      <c r="O716" s="97"/>
      <c r="P716" s="232">
        <f t="shared" si="73"/>
        <v>0</v>
      </c>
      <c r="Q716" s="7">
        <f t="shared" si="74"/>
        <v>0</v>
      </c>
      <c r="R716" s="7">
        <f t="shared" si="52"/>
        <v>0</v>
      </c>
      <c r="S716" s="7">
        <f t="shared" si="53"/>
        <v>0</v>
      </c>
      <c r="T716" s="7" t="str">
        <f t="shared" si="72"/>
        <v/>
      </c>
      <c r="U716" s="7" t="str">
        <f t="shared" si="70"/>
        <v/>
      </c>
    </row>
    <row r="717" spans="1:21" ht="15.95" hidden="1" customHeight="1">
      <c r="A717" s="230" t="s">
        <v>1871</v>
      </c>
      <c r="B717" s="105"/>
      <c r="C717" s="108"/>
      <c r="D717" s="108"/>
      <c r="E717" s="109"/>
      <c r="F717" s="109"/>
      <c r="G717" s="194">
        <f>VLOOKUP(E717,別表３!$B$9:$I$14,6,FALSE)</f>
        <v>0</v>
      </c>
      <c r="H717" s="194">
        <f>VLOOKUP($F717,別表３!$B$9:$I$14,6,FALSE)</f>
        <v>0</v>
      </c>
      <c r="I717" s="194">
        <f>VLOOKUP($F717,別表３!$B$9:$I$14,6,FALSE)</f>
        <v>0</v>
      </c>
      <c r="J717" s="194">
        <f>IF(F717=5,別表２!$E$2,0)</f>
        <v>0</v>
      </c>
      <c r="K717" s="194">
        <f>VLOOKUP($F717,別表３!$B$9:$I$14,4,FALSE)</f>
        <v>0</v>
      </c>
      <c r="L717" s="231" t="str">
        <f>IF(F717="","",VLOOKUP(F717,別表３!$B$9:$D$14,3,FALSE))</f>
        <v/>
      </c>
      <c r="M717" s="98"/>
      <c r="N717" s="98"/>
      <c r="O717" s="97"/>
      <c r="P717" s="232">
        <f t="shared" si="73"/>
        <v>0</v>
      </c>
      <c r="Q717" s="7">
        <f t="shared" si="74"/>
        <v>0</v>
      </c>
      <c r="R717" s="7">
        <f t="shared" si="52"/>
        <v>0</v>
      </c>
      <c r="S717" s="7">
        <f t="shared" si="53"/>
        <v>0</v>
      </c>
      <c r="T717" s="7" t="str">
        <f t="shared" si="72"/>
        <v/>
      </c>
      <c r="U717" s="7" t="str">
        <f t="shared" si="70"/>
        <v/>
      </c>
    </row>
    <row r="718" spans="1:21" ht="15.95" hidden="1" customHeight="1">
      <c r="A718" s="230" t="s">
        <v>1872</v>
      </c>
      <c r="B718" s="105"/>
      <c r="C718" s="108"/>
      <c r="D718" s="108"/>
      <c r="E718" s="109"/>
      <c r="F718" s="109"/>
      <c r="G718" s="194">
        <f>VLOOKUP(E718,別表３!$B$9:$I$14,6,FALSE)</f>
        <v>0</v>
      </c>
      <c r="H718" s="194">
        <f>VLOOKUP($F718,別表３!$B$9:$I$14,6,FALSE)</f>
        <v>0</v>
      </c>
      <c r="I718" s="194">
        <f>VLOOKUP($F718,別表３!$B$9:$I$14,6,FALSE)</f>
        <v>0</v>
      </c>
      <c r="J718" s="194">
        <f>IF(F718=5,別表２!$E$2,0)</f>
        <v>0</v>
      </c>
      <c r="K718" s="194">
        <f>VLOOKUP($F718,別表３!$B$9:$I$14,4,FALSE)</f>
        <v>0</v>
      </c>
      <c r="L718" s="231" t="str">
        <f>IF(F718="","",VLOOKUP(F718,別表３!$B$9:$D$14,3,FALSE))</f>
        <v/>
      </c>
      <c r="M718" s="98"/>
      <c r="N718" s="98"/>
      <c r="O718" s="97"/>
      <c r="P718" s="232">
        <f t="shared" si="73"/>
        <v>0</v>
      </c>
      <c r="Q718" s="7">
        <f>IF(E718=5,G718,0)</f>
        <v>0</v>
      </c>
      <c r="R718" s="7">
        <f t="shared" si="52"/>
        <v>0</v>
      </c>
      <c r="S718" s="7">
        <f t="shared" si="53"/>
        <v>0</v>
      </c>
      <c r="T718" s="7" t="str">
        <f t="shared" si="72"/>
        <v/>
      </c>
      <c r="U718" s="7" t="str">
        <f t="shared" si="70"/>
        <v/>
      </c>
    </row>
    <row r="719" spans="1:21" s="217" customFormat="1" ht="15.95" hidden="1" customHeight="1">
      <c r="A719" s="230" t="s">
        <v>1873</v>
      </c>
      <c r="B719" s="105"/>
      <c r="C719" s="108"/>
      <c r="D719" s="108"/>
      <c r="E719" s="108"/>
      <c r="F719" s="108"/>
      <c r="G719" s="194">
        <f>VLOOKUP(E719,別表３!$B$9:$I$14,6,FALSE)</f>
        <v>0</v>
      </c>
      <c r="H719" s="194">
        <f>VLOOKUP($F719,別表３!$B$9:$I$14,6,FALSE)</f>
        <v>0</v>
      </c>
      <c r="I719" s="194">
        <f>VLOOKUP($F719,別表３!$B$9:$I$14,6,FALSE)</f>
        <v>0</v>
      </c>
      <c r="J719" s="194">
        <f>IF(F719=5,別表２!$E$2,0)</f>
        <v>0</v>
      </c>
      <c r="K719" s="194">
        <f>VLOOKUP($F719,別表３!$B$9:$I$14,4,FALSE)</f>
        <v>0</v>
      </c>
      <c r="L719" s="231" t="str">
        <f>IF(F719="","",VLOOKUP(F719,別表３!$B$9:$D$14,3,FALSE))</f>
        <v/>
      </c>
      <c r="M719" s="98"/>
      <c r="N719" s="98"/>
      <c r="O719" s="97"/>
      <c r="P719" s="232">
        <f t="shared" si="73"/>
        <v>0</v>
      </c>
      <c r="Q719" s="7">
        <f t="shared" ref="Q719:Q736" si="75">IF(E719=5,G719,0)</f>
        <v>0</v>
      </c>
      <c r="R719" s="7">
        <f t="shared" si="52"/>
        <v>0</v>
      </c>
      <c r="S719" s="7">
        <f t="shared" si="53"/>
        <v>0</v>
      </c>
      <c r="T719" s="7" t="str">
        <f t="shared" si="72"/>
        <v/>
      </c>
      <c r="U719" s="7" t="str">
        <f t="shared" si="70"/>
        <v/>
      </c>
    </row>
    <row r="720" spans="1:21" s="217" customFormat="1" ht="15.95" hidden="1" customHeight="1">
      <c r="A720" s="230" t="s">
        <v>1874</v>
      </c>
      <c r="B720" s="105"/>
      <c r="C720" s="108"/>
      <c r="D720" s="108"/>
      <c r="E720" s="108"/>
      <c r="F720" s="108"/>
      <c r="G720" s="194">
        <f>VLOOKUP(E720,別表３!$B$9:$I$14,6,FALSE)</f>
        <v>0</v>
      </c>
      <c r="H720" s="194">
        <f>VLOOKUP($F720,別表３!$B$9:$I$14,6,FALSE)</f>
        <v>0</v>
      </c>
      <c r="I720" s="194">
        <f>VLOOKUP($F720,別表３!$B$9:$I$14,6,FALSE)</f>
        <v>0</v>
      </c>
      <c r="J720" s="194">
        <f>IF(F720=5,別表２!$E$2,0)</f>
        <v>0</v>
      </c>
      <c r="K720" s="194">
        <f>VLOOKUP($F720,別表３!$B$9:$I$14,4,FALSE)</f>
        <v>0</v>
      </c>
      <c r="L720" s="231" t="str">
        <f>IF(F720="","",VLOOKUP(F720,別表３!$B$9:$D$14,3,FALSE))</f>
        <v/>
      </c>
      <c r="M720" s="98"/>
      <c r="N720" s="98"/>
      <c r="O720" s="97"/>
      <c r="P720" s="232">
        <f t="shared" si="73"/>
        <v>0</v>
      </c>
      <c r="Q720" s="7">
        <f t="shared" si="75"/>
        <v>0</v>
      </c>
      <c r="R720" s="7">
        <f t="shared" si="52"/>
        <v>0</v>
      </c>
      <c r="S720" s="7">
        <f t="shared" si="53"/>
        <v>0</v>
      </c>
      <c r="T720" s="7" t="str">
        <f t="shared" si="72"/>
        <v/>
      </c>
      <c r="U720" s="7" t="str">
        <f t="shared" si="70"/>
        <v/>
      </c>
    </row>
    <row r="721" spans="1:21" s="217" customFormat="1" ht="15.95" hidden="1" customHeight="1">
      <c r="A721" s="230" t="s">
        <v>1875</v>
      </c>
      <c r="B721" s="105"/>
      <c r="C721" s="110"/>
      <c r="D721" s="110"/>
      <c r="E721" s="108"/>
      <c r="F721" s="108"/>
      <c r="G721" s="194">
        <f>VLOOKUP(E721,別表３!$B$9:$I$14,6,FALSE)</f>
        <v>0</v>
      </c>
      <c r="H721" s="194">
        <f>VLOOKUP($F721,別表３!$B$9:$I$14,6,FALSE)</f>
        <v>0</v>
      </c>
      <c r="I721" s="194">
        <f>VLOOKUP($F721,別表３!$B$9:$I$14,6,FALSE)</f>
        <v>0</v>
      </c>
      <c r="J721" s="194">
        <f>IF(F721=5,別表２!$E$2,0)</f>
        <v>0</v>
      </c>
      <c r="K721" s="194">
        <f>VLOOKUP($F721,別表３!$B$9:$I$14,4,FALSE)</f>
        <v>0</v>
      </c>
      <c r="L721" s="231" t="str">
        <f>IF(F721="","",VLOOKUP(F721,別表３!$B$9:$D$14,3,FALSE))</f>
        <v/>
      </c>
      <c r="M721" s="98"/>
      <c r="N721" s="98"/>
      <c r="O721" s="97"/>
      <c r="P721" s="232">
        <f t="shared" si="73"/>
        <v>0</v>
      </c>
      <c r="Q721" s="7">
        <f t="shared" si="75"/>
        <v>0</v>
      </c>
      <c r="R721" s="7">
        <f t="shared" si="52"/>
        <v>0</v>
      </c>
      <c r="S721" s="7">
        <f t="shared" si="53"/>
        <v>0</v>
      </c>
      <c r="T721" s="7" t="str">
        <f t="shared" si="72"/>
        <v/>
      </c>
      <c r="U721" s="7" t="str">
        <f t="shared" si="70"/>
        <v/>
      </c>
    </row>
    <row r="722" spans="1:21" s="217" customFormat="1" ht="15.95" hidden="1" customHeight="1">
      <c r="A722" s="230" t="s">
        <v>1876</v>
      </c>
      <c r="B722" s="105"/>
      <c r="C722" s="108"/>
      <c r="D722" s="108"/>
      <c r="E722" s="108"/>
      <c r="F722" s="108"/>
      <c r="G722" s="194">
        <f>VLOOKUP(E722,別表３!$B$9:$I$14,6,FALSE)</f>
        <v>0</v>
      </c>
      <c r="H722" s="194">
        <f>VLOOKUP($F722,別表３!$B$9:$I$14,6,FALSE)</f>
        <v>0</v>
      </c>
      <c r="I722" s="194">
        <f>VLOOKUP($F722,別表３!$B$9:$I$14,6,FALSE)</f>
        <v>0</v>
      </c>
      <c r="J722" s="194">
        <f>IF(F722=5,別表２!$E$2,0)</f>
        <v>0</v>
      </c>
      <c r="K722" s="194">
        <f>VLOOKUP($F722,別表３!$B$9:$I$14,4,FALSE)</f>
        <v>0</v>
      </c>
      <c r="L722" s="231" t="str">
        <f>IF(F722="","",VLOOKUP(F722,別表３!$B$9:$D$14,3,FALSE))</f>
        <v/>
      </c>
      <c r="M722" s="98"/>
      <c r="N722" s="98"/>
      <c r="O722" s="97"/>
      <c r="P722" s="232">
        <f t="shared" si="73"/>
        <v>0</v>
      </c>
      <c r="Q722" s="7">
        <f t="shared" si="75"/>
        <v>0</v>
      </c>
      <c r="R722" s="7">
        <f t="shared" si="52"/>
        <v>0</v>
      </c>
      <c r="S722" s="7">
        <f t="shared" si="53"/>
        <v>0</v>
      </c>
      <c r="T722" s="7" t="str">
        <f t="shared" si="72"/>
        <v/>
      </c>
      <c r="U722" s="7" t="str">
        <f t="shared" si="70"/>
        <v/>
      </c>
    </row>
    <row r="723" spans="1:21" ht="15.95" hidden="1" customHeight="1">
      <c r="A723" s="230" t="s">
        <v>1877</v>
      </c>
      <c r="B723" s="105"/>
      <c r="C723" s="108"/>
      <c r="D723" s="108"/>
      <c r="E723" s="109"/>
      <c r="F723" s="109"/>
      <c r="G723" s="194">
        <f>VLOOKUP(E723,別表３!$B$9:$I$14,6,FALSE)</f>
        <v>0</v>
      </c>
      <c r="H723" s="194">
        <f>VLOOKUP($F723,別表３!$B$9:$I$14,6,FALSE)</f>
        <v>0</v>
      </c>
      <c r="I723" s="194">
        <f>VLOOKUP($F723,別表３!$B$9:$I$14,6,FALSE)</f>
        <v>0</v>
      </c>
      <c r="J723" s="194">
        <f>IF(F723=5,別表２!$E$2,0)</f>
        <v>0</v>
      </c>
      <c r="K723" s="194">
        <f>VLOOKUP($F723,別表３!$B$9:$I$14,4,FALSE)</f>
        <v>0</v>
      </c>
      <c r="L723" s="231" t="str">
        <f>IF(F723="","",VLOOKUP(F723,別表３!$B$9:$D$14,3,FALSE))</f>
        <v/>
      </c>
      <c r="M723" s="98"/>
      <c r="N723" s="98"/>
      <c r="O723" s="97"/>
      <c r="P723" s="232">
        <f t="shared" si="73"/>
        <v>0</v>
      </c>
      <c r="Q723" s="7">
        <f t="shared" si="75"/>
        <v>0</v>
      </c>
      <c r="R723" s="7">
        <f t="shared" si="52"/>
        <v>0</v>
      </c>
      <c r="S723" s="7">
        <f t="shared" si="53"/>
        <v>0</v>
      </c>
      <c r="T723" s="7" t="str">
        <f t="shared" si="72"/>
        <v/>
      </c>
      <c r="U723" s="7" t="str">
        <f t="shared" si="70"/>
        <v/>
      </c>
    </row>
    <row r="724" spans="1:21" ht="15.95" hidden="1" customHeight="1">
      <c r="A724" s="230" t="s">
        <v>1878</v>
      </c>
      <c r="B724" s="105"/>
      <c r="C724" s="108"/>
      <c r="D724" s="108"/>
      <c r="E724" s="109"/>
      <c r="F724" s="109"/>
      <c r="G724" s="194">
        <f>VLOOKUP(E724,別表３!$B$9:$I$14,6,FALSE)</f>
        <v>0</v>
      </c>
      <c r="H724" s="194">
        <f>VLOOKUP($F724,別表３!$B$9:$I$14,6,FALSE)</f>
        <v>0</v>
      </c>
      <c r="I724" s="194">
        <f>VLOOKUP($F724,別表３!$B$9:$I$14,6,FALSE)</f>
        <v>0</v>
      </c>
      <c r="J724" s="194">
        <f>IF(F724=5,別表２!$E$2,0)</f>
        <v>0</v>
      </c>
      <c r="K724" s="194">
        <f>VLOOKUP($F724,別表３!$B$9:$I$14,4,FALSE)</f>
        <v>0</v>
      </c>
      <c r="L724" s="231" t="str">
        <f>IF(F724="","",VLOOKUP(F724,別表３!$B$9:$D$14,3,FALSE))</f>
        <v/>
      </c>
      <c r="M724" s="98"/>
      <c r="N724" s="98"/>
      <c r="O724" s="97"/>
      <c r="P724" s="232">
        <f t="shared" si="73"/>
        <v>0</v>
      </c>
      <c r="Q724" s="7">
        <f t="shared" si="75"/>
        <v>0</v>
      </c>
      <c r="R724" s="7">
        <f t="shared" si="52"/>
        <v>0</v>
      </c>
      <c r="S724" s="7">
        <f t="shared" si="53"/>
        <v>0</v>
      </c>
      <c r="T724" s="7" t="str">
        <f t="shared" si="72"/>
        <v/>
      </c>
      <c r="U724" s="7" t="str">
        <f t="shared" ref="U724:U767" si="76">IF(F724="","",VLOOKUP(F724,$V$53:$W$58,2,FALSE))</f>
        <v/>
      </c>
    </row>
    <row r="725" spans="1:21" ht="15.95" hidden="1" customHeight="1">
      <c r="A725" s="230" t="s">
        <v>1879</v>
      </c>
      <c r="B725" s="105"/>
      <c r="C725" s="108"/>
      <c r="D725" s="108"/>
      <c r="E725" s="109"/>
      <c r="F725" s="109"/>
      <c r="G725" s="194">
        <f>VLOOKUP(E725,別表３!$B$9:$I$14,6,FALSE)</f>
        <v>0</v>
      </c>
      <c r="H725" s="194">
        <f>VLOOKUP($F725,別表３!$B$9:$I$14,6,FALSE)</f>
        <v>0</v>
      </c>
      <c r="I725" s="194">
        <f>VLOOKUP($F725,別表３!$B$9:$I$14,6,FALSE)</f>
        <v>0</v>
      </c>
      <c r="J725" s="194">
        <f>IF(F725=5,別表２!$E$2,0)</f>
        <v>0</v>
      </c>
      <c r="K725" s="194">
        <f>VLOOKUP($F725,別表３!$B$9:$I$14,4,FALSE)</f>
        <v>0</v>
      </c>
      <c r="L725" s="231" t="str">
        <f>IF(F725="","",VLOOKUP(F725,別表３!$B$9:$D$14,3,FALSE))</f>
        <v/>
      </c>
      <c r="M725" s="98"/>
      <c r="N725" s="98"/>
      <c r="O725" s="97"/>
      <c r="P725" s="232">
        <f t="shared" si="73"/>
        <v>0</v>
      </c>
      <c r="Q725" s="7">
        <f t="shared" si="75"/>
        <v>0</v>
      </c>
      <c r="R725" s="7">
        <f t="shared" si="52"/>
        <v>0</v>
      </c>
      <c r="S725" s="7">
        <f t="shared" si="53"/>
        <v>0</v>
      </c>
      <c r="T725" s="7" t="str">
        <f t="shared" si="72"/>
        <v/>
      </c>
      <c r="U725" s="7" t="str">
        <f t="shared" si="76"/>
        <v/>
      </c>
    </row>
    <row r="726" spans="1:21" ht="15.95" hidden="1" customHeight="1">
      <c r="A726" s="230" t="s">
        <v>1880</v>
      </c>
      <c r="B726" s="105"/>
      <c r="C726" s="108"/>
      <c r="D726" s="108"/>
      <c r="E726" s="109"/>
      <c r="F726" s="109"/>
      <c r="G726" s="194">
        <f>VLOOKUP(E726,別表３!$B$9:$I$14,6,FALSE)</f>
        <v>0</v>
      </c>
      <c r="H726" s="194">
        <f>VLOOKUP($F726,別表３!$B$9:$I$14,6,FALSE)</f>
        <v>0</v>
      </c>
      <c r="I726" s="194">
        <f>VLOOKUP($F726,別表３!$B$9:$I$14,6,FALSE)</f>
        <v>0</v>
      </c>
      <c r="J726" s="194">
        <f>IF(F726=5,別表２!$E$2,0)</f>
        <v>0</v>
      </c>
      <c r="K726" s="194">
        <f>VLOOKUP($F726,別表３!$B$9:$I$14,4,FALSE)</f>
        <v>0</v>
      </c>
      <c r="L726" s="231" t="str">
        <f>IF(F726="","",VLOOKUP(F726,別表３!$B$9:$D$14,3,FALSE))</f>
        <v/>
      </c>
      <c r="M726" s="98"/>
      <c r="N726" s="98"/>
      <c r="O726" s="97"/>
      <c r="P726" s="232">
        <f t="shared" si="73"/>
        <v>0</v>
      </c>
      <c r="Q726" s="7">
        <f t="shared" si="75"/>
        <v>0</v>
      </c>
      <c r="R726" s="7">
        <f t="shared" si="52"/>
        <v>0</v>
      </c>
      <c r="S726" s="7">
        <f t="shared" si="53"/>
        <v>0</v>
      </c>
      <c r="T726" s="7" t="str">
        <f t="shared" si="72"/>
        <v/>
      </c>
      <c r="U726" s="7" t="str">
        <f t="shared" si="76"/>
        <v/>
      </c>
    </row>
    <row r="727" spans="1:21" ht="15.95" hidden="1" customHeight="1">
      <c r="A727" s="230" t="s">
        <v>1881</v>
      </c>
      <c r="B727" s="105"/>
      <c r="C727" s="108"/>
      <c r="D727" s="108"/>
      <c r="E727" s="109"/>
      <c r="F727" s="109"/>
      <c r="G727" s="194">
        <f>VLOOKUP(E727,別表３!$B$9:$I$14,6,FALSE)</f>
        <v>0</v>
      </c>
      <c r="H727" s="194">
        <f>VLOOKUP($F727,別表３!$B$9:$I$14,6,FALSE)</f>
        <v>0</v>
      </c>
      <c r="I727" s="194">
        <f>VLOOKUP($F727,別表３!$B$9:$I$14,6,FALSE)</f>
        <v>0</v>
      </c>
      <c r="J727" s="194">
        <f>IF(F727=5,別表２!$E$2,0)</f>
        <v>0</v>
      </c>
      <c r="K727" s="194">
        <f>VLOOKUP($F727,別表３!$B$9:$I$14,4,FALSE)</f>
        <v>0</v>
      </c>
      <c r="L727" s="231" t="str">
        <f>IF(F727="","",VLOOKUP(F727,別表３!$B$9:$D$14,3,FALSE))</f>
        <v/>
      </c>
      <c r="M727" s="98"/>
      <c r="N727" s="98"/>
      <c r="O727" s="97"/>
      <c r="P727" s="232">
        <f t="shared" si="73"/>
        <v>0</v>
      </c>
      <c r="Q727" s="7">
        <f t="shared" si="75"/>
        <v>0</v>
      </c>
      <c r="R727" s="7">
        <f t="shared" si="52"/>
        <v>0</v>
      </c>
      <c r="S727" s="7">
        <f t="shared" si="53"/>
        <v>0</v>
      </c>
      <c r="T727" s="7" t="str">
        <f t="shared" si="72"/>
        <v/>
      </c>
      <c r="U727" s="7" t="str">
        <f t="shared" si="76"/>
        <v/>
      </c>
    </row>
    <row r="728" spans="1:21" ht="15.95" hidden="1" customHeight="1">
      <c r="A728" s="230" t="s">
        <v>1882</v>
      </c>
      <c r="B728" s="105"/>
      <c r="C728" s="108"/>
      <c r="D728" s="108"/>
      <c r="E728" s="109"/>
      <c r="F728" s="109"/>
      <c r="G728" s="194">
        <f>VLOOKUP(E728,別表３!$B$9:$I$14,6,FALSE)</f>
        <v>0</v>
      </c>
      <c r="H728" s="194">
        <f>VLOOKUP($F728,別表３!$B$9:$I$14,6,FALSE)</f>
        <v>0</v>
      </c>
      <c r="I728" s="194">
        <f>VLOOKUP($F728,別表３!$B$9:$I$14,6,FALSE)</f>
        <v>0</v>
      </c>
      <c r="J728" s="194">
        <f>IF(F728=5,別表２!$E$2,0)</f>
        <v>0</v>
      </c>
      <c r="K728" s="194">
        <f>VLOOKUP($F728,別表３!$B$9:$I$14,4,FALSE)</f>
        <v>0</v>
      </c>
      <c r="L728" s="231" t="str">
        <f>IF(F728="","",VLOOKUP(F728,別表３!$B$9:$D$14,3,FALSE))</f>
        <v/>
      </c>
      <c r="M728" s="98"/>
      <c r="N728" s="98"/>
      <c r="O728" s="97"/>
      <c r="P728" s="232">
        <f t="shared" si="73"/>
        <v>0</v>
      </c>
      <c r="Q728" s="7">
        <f t="shared" si="75"/>
        <v>0</v>
      </c>
      <c r="R728" s="7">
        <f t="shared" si="52"/>
        <v>0</v>
      </c>
      <c r="S728" s="7">
        <f t="shared" si="53"/>
        <v>0</v>
      </c>
      <c r="T728" s="7" t="str">
        <f t="shared" si="72"/>
        <v/>
      </c>
      <c r="U728" s="7" t="str">
        <f t="shared" si="76"/>
        <v/>
      </c>
    </row>
    <row r="729" spans="1:21" ht="15.95" hidden="1" customHeight="1">
      <c r="A729" s="230" t="s">
        <v>1883</v>
      </c>
      <c r="B729" s="105"/>
      <c r="C729" s="109"/>
      <c r="D729" s="109"/>
      <c r="E729" s="109"/>
      <c r="F729" s="109"/>
      <c r="G729" s="194">
        <f>VLOOKUP(E729,別表３!$B$9:$I$14,6,FALSE)</f>
        <v>0</v>
      </c>
      <c r="H729" s="194">
        <f>VLOOKUP($F729,別表３!$B$9:$I$14,6,FALSE)</f>
        <v>0</v>
      </c>
      <c r="I729" s="194">
        <f>VLOOKUP($F729,別表３!$B$9:$I$14,6,FALSE)</f>
        <v>0</v>
      </c>
      <c r="J729" s="194">
        <f>IF(F729=5,別表２!$E$2,0)</f>
        <v>0</v>
      </c>
      <c r="K729" s="194">
        <f>VLOOKUP($F729,別表３!$B$9:$I$14,4,FALSE)</f>
        <v>0</v>
      </c>
      <c r="L729" s="231" t="str">
        <f>IF(F729="","",VLOOKUP(F729,別表３!$B$9:$D$14,3,FALSE))</f>
        <v/>
      </c>
      <c r="M729" s="98"/>
      <c r="N729" s="98"/>
      <c r="O729" s="97"/>
      <c r="P729" s="232">
        <f t="shared" si="73"/>
        <v>0</v>
      </c>
      <c r="Q729" s="7">
        <f t="shared" si="75"/>
        <v>0</v>
      </c>
      <c r="R729" s="7">
        <f t="shared" si="52"/>
        <v>0</v>
      </c>
      <c r="S729" s="7">
        <f t="shared" si="53"/>
        <v>0</v>
      </c>
      <c r="T729" s="7" t="str">
        <f t="shared" si="72"/>
        <v/>
      </c>
      <c r="U729" s="7" t="str">
        <f t="shared" si="76"/>
        <v/>
      </c>
    </row>
    <row r="730" spans="1:21" ht="15.95" hidden="1" customHeight="1">
      <c r="A730" s="230" t="s">
        <v>1884</v>
      </c>
      <c r="B730" s="105"/>
      <c r="C730" s="109"/>
      <c r="D730" s="109"/>
      <c r="E730" s="109"/>
      <c r="F730" s="109"/>
      <c r="G730" s="194">
        <f>VLOOKUP(E730,別表３!$B$9:$I$14,6,FALSE)</f>
        <v>0</v>
      </c>
      <c r="H730" s="194">
        <f>VLOOKUP($F730,別表３!$B$9:$I$14,6,FALSE)</f>
        <v>0</v>
      </c>
      <c r="I730" s="194">
        <f>VLOOKUP($F730,別表３!$B$9:$I$14,6,FALSE)</f>
        <v>0</v>
      </c>
      <c r="J730" s="194">
        <f>IF(F730=5,別表２!$E$2,0)</f>
        <v>0</v>
      </c>
      <c r="K730" s="194">
        <f>VLOOKUP($F730,別表３!$B$9:$I$14,4,FALSE)</f>
        <v>0</v>
      </c>
      <c r="L730" s="231" t="str">
        <f>IF(F730="","",VLOOKUP(F730,別表３!$B$9:$D$14,3,FALSE))</f>
        <v/>
      </c>
      <c r="M730" s="98"/>
      <c r="N730" s="98"/>
      <c r="O730" s="97"/>
      <c r="P730" s="232">
        <f t="shared" si="73"/>
        <v>0</v>
      </c>
      <c r="Q730" s="7">
        <f t="shared" si="75"/>
        <v>0</v>
      </c>
      <c r="R730" s="7">
        <f t="shared" si="52"/>
        <v>0</v>
      </c>
      <c r="S730" s="7">
        <f t="shared" si="53"/>
        <v>0</v>
      </c>
      <c r="T730" s="7" t="str">
        <f t="shared" si="72"/>
        <v/>
      </c>
      <c r="U730" s="7" t="str">
        <f t="shared" si="76"/>
        <v/>
      </c>
    </row>
    <row r="731" spans="1:21" ht="15.95" hidden="1" customHeight="1">
      <c r="A731" s="230" t="s">
        <v>1885</v>
      </c>
      <c r="B731" s="105"/>
      <c r="C731" s="109"/>
      <c r="D731" s="109"/>
      <c r="E731" s="109"/>
      <c r="F731" s="109"/>
      <c r="G731" s="194">
        <f>VLOOKUP(E731,別表３!$B$9:$I$14,6,FALSE)</f>
        <v>0</v>
      </c>
      <c r="H731" s="194">
        <f>VLOOKUP($F731,別表３!$B$9:$I$14,6,FALSE)</f>
        <v>0</v>
      </c>
      <c r="I731" s="194">
        <f>VLOOKUP($F731,別表３!$B$9:$I$14,6,FALSE)</f>
        <v>0</v>
      </c>
      <c r="J731" s="194">
        <f>IF(F731=5,別表２!$E$2,0)</f>
        <v>0</v>
      </c>
      <c r="K731" s="194">
        <f>VLOOKUP($F731,別表３!$B$9:$I$14,4,FALSE)</f>
        <v>0</v>
      </c>
      <c r="L731" s="231" t="str">
        <f>IF(F731="","",VLOOKUP(F731,別表３!$B$9:$D$14,3,FALSE))</f>
        <v/>
      </c>
      <c r="M731" s="98"/>
      <c r="N731" s="98"/>
      <c r="O731" s="97"/>
      <c r="P731" s="232">
        <f t="shared" si="73"/>
        <v>0</v>
      </c>
      <c r="Q731" s="7">
        <f t="shared" si="75"/>
        <v>0</v>
      </c>
      <c r="R731" s="7">
        <f t="shared" si="52"/>
        <v>0</v>
      </c>
      <c r="S731" s="7">
        <f t="shared" si="53"/>
        <v>0</v>
      </c>
      <c r="T731" s="7" t="str">
        <f t="shared" si="72"/>
        <v/>
      </c>
      <c r="U731" s="7" t="str">
        <f t="shared" si="76"/>
        <v/>
      </c>
    </row>
    <row r="732" spans="1:21" ht="15.95" hidden="1" customHeight="1">
      <c r="A732" s="230" t="s">
        <v>1886</v>
      </c>
      <c r="B732" s="105"/>
      <c r="C732" s="109"/>
      <c r="D732" s="109"/>
      <c r="E732" s="109"/>
      <c r="F732" s="109"/>
      <c r="G732" s="194">
        <f>VLOOKUP(E732,別表３!$B$9:$I$14,6,FALSE)</f>
        <v>0</v>
      </c>
      <c r="H732" s="194">
        <f>VLOOKUP($F732,別表３!$B$9:$I$14,6,FALSE)</f>
        <v>0</v>
      </c>
      <c r="I732" s="194">
        <f>VLOOKUP($F732,別表３!$B$9:$I$14,6,FALSE)</f>
        <v>0</v>
      </c>
      <c r="J732" s="194">
        <f>IF(F732=5,別表２!$E$2,0)</f>
        <v>0</v>
      </c>
      <c r="K732" s="194">
        <f>VLOOKUP($F732,別表３!$B$9:$I$14,4,FALSE)</f>
        <v>0</v>
      </c>
      <c r="L732" s="231" t="str">
        <f>IF(F732="","",VLOOKUP(F732,別表３!$B$9:$D$14,3,FALSE))</f>
        <v/>
      </c>
      <c r="M732" s="98"/>
      <c r="N732" s="98"/>
      <c r="O732" s="97"/>
      <c r="P732" s="232">
        <f t="shared" si="73"/>
        <v>0</v>
      </c>
      <c r="Q732" s="7">
        <f t="shared" si="75"/>
        <v>0</v>
      </c>
      <c r="R732" s="7">
        <f t="shared" si="52"/>
        <v>0</v>
      </c>
      <c r="S732" s="7">
        <f t="shared" si="53"/>
        <v>0</v>
      </c>
      <c r="T732" s="7" t="str">
        <f t="shared" si="72"/>
        <v/>
      </c>
      <c r="U732" s="7" t="str">
        <f t="shared" si="76"/>
        <v/>
      </c>
    </row>
    <row r="733" spans="1:21" ht="15.95" hidden="1" customHeight="1">
      <c r="A733" s="230" t="s">
        <v>1887</v>
      </c>
      <c r="B733" s="105"/>
      <c r="C733" s="109"/>
      <c r="D733" s="109"/>
      <c r="E733" s="109"/>
      <c r="F733" s="109"/>
      <c r="G733" s="194">
        <f>VLOOKUP(E733,別表３!$B$9:$I$14,6,FALSE)</f>
        <v>0</v>
      </c>
      <c r="H733" s="194">
        <f>VLOOKUP($F733,別表３!$B$9:$I$14,6,FALSE)</f>
        <v>0</v>
      </c>
      <c r="I733" s="194">
        <f>VLOOKUP($F733,別表３!$B$9:$I$14,6,FALSE)</f>
        <v>0</v>
      </c>
      <c r="J733" s="194">
        <f>IF(F733=5,別表２!$E$2,0)</f>
        <v>0</v>
      </c>
      <c r="K733" s="194">
        <f>VLOOKUP($F733,別表３!$B$9:$I$14,4,FALSE)</f>
        <v>0</v>
      </c>
      <c r="L733" s="231" t="str">
        <f>IF(F733="","",VLOOKUP(F733,別表３!$B$9:$D$14,3,FALSE))</f>
        <v/>
      </c>
      <c r="M733" s="98"/>
      <c r="N733" s="98"/>
      <c r="O733" s="97"/>
      <c r="P733" s="232">
        <f t="shared" si="73"/>
        <v>0</v>
      </c>
      <c r="Q733" s="7">
        <f t="shared" si="75"/>
        <v>0</v>
      </c>
      <c r="R733" s="7">
        <f t="shared" si="52"/>
        <v>0</v>
      </c>
      <c r="S733" s="7">
        <f t="shared" si="53"/>
        <v>0</v>
      </c>
      <c r="T733" s="7" t="str">
        <f t="shared" si="72"/>
        <v/>
      </c>
      <c r="U733" s="7" t="str">
        <f t="shared" si="76"/>
        <v/>
      </c>
    </row>
    <row r="734" spans="1:21" ht="15.95" hidden="1" customHeight="1">
      <c r="A734" s="230" t="s">
        <v>1888</v>
      </c>
      <c r="B734" s="105"/>
      <c r="C734" s="109"/>
      <c r="D734" s="109"/>
      <c r="E734" s="109"/>
      <c r="F734" s="109"/>
      <c r="G734" s="194">
        <f>VLOOKUP(E734,別表３!$B$9:$I$14,6,FALSE)</f>
        <v>0</v>
      </c>
      <c r="H734" s="194">
        <f>VLOOKUP($F734,別表３!$B$9:$I$14,6,FALSE)</f>
        <v>0</v>
      </c>
      <c r="I734" s="194">
        <f>VLOOKUP($F734,別表３!$B$9:$I$14,6,FALSE)</f>
        <v>0</v>
      </c>
      <c r="J734" s="194">
        <f>IF(F734=5,別表２!$E$2,0)</f>
        <v>0</v>
      </c>
      <c r="K734" s="194">
        <f>VLOOKUP($F734,別表３!$B$9:$I$14,4,FALSE)</f>
        <v>0</v>
      </c>
      <c r="L734" s="231" t="str">
        <f>IF(F734="","",VLOOKUP(F734,別表３!$B$9:$D$14,3,FALSE))</f>
        <v/>
      </c>
      <c r="M734" s="98"/>
      <c r="N734" s="98"/>
      <c r="O734" s="97"/>
      <c r="P734" s="232">
        <f t="shared" si="73"/>
        <v>0</v>
      </c>
      <c r="Q734" s="7">
        <f t="shared" si="75"/>
        <v>0</v>
      </c>
      <c r="R734" s="7">
        <f t="shared" si="52"/>
        <v>0</v>
      </c>
      <c r="S734" s="7">
        <f t="shared" si="53"/>
        <v>0</v>
      </c>
      <c r="T734" s="7" t="str">
        <f t="shared" si="72"/>
        <v/>
      </c>
      <c r="U734" s="7" t="str">
        <f t="shared" si="76"/>
        <v/>
      </c>
    </row>
    <row r="735" spans="1:21" ht="15.95" hidden="1" customHeight="1">
      <c r="A735" s="230" t="s">
        <v>1889</v>
      </c>
      <c r="B735" s="105"/>
      <c r="C735" s="108"/>
      <c r="D735" s="108"/>
      <c r="E735" s="109"/>
      <c r="F735" s="109"/>
      <c r="G735" s="194">
        <f>VLOOKUP(E735,別表３!$B$9:$I$14,6,FALSE)</f>
        <v>0</v>
      </c>
      <c r="H735" s="194">
        <f>VLOOKUP($F735,別表３!$B$9:$I$14,6,FALSE)</f>
        <v>0</v>
      </c>
      <c r="I735" s="194">
        <f>VLOOKUP($F735,別表３!$B$9:$I$14,6,FALSE)</f>
        <v>0</v>
      </c>
      <c r="J735" s="194">
        <f>IF(F735=5,別表２!$E$2,0)</f>
        <v>0</v>
      </c>
      <c r="K735" s="194">
        <f>VLOOKUP($F735,別表３!$B$9:$I$14,4,FALSE)</f>
        <v>0</v>
      </c>
      <c r="L735" s="231" t="str">
        <f>IF(F735="","",VLOOKUP(F735,別表３!$B$9:$D$14,3,FALSE))</f>
        <v/>
      </c>
      <c r="M735" s="98"/>
      <c r="N735" s="98"/>
      <c r="O735" s="97"/>
      <c r="P735" s="232">
        <f t="shared" si="73"/>
        <v>0</v>
      </c>
      <c r="Q735" s="7">
        <f t="shared" si="75"/>
        <v>0</v>
      </c>
      <c r="R735" s="7">
        <f t="shared" si="52"/>
        <v>0</v>
      </c>
      <c r="S735" s="7">
        <f t="shared" si="53"/>
        <v>0</v>
      </c>
      <c r="T735" s="7" t="str">
        <f t="shared" si="72"/>
        <v/>
      </c>
      <c r="U735" s="7" t="str">
        <f t="shared" si="76"/>
        <v/>
      </c>
    </row>
    <row r="736" spans="1:21" ht="15.95" hidden="1" customHeight="1">
      <c r="A736" s="230" t="s">
        <v>1890</v>
      </c>
      <c r="B736" s="105"/>
      <c r="C736" s="108"/>
      <c r="D736" s="108"/>
      <c r="E736" s="109"/>
      <c r="F736" s="109"/>
      <c r="G736" s="194">
        <f>VLOOKUP(E736,別表３!$B$9:$I$14,6,FALSE)</f>
        <v>0</v>
      </c>
      <c r="H736" s="194">
        <f>VLOOKUP($F736,別表３!$B$9:$I$14,6,FALSE)</f>
        <v>0</v>
      </c>
      <c r="I736" s="194">
        <f>VLOOKUP($F736,別表３!$B$9:$I$14,6,FALSE)</f>
        <v>0</v>
      </c>
      <c r="J736" s="194">
        <f>IF(F736=5,別表２!$E$2,0)</f>
        <v>0</v>
      </c>
      <c r="K736" s="194">
        <f>VLOOKUP($F736,別表３!$B$9:$I$14,4,FALSE)</f>
        <v>0</v>
      </c>
      <c r="L736" s="231" t="str">
        <f>IF(F736="","",VLOOKUP(F736,別表３!$B$9:$D$14,3,FALSE))</f>
        <v/>
      </c>
      <c r="M736" s="98"/>
      <c r="N736" s="98"/>
      <c r="O736" s="97"/>
      <c r="P736" s="232">
        <f t="shared" si="73"/>
        <v>0</v>
      </c>
      <c r="Q736" s="7">
        <f t="shared" si="75"/>
        <v>0</v>
      </c>
      <c r="R736" s="7">
        <f t="shared" si="52"/>
        <v>0</v>
      </c>
      <c r="S736" s="7">
        <f t="shared" si="53"/>
        <v>0</v>
      </c>
      <c r="T736" s="7" t="str">
        <f t="shared" si="72"/>
        <v/>
      </c>
      <c r="U736" s="7" t="str">
        <f t="shared" si="76"/>
        <v/>
      </c>
    </row>
    <row r="737" spans="1:21" ht="15.95" hidden="1" customHeight="1">
      <c r="A737" s="230" t="s">
        <v>1891</v>
      </c>
      <c r="B737" s="105"/>
      <c r="C737" s="108"/>
      <c r="D737" s="108"/>
      <c r="E737" s="109"/>
      <c r="F737" s="109"/>
      <c r="G737" s="194">
        <f>VLOOKUP(E737,別表３!$B$9:$I$14,6,FALSE)</f>
        <v>0</v>
      </c>
      <c r="H737" s="194">
        <f>VLOOKUP($F737,別表３!$B$9:$I$14,6,FALSE)</f>
        <v>0</v>
      </c>
      <c r="I737" s="194">
        <f>VLOOKUP($F737,別表３!$B$9:$I$14,6,FALSE)</f>
        <v>0</v>
      </c>
      <c r="J737" s="194">
        <f>IF(F737=5,別表２!$E$2,0)</f>
        <v>0</v>
      </c>
      <c r="K737" s="194">
        <f>VLOOKUP($F737,別表３!$B$9:$I$14,4,FALSE)</f>
        <v>0</v>
      </c>
      <c r="L737" s="231" t="str">
        <f>IF(F737="","",VLOOKUP(F737,別表３!$B$9:$D$14,3,FALSE))</f>
        <v/>
      </c>
      <c r="M737" s="98"/>
      <c r="N737" s="98"/>
      <c r="O737" s="97"/>
      <c r="P737" s="232">
        <f t="shared" si="73"/>
        <v>0</v>
      </c>
      <c r="Q737" s="7">
        <f>IF(E737=5,G737,0)</f>
        <v>0</v>
      </c>
      <c r="R737" s="7">
        <f t="shared" si="52"/>
        <v>0</v>
      </c>
      <c r="S737" s="7">
        <f t="shared" si="53"/>
        <v>0</v>
      </c>
      <c r="T737" s="7" t="str">
        <f t="shared" si="72"/>
        <v/>
      </c>
      <c r="U737" s="7" t="str">
        <f t="shared" si="76"/>
        <v/>
      </c>
    </row>
    <row r="738" spans="1:21" s="217" customFormat="1" ht="15.95" hidden="1" customHeight="1">
      <c r="A738" s="230" t="s">
        <v>1892</v>
      </c>
      <c r="B738" s="105"/>
      <c r="C738" s="108"/>
      <c r="D738" s="108"/>
      <c r="E738" s="108"/>
      <c r="F738" s="108"/>
      <c r="G738" s="194">
        <f>VLOOKUP(E738,別表３!$B$9:$I$14,6,FALSE)</f>
        <v>0</v>
      </c>
      <c r="H738" s="194">
        <f>VLOOKUP($F738,別表３!$B$9:$I$14,6,FALSE)</f>
        <v>0</v>
      </c>
      <c r="I738" s="194">
        <f>VLOOKUP($F738,別表３!$B$9:$I$14,6,FALSE)</f>
        <v>0</v>
      </c>
      <c r="J738" s="194">
        <f>IF(F738=5,別表２!$E$2,0)</f>
        <v>0</v>
      </c>
      <c r="K738" s="194">
        <f>VLOOKUP($F738,別表３!$B$9:$I$14,4,FALSE)</f>
        <v>0</v>
      </c>
      <c r="L738" s="231" t="str">
        <f>IF(F738="","",VLOOKUP(F738,別表３!$B$9:$D$14,3,FALSE))</f>
        <v/>
      </c>
      <c r="M738" s="98"/>
      <c r="N738" s="98"/>
      <c r="O738" s="97"/>
      <c r="P738" s="232">
        <f t="shared" si="73"/>
        <v>0</v>
      </c>
      <c r="Q738" s="7">
        <f t="shared" ref="Q738:Q758" si="77">IF(E738=5,G738,0)</f>
        <v>0</v>
      </c>
      <c r="R738" s="7">
        <f t="shared" si="52"/>
        <v>0</v>
      </c>
      <c r="S738" s="7">
        <f t="shared" si="53"/>
        <v>0</v>
      </c>
      <c r="T738" s="7" t="str">
        <f t="shared" si="72"/>
        <v/>
      </c>
      <c r="U738" s="7" t="str">
        <f t="shared" si="76"/>
        <v/>
      </c>
    </row>
    <row r="739" spans="1:21" s="217" customFormat="1" ht="15.95" hidden="1" customHeight="1">
      <c r="A739" s="230" t="s">
        <v>1893</v>
      </c>
      <c r="B739" s="105"/>
      <c r="C739" s="108"/>
      <c r="D739" s="108"/>
      <c r="E739" s="108"/>
      <c r="F739" s="108"/>
      <c r="G739" s="194">
        <f>VLOOKUP(E739,別表３!$B$9:$I$14,6,FALSE)</f>
        <v>0</v>
      </c>
      <c r="H739" s="194">
        <f>VLOOKUP($F739,別表３!$B$9:$I$14,6,FALSE)</f>
        <v>0</v>
      </c>
      <c r="I739" s="194">
        <f>VLOOKUP($F739,別表３!$B$9:$I$14,6,FALSE)</f>
        <v>0</v>
      </c>
      <c r="J739" s="194">
        <f>IF(F739=5,別表２!$E$2,0)</f>
        <v>0</v>
      </c>
      <c r="K739" s="194">
        <f>VLOOKUP($F739,別表３!$B$9:$I$14,4,FALSE)</f>
        <v>0</v>
      </c>
      <c r="L739" s="231" t="str">
        <f>IF(F739="","",VLOOKUP(F739,別表３!$B$9:$D$14,3,FALSE))</f>
        <v/>
      </c>
      <c r="M739" s="98"/>
      <c r="N739" s="98"/>
      <c r="O739" s="97"/>
      <c r="P739" s="232">
        <f t="shared" si="73"/>
        <v>0</v>
      </c>
      <c r="Q739" s="7">
        <f t="shared" si="77"/>
        <v>0</v>
      </c>
      <c r="R739" s="7">
        <f t="shared" si="52"/>
        <v>0</v>
      </c>
      <c r="S739" s="7">
        <f t="shared" si="53"/>
        <v>0</v>
      </c>
      <c r="T739" s="7" t="str">
        <f t="shared" si="72"/>
        <v/>
      </c>
      <c r="U739" s="7" t="str">
        <f t="shared" si="76"/>
        <v/>
      </c>
    </row>
    <row r="740" spans="1:21" s="217" customFormat="1" ht="15.95" hidden="1" customHeight="1">
      <c r="A740" s="230" t="s">
        <v>1894</v>
      </c>
      <c r="B740" s="105"/>
      <c r="C740" s="110"/>
      <c r="D740" s="110"/>
      <c r="E740" s="108"/>
      <c r="F740" s="108"/>
      <c r="G740" s="194">
        <f>VLOOKUP(E740,別表３!$B$9:$I$14,6,FALSE)</f>
        <v>0</v>
      </c>
      <c r="H740" s="194">
        <f>VLOOKUP($F740,別表３!$B$9:$I$14,6,FALSE)</f>
        <v>0</v>
      </c>
      <c r="I740" s="194">
        <f>VLOOKUP($F740,別表３!$B$9:$I$14,6,FALSE)</f>
        <v>0</v>
      </c>
      <c r="J740" s="194">
        <f>IF(F740=5,別表２!$E$2,0)</f>
        <v>0</v>
      </c>
      <c r="K740" s="194">
        <f>VLOOKUP($F740,別表３!$B$9:$I$14,4,FALSE)</f>
        <v>0</v>
      </c>
      <c r="L740" s="231" t="str">
        <f>IF(F740="","",VLOOKUP(F740,別表３!$B$9:$D$14,3,FALSE))</f>
        <v/>
      </c>
      <c r="M740" s="98"/>
      <c r="N740" s="98"/>
      <c r="O740" s="97"/>
      <c r="P740" s="232">
        <f t="shared" si="73"/>
        <v>0</v>
      </c>
      <c r="Q740" s="7">
        <f t="shared" si="77"/>
        <v>0</v>
      </c>
      <c r="R740" s="7">
        <f t="shared" si="52"/>
        <v>0</v>
      </c>
      <c r="S740" s="7">
        <f t="shared" si="53"/>
        <v>0</v>
      </c>
      <c r="T740" s="7" t="str">
        <f t="shared" si="72"/>
        <v/>
      </c>
      <c r="U740" s="7" t="str">
        <f t="shared" si="76"/>
        <v/>
      </c>
    </row>
    <row r="741" spans="1:21" s="217" customFormat="1" ht="15.95" hidden="1" customHeight="1">
      <c r="A741" s="230" t="s">
        <v>1895</v>
      </c>
      <c r="B741" s="105"/>
      <c r="C741" s="108"/>
      <c r="D741" s="108"/>
      <c r="E741" s="108"/>
      <c r="F741" s="108"/>
      <c r="G741" s="194">
        <f>VLOOKUP(E741,別表３!$B$9:$I$14,6,FALSE)</f>
        <v>0</v>
      </c>
      <c r="H741" s="194">
        <f>VLOOKUP($F741,別表３!$B$9:$I$14,6,FALSE)</f>
        <v>0</v>
      </c>
      <c r="I741" s="194">
        <f>VLOOKUP($F741,別表３!$B$9:$I$14,6,FALSE)</f>
        <v>0</v>
      </c>
      <c r="J741" s="194">
        <f>IF(F741=5,別表２!$E$2,0)</f>
        <v>0</v>
      </c>
      <c r="K741" s="194">
        <f>VLOOKUP($F741,別表３!$B$9:$I$14,4,FALSE)</f>
        <v>0</v>
      </c>
      <c r="L741" s="231" t="str">
        <f>IF(F741="","",VLOOKUP(F741,別表３!$B$9:$D$14,3,FALSE))</f>
        <v/>
      </c>
      <c r="M741" s="98"/>
      <c r="N741" s="98"/>
      <c r="O741" s="97"/>
      <c r="P741" s="232">
        <f t="shared" si="73"/>
        <v>0</v>
      </c>
      <c r="Q741" s="7">
        <f t="shared" si="77"/>
        <v>0</v>
      </c>
      <c r="R741" s="7">
        <f t="shared" si="52"/>
        <v>0</v>
      </c>
      <c r="S741" s="7">
        <f t="shared" si="53"/>
        <v>0</v>
      </c>
      <c r="T741" s="7" t="str">
        <f t="shared" si="72"/>
        <v/>
      </c>
      <c r="U741" s="7" t="str">
        <f t="shared" si="76"/>
        <v/>
      </c>
    </row>
    <row r="742" spans="1:21" ht="15.95" hidden="1" customHeight="1">
      <c r="A742" s="230" t="s">
        <v>1896</v>
      </c>
      <c r="B742" s="105"/>
      <c r="C742" s="108"/>
      <c r="D742" s="108"/>
      <c r="E742" s="109"/>
      <c r="F742" s="109"/>
      <c r="G742" s="194">
        <f>VLOOKUP(E742,別表３!$B$9:$I$14,6,FALSE)</f>
        <v>0</v>
      </c>
      <c r="H742" s="194">
        <f>VLOOKUP($F742,別表３!$B$9:$I$14,6,FALSE)</f>
        <v>0</v>
      </c>
      <c r="I742" s="194">
        <f>VLOOKUP($F742,別表３!$B$9:$I$14,6,FALSE)</f>
        <v>0</v>
      </c>
      <c r="J742" s="194">
        <f>IF(F742=5,別表２!$E$2,0)</f>
        <v>0</v>
      </c>
      <c r="K742" s="194">
        <f>VLOOKUP($F742,別表３!$B$9:$I$14,4,FALSE)</f>
        <v>0</v>
      </c>
      <c r="L742" s="231" t="str">
        <f>IF(F742="","",VLOOKUP(F742,別表３!$B$9:$D$14,3,FALSE))</f>
        <v/>
      </c>
      <c r="M742" s="98"/>
      <c r="N742" s="98"/>
      <c r="O742" s="97"/>
      <c r="P742" s="232">
        <f t="shared" si="73"/>
        <v>0</v>
      </c>
      <c r="Q742" s="7">
        <f t="shared" si="77"/>
        <v>0</v>
      </c>
      <c r="R742" s="7">
        <f t="shared" si="52"/>
        <v>0</v>
      </c>
      <c r="S742" s="7">
        <f t="shared" si="53"/>
        <v>0</v>
      </c>
      <c r="T742" s="7" t="str">
        <f t="shared" si="72"/>
        <v/>
      </c>
      <c r="U742" s="7" t="str">
        <f t="shared" si="76"/>
        <v/>
      </c>
    </row>
    <row r="743" spans="1:21" ht="15.95" hidden="1" customHeight="1">
      <c r="A743" s="230" t="s">
        <v>1897</v>
      </c>
      <c r="B743" s="105"/>
      <c r="C743" s="108"/>
      <c r="D743" s="108"/>
      <c r="E743" s="109"/>
      <c r="F743" s="109"/>
      <c r="G743" s="194">
        <f>VLOOKUP(E743,別表３!$B$9:$I$14,6,FALSE)</f>
        <v>0</v>
      </c>
      <c r="H743" s="194">
        <f>VLOOKUP($F743,別表３!$B$9:$I$14,6,FALSE)</f>
        <v>0</v>
      </c>
      <c r="I743" s="194">
        <f>VLOOKUP($F743,別表３!$B$9:$I$14,6,FALSE)</f>
        <v>0</v>
      </c>
      <c r="J743" s="194">
        <f>IF(F743=5,別表２!$E$2,0)</f>
        <v>0</v>
      </c>
      <c r="K743" s="194">
        <f>VLOOKUP($F743,別表３!$B$9:$I$14,4,FALSE)</f>
        <v>0</v>
      </c>
      <c r="L743" s="231" t="str">
        <f>IF(F743="","",VLOOKUP(F743,別表３!$B$9:$D$14,3,FALSE))</f>
        <v/>
      </c>
      <c r="M743" s="98"/>
      <c r="N743" s="98"/>
      <c r="O743" s="97"/>
      <c r="P743" s="232">
        <f t="shared" si="73"/>
        <v>0</v>
      </c>
      <c r="Q743" s="7">
        <f t="shared" si="77"/>
        <v>0</v>
      </c>
      <c r="R743" s="7">
        <f t="shared" si="52"/>
        <v>0</v>
      </c>
      <c r="S743" s="7">
        <f t="shared" si="53"/>
        <v>0</v>
      </c>
      <c r="T743" s="7" t="str">
        <f t="shared" si="72"/>
        <v/>
      </c>
      <c r="U743" s="7" t="str">
        <f t="shared" si="76"/>
        <v/>
      </c>
    </row>
    <row r="744" spans="1:21" ht="15.95" hidden="1" customHeight="1">
      <c r="A744" s="230" t="s">
        <v>1898</v>
      </c>
      <c r="B744" s="105"/>
      <c r="C744" s="108"/>
      <c r="D744" s="108"/>
      <c r="E744" s="109"/>
      <c r="F744" s="109"/>
      <c r="G744" s="194">
        <f>VLOOKUP(E744,別表３!$B$9:$I$14,6,FALSE)</f>
        <v>0</v>
      </c>
      <c r="H744" s="194">
        <f>VLOOKUP($F744,別表３!$B$9:$I$14,6,FALSE)</f>
        <v>0</v>
      </c>
      <c r="I744" s="194">
        <f>VLOOKUP($F744,別表３!$B$9:$I$14,6,FALSE)</f>
        <v>0</v>
      </c>
      <c r="J744" s="194">
        <f>IF(F744=5,別表２!$E$2,0)</f>
        <v>0</v>
      </c>
      <c r="K744" s="194">
        <f>VLOOKUP($F744,別表３!$B$9:$I$14,4,FALSE)</f>
        <v>0</v>
      </c>
      <c r="L744" s="231" t="str">
        <f>IF(F744="","",VLOOKUP(F744,別表３!$B$9:$D$14,3,FALSE))</f>
        <v/>
      </c>
      <c r="M744" s="98"/>
      <c r="N744" s="98"/>
      <c r="O744" s="97"/>
      <c r="P744" s="232">
        <f t="shared" si="73"/>
        <v>0</v>
      </c>
      <c r="Q744" s="7">
        <f t="shared" si="77"/>
        <v>0</v>
      </c>
      <c r="R744" s="7">
        <f t="shared" si="52"/>
        <v>0</v>
      </c>
      <c r="S744" s="7">
        <f t="shared" si="53"/>
        <v>0</v>
      </c>
      <c r="T744" s="7" t="str">
        <f t="shared" si="72"/>
        <v/>
      </c>
      <c r="U744" s="7" t="str">
        <f t="shared" si="76"/>
        <v/>
      </c>
    </row>
    <row r="745" spans="1:21" ht="15.95" hidden="1" customHeight="1">
      <c r="A745" s="230" t="s">
        <v>1899</v>
      </c>
      <c r="B745" s="105"/>
      <c r="C745" s="108"/>
      <c r="D745" s="108"/>
      <c r="E745" s="109"/>
      <c r="F745" s="109"/>
      <c r="G745" s="194">
        <f>VLOOKUP(E745,別表３!$B$9:$I$14,6,FALSE)</f>
        <v>0</v>
      </c>
      <c r="H745" s="194">
        <f>VLOOKUP($F745,別表３!$B$9:$I$14,6,FALSE)</f>
        <v>0</v>
      </c>
      <c r="I745" s="194">
        <f>VLOOKUP($F745,別表３!$B$9:$I$14,6,FALSE)</f>
        <v>0</v>
      </c>
      <c r="J745" s="194">
        <f>IF(F745=5,別表２!$E$2,0)</f>
        <v>0</v>
      </c>
      <c r="K745" s="194">
        <f>VLOOKUP($F745,別表３!$B$9:$I$14,4,FALSE)</f>
        <v>0</v>
      </c>
      <c r="L745" s="231" t="str">
        <f>IF(F745="","",VLOOKUP(F745,別表３!$B$9:$D$14,3,FALSE))</f>
        <v/>
      </c>
      <c r="M745" s="98"/>
      <c r="N745" s="98"/>
      <c r="O745" s="97"/>
      <c r="P745" s="232">
        <f t="shared" si="73"/>
        <v>0</v>
      </c>
      <c r="Q745" s="7">
        <f t="shared" si="77"/>
        <v>0</v>
      </c>
      <c r="R745" s="7">
        <f t="shared" si="52"/>
        <v>0</v>
      </c>
      <c r="S745" s="7">
        <f t="shared" si="53"/>
        <v>0</v>
      </c>
      <c r="T745" s="7" t="str">
        <f t="shared" si="72"/>
        <v/>
      </c>
      <c r="U745" s="7" t="str">
        <f t="shared" si="76"/>
        <v/>
      </c>
    </row>
    <row r="746" spans="1:21" ht="15.95" hidden="1" customHeight="1">
      <c r="A746" s="230" t="s">
        <v>1900</v>
      </c>
      <c r="B746" s="105"/>
      <c r="C746" s="108"/>
      <c r="D746" s="108"/>
      <c r="E746" s="109"/>
      <c r="F746" s="109"/>
      <c r="G746" s="194">
        <f>VLOOKUP(E746,別表３!$B$9:$I$14,6,FALSE)</f>
        <v>0</v>
      </c>
      <c r="H746" s="194">
        <f>VLOOKUP($F746,別表３!$B$9:$I$14,6,FALSE)</f>
        <v>0</v>
      </c>
      <c r="I746" s="194">
        <f>VLOOKUP($F746,別表３!$B$9:$I$14,6,FALSE)</f>
        <v>0</v>
      </c>
      <c r="J746" s="194">
        <f>IF(F746=5,別表２!$E$2,0)</f>
        <v>0</v>
      </c>
      <c r="K746" s="194">
        <f>VLOOKUP($F746,別表３!$B$9:$I$14,4,FALSE)</f>
        <v>0</v>
      </c>
      <c r="L746" s="231" t="str">
        <f>IF(F746="","",VLOOKUP(F746,別表３!$B$9:$D$14,3,FALSE))</f>
        <v/>
      </c>
      <c r="M746" s="98"/>
      <c r="N746" s="98"/>
      <c r="O746" s="97"/>
      <c r="P746" s="232">
        <f t="shared" si="73"/>
        <v>0</v>
      </c>
      <c r="Q746" s="7">
        <f t="shared" si="77"/>
        <v>0</v>
      </c>
      <c r="R746" s="7">
        <f t="shared" si="52"/>
        <v>0</v>
      </c>
      <c r="S746" s="7">
        <f t="shared" si="53"/>
        <v>0</v>
      </c>
      <c r="T746" s="7" t="str">
        <f t="shared" si="72"/>
        <v/>
      </c>
      <c r="U746" s="7" t="str">
        <f t="shared" si="76"/>
        <v/>
      </c>
    </row>
    <row r="747" spans="1:21" ht="15.95" hidden="1" customHeight="1">
      <c r="A747" s="230" t="s">
        <v>1901</v>
      </c>
      <c r="B747" s="105"/>
      <c r="C747" s="108"/>
      <c r="D747" s="108"/>
      <c r="E747" s="109"/>
      <c r="F747" s="109"/>
      <c r="G747" s="194">
        <f>VLOOKUP(E747,別表３!$B$9:$I$14,6,FALSE)</f>
        <v>0</v>
      </c>
      <c r="H747" s="194">
        <f>VLOOKUP($F747,別表３!$B$9:$I$14,6,FALSE)</f>
        <v>0</v>
      </c>
      <c r="I747" s="194">
        <f>VLOOKUP($F747,別表３!$B$9:$I$14,6,FALSE)</f>
        <v>0</v>
      </c>
      <c r="J747" s="194">
        <f>IF(F747=5,別表２!$E$2,0)</f>
        <v>0</v>
      </c>
      <c r="K747" s="194">
        <f>VLOOKUP($F747,別表３!$B$9:$I$14,4,FALSE)</f>
        <v>0</v>
      </c>
      <c r="L747" s="231" t="str">
        <f>IF(F747="","",VLOOKUP(F747,別表３!$B$9:$D$14,3,FALSE))</f>
        <v/>
      </c>
      <c r="M747" s="98"/>
      <c r="N747" s="98"/>
      <c r="O747" s="97"/>
      <c r="P747" s="232">
        <f t="shared" si="73"/>
        <v>0</v>
      </c>
      <c r="Q747" s="7">
        <f t="shared" si="77"/>
        <v>0</v>
      </c>
      <c r="R747" s="7">
        <f t="shared" si="52"/>
        <v>0</v>
      </c>
      <c r="S747" s="7">
        <f t="shared" si="53"/>
        <v>0</v>
      </c>
      <c r="T747" s="7" t="str">
        <f t="shared" si="72"/>
        <v/>
      </c>
      <c r="U747" s="7" t="str">
        <f t="shared" si="76"/>
        <v/>
      </c>
    </row>
    <row r="748" spans="1:21" ht="15.95" hidden="1" customHeight="1">
      <c r="A748" s="230" t="s">
        <v>1902</v>
      </c>
      <c r="B748" s="105"/>
      <c r="C748" s="109"/>
      <c r="D748" s="109"/>
      <c r="E748" s="109"/>
      <c r="F748" s="109"/>
      <c r="G748" s="194">
        <f>VLOOKUP(E748,別表３!$B$9:$I$14,6,FALSE)</f>
        <v>0</v>
      </c>
      <c r="H748" s="194">
        <f>VLOOKUP($F748,別表３!$B$9:$I$14,6,FALSE)</f>
        <v>0</v>
      </c>
      <c r="I748" s="194">
        <f>VLOOKUP($F748,別表３!$B$9:$I$14,6,FALSE)</f>
        <v>0</v>
      </c>
      <c r="J748" s="194">
        <f>IF(F748=5,別表２!$E$2,0)</f>
        <v>0</v>
      </c>
      <c r="K748" s="194">
        <f>VLOOKUP($F748,別表３!$B$9:$I$14,4,FALSE)</f>
        <v>0</v>
      </c>
      <c r="L748" s="231" t="str">
        <f>IF(F748="","",VLOOKUP(F748,別表３!$B$9:$D$14,3,FALSE))</f>
        <v/>
      </c>
      <c r="M748" s="98"/>
      <c r="N748" s="98"/>
      <c r="O748" s="97"/>
      <c r="P748" s="232">
        <f t="shared" si="73"/>
        <v>0</v>
      </c>
      <c r="Q748" s="7">
        <f t="shared" si="77"/>
        <v>0</v>
      </c>
      <c r="R748" s="7">
        <f t="shared" si="52"/>
        <v>0</v>
      </c>
      <c r="S748" s="7">
        <f t="shared" si="53"/>
        <v>0</v>
      </c>
      <c r="T748" s="7" t="str">
        <f t="shared" si="72"/>
        <v/>
      </c>
      <c r="U748" s="7" t="str">
        <f t="shared" si="76"/>
        <v/>
      </c>
    </row>
    <row r="749" spans="1:21" ht="15.95" hidden="1" customHeight="1">
      <c r="A749" s="230" t="s">
        <v>1903</v>
      </c>
      <c r="B749" s="105"/>
      <c r="C749" s="109"/>
      <c r="D749" s="109"/>
      <c r="E749" s="109"/>
      <c r="F749" s="109"/>
      <c r="G749" s="194">
        <f>VLOOKUP(E749,別表３!$B$9:$I$14,6,FALSE)</f>
        <v>0</v>
      </c>
      <c r="H749" s="194">
        <f>VLOOKUP($F749,別表３!$B$9:$I$14,6,FALSE)</f>
        <v>0</v>
      </c>
      <c r="I749" s="194">
        <f>VLOOKUP($F749,別表３!$B$9:$I$14,6,FALSE)</f>
        <v>0</v>
      </c>
      <c r="J749" s="194">
        <f>IF(F749=5,別表２!$E$2,0)</f>
        <v>0</v>
      </c>
      <c r="K749" s="194">
        <f>VLOOKUP($F749,別表３!$B$9:$I$14,4,FALSE)</f>
        <v>0</v>
      </c>
      <c r="L749" s="231" t="str">
        <f>IF(F749="","",VLOOKUP(F749,別表３!$B$9:$D$14,3,FALSE))</f>
        <v/>
      </c>
      <c r="M749" s="98"/>
      <c r="N749" s="98"/>
      <c r="O749" s="97"/>
      <c r="P749" s="232">
        <f t="shared" si="73"/>
        <v>0</v>
      </c>
      <c r="Q749" s="7">
        <f t="shared" si="77"/>
        <v>0</v>
      </c>
      <c r="R749" s="7">
        <f t="shared" si="52"/>
        <v>0</v>
      </c>
      <c r="S749" s="7">
        <f t="shared" si="53"/>
        <v>0</v>
      </c>
      <c r="T749" s="7" t="str">
        <f t="shared" si="72"/>
        <v/>
      </c>
      <c r="U749" s="7" t="str">
        <f t="shared" si="76"/>
        <v/>
      </c>
    </row>
    <row r="750" spans="1:21" ht="15.95" hidden="1" customHeight="1">
      <c r="A750" s="230" t="s">
        <v>1904</v>
      </c>
      <c r="B750" s="105"/>
      <c r="C750" s="109"/>
      <c r="D750" s="109"/>
      <c r="E750" s="109"/>
      <c r="F750" s="109"/>
      <c r="G750" s="194">
        <f>VLOOKUP(E750,別表３!$B$9:$I$14,6,FALSE)</f>
        <v>0</v>
      </c>
      <c r="H750" s="194">
        <f>VLOOKUP($F750,別表３!$B$9:$I$14,6,FALSE)</f>
        <v>0</v>
      </c>
      <c r="I750" s="194">
        <f>VLOOKUP($F750,別表３!$B$9:$I$14,6,FALSE)</f>
        <v>0</v>
      </c>
      <c r="J750" s="194">
        <f>IF(F750=5,別表２!$E$2,0)</f>
        <v>0</v>
      </c>
      <c r="K750" s="194">
        <f>VLOOKUP($F750,別表３!$B$9:$I$14,4,FALSE)</f>
        <v>0</v>
      </c>
      <c r="L750" s="231" t="str">
        <f>IF(F750="","",VLOOKUP(F750,別表３!$B$9:$D$14,3,FALSE))</f>
        <v/>
      </c>
      <c r="M750" s="98"/>
      <c r="N750" s="98"/>
      <c r="O750" s="97"/>
      <c r="P750" s="232">
        <f t="shared" si="73"/>
        <v>0</v>
      </c>
      <c r="Q750" s="7">
        <f t="shared" si="77"/>
        <v>0</v>
      </c>
      <c r="R750" s="7">
        <f t="shared" si="52"/>
        <v>0</v>
      </c>
      <c r="S750" s="7">
        <f t="shared" si="53"/>
        <v>0</v>
      </c>
      <c r="T750" s="7" t="str">
        <f t="shared" si="72"/>
        <v/>
      </c>
      <c r="U750" s="7" t="str">
        <f t="shared" si="76"/>
        <v/>
      </c>
    </row>
    <row r="751" spans="1:21" ht="15.95" hidden="1" customHeight="1">
      <c r="A751" s="230" t="s">
        <v>1905</v>
      </c>
      <c r="B751" s="105"/>
      <c r="C751" s="109"/>
      <c r="D751" s="109"/>
      <c r="E751" s="109"/>
      <c r="F751" s="109"/>
      <c r="G751" s="194">
        <f>VLOOKUP(E751,別表３!$B$9:$I$14,6,FALSE)</f>
        <v>0</v>
      </c>
      <c r="H751" s="194">
        <f>VLOOKUP($F751,別表３!$B$9:$I$14,6,FALSE)</f>
        <v>0</v>
      </c>
      <c r="I751" s="194">
        <f>VLOOKUP($F751,別表３!$B$9:$I$14,6,FALSE)</f>
        <v>0</v>
      </c>
      <c r="J751" s="194">
        <f>IF(F751=5,別表２!$E$2,0)</f>
        <v>0</v>
      </c>
      <c r="K751" s="194">
        <f>VLOOKUP($F751,別表３!$B$9:$I$14,4,FALSE)</f>
        <v>0</v>
      </c>
      <c r="L751" s="231" t="str">
        <f>IF(F751="","",VLOOKUP(F751,別表３!$B$9:$D$14,3,FALSE))</f>
        <v/>
      </c>
      <c r="M751" s="98"/>
      <c r="N751" s="98"/>
      <c r="O751" s="97"/>
      <c r="P751" s="232">
        <f t="shared" si="73"/>
        <v>0</v>
      </c>
      <c r="Q751" s="7">
        <f t="shared" si="77"/>
        <v>0</v>
      </c>
      <c r="R751" s="7">
        <f t="shared" si="52"/>
        <v>0</v>
      </c>
      <c r="S751" s="7">
        <f t="shared" si="53"/>
        <v>0</v>
      </c>
      <c r="T751" s="7" t="str">
        <f t="shared" si="72"/>
        <v/>
      </c>
      <c r="U751" s="7" t="str">
        <f t="shared" si="76"/>
        <v/>
      </c>
    </row>
    <row r="752" spans="1:21" ht="15.95" hidden="1" customHeight="1">
      <c r="A752" s="230" t="s">
        <v>1906</v>
      </c>
      <c r="B752" s="105"/>
      <c r="C752" s="109"/>
      <c r="D752" s="109"/>
      <c r="E752" s="109"/>
      <c r="F752" s="109"/>
      <c r="G752" s="194">
        <f>VLOOKUP(E752,別表３!$B$9:$I$14,6,FALSE)</f>
        <v>0</v>
      </c>
      <c r="H752" s="194">
        <f>VLOOKUP($F752,別表３!$B$9:$I$14,6,FALSE)</f>
        <v>0</v>
      </c>
      <c r="I752" s="194">
        <f>VLOOKUP($F752,別表３!$B$9:$I$14,6,FALSE)</f>
        <v>0</v>
      </c>
      <c r="J752" s="194">
        <f>IF(F752=5,別表２!$E$2,0)</f>
        <v>0</v>
      </c>
      <c r="K752" s="194">
        <f>VLOOKUP($F752,別表３!$B$9:$I$14,4,FALSE)</f>
        <v>0</v>
      </c>
      <c r="L752" s="231" t="str">
        <f>IF(F752="","",VLOOKUP(F752,別表３!$B$9:$D$14,3,FALSE))</f>
        <v/>
      </c>
      <c r="M752" s="98"/>
      <c r="N752" s="98"/>
      <c r="O752" s="97"/>
      <c r="P752" s="232">
        <f t="shared" si="73"/>
        <v>0</v>
      </c>
      <c r="Q752" s="7">
        <f t="shared" si="77"/>
        <v>0</v>
      </c>
      <c r="R752" s="7">
        <f t="shared" ref="R752:R783" si="78">IF(F752=5,P752-G752,0)</f>
        <v>0</v>
      </c>
      <c r="S752" s="7">
        <f t="shared" ref="S752:S783" si="79">SUM(Q752:R752)</f>
        <v>0</v>
      </c>
      <c r="T752" s="7" t="str">
        <f t="shared" si="72"/>
        <v/>
      </c>
      <c r="U752" s="7" t="str">
        <f t="shared" si="76"/>
        <v/>
      </c>
    </row>
    <row r="753" spans="1:21" ht="15.95" hidden="1" customHeight="1">
      <c r="A753" s="230" t="s">
        <v>1907</v>
      </c>
      <c r="B753" s="105"/>
      <c r="C753" s="108"/>
      <c r="D753" s="108"/>
      <c r="E753" s="109"/>
      <c r="F753" s="109"/>
      <c r="G753" s="194">
        <f>VLOOKUP(E753,別表３!$B$9:$I$14,6,FALSE)</f>
        <v>0</v>
      </c>
      <c r="H753" s="194">
        <f>VLOOKUP($F753,別表３!$B$9:$I$14,6,FALSE)</f>
        <v>0</v>
      </c>
      <c r="I753" s="194">
        <f>VLOOKUP($F753,別表３!$B$9:$I$14,6,FALSE)</f>
        <v>0</v>
      </c>
      <c r="J753" s="194">
        <f>IF(F753=5,別表２!$E$2,0)</f>
        <v>0</v>
      </c>
      <c r="K753" s="194">
        <f>VLOOKUP($F753,別表３!$B$9:$I$14,4,FALSE)</f>
        <v>0</v>
      </c>
      <c r="L753" s="231" t="str">
        <f>IF(F753="","",VLOOKUP(F753,別表３!$B$9:$D$14,3,FALSE))</f>
        <v/>
      </c>
      <c r="M753" s="98"/>
      <c r="N753" s="98"/>
      <c r="O753" s="97"/>
      <c r="P753" s="232">
        <f t="shared" si="73"/>
        <v>0</v>
      </c>
      <c r="Q753" s="7">
        <f t="shared" si="77"/>
        <v>0</v>
      </c>
      <c r="R753" s="7">
        <f t="shared" si="78"/>
        <v>0</v>
      </c>
      <c r="S753" s="7">
        <f t="shared" si="79"/>
        <v>0</v>
      </c>
      <c r="T753" s="7" t="str">
        <f t="shared" si="72"/>
        <v/>
      </c>
      <c r="U753" s="7" t="str">
        <f t="shared" si="76"/>
        <v/>
      </c>
    </row>
    <row r="754" spans="1:21" ht="15.95" hidden="1" customHeight="1">
      <c r="A754" s="230" t="s">
        <v>1908</v>
      </c>
      <c r="B754" s="105"/>
      <c r="C754" s="108"/>
      <c r="D754" s="108"/>
      <c r="E754" s="109"/>
      <c r="F754" s="109"/>
      <c r="G754" s="194">
        <f>VLOOKUP(E754,別表３!$B$9:$I$14,6,FALSE)</f>
        <v>0</v>
      </c>
      <c r="H754" s="194">
        <f>VLOOKUP($F754,別表３!$B$9:$I$14,6,FALSE)</f>
        <v>0</v>
      </c>
      <c r="I754" s="194">
        <f>VLOOKUP($F754,別表３!$B$9:$I$14,6,FALSE)</f>
        <v>0</v>
      </c>
      <c r="J754" s="194">
        <f>IF(F754=5,別表２!$E$2,0)</f>
        <v>0</v>
      </c>
      <c r="K754" s="194">
        <f>VLOOKUP($F754,別表３!$B$9:$I$14,4,FALSE)</f>
        <v>0</v>
      </c>
      <c r="L754" s="231" t="str">
        <f>IF(F754="","",VLOOKUP(F754,別表３!$B$9:$D$14,3,FALSE))</f>
        <v/>
      </c>
      <c r="M754" s="98"/>
      <c r="N754" s="98"/>
      <c r="O754" s="97"/>
      <c r="P754" s="232">
        <f t="shared" si="73"/>
        <v>0</v>
      </c>
      <c r="Q754" s="7">
        <f t="shared" si="77"/>
        <v>0</v>
      </c>
      <c r="R754" s="7">
        <f t="shared" si="78"/>
        <v>0</v>
      </c>
      <c r="S754" s="7">
        <f t="shared" si="79"/>
        <v>0</v>
      </c>
      <c r="T754" s="7" t="str">
        <f t="shared" si="72"/>
        <v/>
      </c>
      <c r="U754" s="7" t="str">
        <f t="shared" si="76"/>
        <v/>
      </c>
    </row>
    <row r="755" spans="1:21" ht="15.95" hidden="1" customHeight="1">
      <c r="A755" s="230" t="s">
        <v>1909</v>
      </c>
      <c r="B755" s="105"/>
      <c r="C755" s="108"/>
      <c r="D755" s="108"/>
      <c r="E755" s="109"/>
      <c r="F755" s="109"/>
      <c r="G755" s="194">
        <f>VLOOKUP(E755,別表３!$B$9:$I$14,6,FALSE)</f>
        <v>0</v>
      </c>
      <c r="H755" s="194">
        <f>VLOOKUP($F755,別表３!$B$9:$I$14,6,FALSE)</f>
        <v>0</v>
      </c>
      <c r="I755" s="194">
        <f>VLOOKUP($F755,別表３!$B$9:$I$14,6,FALSE)</f>
        <v>0</v>
      </c>
      <c r="J755" s="194">
        <f>IF(F755=5,別表２!$E$2,0)</f>
        <v>0</v>
      </c>
      <c r="K755" s="194">
        <f>VLOOKUP($F755,別表３!$B$9:$I$14,4,FALSE)</f>
        <v>0</v>
      </c>
      <c r="L755" s="231" t="str">
        <f>IF(F755="","",VLOOKUP(F755,別表３!$B$9:$D$14,3,FALSE))</f>
        <v/>
      </c>
      <c r="M755" s="98"/>
      <c r="N755" s="98"/>
      <c r="O755" s="97"/>
      <c r="P755" s="232">
        <f t="shared" si="73"/>
        <v>0</v>
      </c>
      <c r="Q755" s="7">
        <f t="shared" si="77"/>
        <v>0</v>
      </c>
      <c r="R755" s="7">
        <f t="shared" si="78"/>
        <v>0</v>
      </c>
      <c r="S755" s="7">
        <f t="shared" si="79"/>
        <v>0</v>
      </c>
      <c r="T755" s="7" t="str">
        <f t="shared" si="72"/>
        <v/>
      </c>
      <c r="U755" s="7" t="str">
        <f t="shared" si="76"/>
        <v/>
      </c>
    </row>
    <row r="756" spans="1:21" ht="15.95" hidden="1" customHeight="1">
      <c r="A756" s="230" t="s">
        <v>1910</v>
      </c>
      <c r="B756" s="105"/>
      <c r="C756" s="108"/>
      <c r="D756" s="108"/>
      <c r="E756" s="109"/>
      <c r="F756" s="109"/>
      <c r="G756" s="194">
        <f>VLOOKUP(E756,別表３!$B$9:$I$14,6,FALSE)</f>
        <v>0</v>
      </c>
      <c r="H756" s="194">
        <f>VLOOKUP($F756,別表３!$B$9:$I$14,6,FALSE)</f>
        <v>0</v>
      </c>
      <c r="I756" s="194">
        <f>VLOOKUP($F756,別表３!$B$9:$I$14,6,FALSE)</f>
        <v>0</v>
      </c>
      <c r="J756" s="194">
        <f>IF(F756=5,別表２!$E$2,0)</f>
        <v>0</v>
      </c>
      <c r="K756" s="194">
        <f>VLOOKUP($F756,別表３!$B$9:$I$14,4,FALSE)</f>
        <v>0</v>
      </c>
      <c r="L756" s="231" t="str">
        <f>IF(F756="","",VLOOKUP(F756,別表３!$B$9:$D$14,3,FALSE))</f>
        <v/>
      </c>
      <c r="M756" s="98"/>
      <c r="N756" s="98"/>
      <c r="O756" s="97"/>
      <c r="P756" s="232">
        <f t="shared" si="73"/>
        <v>0</v>
      </c>
      <c r="Q756" s="7">
        <f t="shared" si="77"/>
        <v>0</v>
      </c>
      <c r="R756" s="7">
        <f t="shared" si="78"/>
        <v>0</v>
      </c>
      <c r="S756" s="7">
        <f t="shared" si="79"/>
        <v>0</v>
      </c>
      <c r="T756" s="7" t="str">
        <f t="shared" si="72"/>
        <v/>
      </c>
      <c r="U756" s="7" t="str">
        <f t="shared" si="76"/>
        <v/>
      </c>
    </row>
    <row r="757" spans="1:21" ht="15.95" hidden="1" customHeight="1">
      <c r="A757" s="230" t="s">
        <v>1911</v>
      </c>
      <c r="B757" s="105"/>
      <c r="C757" s="108"/>
      <c r="D757" s="108"/>
      <c r="E757" s="109"/>
      <c r="F757" s="109"/>
      <c r="G757" s="194">
        <f>VLOOKUP(E757,別表３!$B$9:$I$14,6,FALSE)</f>
        <v>0</v>
      </c>
      <c r="H757" s="194">
        <f>VLOOKUP($F757,別表３!$B$9:$I$14,6,FALSE)</f>
        <v>0</v>
      </c>
      <c r="I757" s="194">
        <f>VLOOKUP($F757,別表３!$B$9:$I$14,6,FALSE)</f>
        <v>0</v>
      </c>
      <c r="J757" s="194">
        <f>IF(F757=5,別表２!$E$2,0)</f>
        <v>0</v>
      </c>
      <c r="K757" s="194">
        <f>VLOOKUP($F757,別表３!$B$9:$I$14,4,FALSE)</f>
        <v>0</v>
      </c>
      <c r="L757" s="231" t="str">
        <f>IF(F757="","",VLOOKUP(F757,別表３!$B$9:$D$14,3,FALSE))</f>
        <v/>
      </c>
      <c r="M757" s="98"/>
      <c r="N757" s="98"/>
      <c r="O757" s="97"/>
      <c r="P757" s="232">
        <f t="shared" si="73"/>
        <v>0</v>
      </c>
      <c r="Q757" s="7">
        <f t="shared" si="77"/>
        <v>0</v>
      </c>
      <c r="R757" s="7">
        <f t="shared" si="78"/>
        <v>0</v>
      </c>
      <c r="S757" s="7">
        <f t="shared" si="79"/>
        <v>0</v>
      </c>
      <c r="T757" s="7" t="str">
        <f t="shared" si="72"/>
        <v/>
      </c>
      <c r="U757" s="7" t="str">
        <f t="shared" si="76"/>
        <v/>
      </c>
    </row>
    <row r="758" spans="1:21" ht="15.95" hidden="1" customHeight="1">
      <c r="A758" s="230" t="s">
        <v>1912</v>
      </c>
      <c r="B758" s="105"/>
      <c r="C758" s="108"/>
      <c r="D758" s="108"/>
      <c r="E758" s="109"/>
      <c r="F758" s="109"/>
      <c r="G758" s="194">
        <f>VLOOKUP(E758,別表３!$B$9:$I$14,6,FALSE)</f>
        <v>0</v>
      </c>
      <c r="H758" s="194">
        <f>VLOOKUP($F758,別表３!$B$9:$I$14,6,FALSE)</f>
        <v>0</v>
      </c>
      <c r="I758" s="194">
        <f>VLOOKUP($F758,別表３!$B$9:$I$14,6,FALSE)</f>
        <v>0</v>
      </c>
      <c r="J758" s="194">
        <f>IF(F758=5,別表２!$E$2,0)</f>
        <v>0</v>
      </c>
      <c r="K758" s="194">
        <f>VLOOKUP($F758,別表３!$B$9:$I$14,4,FALSE)</f>
        <v>0</v>
      </c>
      <c r="L758" s="231" t="str">
        <f>IF(F758="","",VLOOKUP(F758,別表３!$B$9:$D$14,3,FALSE))</f>
        <v/>
      </c>
      <c r="M758" s="98"/>
      <c r="N758" s="98"/>
      <c r="O758" s="97"/>
      <c r="P758" s="232">
        <f t="shared" si="73"/>
        <v>0</v>
      </c>
      <c r="Q758" s="7">
        <f t="shared" si="77"/>
        <v>0</v>
      </c>
      <c r="R758" s="7">
        <f t="shared" si="78"/>
        <v>0</v>
      </c>
      <c r="S758" s="7">
        <f t="shared" si="79"/>
        <v>0</v>
      </c>
      <c r="T758" s="7" t="str">
        <f t="shared" ref="T758:T767" si="80">IF(E758="","",VLOOKUP(E758,$V$53:$W$58,2,FALSE))</f>
        <v/>
      </c>
      <c r="U758" s="7" t="str">
        <f t="shared" si="76"/>
        <v/>
      </c>
    </row>
    <row r="759" spans="1:21" ht="15.95" hidden="1" customHeight="1">
      <c r="A759" s="230" t="s">
        <v>1913</v>
      </c>
      <c r="B759" s="105"/>
      <c r="C759" s="108"/>
      <c r="D759" s="108"/>
      <c r="E759" s="109"/>
      <c r="F759" s="109"/>
      <c r="G759" s="194">
        <f>VLOOKUP(E759,別表３!$B$9:$I$14,6,FALSE)</f>
        <v>0</v>
      </c>
      <c r="H759" s="194">
        <f>VLOOKUP($F759,別表３!$B$9:$I$14,6,FALSE)</f>
        <v>0</v>
      </c>
      <c r="I759" s="194">
        <f>VLOOKUP($F759,別表３!$B$9:$I$14,6,FALSE)</f>
        <v>0</v>
      </c>
      <c r="J759" s="194">
        <f>IF(F759=5,別表２!$E$2,0)</f>
        <v>0</v>
      </c>
      <c r="K759" s="194">
        <f>VLOOKUP($F759,別表３!$B$9:$I$14,4,FALSE)</f>
        <v>0</v>
      </c>
      <c r="L759" s="231" t="str">
        <f>IF(F759="","",VLOOKUP(F759,別表３!$B$9:$D$14,3,FALSE))</f>
        <v/>
      </c>
      <c r="M759" s="98"/>
      <c r="N759" s="98"/>
      <c r="O759" s="97"/>
      <c r="P759" s="232">
        <f t="shared" ref="P759:P784" si="81">IF(J759=0,0,IF(M759="",J759,M759))+IF(N759="",K759,IF(L759&lt;=N759+O759,L759,N759+O759))+SUM(G759:I759)</f>
        <v>0</v>
      </c>
      <c r="Q759" s="7">
        <f>IF(E759=5,G759,0)</f>
        <v>0</v>
      </c>
      <c r="R759" s="7">
        <f t="shared" si="78"/>
        <v>0</v>
      </c>
      <c r="S759" s="7">
        <f t="shared" si="79"/>
        <v>0</v>
      </c>
      <c r="T759" s="7" t="str">
        <f t="shared" si="80"/>
        <v/>
      </c>
      <c r="U759" s="7" t="str">
        <f t="shared" si="76"/>
        <v/>
      </c>
    </row>
    <row r="760" spans="1:21" s="217" customFormat="1" ht="15.95" hidden="1" customHeight="1">
      <c r="A760" s="230" t="s">
        <v>1914</v>
      </c>
      <c r="B760" s="105"/>
      <c r="C760" s="108"/>
      <c r="D760" s="108"/>
      <c r="E760" s="109"/>
      <c r="F760" s="109"/>
      <c r="G760" s="194">
        <f>VLOOKUP(E760,別表３!$B$9:$I$14,6,FALSE)</f>
        <v>0</v>
      </c>
      <c r="H760" s="194">
        <f>VLOOKUP($F760,別表３!$B$9:$I$14,6,FALSE)</f>
        <v>0</v>
      </c>
      <c r="I760" s="194">
        <f>VLOOKUP($F760,別表３!$B$9:$I$14,6,FALSE)</f>
        <v>0</v>
      </c>
      <c r="J760" s="194">
        <f>IF(F760=5,別表２!$E$2,0)</f>
        <v>0</v>
      </c>
      <c r="K760" s="194">
        <f>VLOOKUP($F760,別表３!$B$9:$I$14,4,FALSE)</f>
        <v>0</v>
      </c>
      <c r="L760" s="231" t="str">
        <f>IF(F760="","",VLOOKUP(F760,別表３!$B$9:$D$14,3,FALSE))</f>
        <v/>
      </c>
      <c r="M760" s="98"/>
      <c r="N760" s="98"/>
      <c r="O760" s="97"/>
      <c r="P760" s="232">
        <f t="shared" si="81"/>
        <v>0</v>
      </c>
      <c r="Q760" s="7">
        <f t="shared" ref="Q760:Q780" si="82">IF(E760=5,G760,0)</f>
        <v>0</v>
      </c>
      <c r="R760" s="7">
        <f t="shared" si="78"/>
        <v>0</v>
      </c>
      <c r="S760" s="7">
        <f t="shared" si="79"/>
        <v>0</v>
      </c>
      <c r="T760" s="7" t="str">
        <f t="shared" si="80"/>
        <v/>
      </c>
      <c r="U760" s="7" t="str">
        <f t="shared" si="76"/>
        <v/>
      </c>
    </row>
    <row r="761" spans="1:21" s="217" customFormat="1" ht="15.95" hidden="1" customHeight="1">
      <c r="A761" s="230" t="s">
        <v>1915</v>
      </c>
      <c r="B761" s="105"/>
      <c r="C761" s="108"/>
      <c r="D761" s="108"/>
      <c r="E761" s="108"/>
      <c r="F761" s="108"/>
      <c r="G761" s="194">
        <f>VLOOKUP(E761,別表３!$B$9:$I$14,6,FALSE)</f>
        <v>0</v>
      </c>
      <c r="H761" s="194">
        <f>VLOOKUP($F761,別表３!$B$9:$I$14,6,FALSE)</f>
        <v>0</v>
      </c>
      <c r="I761" s="194">
        <f>VLOOKUP($F761,別表３!$B$9:$I$14,6,FALSE)</f>
        <v>0</v>
      </c>
      <c r="J761" s="194">
        <f>IF(F761=5,別表２!$E$2,0)</f>
        <v>0</v>
      </c>
      <c r="K761" s="194">
        <f>VLOOKUP($F761,別表３!$B$9:$I$14,4,FALSE)</f>
        <v>0</v>
      </c>
      <c r="L761" s="231" t="str">
        <f>IF(F761="","",VLOOKUP(F761,別表３!$B$9:$D$14,3,FALSE))</f>
        <v/>
      </c>
      <c r="M761" s="98"/>
      <c r="N761" s="98"/>
      <c r="O761" s="97"/>
      <c r="P761" s="232">
        <f t="shared" si="81"/>
        <v>0</v>
      </c>
      <c r="Q761" s="7">
        <f t="shared" si="82"/>
        <v>0</v>
      </c>
      <c r="R761" s="7">
        <f t="shared" si="78"/>
        <v>0</v>
      </c>
      <c r="S761" s="7">
        <f t="shared" si="79"/>
        <v>0</v>
      </c>
      <c r="T761" s="7" t="str">
        <f t="shared" si="80"/>
        <v/>
      </c>
      <c r="U761" s="7" t="str">
        <f t="shared" si="76"/>
        <v/>
      </c>
    </row>
    <row r="762" spans="1:21" s="217" customFormat="1" ht="15.95" hidden="1" customHeight="1">
      <c r="A762" s="230" t="s">
        <v>1916</v>
      </c>
      <c r="B762" s="105"/>
      <c r="C762" s="110"/>
      <c r="D762" s="110"/>
      <c r="E762" s="108"/>
      <c r="F762" s="108"/>
      <c r="G762" s="194">
        <f>VLOOKUP(E762,別表３!$B$9:$I$14,6,FALSE)</f>
        <v>0</v>
      </c>
      <c r="H762" s="194">
        <f>VLOOKUP($F762,別表３!$B$9:$I$14,6,FALSE)</f>
        <v>0</v>
      </c>
      <c r="I762" s="194">
        <f>VLOOKUP($F762,別表３!$B$9:$I$14,6,FALSE)</f>
        <v>0</v>
      </c>
      <c r="J762" s="194">
        <f>IF(F762=5,別表２!$E$2,0)</f>
        <v>0</v>
      </c>
      <c r="K762" s="194">
        <f>VLOOKUP($F762,別表３!$B$9:$I$14,4,FALSE)</f>
        <v>0</v>
      </c>
      <c r="L762" s="231" t="str">
        <f>IF(F762="","",VLOOKUP(F762,別表３!$B$9:$D$14,3,FALSE))</f>
        <v/>
      </c>
      <c r="M762" s="98"/>
      <c r="N762" s="98"/>
      <c r="O762" s="97"/>
      <c r="P762" s="232">
        <f t="shared" si="81"/>
        <v>0</v>
      </c>
      <c r="Q762" s="7">
        <f t="shared" si="82"/>
        <v>0</v>
      </c>
      <c r="R762" s="7">
        <f t="shared" si="78"/>
        <v>0</v>
      </c>
      <c r="S762" s="7">
        <f t="shared" si="79"/>
        <v>0</v>
      </c>
      <c r="T762" s="7" t="str">
        <f t="shared" si="80"/>
        <v/>
      </c>
      <c r="U762" s="7" t="str">
        <f t="shared" si="76"/>
        <v/>
      </c>
    </row>
    <row r="763" spans="1:21" s="217" customFormat="1" ht="15.95" hidden="1" customHeight="1">
      <c r="A763" s="230" t="s">
        <v>1917</v>
      </c>
      <c r="B763" s="105"/>
      <c r="C763" s="108"/>
      <c r="D763" s="108"/>
      <c r="E763" s="108"/>
      <c r="F763" s="108"/>
      <c r="G763" s="194">
        <f>VLOOKUP(E763,別表３!$B$9:$I$14,6,FALSE)</f>
        <v>0</v>
      </c>
      <c r="H763" s="194">
        <f>VLOOKUP($F763,別表３!$B$9:$I$14,6,FALSE)</f>
        <v>0</v>
      </c>
      <c r="I763" s="194">
        <f>VLOOKUP($F763,別表３!$B$9:$I$14,6,FALSE)</f>
        <v>0</v>
      </c>
      <c r="J763" s="194">
        <f>IF(F763=5,別表２!$E$2,0)</f>
        <v>0</v>
      </c>
      <c r="K763" s="194">
        <f>VLOOKUP($F763,別表３!$B$9:$I$14,4,FALSE)</f>
        <v>0</v>
      </c>
      <c r="L763" s="231" t="str">
        <f>IF(F763="","",VLOOKUP(F763,別表３!$B$9:$D$14,3,FALSE))</f>
        <v/>
      </c>
      <c r="M763" s="98"/>
      <c r="N763" s="98"/>
      <c r="O763" s="97"/>
      <c r="P763" s="232">
        <f t="shared" si="81"/>
        <v>0</v>
      </c>
      <c r="Q763" s="7">
        <f t="shared" si="82"/>
        <v>0</v>
      </c>
      <c r="R763" s="7">
        <f t="shared" si="78"/>
        <v>0</v>
      </c>
      <c r="S763" s="7">
        <f t="shared" si="79"/>
        <v>0</v>
      </c>
      <c r="T763" s="7" t="str">
        <f t="shared" si="80"/>
        <v/>
      </c>
      <c r="U763" s="7" t="str">
        <f t="shared" si="76"/>
        <v/>
      </c>
    </row>
    <row r="764" spans="1:21" ht="15.95" hidden="1" customHeight="1">
      <c r="A764" s="230" t="s">
        <v>1918</v>
      </c>
      <c r="B764" s="105"/>
      <c r="C764" s="108"/>
      <c r="D764" s="108"/>
      <c r="E764" s="109"/>
      <c r="F764" s="109"/>
      <c r="G764" s="194">
        <f>VLOOKUP(E764,別表３!$B$9:$I$14,6,FALSE)</f>
        <v>0</v>
      </c>
      <c r="H764" s="194">
        <f>VLOOKUP($F764,別表３!$B$9:$I$14,6,FALSE)</f>
        <v>0</v>
      </c>
      <c r="I764" s="194">
        <f>VLOOKUP($F764,別表３!$B$9:$I$14,6,FALSE)</f>
        <v>0</v>
      </c>
      <c r="J764" s="194">
        <f>IF(F764=5,別表２!$E$2,0)</f>
        <v>0</v>
      </c>
      <c r="K764" s="194">
        <f>VLOOKUP($F764,別表３!$B$9:$I$14,4,FALSE)</f>
        <v>0</v>
      </c>
      <c r="L764" s="231" t="str">
        <f>IF(F764="","",VLOOKUP(F764,別表３!$B$9:$D$14,3,FALSE))</f>
        <v/>
      </c>
      <c r="M764" s="98"/>
      <c r="N764" s="98"/>
      <c r="O764" s="97"/>
      <c r="P764" s="232">
        <f t="shared" si="81"/>
        <v>0</v>
      </c>
      <c r="Q764" s="7">
        <f t="shared" si="82"/>
        <v>0</v>
      </c>
      <c r="R764" s="7">
        <f t="shared" si="78"/>
        <v>0</v>
      </c>
      <c r="S764" s="7">
        <f t="shared" si="79"/>
        <v>0</v>
      </c>
      <c r="T764" s="7" t="str">
        <f t="shared" si="80"/>
        <v/>
      </c>
      <c r="U764" s="7" t="str">
        <f t="shared" si="76"/>
        <v/>
      </c>
    </row>
    <row r="765" spans="1:21" ht="15.95" hidden="1" customHeight="1">
      <c r="A765" s="230" t="s">
        <v>1919</v>
      </c>
      <c r="B765" s="105"/>
      <c r="C765" s="108"/>
      <c r="D765" s="108"/>
      <c r="E765" s="109"/>
      <c r="F765" s="109"/>
      <c r="G765" s="194">
        <f>VLOOKUP(E765,別表３!$B$9:$I$14,6,FALSE)</f>
        <v>0</v>
      </c>
      <c r="H765" s="194">
        <f>VLOOKUP($F765,別表３!$B$9:$I$14,6,FALSE)</f>
        <v>0</v>
      </c>
      <c r="I765" s="194">
        <f>VLOOKUP($F765,別表３!$B$9:$I$14,6,FALSE)</f>
        <v>0</v>
      </c>
      <c r="J765" s="194">
        <f>IF(F765=5,別表２!$E$2,0)</f>
        <v>0</v>
      </c>
      <c r="K765" s="194">
        <f>VLOOKUP($F765,別表３!$B$9:$I$14,4,FALSE)</f>
        <v>0</v>
      </c>
      <c r="L765" s="231" t="str">
        <f>IF(F765="","",VLOOKUP(F765,別表３!$B$9:$D$14,3,FALSE))</f>
        <v/>
      </c>
      <c r="M765" s="98"/>
      <c r="N765" s="98"/>
      <c r="O765" s="97"/>
      <c r="P765" s="232">
        <f t="shared" si="81"/>
        <v>0</v>
      </c>
      <c r="Q765" s="7">
        <f t="shared" si="82"/>
        <v>0</v>
      </c>
      <c r="R765" s="7">
        <f t="shared" si="78"/>
        <v>0</v>
      </c>
      <c r="S765" s="7">
        <f t="shared" si="79"/>
        <v>0</v>
      </c>
      <c r="T765" s="7" t="str">
        <f t="shared" si="80"/>
        <v/>
      </c>
      <c r="U765" s="7" t="str">
        <f t="shared" si="76"/>
        <v/>
      </c>
    </row>
    <row r="766" spans="1:21" ht="15.95" hidden="1" customHeight="1">
      <c r="A766" s="230" t="s">
        <v>1920</v>
      </c>
      <c r="B766" s="105"/>
      <c r="C766" s="108"/>
      <c r="D766" s="108"/>
      <c r="E766" s="109"/>
      <c r="F766" s="109"/>
      <c r="G766" s="194">
        <f>VLOOKUP(E766,別表３!$B$9:$I$14,6,FALSE)</f>
        <v>0</v>
      </c>
      <c r="H766" s="194">
        <f>VLOOKUP($F766,別表３!$B$9:$I$14,6,FALSE)</f>
        <v>0</v>
      </c>
      <c r="I766" s="194">
        <f>VLOOKUP($F766,別表３!$B$9:$I$14,6,FALSE)</f>
        <v>0</v>
      </c>
      <c r="J766" s="194">
        <f>IF(F766=5,別表２!$E$2,0)</f>
        <v>0</v>
      </c>
      <c r="K766" s="194">
        <f>VLOOKUP($F766,別表３!$B$9:$I$14,4,FALSE)</f>
        <v>0</v>
      </c>
      <c r="L766" s="231" t="str">
        <f>IF(F766="","",VLOOKUP(F766,別表３!$B$9:$D$14,3,FALSE))</f>
        <v/>
      </c>
      <c r="M766" s="98"/>
      <c r="N766" s="98"/>
      <c r="O766" s="97"/>
      <c r="P766" s="232">
        <f t="shared" si="81"/>
        <v>0</v>
      </c>
      <c r="Q766" s="7">
        <f t="shared" si="82"/>
        <v>0</v>
      </c>
      <c r="R766" s="7">
        <f t="shared" si="78"/>
        <v>0</v>
      </c>
      <c r="S766" s="7">
        <f t="shared" si="79"/>
        <v>0</v>
      </c>
      <c r="T766" s="7" t="str">
        <f t="shared" si="80"/>
        <v/>
      </c>
      <c r="U766" s="7" t="str">
        <f t="shared" si="76"/>
        <v/>
      </c>
    </row>
    <row r="767" spans="1:21" ht="15.95" hidden="1" customHeight="1">
      <c r="A767" s="230" t="s">
        <v>1921</v>
      </c>
      <c r="B767" s="105"/>
      <c r="C767" s="108"/>
      <c r="D767" s="108"/>
      <c r="E767" s="109"/>
      <c r="F767" s="109"/>
      <c r="G767" s="194">
        <f>VLOOKUP(E767,別表３!$B$9:$I$14,6,FALSE)</f>
        <v>0</v>
      </c>
      <c r="H767" s="194">
        <f>VLOOKUP($F767,別表３!$B$9:$I$14,6,FALSE)</f>
        <v>0</v>
      </c>
      <c r="I767" s="194">
        <f>VLOOKUP($F767,別表３!$B$9:$I$14,6,FALSE)</f>
        <v>0</v>
      </c>
      <c r="J767" s="194">
        <f>IF(F767=5,別表２!$E$2,0)</f>
        <v>0</v>
      </c>
      <c r="K767" s="194">
        <f>VLOOKUP($F767,別表３!$B$9:$I$14,4,FALSE)</f>
        <v>0</v>
      </c>
      <c r="L767" s="231" t="str">
        <f>IF(F767="","",VLOOKUP(F767,別表３!$B$9:$D$14,3,FALSE))</f>
        <v/>
      </c>
      <c r="M767" s="98"/>
      <c r="N767" s="98"/>
      <c r="O767" s="97"/>
      <c r="P767" s="232">
        <f t="shared" si="81"/>
        <v>0</v>
      </c>
      <c r="Q767" s="7">
        <f t="shared" si="82"/>
        <v>0</v>
      </c>
      <c r="R767" s="7">
        <f t="shared" si="78"/>
        <v>0</v>
      </c>
      <c r="S767" s="7">
        <f t="shared" si="79"/>
        <v>0</v>
      </c>
      <c r="T767" s="7" t="str">
        <f t="shared" si="80"/>
        <v/>
      </c>
      <c r="U767" s="7" t="str">
        <f t="shared" si="76"/>
        <v/>
      </c>
    </row>
    <row r="768" spans="1:21" ht="15.95" hidden="1" customHeight="1">
      <c r="A768" s="230" t="s">
        <v>1922</v>
      </c>
      <c r="B768" s="105"/>
      <c r="C768" s="108"/>
      <c r="D768" s="108"/>
      <c r="E768" s="109"/>
      <c r="F768" s="109"/>
      <c r="G768" s="194">
        <f>VLOOKUP(E768,別表３!$B$9:$I$14,6,FALSE)</f>
        <v>0</v>
      </c>
      <c r="H768" s="194">
        <f>VLOOKUP($F768,別表３!$B$9:$I$14,6,FALSE)</f>
        <v>0</v>
      </c>
      <c r="I768" s="194">
        <f>VLOOKUP($F768,別表３!$B$9:$I$14,6,FALSE)</f>
        <v>0</v>
      </c>
      <c r="J768" s="194">
        <f>IF(F768=5,別表２!$E$2,0)</f>
        <v>0</v>
      </c>
      <c r="K768" s="194">
        <f>VLOOKUP($F768,別表３!$B$9:$I$14,4,FALSE)</f>
        <v>0</v>
      </c>
      <c r="L768" s="231" t="str">
        <f>IF(F768="","",VLOOKUP(F768,別表３!$B$9:$D$14,3,FALSE))</f>
        <v/>
      </c>
      <c r="M768" s="98"/>
      <c r="N768" s="98"/>
      <c r="O768" s="97"/>
      <c r="P768" s="232">
        <f t="shared" si="81"/>
        <v>0</v>
      </c>
      <c r="Q768" s="7">
        <f t="shared" si="82"/>
        <v>0</v>
      </c>
      <c r="R768" s="7">
        <f t="shared" si="78"/>
        <v>0</v>
      </c>
      <c r="S768" s="7">
        <f t="shared" si="79"/>
        <v>0</v>
      </c>
      <c r="T768" s="7" t="str">
        <f t="shared" ref="T768:U784" si="83">IF(E768="","",VLOOKUP(E768,$V$53:$W$58,2,FALSE))</f>
        <v/>
      </c>
      <c r="U768" s="7" t="str">
        <f t="shared" si="83"/>
        <v/>
      </c>
    </row>
    <row r="769" spans="1:21" ht="15.95" hidden="1" customHeight="1">
      <c r="A769" s="230" t="s">
        <v>1923</v>
      </c>
      <c r="B769" s="105"/>
      <c r="C769" s="108"/>
      <c r="D769" s="108"/>
      <c r="E769" s="109"/>
      <c r="F769" s="109"/>
      <c r="G769" s="194">
        <f>VLOOKUP(E769,別表３!$B$9:$I$14,6,FALSE)</f>
        <v>0</v>
      </c>
      <c r="H769" s="194">
        <f>VLOOKUP($F769,別表３!$B$9:$I$14,6,FALSE)</f>
        <v>0</v>
      </c>
      <c r="I769" s="194">
        <f>VLOOKUP($F769,別表３!$B$9:$I$14,6,FALSE)</f>
        <v>0</v>
      </c>
      <c r="J769" s="194">
        <f>IF(F769=5,別表２!$E$2,0)</f>
        <v>0</v>
      </c>
      <c r="K769" s="194">
        <f>VLOOKUP($F769,別表３!$B$9:$I$14,4,FALSE)</f>
        <v>0</v>
      </c>
      <c r="L769" s="231" t="str">
        <f>IF(F769="","",VLOOKUP(F769,別表３!$B$9:$D$14,3,FALSE))</f>
        <v/>
      </c>
      <c r="M769" s="98"/>
      <c r="N769" s="98"/>
      <c r="O769" s="97"/>
      <c r="P769" s="232">
        <f t="shared" si="81"/>
        <v>0</v>
      </c>
      <c r="Q769" s="7">
        <f t="shared" si="82"/>
        <v>0</v>
      </c>
      <c r="R769" s="7">
        <f t="shared" si="78"/>
        <v>0</v>
      </c>
      <c r="S769" s="7">
        <f t="shared" si="79"/>
        <v>0</v>
      </c>
      <c r="T769" s="7" t="str">
        <f t="shared" si="83"/>
        <v/>
      </c>
      <c r="U769" s="7" t="str">
        <f t="shared" si="83"/>
        <v/>
      </c>
    </row>
    <row r="770" spans="1:21" ht="15.95" hidden="1" customHeight="1">
      <c r="A770" s="230" t="s">
        <v>1924</v>
      </c>
      <c r="B770" s="105"/>
      <c r="C770" s="109"/>
      <c r="D770" s="109"/>
      <c r="E770" s="109"/>
      <c r="F770" s="109"/>
      <c r="G770" s="194">
        <f>VLOOKUP(E770,別表３!$B$9:$I$14,6,FALSE)</f>
        <v>0</v>
      </c>
      <c r="H770" s="194">
        <f>VLOOKUP($F770,別表３!$B$9:$I$14,6,FALSE)</f>
        <v>0</v>
      </c>
      <c r="I770" s="194">
        <f>VLOOKUP($F770,別表３!$B$9:$I$14,6,FALSE)</f>
        <v>0</v>
      </c>
      <c r="J770" s="194">
        <f>IF(F770=5,別表２!$E$2,0)</f>
        <v>0</v>
      </c>
      <c r="K770" s="194">
        <f>VLOOKUP($F770,別表３!$B$9:$I$14,4,FALSE)</f>
        <v>0</v>
      </c>
      <c r="L770" s="231" t="str">
        <f>IF(F770="","",VLOOKUP(F770,別表３!$B$9:$D$14,3,FALSE))</f>
        <v/>
      </c>
      <c r="M770" s="98"/>
      <c r="N770" s="98"/>
      <c r="O770" s="97"/>
      <c r="P770" s="232">
        <f t="shared" si="81"/>
        <v>0</v>
      </c>
      <c r="Q770" s="7">
        <f t="shared" si="82"/>
        <v>0</v>
      </c>
      <c r="R770" s="7">
        <f t="shared" si="78"/>
        <v>0</v>
      </c>
      <c r="S770" s="7">
        <f t="shared" si="79"/>
        <v>0</v>
      </c>
      <c r="T770" s="7" t="str">
        <f t="shared" si="83"/>
        <v/>
      </c>
      <c r="U770" s="7" t="str">
        <f t="shared" si="83"/>
        <v/>
      </c>
    </row>
    <row r="771" spans="1:21" ht="15.95" hidden="1" customHeight="1">
      <c r="A771" s="230" t="s">
        <v>1925</v>
      </c>
      <c r="B771" s="105"/>
      <c r="C771" s="109"/>
      <c r="D771" s="109"/>
      <c r="E771" s="109"/>
      <c r="F771" s="109"/>
      <c r="G771" s="194">
        <f>VLOOKUP(E771,別表３!$B$9:$I$14,6,FALSE)</f>
        <v>0</v>
      </c>
      <c r="H771" s="194">
        <f>VLOOKUP($F771,別表３!$B$9:$I$14,6,FALSE)</f>
        <v>0</v>
      </c>
      <c r="I771" s="194">
        <f>VLOOKUP($F771,別表３!$B$9:$I$14,6,FALSE)</f>
        <v>0</v>
      </c>
      <c r="J771" s="194">
        <f>IF(F771=5,別表２!$E$2,0)</f>
        <v>0</v>
      </c>
      <c r="K771" s="194">
        <f>VLOOKUP($F771,別表３!$B$9:$I$14,4,FALSE)</f>
        <v>0</v>
      </c>
      <c r="L771" s="231" t="str">
        <f>IF(F771="","",VLOOKUP(F771,別表３!$B$9:$D$14,3,FALSE))</f>
        <v/>
      </c>
      <c r="M771" s="98"/>
      <c r="N771" s="98"/>
      <c r="O771" s="97"/>
      <c r="P771" s="232">
        <f t="shared" si="81"/>
        <v>0</v>
      </c>
      <c r="Q771" s="7">
        <f t="shared" si="82"/>
        <v>0</v>
      </c>
      <c r="R771" s="7">
        <f t="shared" si="78"/>
        <v>0</v>
      </c>
      <c r="S771" s="7">
        <f t="shared" si="79"/>
        <v>0</v>
      </c>
      <c r="T771" s="7" t="str">
        <f t="shared" si="83"/>
        <v/>
      </c>
      <c r="U771" s="7" t="str">
        <f t="shared" si="83"/>
        <v/>
      </c>
    </row>
    <row r="772" spans="1:21" ht="15.95" hidden="1" customHeight="1">
      <c r="A772" s="230" t="s">
        <v>1926</v>
      </c>
      <c r="B772" s="105"/>
      <c r="C772" s="109"/>
      <c r="D772" s="109"/>
      <c r="E772" s="109"/>
      <c r="F772" s="109"/>
      <c r="G772" s="194">
        <f>VLOOKUP(E772,別表３!$B$9:$I$14,6,FALSE)</f>
        <v>0</v>
      </c>
      <c r="H772" s="194">
        <f>VLOOKUP($F772,別表３!$B$9:$I$14,6,FALSE)</f>
        <v>0</v>
      </c>
      <c r="I772" s="194">
        <f>VLOOKUP($F772,別表３!$B$9:$I$14,6,FALSE)</f>
        <v>0</v>
      </c>
      <c r="J772" s="194">
        <f>IF(F772=5,別表２!$E$2,0)</f>
        <v>0</v>
      </c>
      <c r="K772" s="194">
        <f>VLOOKUP($F772,別表３!$B$9:$I$14,4,FALSE)</f>
        <v>0</v>
      </c>
      <c r="L772" s="231" t="str">
        <f>IF(F772="","",VLOOKUP(F772,別表３!$B$9:$D$14,3,FALSE))</f>
        <v/>
      </c>
      <c r="M772" s="98"/>
      <c r="N772" s="98"/>
      <c r="O772" s="97"/>
      <c r="P772" s="232">
        <f t="shared" si="81"/>
        <v>0</v>
      </c>
      <c r="Q772" s="7">
        <f t="shared" si="82"/>
        <v>0</v>
      </c>
      <c r="R772" s="7">
        <f t="shared" si="78"/>
        <v>0</v>
      </c>
      <c r="S772" s="7">
        <f t="shared" si="79"/>
        <v>0</v>
      </c>
      <c r="T772" s="7" t="str">
        <f t="shared" si="83"/>
        <v/>
      </c>
      <c r="U772" s="7" t="str">
        <f t="shared" si="83"/>
        <v/>
      </c>
    </row>
    <row r="773" spans="1:21" ht="15.95" hidden="1" customHeight="1">
      <c r="A773" s="230" t="s">
        <v>1927</v>
      </c>
      <c r="B773" s="105"/>
      <c r="C773" s="109"/>
      <c r="D773" s="109"/>
      <c r="E773" s="109"/>
      <c r="F773" s="109"/>
      <c r="G773" s="194">
        <f>VLOOKUP(E773,別表３!$B$9:$I$14,6,FALSE)</f>
        <v>0</v>
      </c>
      <c r="H773" s="194">
        <f>VLOOKUP($F773,別表３!$B$9:$I$14,6,FALSE)</f>
        <v>0</v>
      </c>
      <c r="I773" s="194">
        <f>VLOOKUP($F773,別表３!$B$9:$I$14,6,FALSE)</f>
        <v>0</v>
      </c>
      <c r="J773" s="194">
        <f>IF(F773=5,別表２!$E$2,0)</f>
        <v>0</v>
      </c>
      <c r="K773" s="194">
        <f>VLOOKUP($F773,別表３!$B$9:$I$14,4,FALSE)</f>
        <v>0</v>
      </c>
      <c r="L773" s="231" t="str">
        <f>IF(F773="","",VLOOKUP(F773,別表３!$B$9:$D$14,3,FALSE))</f>
        <v/>
      </c>
      <c r="M773" s="98"/>
      <c r="N773" s="98"/>
      <c r="O773" s="97"/>
      <c r="P773" s="232">
        <f t="shared" si="81"/>
        <v>0</v>
      </c>
      <c r="Q773" s="7">
        <f t="shared" si="82"/>
        <v>0</v>
      </c>
      <c r="R773" s="7">
        <f t="shared" si="78"/>
        <v>0</v>
      </c>
      <c r="S773" s="7">
        <f t="shared" si="79"/>
        <v>0</v>
      </c>
      <c r="T773" s="7" t="str">
        <f t="shared" si="83"/>
        <v/>
      </c>
      <c r="U773" s="7" t="str">
        <f t="shared" si="83"/>
        <v/>
      </c>
    </row>
    <row r="774" spans="1:21" ht="15.95" hidden="1" customHeight="1">
      <c r="A774" s="230" t="s">
        <v>1928</v>
      </c>
      <c r="B774" s="105"/>
      <c r="C774" s="109"/>
      <c r="D774" s="109"/>
      <c r="E774" s="109"/>
      <c r="F774" s="109"/>
      <c r="G774" s="194">
        <f>VLOOKUP(E774,別表３!$B$9:$I$14,6,FALSE)</f>
        <v>0</v>
      </c>
      <c r="H774" s="194">
        <f>VLOOKUP($F774,別表３!$B$9:$I$14,6,FALSE)</f>
        <v>0</v>
      </c>
      <c r="I774" s="194">
        <f>VLOOKUP($F774,別表３!$B$9:$I$14,6,FALSE)</f>
        <v>0</v>
      </c>
      <c r="J774" s="194">
        <f>IF(F774=5,別表２!$E$2,0)</f>
        <v>0</v>
      </c>
      <c r="K774" s="194">
        <f>VLOOKUP($F774,別表３!$B$9:$I$14,4,FALSE)</f>
        <v>0</v>
      </c>
      <c r="L774" s="231" t="str">
        <f>IF(F774="","",VLOOKUP(F774,別表３!$B$9:$D$14,3,FALSE))</f>
        <v/>
      </c>
      <c r="M774" s="98"/>
      <c r="N774" s="98"/>
      <c r="O774" s="97"/>
      <c r="P774" s="232">
        <f t="shared" si="81"/>
        <v>0</v>
      </c>
      <c r="Q774" s="7">
        <f t="shared" si="82"/>
        <v>0</v>
      </c>
      <c r="R774" s="7">
        <f t="shared" si="78"/>
        <v>0</v>
      </c>
      <c r="S774" s="7">
        <f t="shared" si="79"/>
        <v>0</v>
      </c>
      <c r="T774" s="7" t="str">
        <f t="shared" si="83"/>
        <v/>
      </c>
      <c r="U774" s="7" t="str">
        <f t="shared" si="83"/>
        <v/>
      </c>
    </row>
    <row r="775" spans="1:21" ht="15.95" hidden="1" customHeight="1">
      <c r="A775" s="230" t="s">
        <v>1929</v>
      </c>
      <c r="B775" s="105"/>
      <c r="C775" s="108"/>
      <c r="D775" s="108"/>
      <c r="E775" s="109"/>
      <c r="F775" s="109"/>
      <c r="G775" s="194">
        <f>VLOOKUP(E775,別表３!$B$9:$I$14,6,FALSE)</f>
        <v>0</v>
      </c>
      <c r="H775" s="194">
        <f>VLOOKUP($F775,別表３!$B$9:$I$14,6,FALSE)</f>
        <v>0</v>
      </c>
      <c r="I775" s="194">
        <f>VLOOKUP($F775,別表３!$B$9:$I$14,6,FALSE)</f>
        <v>0</v>
      </c>
      <c r="J775" s="194">
        <f>IF(F775=5,別表２!$E$2,0)</f>
        <v>0</v>
      </c>
      <c r="K775" s="194">
        <f>VLOOKUP($F775,別表３!$B$9:$I$14,4,FALSE)</f>
        <v>0</v>
      </c>
      <c r="L775" s="231" t="str">
        <f>IF(F775="","",VLOOKUP(F775,別表３!$B$9:$D$14,3,FALSE))</f>
        <v/>
      </c>
      <c r="M775" s="98"/>
      <c r="N775" s="98"/>
      <c r="O775" s="97"/>
      <c r="P775" s="232">
        <f t="shared" si="81"/>
        <v>0</v>
      </c>
      <c r="Q775" s="7">
        <f t="shared" si="82"/>
        <v>0</v>
      </c>
      <c r="R775" s="7">
        <f t="shared" si="78"/>
        <v>0</v>
      </c>
      <c r="S775" s="7">
        <f t="shared" si="79"/>
        <v>0</v>
      </c>
      <c r="T775" s="7" t="str">
        <f t="shared" si="83"/>
        <v/>
      </c>
      <c r="U775" s="7" t="str">
        <f t="shared" si="83"/>
        <v/>
      </c>
    </row>
    <row r="776" spans="1:21" ht="15.95" hidden="1" customHeight="1">
      <c r="A776" s="230" t="s">
        <v>1930</v>
      </c>
      <c r="B776" s="105"/>
      <c r="C776" s="108"/>
      <c r="D776" s="108"/>
      <c r="E776" s="109"/>
      <c r="F776" s="109"/>
      <c r="G776" s="194">
        <f>VLOOKUP(E776,別表３!$B$9:$I$14,6,FALSE)</f>
        <v>0</v>
      </c>
      <c r="H776" s="194">
        <f>VLOOKUP($F776,別表３!$B$9:$I$14,6,FALSE)</f>
        <v>0</v>
      </c>
      <c r="I776" s="194">
        <f>VLOOKUP($F776,別表３!$B$9:$I$14,6,FALSE)</f>
        <v>0</v>
      </c>
      <c r="J776" s="194">
        <f>IF(F776=5,別表２!$E$2,0)</f>
        <v>0</v>
      </c>
      <c r="K776" s="194">
        <f>VLOOKUP($F776,別表３!$B$9:$I$14,4,FALSE)</f>
        <v>0</v>
      </c>
      <c r="L776" s="231" t="str">
        <f>IF(F776="","",VLOOKUP(F776,別表３!$B$9:$D$14,3,FALSE))</f>
        <v/>
      </c>
      <c r="M776" s="98"/>
      <c r="N776" s="98"/>
      <c r="O776" s="97"/>
      <c r="P776" s="232">
        <f t="shared" si="81"/>
        <v>0</v>
      </c>
      <c r="Q776" s="7">
        <f t="shared" si="82"/>
        <v>0</v>
      </c>
      <c r="R776" s="7">
        <f t="shared" si="78"/>
        <v>0</v>
      </c>
      <c r="S776" s="7">
        <f t="shared" si="79"/>
        <v>0</v>
      </c>
      <c r="T776" s="7" t="str">
        <f t="shared" si="83"/>
        <v/>
      </c>
      <c r="U776" s="7" t="str">
        <f t="shared" si="83"/>
        <v/>
      </c>
    </row>
    <row r="777" spans="1:21" ht="15.95" hidden="1" customHeight="1">
      <c r="A777" s="230" t="s">
        <v>1931</v>
      </c>
      <c r="B777" s="105"/>
      <c r="C777" s="108"/>
      <c r="D777" s="108"/>
      <c r="E777" s="109"/>
      <c r="F777" s="109"/>
      <c r="G777" s="194">
        <f>VLOOKUP(E777,別表３!$B$9:$I$14,6,FALSE)</f>
        <v>0</v>
      </c>
      <c r="H777" s="194">
        <f>VLOOKUP($F777,別表３!$B$9:$I$14,6,FALSE)</f>
        <v>0</v>
      </c>
      <c r="I777" s="194">
        <f>VLOOKUP($F777,別表３!$B$9:$I$14,6,FALSE)</f>
        <v>0</v>
      </c>
      <c r="J777" s="194">
        <f>IF(F777=5,別表２!$E$2,0)</f>
        <v>0</v>
      </c>
      <c r="K777" s="194">
        <f>VLOOKUP($F777,別表３!$B$9:$I$14,4,FALSE)</f>
        <v>0</v>
      </c>
      <c r="L777" s="231" t="str">
        <f>IF(F777="","",VLOOKUP(F777,別表３!$B$9:$D$14,3,FALSE))</f>
        <v/>
      </c>
      <c r="M777" s="98"/>
      <c r="N777" s="98"/>
      <c r="O777" s="97"/>
      <c r="P777" s="232">
        <f t="shared" si="81"/>
        <v>0</v>
      </c>
      <c r="Q777" s="7">
        <f t="shared" si="82"/>
        <v>0</v>
      </c>
      <c r="R777" s="7">
        <f t="shared" si="78"/>
        <v>0</v>
      </c>
      <c r="S777" s="7">
        <f t="shared" si="79"/>
        <v>0</v>
      </c>
      <c r="T777" s="7" t="str">
        <f t="shared" si="83"/>
        <v/>
      </c>
      <c r="U777" s="7" t="str">
        <f t="shared" si="83"/>
        <v/>
      </c>
    </row>
    <row r="778" spans="1:21" ht="15.95" hidden="1" customHeight="1">
      <c r="A778" s="230" t="s">
        <v>1932</v>
      </c>
      <c r="B778" s="105"/>
      <c r="C778" s="108"/>
      <c r="D778" s="108"/>
      <c r="E778" s="109"/>
      <c r="F778" s="109"/>
      <c r="G778" s="194">
        <f>VLOOKUP(E778,別表３!$B$9:$I$14,6,FALSE)</f>
        <v>0</v>
      </c>
      <c r="H778" s="194">
        <f>VLOOKUP($F778,別表３!$B$9:$I$14,6,FALSE)</f>
        <v>0</v>
      </c>
      <c r="I778" s="194">
        <f>VLOOKUP($F778,別表３!$B$9:$I$14,6,FALSE)</f>
        <v>0</v>
      </c>
      <c r="J778" s="194">
        <f>IF(F778=5,別表２!$E$2,0)</f>
        <v>0</v>
      </c>
      <c r="K778" s="194">
        <f>VLOOKUP($F778,別表３!$B$9:$I$14,4,FALSE)</f>
        <v>0</v>
      </c>
      <c r="L778" s="231" t="str">
        <f>IF(F778="","",VLOOKUP(F778,別表３!$B$9:$D$14,3,FALSE))</f>
        <v/>
      </c>
      <c r="M778" s="98"/>
      <c r="N778" s="98"/>
      <c r="O778" s="97"/>
      <c r="P778" s="232">
        <f t="shared" si="81"/>
        <v>0</v>
      </c>
      <c r="Q778" s="7">
        <f t="shared" si="82"/>
        <v>0</v>
      </c>
      <c r="R778" s="7">
        <f t="shared" si="78"/>
        <v>0</v>
      </c>
      <c r="S778" s="7">
        <f t="shared" si="79"/>
        <v>0</v>
      </c>
      <c r="T778" s="7" t="str">
        <f t="shared" si="83"/>
        <v/>
      </c>
      <c r="U778" s="7" t="str">
        <f t="shared" si="83"/>
        <v/>
      </c>
    </row>
    <row r="779" spans="1:21" ht="15.95" hidden="1" customHeight="1">
      <c r="A779" s="230" t="s">
        <v>1933</v>
      </c>
      <c r="B779" s="105"/>
      <c r="C779" s="108"/>
      <c r="D779" s="108"/>
      <c r="E779" s="109"/>
      <c r="F779" s="109"/>
      <c r="G779" s="194">
        <f>VLOOKUP(E779,別表３!$B$9:$I$14,6,FALSE)</f>
        <v>0</v>
      </c>
      <c r="H779" s="194">
        <f>VLOOKUP($F779,別表３!$B$9:$I$14,6,FALSE)</f>
        <v>0</v>
      </c>
      <c r="I779" s="194">
        <f>VLOOKUP($F779,別表３!$B$9:$I$14,6,FALSE)</f>
        <v>0</v>
      </c>
      <c r="J779" s="194">
        <f>IF(F779=5,別表２!$E$2,0)</f>
        <v>0</v>
      </c>
      <c r="K779" s="194">
        <f>VLOOKUP($F779,別表３!$B$9:$I$14,4,FALSE)</f>
        <v>0</v>
      </c>
      <c r="L779" s="231" t="str">
        <f>IF(F779="","",VLOOKUP(F779,別表３!$B$9:$D$14,3,FALSE))</f>
        <v/>
      </c>
      <c r="M779" s="98"/>
      <c r="N779" s="98"/>
      <c r="O779" s="97"/>
      <c r="P779" s="232">
        <f t="shared" si="81"/>
        <v>0</v>
      </c>
      <c r="Q779" s="7">
        <f t="shared" si="82"/>
        <v>0</v>
      </c>
      <c r="R779" s="7">
        <f t="shared" si="78"/>
        <v>0</v>
      </c>
      <c r="S779" s="7">
        <f t="shared" si="79"/>
        <v>0</v>
      </c>
      <c r="T779" s="7" t="str">
        <f t="shared" si="83"/>
        <v/>
      </c>
      <c r="U779" s="7" t="str">
        <f t="shared" si="83"/>
        <v/>
      </c>
    </row>
    <row r="780" spans="1:21" ht="15.95" hidden="1" customHeight="1">
      <c r="A780" s="230" t="s">
        <v>1934</v>
      </c>
      <c r="B780" s="105"/>
      <c r="C780" s="108"/>
      <c r="D780" s="108"/>
      <c r="E780" s="109"/>
      <c r="F780" s="109"/>
      <c r="G780" s="194">
        <f>VLOOKUP(E780,別表３!$B$9:$I$14,6,FALSE)</f>
        <v>0</v>
      </c>
      <c r="H780" s="194">
        <f>VLOOKUP($F780,別表３!$B$9:$I$14,6,FALSE)</f>
        <v>0</v>
      </c>
      <c r="I780" s="194">
        <f>VLOOKUP($F780,別表３!$B$9:$I$14,6,FALSE)</f>
        <v>0</v>
      </c>
      <c r="J780" s="194">
        <f>IF(F780=5,別表２!$E$2,0)</f>
        <v>0</v>
      </c>
      <c r="K780" s="194">
        <f>VLOOKUP($F780,別表３!$B$9:$I$14,4,FALSE)</f>
        <v>0</v>
      </c>
      <c r="L780" s="231" t="str">
        <f>IF(F780="","",VLOOKUP(F780,別表３!$B$9:$D$14,3,FALSE))</f>
        <v/>
      </c>
      <c r="M780" s="98"/>
      <c r="N780" s="98"/>
      <c r="O780" s="97"/>
      <c r="P780" s="232">
        <f t="shared" si="81"/>
        <v>0</v>
      </c>
      <c r="Q780" s="7">
        <f t="shared" si="82"/>
        <v>0</v>
      </c>
      <c r="R780" s="7">
        <f t="shared" si="78"/>
        <v>0</v>
      </c>
      <c r="S780" s="7">
        <f t="shared" si="79"/>
        <v>0</v>
      </c>
      <c r="T780" s="7" t="str">
        <f t="shared" si="83"/>
        <v/>
      </c>
      <c r="U780" s="7" t="str">
        <f t="shared" si="83"/>
        <v/>
      </c>
    </row>
    <row r="781" spans="1:21" ht="15.95" hidden="1" customHeight="1">
      <c r="A781" s="230" t="s">
        <v>1935</v>
      </c>
      <c r="B781" s="105"/>
      <c r="C781" s="108"/>
      <c r="D781" s="108"/>
      <c r="E781" s="109"/>
      <c r="F781" s="109"/>
      <c r="G781" s="194">
        <f>VLOOKUP(E781,別表３!$B$9:$I$14,6,FALSE)</f>
        <v>0</v>
      </c>
      <c r="H781" s="194">
        <f>VLOOKUP($F781,別表３!$B$9:$I$14,6,FALSE)</f>
        <v>0</v>
      </c>
      <c r="I781" s="194">
        <f>VLOOKUP($F781,別表３!$B$9:$I$14,6,FALSE)</f>
        <v>0</v>
      </c>
      <c r="J781" s="194">
        <f>IF(F781=5,別表２!$E$2,0)</f>
        <v>0</v>
      </c>
      <c r="K781" s="194">
        <f>VLOOKUP($F781,別表３!$B$9:$I$14,4,FALSE)</f>
        <v>0</v>
      </c>
      <c r="L781" s="231" t="str">
        <f>IF(F781="","",VLOOKUP(F781,別表３!$B$9:$D$14,3,FALSE))</f>
        <v/>
      </c>
      <c r="M781" s="98"/>
      <c r="N781" s="98"/>
      <c r="O781" s="97"/>
      <c r="P781" s="232">
        <f t="shared" si="81"/>
        <v>0</v>
      </c>
      <c r="Q781" s="7">
        <f>IF(E781=5,G781,0)</f>
        <v>0</v>
      </c>
      <c r="R781" s="7">
        <f t="shared" si="78"/>
        <v>0</v>
      </c>
      <c r="S781" s="7">
        <f t="shared" si="79"/>
        <v>0</v>
      </c>
      <c r="T781" s="7" t="str">
        <f t="shared" si="83"/>
        <v/>
      </c>
      <c r="U781" s="7" t="str">
        <f t="shared" si="83"/>
        <v/>
      </c>
    </row>
    <row r="782" spans="1:21" s="217" customFormat="1" ht="15.95" hidden="1" customHeight="1">
      <c r="A782" s="230" t="s">
        <v>1936</v>
      </c>
      <c r="B782" s="105"/>
      <c r="C782" s="108"/>
      <c r="D782" s="108"/>
      <c r="E782" s="108"/>
      <c r="F782" s="108"/>
      <c r="G782" s="194">
        <f>VLOOKUP(E782,別表３!$B$9:$I$14,6,FALSE)</f>
        <v>0</v>
      </c>
      <c r="H782" s="194">
        <f>VLOOKUP($F782,別表３!$B$9:$I$14,6,FALSE)</f>
        <v>0</v>
      </c>
      <c r="I782" s="194">
        <f>VLOOKUP($F782,別表３!$B$9:$I$14,6,FALSE)</f>
        <v>0</v>
      </c>
      <c r="J782" s="194">
        <f>IF(F782=5,別表２!$E$2,0)</f>
        <v>0</v>
      </c>
      <c r="K782" s="194">
        <f>VLOOKUP($F782,別表３!$B$9:$I$14,4,FALSE)</f>
        <v>0</v>
      </c>
      <c r="L782" s="231" t="str">
        <f>IF(F782="","",VLOOKUP(F782,別表３!$B$9:$D$14,3,FALSE))</f>
        <v/>
      </c>
      <c r="M782" s="98"/>
      <c r="N782" s="98"/>
      <c r="O782" s="97"/>
      <c r="P782" s="232">
        <f t="shared" si="81"/>
        <v>0</v>
      </c>
      <c r="Q782" s="7">
        <f t="shared" ref="Q782:Q783" si="84">IF(E782=5,G782,0)</f>
        <v>0</v>
      </c>
      <c r="R782" s="7">
        <f t="shared" si="78"/>
        <v>0</v>
      </c>
      <c r="S782" s="7">
        <f t="shared" si="79"/>
        <v>0</v>
      </c>
      <c r="T782" s="7" t="str">
        <f t="shared" si="83"/>
        <v/>
      </c>
      <c r="U782" s="7" t="str">
        <f t="shared" si="83"/>
        <v/>
      </c>
    </row>
    <row r="783" spans="1:21" s="217" customFormat="1" ht="15.95" hidden="1" customHeight="1">
      <c r="A783" s="230" t="s">
        <v>1937</v>
      </c>
      <c r="B783" s="105"/>
      <c r="C783" s="108"/>
      <c r="D783" s="108"/>
      <c r="E783" s="108"/>
      <c r="F783" s="108"/>
      <c r="G783" s="194">
        <f>VLOOKUP(E783,別表３!$B$9:$I$14,6,FALSE)</f>
        <v>0</v>
      </c>
      <c r="H783" s="194">
        <f>VLOOKUP($F783,別表３!$B$9:$I$14,6,FALSE)</f>
        <v>0</v>
      </c>
      <c r="I783" s="194">
        <f>VLOOKUP($F783,別表３!$B$9:$I$14,6,FALSE)</f>
        <v>0</v>
      </c>
      <c r="J783" s="194">
        <f>IF(F783=5,別表２!$E$2,0)</f>
        <v>0</v>
      </c>
      <c r="K783" s="194">
        <f>VLOOKUP($F783,別表３!$B$9:$I$14,4,FALSE)</f>
        <v>0</v>
      </c>
      <c r="L783" s="231" t="str">
        <f>IF(F783="","",VLOOKUP(F783,別表３!$B$9:$D$14,3,FALSE))</f>
        <v/>
      </c>
      <c r="M783" s="98"/>
      <c r="N783" s="98"/>
      <c r="O783" s="97"/>
      <c r="P783" s="232">
        <f t="shared" si="81"/>
        <v>0</v>
      </c>
      <c r="Q783" s="7">
        <f t="shared" si="84"/>
        <v>0</v>
      </c>
      <c r="R783" s="7">
        <f t="shared" si="78"/>
        <v>0</v>
      </c>
      <c r="S783" s="7">
        <f t="shared" si="79"/>
        <v>0</v>
      </c>
      <c r="T783" s="7" t="str">
        <f t="shared" si="83"/>
        <v/>
      </c>
      <c r="U783" s="7" t="str">
        <f t="shared" si="83"/>
        <v/>
      </c>
    </row>
    <row r="784" spans="1:21" ht="15.95" hidden="1" customHeight="1" thickBot="1">
      <c r="A784" s="230" t="s">
        <v>1938</v>
      </c>
      <c r="B784" s="111"/>
      <c r="C784" s="109"/>
      <c r="D784" s="109"/>
      <c r="E784" s="109"/>
      <c r="F784" s="109"/>
      <c r="G784" s="194">
        <f>VLOOKUP(E784,別表３!$B$9:$I$14,6,FALSE)</f>
        <v>0</v>
      </c>
      <c r="H784" s="194">
        <f>VLOOKUP($F784,別表３!$B$9:$I$14,6,FALSE)</f>
        <v>0</v>
      </c>
      <c r="I784" s="194">
        <f>VLOOKUP($F784,別表３!$B$9:$I$14,6,FALSE)</f>
        <v>0</v>
      </c>
      <c r="J784" s="194">
        <f>IF(F784=5,別表２!$E$2,0)</f>
        <v>0</v>
      </c>
      <c r="K784" s="194">
        <f>VLOOKUP($F784,別表３!$B$9:$I$14,4,FALSE)</f>
        <v>0</v>
      </c>
      <c r="L784" s="231" t="str">
        <f>IF(F784="","",VLOOKUP(F784,別表３!$B$9:$D$14,3,FALSE))</f>
        <v/>
      </c>
      <c r="M784" s="98"/>
      <c r="N784" s="98"/>
      <c r="O784" s="97"/>
      <c r="P784" s="232">
        <f t="shared" si="81"/>
        <v>0</v>
      </c>
      <c r="Q784" s="7">
        <f t="shared" si="8"/>
        <v>0</v>
      </c>
      <c r="R784" s="7">
        <f t="shared" si="9"/>
        <v>0</v>
      </c>
      <c r="S784" s="7">
        <f t="shared" si="10"/>
        <v>0</v>
      </c>
      <c r="T784" s="7" t="str">
        <f t="shared" si="83"/>
        <v/>
      </c>
      <c r="U784" s="7" t="str">
        <f t="shared" si="83"/>
        <v/>
      </c>
    </row>
    <row r="785" spans="1:19" ht="15.95" customHeight="1" thickBot="1">
      <c r="A785" s="238"/>
      <c r="B785" s="239"/>
      <c r="C785" s="240"/>
      <c r="D785" s="240"/>
      <c r="E785" s="240"/>
      <c r="F785" s="241" t="s">
        <v>378</v>
      </c>
      <c r="G785" s="207">
        <f>SUM(G54:G784)</f>
        <v>0</v>
      </c>
      <c r="H785" s="207">
        <f>SUM(H54:H784)</f>
        <v>0</v>
      </c>
      <c r="I785" s="207">
        <f>SUM(I54:I784)</f>
        <v>0</v>
      </c>
      <c r="J785" s="207">
        <f>SUM(J54:J784)</f>
        <v>0</v>
      </c>
      <c r="K785" s="242">
        <f>P785-SUM(G785:I785)</f>
        <v>0</v>
      </c>
      <c r="L785" s="242"/>
      <c r="M785" s="242"/>
      <c r="N785" s="242">
        <f t="shared" ref="N785:S785" si="85">SUM(N54:N784)</f>
        <v>0</v>
      </c>
      <c r="O785" s="569">
        <f t="shared" si="85"/>
        <v>0</v>
      </c>
      <c r="P785" s="243">
        <f t="shared" si="85"/>
        <v>0</v>
      </c>
      <c r="Q785" s="7">
        <f t="shared" si="85"/>
        <v>0</v>
      </c>
      <c r="R785" s="7">
        <f t="shared" si="85"/>
        <v>0</v>
      </c>
      <c r="S785" s="7">
        <f t="shared" si="85"/>
        <v>0</v>
      </c>
    </row>
  </sheetData>
  <sheetProtection algorithmName="SHA-512" hashValue="UkQg3pt7xYBsBr/0DDEpc6Zbs1RvnOYw0aR8bZeMAGoTQ0GaHYApqm548ZHn+Dw1T4GghnuiyqzpxdlEKTduNw==" saltValue="6L/wQk/OFxRQdBeSzUwFpQ==" spinCount="100000" sheet="1" objects="1" scenarios="1"/>
  <mergeCells count="100">
    <mergeCell ref="F52:F53"/>
    <mergeCell ref="H47:I47"/>
    <mergeCell ref="J39:J40"/>
    <mergeCell ref="L39:N40"/>
    <mergeCell ref="P52:P53"/>
    <mergeCell ref="L43:N43"/>
    <mergeCell ref="L44:N44"/>
    <mergeCell ref="L45:N45"/>
    <mergeCell ref="L47:N47"/>
    <mergeCell ref="L41:N41"/>
    <mergeCell ref="L48:M48"/>
    <mergeCell ref="L42:N42"/>
    <mergeCell ref="L46:N46"/>
    <mergeCell ref="H42:I42"/>
    <mergeCell ref="H46:I46"/>
    <mergeCell ref="H39:I40"/>
    <mergeCell ref="A52:A53"/>
    <mergeCell ref="B52:B53"/>
    <mergeCell ref="C52:C53"/>
    <mergeCell ref="D52:D53"/>
    <mergeCell ref="E52:E53"/>
    <mergeCell ref="H33:I33"/>
    <mergeCell ref="H34:I34"/>
    <mergeCell ref="H35:I35"/>
    <mergeCell ref="H32:I32"/>
    <mergeCell ref="H37:I37"/>
    <mergeCell ref="H36:I36"/>
    <mergeCell ref="E36:F36"/>
    <mergeCell ref="B38:F46"/>
    <mergeCell ref="H43:I43"/>
    <mergeCell ref="H44:I44"/>
    <mergeCell ref="H45:I45"/>
    <mergeCell ref="F1:G2"/>
    <mergeCell ref="I18:J18"/>
    <mergeCell ref="I19:J19"/>
    <mergeCell ref="I24:J24"/>
    <mergeCell ref="I25:J25"/>
    <mergeCell ref="D1:E2"/>
    <mergeCell ref="H1:I2"/>
    <mergeCell ref="I20:J20"/>
    <mergeCell ref="I21:J21"/>
    <mergeCell ref="I14:J14"/>
    <mergeCell ref="I15:J15"/>
    <mergeCell ref="I16:J16"/>
    <mergeCell ref="I17:J17"/>
    <mergeCell ref="H6:P7"/>
    <mergeCell ref="L1:M1"/>
    <mergeCell ref="O1:P1"/>
    <mergeCell ref="O2:P2"/>
    <mergeCell ref="H12:H13"/>
    <mergeCell ref="L2:M2"/>
    <mergeCell ref="G4:G5"/>
    <mergeCell ref="I12:J13"/>
    <mergeCell ref="E35:F35"/>
    <mergeCell ref="A4:B4"/>
    <mergeCell ref="C4:D4"/>
    <mergeCell ref="E33:F33"/>
    <mergeCell ref="A5:B5"/>
    <mergeCell ref="C5:D5"/>
    <mergeCell ref="E4:F4"/>
    <mergeCell ref="E5:F5"/>
    <mergeCell ref="A6:B6"/>
    <mergeCell ref="C12:E12"/>
    <mergeCell ref="F12:G12"/>
    <mergeCell ref="C6:D6"/>
    <mergeCell ref="E30:F30"/>
    <mergeCell ref="E6:F6"/>
    <mergeCell ref="E31:F31"/>
    <mergeCell ref="N36:P36"/>
    <mergeCell ref="O48:P48"/>
    <mergeCell ref="E34:F34"/>
    <mergeCell ref="A12:A13"/>
    <mergeCell ref="B12:B13"/>
    <mergeCell ref="E32:F32"/>
    <mergeCell ref="A22:A23"/>
    <mergeCell ref="A14:A15"/>
    <mergeCell ref="I27:J27"/>
    <mergeCell ref="I28:J28"/>
    <mergeCell ref="I26:J26"/>
    <mergeCell ref="I22:J22"/>
    <mergeCell ref="I23:J23"/>
    <mergeCell ref="H30:I30"/>
    <mergeCell ref="H31:I31"/>
    <mergeCell ref="H41:I41"/>
    <mergeCell ref="N52:O52"/>
    <mergeCell ref="K37:M37"/>
    <mergeCell ref="N37:P37"/>
    <mergeCell ref="N30:P30"/>
    <mergeCell ref="K31:M31"/>
    <mergeCell ref="N31:P31"/>
    <mergeCell ref="K32:M32"/>
    <mergeCell ref="N32:P32"/>
    <mergeCell ref="K30:M30"/>
    <mergeCell ref="K33:M33"/>
    <mergeCell ref="K34:M34"/>
    <mergeCell ref="N33:P33"/>
    <mergeCell ref="N34:P34"/>
    <mergeCell ref="K35:M35"/>
    <mergeCell ref="N35:P35"/>
    <mergeCell ref="K36:M36"/>
  </mergeCells>
  <phoneticPr fontId="1"/>
  <dataValidations disablePrompts="1" count="1">
    <dataValidation type="list" allowBlank="1" showInputMessage="1" showErrorMessage="1" sqref="F1:G2" xr:uid="{00000000-0002-0000-0B00-000000000000}">
      <formula1>$R$1:$R$2</formula1>
    </dataValidation>
  </dataValidations>
  <printOptions horizontalCentered="1"/>
  <pageMargins left="0.51181102362204722" right="0.51181102362204722" top="0.74803149606299213" bottom="0.55118110236220474" header="0.31496062992125984" footer="0.31496062992125984"/>
  <pageSetup paperSize="9" scale="68" fitToHeight="0" orientation="landscape" blackAndWhite="1" r:id="rId1"/>
  <headerFooter>
    <oddHeader>&amp;R&amp;G</oddHeader>
  </headerFooter>
  <rowBreaks count="1" manualBreakCount="1">
    <brk id="47" max="16383"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E44"/>
  <sheetViews>
    <sheetView view="pageBreakPreview" zoomScaleNormal="100" zoomScaleSheetLayoutView="100" workbookViewId="0">
      <selection activeCell="B4" sqref="B4"/>
    </sheetView>
  </sheetViews>
  <sheetFormatPr defaultRowHeight="13.5"/>
  <cols>
    <col min="1" max="1" width="29.375" bestFit="1" customWidth="1"/>
    <col min="2" max="6" width="18" customWidth="1"/>
    <col min="7" max="7" width="20.375" bestFit="1" customWidth="1"/>
    <col min="10" max="10" width="52.75" bestFit="1" customWidth="1"/>
  </cols>
  <sheetData>
    <row r="1" spans="1:31">
      <c r="A1" s="1" t="s">
        <v>1940</v>
      </c>
      <c r="B1" s="7"/>
      <c r="C1" s="7"/>
      <c r="D1" s="7"/>
      <c r="E1" s="7"/>
      <c r="F1" s="56" t="s">
        <v>269</v>
      </c>
      <c r="G1" s="57" t="str">
        <f>CONCATENATE('旅行命令(依頼)伺'!C1,'旅行命令(依頼)伺'!D1)</f>
        <v>2026-350000-</v>
      </c>
      <c r="H1" s="7"/>
      <c r="I1" s="7"/>
      <c r="J1" s="7"/>
      <c r="K1" s="7"/>
      <c r="L1" s="7"/>
      <c r="M1" s="7"/>
      <c r="N1" s="7"/>
      <c r="O1" s="7"/>
      <c r="P1" s="7"/>
      <c r="Q1" s="7"/>
      <c r="R1" s="7"/>
      <c r="S1" s="7"/>
      <c r="T1" s="7"/>
      <c r="U1" s="7"/>
      <c r="V1" s="7"/>
      <c r="W1" s="7"/>
      <c r="X1" s="7"/>
      <c r="Y1" s="7"/>
      <c r="Z1" s="7"/>
      <c r="AA1" s="7"/>
      <c r="AB1" s="7"/>
      <c r="AC1" s="7"/>
      <c r="AD1" s="7"/>
      <c r="AE1" s="7"/>
    </row>
    <row r="2" spans="1:31">
      <c r="A2" s="1"/>
      <c r="B2" s="7"/>
      <c r="C2" s="7"/>
      <c r="D2" s="7"/>
      <c r="E2" s="7"/>
      <c r="F2" s="7"/>
      <c r="G2" s="7"/>
      <c r="H2" s="7"/>
      <c r="I2" s="7"/>
      <c r="J2" s="7"/>
      <c r="K2" s="7"/>
      <c r="L2" s="7"/>
      <c r="M2" s="7"/>
      <c r="N2" s="7"/>
      <c r="O2" s="7"/>
      <c r="P2" s="7"/>
      <c r="Q2" s="7"/>
      <c r="R2" s="7"/>
      <c r="S2" s="7"/>
      <c r="T2" s="7"/>
      <c r="U2" s="7"/>
      <c r="V2" s="7"/>
      <c r="W2" s="7"/>
      <c r="X2" s="7"/>
      <c r="Y2" s="7"/>
      <c r="Z2" s="7"/>
      <c r="AA2" s="7"/>
      <c r="AB2" s="7"/>
      <c r="AC2" s="7"/>
      <c r="AD2" s="7"/>
      <c r="AE2" s="7"/>
    </row>
    <row r="3" spans="1:31" ht="17.25">
      <c r="A3" s="32" t="s">
        <v>351</v>
      </c>
      <c r="B3" s="37" t="s">
        <v>354</v>
      </c>
      <c r="C3" s="33" t="s">
        <v>353</v>
      </c>
      <c r="D3" s="7"/>
      <c r="E3" s="7"/>
      <c r="F3" s="7"/>
      <c r="G3" s="7"/>
      <c r="H3" s="7"/>
      <c r="I3" s="7"/>
      <c r="J3" s="7"/>
      <c r="K3" s="7"/>
      <c r="L3" s="7"/>
      <c r="M3" s="7"/>
      <c r="N3" s="7"/>
      <c r="O3" s="7"/>
      <c r="P3" s="7"/>
      <c r="Q3" s="7"/>
      <c r="R3" s="7"/>
      <c r="S3" s="7"/>
    </row>
    <row r="4" spans="1:31" ht="17.25">
      <c r="A4" s="32"/>
      <c r="B4" s="2" t="s">
        <v>352</v>
      </c>
      <c r="C4" s="33"/>
      <c r="D4" s="7"/>
      <c r="E4" s="7"/>
      <c r="F4" s="7"/>
      <c r="G4" s="7"/>
      <c r="H4" s="7"/>
      <c r="K4" s="7"/>
      <c r="L4" s="7"/>
      <c r="M4" s="7"/>
      <c r="N4" s="7"/>
      <c r="O4" s="7"/>
      <c r="P4" s="7"/>
      <c r="Q4" s="7"/>
      <c r="R4" s="7"/>
      <c r="S4" s="7"/>
    </row>
    <row r="5" spans="1:31">
      <c r="A5" s="7"/>
      <c r="B5" s="7"/>
      <c r="C5" s="7"/>
      <c r="D5" s="7"/>
      <c r="E5" s="7"/>
      <c r="F5" s="7"/>
      <c r="G5" s="7"/>
      <c r="H5" s="7"/>
      <c r="I5" s="7" t="s">
        <v>1941</v>
      </c>
      <c r="J5" s="7" t="s">
        <v>1942</v>
      </c>
      <c r="K5" s="7"/>
      <c r="L5" s="7"/>
      <c r="M5" s="7"/>
      <c r="N5" s="7"/>
      <c r="O5" s="7"/>
      <c r="P5" s="7"/>
      <c r="Q5" s="7"/>
      <c r="R5" s="7"/>
    </row>
    <row r="6" spans="1:31">
      <c r="A6" s="30" t="s">
        <v>355</v>
      </c>
      <c r="B6" s="35" t="s">
        <v>356</v>
      </c>
      <c r="C6" s="36"/>
      <c r="D6" s="30" t="s">
        <v>357</v>
      </c>
      <c r="I6" s="7">
        <v>1</v>
      </c>
      <c r="J6" s="7" t="s">
        <v>1943</v>
      </c>
    </row>
    <row r="7" spans="1:31">
      <c r="A7" s="84">
        <f>'入力シートInput Sheet'!C11</f>
        <v>0</v>
      </c>
      <c r="B7" s="85">
        <f>'入力シートInput Sheet'!C8</f>
        <v>0</v>
      </c>
      <c r="C7" s="86"/>
      <c r="D7" s="87">
        <f>'入力シートInput Sheet'!C10</f>
        <v>0</v>
      </c>
      <c r="I7">
        <v>2</v>
      </c>
      <c r="J7" t="s">
        <v>1206</v>
      </c>
    </row>
    <row r="8" spans="1:31">
      <c r="A8" s="35" t="s">
        <v>1146</v>
      </c>
      <c r="B8" s="35" t="s">
        <v>1147</v>
      </c>
      <c r="C8" s="35" t="s">
        <v>1148</v>
      </c>
      <c r="D8" s="30" t="s">
        <v>1149</v>
      </c>
      <c r="I8">
        <v>3</v>
      </c>
      <c r="J8" t="s">
        <v>1208</v>
      </c>
    </row>
    <row r="9" spans="1:31">
      <c r="A9" s="31" t="s">
        <v>1944</v>
      </c>
      <c r="B9" s="38">
        <f>F44</f>
        <v>1792999</v>
      </c>
      <c r="C9" s="34" t="s">
        <v>1944</v>
      </c>
      <c r="D9" s="31" t="s">
        <v>1944</v>
      </c>
      <c r="I9">
        <v>4</v>
      </c>
      <c r="J9" t="s">
        <v>1210</v>
      </c>
    </row>
    <row r="10" spans="1:31">
      <c r="I10" t="s">
        <v>1945</v>
      </c>
    </row>
    <row r="11" spans="1:31">
      <c r="A11" t="s">
        <v>362</v>
      </c>
      <c r="B11" s="48">
        <v>2</v>
      </c>
      <c r="C11" t="s">
        <v>363</v>
      </c>
      <c r="J11" t="s">
        <v>1946</v>
      </c>
    </row>
    <row r="12" spans="1:31">
      <c r="A12" t="s">
        <v>1947</v>
      </c>
      <c r="B12" s="48">
        <v>525</v>
      </c>
      <c r="C12" t="s">
        <v>1948</v>
      </c>
      <c r="D12" t="s">
        <v>1945</v>
      </c>
      <c r="E12" s="48">
        <v>15</v>
      </c>
      <c r="I12">
        <v>1</v>
      </c>
      <c r="J12" s="7" t="s">
        <v>1949</v>
      </c>
      <c r="K12">
        <f>IF($B$11=1,別表２!$C$8,別表２!$C$10)</f>
        <v>107000</v>
      </c>
      <c r="L12">
        <f>IF($B$11=1,別表２!$C$9,別表２!$C$11)</f>
        <v>160500</v>
      </c>
    </row>
    <row r="13" spans="1:31">
      <c r="A13" t="s">
        <v>1950</v>
      </c>
      <c r="B13" s="48">
        <v>2</v>
      </c>
      <c r="C13" t="s">
        <v>1951</v>
      </c>
      <c r="D13" t="s">
        <v>1952</v>
      </c>
      <c r="E13" s="48">
        <v>3</v>
      </c>
      <c r="I13">
        <v>2</v>
      </c>
      <c r="J13" s="7" t="s">
        <v>1953</v>
      </c>
      <c r="K13">
        <f>IF($B$11=1,別表２!$D$8,別表２!$D$10)</f>
        <v>123000</v>
      </c>
      <c r="L13">
        <f>IF($B$11=1,別表２!$D$9,別表２!$D$11)</f>
        <v>184500</v>
      </c>
    </row>
    <row r="14" spans="1:31">
      <c r="A14" t="s">
        <v>1954</v>
      </c>
      <c r="B14" s="48">
        <v>1</v>
      </c>
      <c r="C14" t="s">
        <v>1951</v>
      </c>
      <c r="I14">
        <v>3</v>
      </c>
      <c r="J14" s="7" t="s">
        <v>1955</v>
      </c>
      <c r="K14">
        <f>IF($B$11=1,別表２!$E$8,別表２!$E$10)</f>
        <v>152000</v>
      </c>
      <c r="L14">
        <f>IF($B$11=1,別表２!$E$9,別表２!$E$11)</f>
        <v>228000</v>
      </c>
    </row>
    <row r="15" spans="1:31">
      <c r="A15" t="s">
        <v>1956</v>
      </c>
      <c r="B15" s="48">
        <v>3</v>
      </c>
      <c r="C15" t="s">
        <v>1951</v>
      </c>
      <c r="I15">
        <v>4</v>
      </c>
      <c r="J15" s="7" t="s">
        <v>1957</v>
      </c>
      <c r="K15">
        <f>IF($B$11=1,別表２!$F$8,別表２!$F$10)</f>
        <v>187000</v>
      </c>
      <c r="L15">
        <f>IF($B$11=1,別表２!$F$9,別表２!$F$11)</f>
        <v>280500</v>
      </c>
    </row>
    <row r="16" spans="1:31" ht="14.25" thickBot="1">
      <c r="A16" t="s">
        <v>1958</v>
      </c>
      <c r="B16" s="83">
        <v>300000</v>
      </c>
      <c r="C16" t="s">
        <v>1959</v>
      </c>
      <c r="D16" t="s">
        <v>1960</v>
      </c>
      <c r="E16" s="83">
        <v>100000</v>
      </c>
      <c r="F16" t="s">
        <v>1959</v>
      </c>
      <c r="I16">
        <v>5</v>
      </c>
      <c r="J16" s="7" t="s">
        <v>1961</v>
      </c>
      <c r="K16">
        <f>IF($B$11=1,別表２!$G$8,別表２!$G$10)</f>
        <v>248000</v>
      </c>
      <c r="L16">
        <f>IF($B$11=1,別表２!$G$9,別表２!$G$11)</f>
        <v>372000</v>
      </c>
    </row>
    <row r="17" spans="1:12">
      <c r="A17" s="22"/>
      <c r="B17" s="23" t="s">
        <v>368</v>
      </c>
      <c r="C17" s="23" t="s">
        <v>369</v>
      </c>
      <c r="D17" s="23" t="s">
        <v>370</v>
      </c>
      <c r="E17" s="23" t="s">
        <v>1962</v>
      </c>
      <c r="F17" s="23" t="s">
        <v>1173</v>
      </c>
      <c r="G17" s="24" t="s">
        <v>15</v>
      </c>
      <c r="I17">
        <v>7</v>
      </c>
      <c r="J17" s="7" t="s">
        <v>1963</v>
      </c>
      <c r="K17">
        <f>IF($B$11=1,別表２!$I$8,別表２!$I$10)</f>
        <v>279000</v>
      </c>
      <c r="L17">
        <f>IF($B$11=1,別表２!$I$9,別表２!$I$11)</f>
        <v>418500</v>
      </c>
    </row>
    <row r="18" spans="1:12">
      <c r="A18" s="25" t="s">
        <v>1964</v>
      </c>
      <c r="B18" s="21"/>
      <c r="C18" s="28"/>
      <c r="D18" s="28"/>
      <c r="E18" s="28"/>
      <c r="F18" s="28"/>
      <c r="G18" s="49"/>
      <c r="I18">
        <v>8</v>
      </c>
      <c r="J18" s="7" t="s">
        <v>1965</v>
      </c>
      <c r="K18">
        <f>IF($B$11=1,別表２!$J$8,別表２!$J$10)</f>
        <v>324000</v>
      </c>
      <c r="L18">
        <f>IF($B$11=1,別表２!$J$9,別表２!$J$11)</f>
        <v>486000</v>
      </c>
    </row>
    <row r="19" spans="1:12">
      <c r="A19" s="25" t="s">
        <v>1947</v>
      </c>
      <c r="B19" s="21"/>
      <c r="C19" s="28">
        <f>IF($E$12&lt;=8,IF(SUM(B13:B15)=0,VLOOKUP(E12,$I$12:$K$28,3,FALSE)/2,VLOOKUP(E12,$I$12:$K$28,3,FALSE)),0)</f>
        <v>0</v>
      </c>
      <c r="D19" s="28"/>
      <c r="E19" s="28">
        <f>IF($E$12&lt;=8,IF(SUM(B13:B15)=0,VLOOKUP(E12,$I$12:$L$28,4,FALSE)/2,VLOOKUP(E12,$I$12:$L$28,4,FALSE)),0)</f>
        <v>0</v>
      </c>
      <c r="F19" s="28">
        <f>IF(D19="",C19,IF(D19&lt;=E19,D19,E19))</f>
        <v>0</v>
      </c>
      <c r="G19" s="49"/>
      <c r="J19" s="7" t="s">
        <v>1966</v>
      </c>
    </row>
    <row r="20" spans="1:12">
      <c r="A20" s="25" t="s">
        <v>1967</v>
      </c>
      <c r="B20" s="21">
        <v>15</v>
      </c>
      <c r="C20" s="28">
        <f>IF(E12&lt;=8,IF($B$11=1,別表２!$D$2,別表２!$D$4),0)</f>
        <v>0</v>
      </c>
      <c r="D20" s="28" t="s">
        <v>373</v>
      </c>
      <c r="E20" s="28"/>
      <c r="F20" s="28">
        <f>B20*C20</f>
        <v>0</v>
      </c>
      <c r="G20" s="49"/>
      <c r="I20">
        <v>9</v>
      </c>
      <c r="J20" s="7" t="s">
        <v>1968</v>
      </c>
      <c r="K20">
        <f>IF($B$11=1,別表３!$C$17,別表３!$C$19)</f>
        <v>116000</v>
      </c>
      <c r="L20">
        <f>IF($B$11=1,別表３!$C$18,別表３!$C$20)</f>
        <v>174000</v>
      </c>
    </row>
    <row r="21" spans="1:12">
      <c r="A21" s="25" t="s">
        <v>1969</v>
      </c>
      <c r="B21" s="21">
        <v>5</v>
      </c>
      <c r="C21" s="28">
        <f>IF(E12&lt;=8,IF(B11=1,別表２!C2,別表２!C4),0)</f>
        <v>0</v>
      </c>
      <c r="D21" s="28" t="s">
        <v>373</v>
      </c>
      <c r="E21" s="28"/>
      <c r="F21" s="28">
        <f t="shared" ref="F21:F23" si="0">B21*C21</f>
        <v>0</v>
      </c>
      <c r="G21" s="49"/>
      <c r="I21">
        <v>11</v>
      </c>
      <c r="J21" s="7" t="s">
        <v>1961</v>
      </c>
      <c r="K21">
        <f>IF($B$11=1,別表３!$E$17,別表３!$E$19)</f>
        <v>220000</v>
      </c>
      <c r="L21">
        <f>IF($B$11=1,別表３!$E$18,別表３!$E$20)</f>
        <v>330000</v>
      </c>
    </row>
    <row r="22" spans="1:12">
      <c r="A22" s="25" t="s">
        <v>1970</v>
      </c>
      <c r="B22" s="21">
        <v>5</v>
      </c>
      <c r="C22" s="28">
        <f>IF(E12&lt;=8,IF($B$11=1,別表２!E2,別表２!E4),0)</f>
        <v>0</v>
      </c>
      <c r="D22" s="28" t="s">
        <v>373</v>
      </c>
      <c r="E22" s="28"/>
      <c r="F22" s="28">
        <f t="shared" si="0"/>
        <v>0</v>
      </c>
      <c r="G22" s="49"/>
      <c r="I22">
        <v>12</v>
      </c>
      <c r="J22" s="7" t="s">
        <v>1971</v>
      </c>
      <c r="K22">
        <f>IF($B$11=1,別表３!$F$17,別表３!$F$19)</f>
        <v>276000</v>
      </c>
      <c r="L22">
        <f>IF($B$11=1,別表３!$F$18,別表３!$F$20)</f>
        <v>414000</v>
      </c>
    </row>
    <row r="23" spans="1:12">
      <c r="A23" s="25" t="s">
        <v>1972</v>
      </c>
      <c r="B23" s="21"/>
      <c r="C23" s="28">
        <f>IF(E12&lt;=8,ROUNDDOWN($B$16*B13*2/3+SUM($F$20:$F$22)*B13*2/3,0),0)</f>
        <v>0</v>
      </c>
      <c r="D23" s="28" t="s">
        <v>373</v>
      </c>
      <c r="E23" s="28"/>
      <c r="F23" s="28">
        <f t="shared" si="0"/>
        <v>0</v>
      </c>
      <c r="G23" s="49"/>
      <c r="I23">
        <v>13</v>
      </c>
      <c r="J23" s="7" t="s">
        <v>1963</v>
      </c>
      <c r="K23">
        <f>IF($B$11=1,別表３!$G$17,別表３!$G$19)</f>
        <v>348000</v>
      </c>
      <c r="L23">
        <f>IF($B$11=1,別表３!$G$18,別表３!$G$20)</f>
        <v>522000</v>
      </c>
    </row>
    <row r="24" spans="1:12">
      <c r="A24" s="25" t="s">
        <v>1973</v>
      </c>
      <c r="B24" s="21"/>
      <c r="C24" s="28">
        <f>IF(E12&lt;=8,ROUNDDOWN(($B$16*B14*2/3+SUM($F$20:$F$22)*B14*2/3)/2,0),0)</f>
        <v>0</v>
      </c>
      <c r="D24" s="28" t="s">
        <v>373</v>
      </c>
      <c r="E24" s="28"/>
      <c r="F24" s="28">
        <f>C24</f>
        <v>0</v>
      </c>
      <c r="G24" s="49"/>
      <c r="I24">
        <v>14</v>
      </c>
      <c r="J24" s="7" t="s">
        <v>1974</v>
      </c>
      <c r="K24">
        <f>IF($B$11=1,別表３!$H$17,別表３!$H$19)</f>
        <v>428000</v>
      </c>
      <c r="L24">
        <f>IF($B$11=1,別表３!$H$18,別表３!$H$20)</f>
        <v>642000</v>
      </c>
    </row>
    <row r="25" spans="1:12">
      <c r="A25" s="25" t="s">
        <v>1975</v>
      </c>
      <c r="B25" s="21"/>
      <c r="C25" s="28">
        <f>IF(E12&lt;=8,ROUNDDOWN(($E$16*B15*2/3+SUM($F$20:$F$22)*B15*2/3)/3,0)+IF(B15&gt;=3,(B16-E16)*(B15-2)/2),0)</f>
        <v>0</v>
      </c>
      <c r="D25" s="28" t="s">
        <v>373</v>
      </c>
      <c r="E25" s="28"/>
      <c r="F25" s="28">
        <f>C25</f>
        <v>0</v>
      </c>
      <c r="G25" s="49"/>
      <c r="I25">
        <v>15</v>
      </c>
      <c r="J25" s="7" t="s">
        <v>1976</v>
      </c>
      <c r="K25">
        <f>IF($B$11=1,別表３!$I$17,別表３!$I$19)</f>
        <v>471000</v>
      </c>
      <c r="L25">
        <f>IF($B$11=1,別表３!$I$18,別表３!$I$20)</f>
        <v>706500</v>
      </c>
    </row>
    <row r="26" spans="1:12">
      <c r="A26" s="25"/>
      <c r="B26" s="21"/>
      <c r="C26" s="28"/>
      <c r="D26" s="28"/>
      <c r="E26" s="28"/>
      <c r="F26" s="28"/>
      <c r="G26" s="49"/>
      <c r="I26">
        <v>16</v>
      </c>
      <c r="J26" s="7" t="s">
        <v>1977</v>
      </c>
      <c r="K26">
        <f>IF($B$11=1,別表３!$J$17,別表３!$J$19)</f>
        <v>514000</v>
      </c>
      <c r="L26">
        <f>IF($B$11=1,別表３!$J$18,別表３!$J$20)</f>
        <v>771000</v>
      </c>
    </row>
    <row r="27" spans="1:12">
      <c r="A27" s="25" t="s">
        <v>378</v>
      </c>
      <c r="B27" s="21"/>
      <c r="C27" s="28"/>
      <c r="D27" s="28"/>
      <c r="E27" s="28"/>
      <c r="F27" s="28">
        <f>SUM(F19:F26)</f>
        <v>0</v>
      </c>
      <c r="G27" s="49"/>
      <c r="I27">
        <v>17</v>
      </c>
      <c r="J27" s="7" t="s">
        <v>1978</v>
      </c>
      <c r="K27">
        <f>IF($B$11=1,別表３!$K$17,別表３!$K$19)</f>
        <v>556000</v>
      </c>
      <c r="L27">
        <f>IF($B$11=1,別表３!$K$18,別表３!$K$20)</f>
        <v>834000</v>
      </c>
    </row>
    <row r="28" spans="1:12">
      <c r="A28" s="25"/>
      <c r="B28" s="21"/>
      <c r="C28" s="28"/>
      <c r="D28" s="28"/>
      <c r="E28" s="28"/>
      <c r="F28" s="28"/>
      <c r="G28" s="49"/>
      <c r="I28">
        <v>18</v>
      </c>
      <c r="J28" s="7" t="s">
        <v>1979</v>
      </c>
      <c r="K28">
        <f>IF($B$11=1,別表３!$L$17,別表３!$L$19)</f>
        <v>601000</v>
      </c>
      <c r="L28">
        <f>IF($B$11=1,別表３!$L$18,別表３!$L$20)</f>
        <v>901500</v>
      </c>
    </row>
    <row r="29" spans="1:12">
      <c r="A29" s="25" t="s">
        <v>1980</v>
      </c>
      <c r="B29" s="21"/>
      <c r="C29" s="28"/>
      <c r="D29" s="28"/>
      <c r="E29" s="28"/>
      <c r="F29" s="28"/>
      <c r="G29" s="49"/>
    </row>
    <row r="30" spans="1:12">
      <c r="A30" s="25" t="s">
        <v>1947</v>
      </c>
      <c r="B30" s="21"/>
      <c r="C30" s="45">
        <f>IF($E$12&gt;8,VLOOKUP($E$12,$I$12:$L$28,3,FALSE),0)</f>
        <v>471000</v>
      </c>
      <c r="D30" s="28"/>
      <c r="E30" s="45">
        <f>IF($E$12&gt;8,VLOOKUP($E$12,$I$12:$L$28,4,FALSE),0)</f>
        <v>706500</v>
      </c>
      <c r="F30" s="28">
        <f>IF(D30="",C30,IF(D30&lt;=E30,D30,E30))</f>
        <v>471000</v>
      </c>
      <c r="G30" s="49"/>
    </row>
    <row r="31" spans="1:12">
      <c r="A31" s="25" t="s">
        <v>1981</v>
      </c>
      <c r="B31" s="21">
        <v>30</v>
      </c>
      <c r="C31" s="45">
        <f>IF($E$12&gt;8,IF($E$13=1,IF($B$11=1,別表３!$G$3,別表３!$G$5),0),0)</f>
        <v>0</v>
      </c>
      <c r="D31" s="28" t="s">
        <v>373</v>
      </c>
      <c r="E31" s="28"/>
      <c r="F31" s="28">
        <f>B31*C31</f>
        <v>0</v>
      </c>
      <c r="G31" s="49"/>
    </row>
    <row r="32" spans="1:12">
      <c r="A32" s="25" t="s">
        <v>1982</v>
      </c>
      <c r="B32" s="21">
        <v>30</v>
      </c>
      <c r="C32" s="45">
        <f>IF($E$12&gt;8,IF($E$13=2,IF($B$11=1,別表３!$H$3,別表３!$H$5),0),0)</f>
        <v>0</v>
      </c>
      <c r="D32" s="28" t="s">
        <v>373</v>
      </c>
      <c r="E32" s="28"/>
      <c r="F32" s="28">
        <f t="shared" ref="F32:F38" si="1">B32*C32</f>
        <v>0</v>
      </c>
      <c r="G32" s="49"/>
    </row>
    <row r="33" spans="1:7">
      <c r="A33" s="25" t="s">
        <v>1983</v>
      </c>
      <c r="B33" s="21">
        <v>30</v>
      </c>
      <c r="C33" s="45">
        <f>IF($E$12&gt;8,IF($E$13=3,IF($B$11=1,別表３!$I$3,別表３!$I$5),0),0)</f>
        <v>2300</v>
      </c>
      <c r="D33" s="28" t="s">
        <v>373</v>
      </c>
      <c r="E33" s="28"/>
      <c r="F33" s="28">
        <f t="shared" si="1"/>
        <v>69000</v>
      </c>
      <c r="G33" s="49"/>
    </row>
    <row r="34" spans="1:7">
      <c r="A34" s="25" t="s">
        <v>1984</v>
      </c>
      <c r="B34" s="21">
        <v>30</v>
      </c>
      <c r="C34" s="45">
        <f>IF($E$12&gt;8,IF($E$13=4,IF($B$11=1,別表３!$J$3,別表３!$J$5),0),0)</f>
        <v>0</v>
      </c>
      <c r="D34" s="28" t="s">
        <v>373</v>
      </c>
      <c r="E34" s="28"/>
      <c r="F34" s="28">
        <f t="shared" si="1"/>
        <v>0</v>
      </c>
      <c r="G34" s="49"/>
    </row>
    <row r="35" spans="1:7">
      <c r="A35" s="25" t="s">
        <v>1985</v>
      </c>
      <c r="B35" s="21">
        <v>10</v>
      </c>
      <c r="C35" s="45">
        <f>IF($E$12&gt;8,IF($E$13=1,IF($B$11=1,別表３!$C$3,別表３!$C$5),0),0)</f>
        <v>0</v>
      </c>
      <c r="D35" s="28" t="s">
        <v>373</v>
      </c>
      <c r="E35" s="28"/>
      <c r="F35" s="28">
        <f t="shared" si="1"/>
        <v>0</v>
      </c>
      <c r="G35" s="49"/>
    </row>
    <row r="36" spans="1:7">
      <c r="A36" s="25" t="s">
        <v>1986</v>
      </c>
      <c r="B36" s="21">
        <v>10</v>
      </c>
      <c r="C36" s="28">
        <f>IF($E$12&gt;8,IF($E$13=2,IF($B$11=1,別表３!$D$3,別表３!$D$5),0),0)</f>
        <v>0</v>
      </c>
      <c r="D36" s="28" t="s">
        <v>373</v>
      </c>
      <c r="E36" s="28"/>
      <c r="F36" s="28">
        <f>B36*C36</f>
        <v>0</v>
      </c>
      <c r="G36" s="49"/>
    </row>
    <row r="37" spans="1:7">
      <c r="A37" s="25" t="s">
        <v>1987</v>
      </c>
      <c r="B37" s="21">
        <v>10</v>
      </c>
      <c r="C37" s="28">
        <f>IF($E$12&gt;8,IF($E$13=3,IF($B$11=1,別表３!$E$3,別表３!$E$5),0),0)</f>
        <v>10500</v>
      </c>
      <c r="D37" s="28" t="s">
        <v>373</v>
      </c>
      <c r="E37" s="28"/>
      <c r="F37" s="28">
        <f t="shared" si="1"/>
        <v>105000</v>
      </c>
      <c r="G37" s="49"/>
    </row>
    <row r="38" spans="1:7">
      <c r="A38" s="25" t="s">
        <v>1988</v>
      </c>
      <c r="B38" s="21">
        <v>10</v>
      </c>
      <c r="C38" s="28">
        <f>IF($E$12&gt;8,IF($E$13=4,IF($B$11=1,別表３!$F$3,別表３!$F$5),0),0)</f>
        <v>0</v>
      </c>
      <c r="D38" s="28" t="s">
        <v>373</v>
      </c>
      <c r="E38" s="28"/>
      <c r="F38" s="28">
        <f t="shared" si="1"/>
        <v>0</v>
      </c>
      <c r="G38" s="49"/>
    </row>
    <row r="39" spans="1:7">
      <c r="A39" s="25" t="s">
        <v>1972</v>
      </c>
      <c r="B39" s="21"/>
      <c r="C39" s="28">
        <f>IF(E12&gt;8,ROUNDDOWN(($B$16-$E$16)*B13+SUM(E16,F31:F38)*B13*2/3,0),0)</f>
        <v>765333</v>
      </c>
      <c r="D39" s="28"/>
      <c r="E39" s="28"/>
      <c r="F39" s="28">
        <f>C39</f>
        <v>765333</v>
      </c>
      <c r="G39" s="49"/>
    </row>
    <row r="40" spans="1:7">
      <c r="A40" s="25" t="s">
        <v>1989</v>
      </c>
      <c r="B40" s="21"/>
      <c r="C40" s="28">
        <f>IF(E12&gt;8,ROUNDDOWN((($B$16-$E$16)*B13+SUM(E16,F31:F38)*B13*2/3)/2,0),0)</f>
        <v>382666</v>
      </c>
      <c r="D40" s="28"/>
      <c r="E40" s="28"/>
      <c r="F40" s="28">
        <f>C40</f>
        <v>382666</v>
      </c>
      <c r="G40" s="49"/>
    </row>
    <row r="41" spans="1:7">
      <c r="A41" s="25"/>
      <c r="B41" s="21"/>
      <c r="C41" s="28"/>
      <c r="D41" s="28"/>
      <c r="E41" s="28"/>
      <c r="F41" s="28"/>
      <c r="G41" s="49"/>
    </row>
    <row r="42" spans="1:7">
      <c r="A42" s="25" t="s">
        <v>378</v>
      </c>
      <c r="B42" s="21"/>
      <c r="C42" s="28"/>
      <c r="D42" s="28"/>
      <c r="E42" s="28"/>
      <c r="F42" s="28">
        <f>SUM(F30:F40)</f>
        <v>1792999</v>
      </c>
      <c r="G42" s="49"/>
    </row>
    <row r="43" spans="1:7">
      <c r="A43" s="25"/>
      <c r="B43" s="21"/>
      <c r="C43" s="28"/>
      <c r="D43" s="28"/>
      <c r="E43" s="28"/>
      <c r="F43" s="28"/>
      <c r="G43" s="49"/>
    </row>
    <row r="44" spans="1:7" ht="14.25" thickBot="1">
      <c r="A44" s="26" t="s">
        <v>1990</v>
      </c>
      <c r="B44" s="27"/>
      <c r="C44" s="29"/>
      <c r="D44" s="29"/>
      <c r="E44" s="29"/>
      <c r="F44" s="29">
        <f>SUM(F27,F42)</f>
        <v>1792999</v>
      </c>
      <c r="G44" s="50"/>
    </row>
  </sheetData>
  <phoneticPr fontId="1"/>
  <printOptions horizontalCentered="1"/>
  <pageMargins left="0.70866141732283472" right="0.70866141732283472" top="0.74803149606299213" bottom="0.74803149606299213" header="0.31496062992125984" footer="0.31496062992125984"/>
  <pageSetup paperSize="9" scale="86" orientation="landscape" r:id="rId1"/>
  <headerFooter scaleWithDoc="0">
    <oddHeader>&amp;R&amp;G</oddHeader>
  </headerFooter>
  <colBreaks count="1" manualBreakCount="1">
    <brk id="7" max="44" man="1"/>
  </colBreaks>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J11"/>
  <sheetViews>
    <sheetView view="pageBreakPreview" zoomScaleNormal="100" zoomScaleSheetLayoutView="100" workbookViewId="0">
      <selection activeCell="B4" sqref="B4"/>
    </sheetView>
  </sheetViews>
  <sheetFormatPr defaultColWidth="9" defaultRowHeight="13.5"/>
  <cols>
    <col min="1" max="1" width="31.625" style="7" bestFit="1" customWidth="1"/>
    <col min="2" max="2" width="18" style="7" customWidth="1"/>
    <col min="3" max="3" width="25" style="7" bestFit="1" customWidth="1"/>
    <col min="4" max="4" width="46" style="7" bestFit="1" customWidth="1"/>
    <col min="5" max="6" width="47.125" style="7" bestFit="1" customWidth="1"/>
    <col min="7" max="7" width="49.375" style="7" bestFit="1" customWidth="1"/>
    <col min="8" max="9" width="51.625" style="7" bestFit="1" customWidth="1"/>
    <col min="10" max="10" width="28.25" style="7" bestFit="1" customWidth="1"/>
    <col min="11" max="16384" width="9" style="7"/>
  </cols>
  <sheetData>
    <row r="1" spans="1:10" ht="15" thickBot="1">
      <c r="A1" s="3" t="s">
        <v>1991</v>
      </c>
      <c r="B1" s="4"/>
      <c r="C1" s="19" t="s">
        <v>1992</v>
      </c>
      <c r="D1" s="4" t="s">
        <v>1993</v>
      </c>
      <c r="E1" s="4" t="s">
        <v>377</v>
      </c>
    </row>
    <row r="2" spans="1:10" ht="14.25" customHeight="1" thickBot="1">
      <c r="A2" s="5" t="s">
        <v>1994</v>
      </c>
      <c r="B2" s="19" t="s">
        <v>369</v>
      </c>
      <c r="C2" s="20">
        <v>10430</v>
      </c>
      <c r="D2" s="20">
        <v>1650</v>
      </c>
      <c r="E2" s="20">
        <v>1170</v>
      </c>
    </row>
    <row r="3" spans="1:10" ht="15" thickBot="1">
      <c r="A3" s="9"/>
      <c r="B3" s="8" t="s">
        <v>1962</v>
      </c>
      <c r="C3" s="18">
        <v>22000</v>
      </c>
      <c r="D3" s="18" t="s">
        <v>373</v>
      </c>
      <c r="E3" s="18" t="s">
        <v>1995</v>
      </c>
    </row>
    <row r="4" spans="1:10" ht="15" thickBot="1">
      <c r="A4" s="10" t="s">
        <v>1996</v>
      </c>
      <c r="B4" s="8" t="s">
        <v>369</v>
      </c>
      <c r="C4" s="18">
        <v>8260</v>
      </c>
      <c r="D4" s="18">
        <v>1300</v>
      </c>
      <c r="E4" s="18">
        <v>940</v>
      </c>
    </row>
    <row r="5" spans="1:10" ht="15" thickBot="1">
      <c r="A5" s="9"/>
      <c r="B5" s="8" t="s">
        <v>1962</v>
      </c>
      <c r="C5" s="18">
        <v>22000</v>
      </c>
      <c r="D5" s="18" t="s">
        <v>373</v>
      </c>
      <c r="E5" s="18" t="s">
        <v>1995</v>
      </c>
    </row>
    <row r="6" spans="1:10" ht="14.25" thickBot="1"/>
    <row r="7" spans="1:10" ht="14.25" thickBot="1">
      <c r="A7" s="51" t="s">
        <v>1991</v>
      </c>
      <c r="B7" s="51"/>
      <c r="C7" s="51" t="s">
        <v>1949</v>
      </c>
      <c r="D7" s="51" t="s">
        <v>1953</v>
      </c>
      <c r="E7" s="51" t="s">
        <v>1955</v>
      </c>
      <c r="F7" s="51" t="s">
        <v>1957</v>
      </c>
      <c r="G7" s="51" t="s">
        <v>1961</v>
      </c>
      <c r="H7" s="51" t="s">
        <v>1971</v>
      </c>
      <c r="I7" s="51" t="s">
        <v>1963</v>
      </c>
      <c r="J7" s="51" t="s">
        <v>1965</v>
      </c>
    </row>
    <row r="8" spans="1:10" ht="14.25" thickBot="1">
      <c r="A8" s="51" t="s">
        <v>1994</v>
      </c>
      <c r="B8" s="51" t="s">
        <v>1997</v>
      </c>
      <c r="C8" s="52">
        <v>153000</v>
      </c>
      <c r="D8" s="52">
        <v>177000</v>
      </c>
      <c r="E8" s="52">
        <v>218000</v>
      </c>
      <c r="F8" s="52">
        <v>269000</v>
      </c>
      <c r="G8" s="52">
        <v>356000</v>
      </c>
      <c r="H8" s="52">
        <v>375000</v>
      </c>
      <c r="I8" s="52">
        <v>401000</v>
      </c>
      <c r="J8" s="52">
        <v>465000</v>
      </c>
    </row>
    <row r="9" spans="1:10" ht="14.25" thickBot="1">
      <c r="A9" s="51"/>
      <c r="B9" s="51" t="s">
        <v>1998</v>
      </c>
      <c r="C9" s="52">
        <v>229500</v>
      </c>
      <c r="D9" s="52">
        <v>265500</v>
      </c>
      <c r="E9" s="52">
        <v>327000</v>
      </c>
      <c r="F9" s="52">
        <v>403500</v>
      </c>
      <c r="G9" s="52">
        <v>534000</v>
      </c>
      <c r="H9" s="52">
        <v>562500</v>
      </c>
      <c r="I9" s="52">
        <v>601500</v>
      </c>
      <c r="J9" s="52">
        <v>697500</v>
      </c>
    </row>
    <row r="10" spans="1:10" ht="14.25" thickBot="1">
      <c r="A10" s="51" t="s">
        <v>1999</v>
      </c>
      <c r="B10" s="51" t="s">
        <v>1997</v>
      </c>
      <c r="C10" s="52">
        <v>107000</v>
      </c>
      <c r="D10" s="52">
        <v>123000</v>
      </c>
      <c r="E10" s="52">
        <v>152000</v>
      </c>
      <c r="F10" s="52">
        <v>187000</v>
      </c>
      <c r="G10" s="52">
        <v>248000</v>
      </c>
      <c r="H10" s="52">
        <v>261000</v>
      </c>
      <c r="I10" s="52">
        <v>279000</v>
      </c>
      <c r="J10" s="52">
        <v>324000</v>
      </c>
    </row>
    <row r="11" spans="1:10" ht="14.25" thickBot="1">
      <c r="A11" s="51"/>
      <c r="B11" s="51" t="s">
        <v>1998</v>
      </c>
      <c r="C11" s="52">
        <v>160500</v>
      </c>
      <c r="D11" s="52">
        <v>184500</v>
      </c>
      <c r="E11" s="52">
        <v>228000</v>
      </c>
      <c r="F11" s="52">
        <v>280500</v>
      </c>
      <c r="G11" s="52">
        <v>372000</v>
      </c>
      <c r="H11" s="52">
        <v>391500</v>
      </c>
      <c r="I11" s="52">
        <v>418500</v>
      </c>
      <c r="J11" s="52">
        <v>486000</v>
      </c>
    </row>
  </sheetData>
  <sheetProtection algorithmName="SHA-512" hashValue="2aq6mC/7AkrG7ev9xBEHnIyj3BfSGmlyxo+/sgM46eclEard5rp76yLDZfOjg/sTogujy7ysvOoZ54KjoCTImQ==" saltValue="kurrZ+AZILfs0ee+f+n1iQ==" spinCount="100000" sheet="1" objects="1" scenarios="1"/>
  <phoneticPr fontId="1"/>
  <printOptions horizontalCentered="1"/>
  <pageMargins left="0.70866141732283472" right="0.70866141732283472" top="0.74803149606299213" bottom="0.74803149606299213" header="0.31496062992125984" footer="0.31496062992125984"/>
  <pageSetup paperSize="9" scale="33" orientation="landscape" r:id="rId1"/>
  <headerFooter>
    <oddHeader>&amp;L&amp;A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L20"/>
  <sheetViews>
    <sheetView view="pageBreakPreview" zoomScaleNormal="100" zoomScaleSheetLayoutView="100" workbookViewId="0">
      <selection activeCell="B4" sqref="B4"/>
    </sheetView>
  </sheetViews>
  <sheetFormatPr defaultColWidth="9" defaultRowHeight="13.5"/>
  <cols>
    <col min="1" max="1" width="25" style="7" bestFit="1" customWidth="1"/>
    <col min="2" max="2" width="7.375" style="7" bestFit="1" customWidth="1"/>
    <col min="3" max="3" width="28.25" style="7" bestFit="1" customWidth="1"/>
    <col min="4" max="12" width="28.25" style="7" customWidth="1"/>
    <col min="13" max="16384" width="9" style="7"/>
  </cols>
  <sheetData>
    <row r="1" spans="1:12" ht="15" thickBot="1">
      <c r="A1" s="11" t="s">
        <v>1991</v>
      </c>
      <c r="B1" s="12"/>
      <c r="C1" s="13" t="s">
        <v>2000</v>
      </c>
      <c r="D1" s="14"/>
      <c r="E1" s="14"/>
      <c r="F1" s="15"/>
      <c r="G1" s="13" t="s">
        <v>2001</v>
      </c>
      <c r="H1" s="16" t="s">
        <v>2002</v>
      </c>
      <c r="I1" s="16" t="s">
        <v>2003</v>
      </c>
      <c r="J1" s="6" t="s">
        <v>2004</v>
      </c>
    </row>
    <row r="2" spans="1:12" ht="15" thickBot="1">
      <c r="A2" s="17"/>
      <c r="B2" s="8"/>
      <c r="C2" s="8" t="s">
        <v>1943</v>
      </c>
      <c r="D2" s="8" t="s">
        <v>2005</v>
      </c>
      <c r="E2" s="8" t="s">
        <v>2006</v>
      </c>
      <c r="F2" s="8" t="s">
        <v>2007</v>
      </c>
      <c r="G2" s="8" t="s">
        <v>1943</v>
      </c>
      <c r="H2" s="8" t="s">
        <v>2005</v>
      </c>
      <c r="I2" s="8" t="s">
        <v>2006</v>
      </c>
      <c r="J2" s="8" t="s">
        <v>2007</v>
      </c>
    </row>
    <row r="3" spans="1:12" ht="15" thickBot="1">
      <c r="A3" s="10" t="s">
        <v>1994</v>
      </c>
      <c r="B3" s="8" t="s">
        <v>369</v>
      </c>
      <c r="C3" s="18">
        <v>21000</v>
      </c>
      <c r="D3" s="18">
        <v>17600</v>
      </c>
      <c r="E3" s="18">
        <v>14000</v>
      </c>
      <c r="F3" s="18">
        <v>12600</v>
      </c>
      <c r="G3" s="18">
        <v>4000</v>
      </c>
      <c r="H3" s="18">
        <v>3300</v>
      </c>
      <c r="I3" s="18">
        <v>2700</v>
      </c>
      <c r="J3" s="18">
        <v>2400</v>
      </c>
    </row>
    <row r="4" spans="1:12" ht="15" thickBot="1">
      <c r="A4" s="9"/>
      <c r="B4" s="8" t="s">
        <v>1962</v>
      </c>
      <c r="C4" s="18">
        <v>31400</v>
      </c>
      <c r="D4" s="18">
        <v>26400</v>
      </c>
      <c r="E4" s="18">
        <v>21000</v>
      </c>
      <c r="F4" s="18">
        <v>19000</v>
      </c>
      <c r="G4" s="18" t="s">
        <v>1995</v>
      </c>
      <c r="H4" s="18" t="s">
        <v>1995</v>
      </c>
      <c r="I4" s="18" t="s">
        <v>1995</v>
      </c>
      <c r="J4" s="18" t="s">
        <v>1995</v>
      </c>
    </row>
    <row r="5" spans="1:12" ht="15" thickBot="1">
      <c r="A5" s="10" t="s">
        <v>1996</v>
      </c>
      <c r="B5" s="8" t="s">
        <v>369</v>
      </c>
      <c r="C5" s="18">
        <v>15700</v>
      </c>
      <c r="D5" s="18">
        <v>13200</v>
      </c>
      <c r="E5" s="18">
        <v>10500</v>
      </c>
      <c r="F5" s="18">
        <v>9500</v>
      </c>
      <c r="G5" s="18">
        <v>3400</v>
      </c>
      <c r="H5" s="18">
        <v>2800</v>
      </c>
      <c r="I5" s="18">
        <v>2300</v>
      </c>
      <c r="J5" s="18">
        <v>2000</v>
      </c>
    </row>
    <row r="6" spans="1:12" ht="15" thickBot="1">
      <c r="A6" s="9"/>
      <c r="B6" s="8" t="s">
        <v>1962</v>
      </c>
      <c r="C6" s="18">
        <v>31400</v>
      </c>
      <c r="D6" s="18">
        <v>26400</v>
      </c>
      <c r="E6" s="18">
        <v>21000</v>
      </c>
      <c r="F6" s="18">
        <v>19000</v>
      </c>
      <c r="G6" s="18" t="s">
        <v>1995</v>
      </c>
      <c r="H6" s="18" t="s">
        <v>1995</v>
      </c>
      <c r="I6" s="18" t="s">
        <v>1995</v>
      </c>
      <c r="J6" s="18" t="s">
        <v>1995</v>
      </c>
    </row>
    <row r="7" spans="1:12" ht="15" thickBot="1">
      <c r="A7" s="53"/>
      <c r="B7" s="53"/>
      <c r="C7" s="54"/>
      <c r="D7" s="54"/>
      <c r="E7" s="54"/>
      <c r="F7" s="55"/>
      <c r="G7" s="54"/>
      <c r="H7" s="54"/>
      <c r="I7" s="54"/>
      <c r="J7" s="54"/>
    </row>
    <row r="8" spans="1:12" ht="14.25" thickBot="1">
      <c r="B8" s="51" t="s">
        <v>2008</v>
      </c>
      <c r="C8" s="51" t="s">
        <v>1942</v>
      </c>
      <c r="D8" s="51" t="s">
        <v>2009</v>
      </c>
      <c r="E8" s="51" t="s">
        <v>2010</v>
      </c>
      <c r="F8" s="51" t="s">
        <v>2011</v>
      </c>
      <c r="G8" s="51" t="s">
        <v>2012</v>
      </c>
      <c r="H8" s="51" t="s">
        <v>2013</v>
      </c>
    </row>
    <row r="9" spans="1:12" ht="14.25" thickBot="1">
      <c r="B9" s="51">
        <v>1</v>
      </c>
      <c r="C9" s="51" t="s">
        <v>2014</v>
      </c>
      <c r="D9" s="52">
        <v>31400</v>
      </c>
      <c r="E9" s="52">
        <v>21000</v>
      </c>
      <c r="F9" s="51">
        <v>15700</v>
      </c>
      <c r="G9" s="52">
        <v>4000</v>
      </c>
      <c r="H9" s="51">
        <v>3400</v>
      </c>
    </row>
    <row r="10" spans="1:12" ht="14.25" thickBot="1">
      <c r="B10" s="51">
        <v>2</v>
      </c>
      <c r="C10" s="51" t="s">
        <v>1206</v>
      </c>
      <c r="D10" s="52">
        <v>26400</v>
      </c>
      <c r="E10" s="52">
        <v>17600</v>
      </c>
      <c r="F10" s="51">
        <v>13200</v>
      </c>
      <c r="G10" s="52">
        <v>3300</v>
      </c>
      <c r="H10" s="51">
        <v>2800</v>
      </c>
    </row>
    <row r="11" spans="1:12" ht="14.25" thickBot="1">
      <c r="B11" s="51">
        <v>3</v>
      </c>
      <c r="C11" s="51" t="s">
        <v>1208</v>
      </c>
      <c r="D11" s="52">
        <v>21000</v>
      </c>
      <c r="E11" s="52">
        <v>14000</v>
      </c>
      <c r="F11" s="51">
        <v>10500</v>
      </c>
      <c r="G11" s="52">
        <v>2700</v>
      </c>
      <c r="H11" s="51">
        <v>2300</v>
      </c>
    </row>
    <row r="12" spans="1:12" ht="14.25" thickBot="1">
      <c r="B12" s="51">
        <v>4</v>
      </c>
      <c r="C12" s="51" t="s">
        <v>1210</v>
      </c>
      <c r="D12" s="52">
        <v>19000</v>
      </c>
      <c r="E12" s="52">
        <v>12600</v>
      </c>
      <c r="F12" s="51">
        <v>9500</v>
      </c>
      <c r="G12" s="52">
        <v>2400</v>
      </c>
      <c r="H12" s="51">
        <v>2000</v>
      </c>
    </row>
    <row r="13" spans="1:12" ht="14.25" thickBot="1">
      <c r="B13" s="51">
        <v>5</v>
      </c>
      <c r="C13" s="51" t="s">
        <v>1212</v>
      </c>
      <c r="D13" s="52">
        <v>22000</v>
      </c>
      <c r="E13" s="52">
        <v>10430</v>
      </c>
      <c r="F13" s="51">
        <v>8260</v>
      </c>
      <c r="G13" s="51">
        <v>1650</v>
      </c>
      <c r="H13" s="51">
        <v>1300</v>
      </c>
    </row>
    <row r="14" spans="1:12" ht="14.25" thickBot="1">
      <c r="B14" s="51">
        <v>0</v>
      </c>
      <c r="C14" s="51" t="s">
        <v>1202</v>
      </c>
      <c r="D14" s="52">
        <v>0</v>
      </c>
      <c r="E14" s="52">
        <v>0</v>
      </c>
      <c r="F14" s="51">
        <v>0</v>
      </c>
      <c r="G14" s="51"/>
      <c r="H14" s="51">
        <v>0</v>
      </c>
    </row>
    <row r="15" spans="1:12" ht="14.25" thickBot="1"/>
    <row r="16" spans="1:12" ht="14.25" thickBot="1">
      <c r="A16" s="51" t="s">
        <v>1991</v>
      </c>
      <c r="B16" s="51"/>
      <c r="C16" s="51" t="s">
        <v>1968</v>
      </c>
      <c r="D16" s="51" t="s">
        <v>2015</v>
      </c>
      <c r="E16" s="51" t="s">
        <v>1961</v>
      </c>
      <c r="F16" s="51" t="s">
        <v>1971</v>
      </c>
      <c r="G16" s="51" t="s">
        <v>1963</v>
      </c>
      <c r="H16" s="51" t="s">
        <v>1974</v>
      </c>
      <c r="I16" s="51" t="s">
        <v>1976</v>
      </c>
      <c r="J16" s="51" t="s">
        <v>1977</v>
      </c>
      <c r="K16" s="51" t="s">
        <v>1978</v>
      </c>
      <c r="L16" s="51" t="s">
        <v>1979</v>
      </c>
    </row>
    <row r="17" spans="1:12" ht="14.25" thickBot="1">
      <c r="A17" s="51" t="s">
        <v>1994</v>
      </c>
      <c r="B17" s="51" t="s">
        <v>1997</v>
      </c>
      <c r="C17" s="52">
        <v>175000</v>
      </c>
      <c r="D17" s="52">
        <v>233000</v>
      </c>
      <c r="E17" s="52">
        <v>331000</v>
      </c>
      <c r="F17" s="52">
        <v>416000</v>
      </c>
      <c r="G17" s="52">
        <v>525000</v>
      </c>
      <c r="H17" s="52">
        <v>644000</v>
      </c>
      <c r="I17" s="52">
        <v>711000</v>
      </c>
      <c r="J17" s="52">
        <v>775000</v>
      </c>
      <c r="K17" s="52">
        <v>840000</v>
      </c>
      <c r="L17" s="52">
        <v>906000</v>
      </c>
    </row>
    <row r="18" spans="1:12" ht="14.25" thickBot="1">
      <c r="A18" s="51"/>
      <c r="B18" s="51" t="s">
        <v>1998</v>
      </c>
      <c r="C18" s="52">
        <v>262500</v>
      </c>
      <c r="D18" s="52">
        <v>349500</v>
      </c>
      <c r="E18" s="52">
        <v>496500</v>
      </c>
      <c r="F18" s="52">
        <v>624000</v>
      </c>
      <c r="G18" s="52">
        <v>787500</v>
      </c>
      <c r="H18" s="52">
        <v>966000</v>
      </c>
      <c r="I18" s="52">
        <v>1066500</v>
      </c>
      <c r="J18" s="52">
        <v>1162500</v>
      </c>
      <c r="K18" s="52">
        <v>1260000</v>
      </c>
      <c r="L18" s="52">
        <v>1359000</v>
      </c>
    </row>
    <row r="19" spans="1:12" ht="13.5" customHeight="1" thickBot="1">
      <c r="A19" s="51" t="s">
        <v>1999</v>
      </c>
      <c r="B19" s="51" t="s">
        <v>1997</v>
      </c>
      <c r="C19" s="52">
        <v>116000</v>
      </c>
      <c r="D19" s="52">
        <v>154000</v>
      </c>
      <c r="E19" s="52">
        <v>220000</v>
      </c>
      <c r="F19" s="52">
        <v>276000</v>
      </c>
      <c r="G19" s="52">
        <v>348000</v>
      </c>
      <c r="H19" s="52">
        <v>428000</v>
      </c>
      <c r="I19" s="52">
        <v>471000</v>
      </c>
      <c r="J19" s="52">
        <v>514000</v>
      </c>
      <c r="K19" s="52">
        <v>556000</v>
      </c>
      <c r="L19" s="52">
        <v>601000</v>
      </c>
    </row>
    <row r="20" spans="1:12" ht="14.25" thickBot="1">
      <c r="A20" s="51"/>
      <c r="B20" s="51" t="s">
        <v>1998</v>
      </c>
      <c r="C20" s="52">
        <v>174000</v>
      </c>
      <c r="D20" s="52">
        <v>231000</v>
      </c>
      <c r="E20" s="52">
        <v>330000</v>
      </c>
      <c r="F20" s="52">
        <v>414000</v>
      </c>
      <c r="G20" s="52">
        <v>522000</v>
      </c>
      <c r="H20" s="52">
        <v>642000</v>
      </c>
      <c r="I20" s="52">
        <v>706500</v>
      </c>
      <c r="J20" s="52">
        <v>771000</v>
      </c>
      <c r="K20" s="52">
        <v>834000</v>
      </c>
      <c r="L20" s="52">
        <v>901500</v>
      </c>
    </row>
  </sheetData>
  <sheetProtection algorithmName="SHA-512" hashValue="RNSXGnT5RHadI3URiO0ziy9qOuF/culGLETMAVXYpuuY+fNK/1hUbuBKZL/HtIAJd3r0fWJAtfJs/ez9mv0J4w==" saltValue="vdT2XfklBiNgPhSgbr2LVg==" spinCount="100000" sheet="1" objects="1" scenarios="1"/>
  <phoneticPr fontId="1"/>
  <printOptions horizontalCentered="1"/>
  <pageMargins left="0.70866141732283472" right="0.70866141732283472" top="0.74803149606299213" bottom="0.74803149606299213" header="0.31496062992125984" footer="0.31496062992125984"/>
  <pageSetup paperSize="9" scale="42" orientation="landscape" r:id="rId1"/>
  <headerFooter>
    <oddHeader>&amp;L&amp;A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H2"/>
  <sheetViews>
    <sheetView workbookViewId="0">
      <selection activeCell="D16" sqref="D16"/>
    </sheetView>
  </sheetViews>
  <sheetFormatPr defaultRowHeight="13.5"/>
  <cols>
    <col min="5" max="5" width="10.375" bestFit="1" customWidth="1"/>
    <col min="16" max="17" width="10.375" style="461" bestFit="1" customWidth="1"/>
    <col min="21" max="22" width="9" style="463"/>
    <col min="34" max="34" width="26.125" bestFit="1" customWidth="1"/>
  </cols>
  <sheetData>
    <row r="1" spans="1:34">
      <c r="A1" t="s">
        <v>5</v>
      </c>
      <c r="B1" t="s">
        <v>6</v>
      </c>
      <c r="C1" t="s">
        <v>7</v>
      </c>
      <c r="D1" t="s">
        <v>8</v>
      </c>
      <c r="E1" t="s">
        <v>10</v>
      </c>
      <c r="F1" t="s">
        <v>11</v>
      </c>
      <c r="G1" t="s">
        <v>17</v>
      </c>
      <c r="H1" t="s">
        <v>20</v>
      </c>
      <c r="I1" t="s">
        <v>22</v>
      </c>
      <c r="J1" t="s">
        <v>24</v>
      </c>
      <c r="K1" t="s">
        <v>2016</v>
      </c>
      <c r="L1" t="s">
        <v>2017</v>
      </c>
      <c r="M1" t="s">
        <v>2018</v>
      </c>
      <c r="N1" t="s">
        <v>2019</v>
      </c>
      <c r="O1" t="s">
        <v>2020</v>
      </c>
      <c r="P1" t="s">
        <v>2021</v>
      </c>
      <c r="Q1" t="s">
        <v>18</v>
      </c>
      <c r="R1" t="s">
        <v>2022</v>
      </c>
      <c r="S1" t="s">
        <v>2023</v>
      </c>
      <c r="T1" t="s">
        <v>2024</v>
      </c>
      <c r="U1" s="461" t="s">
        <v>13</v>
      </c>
      <c r="V1" s="461" t="s">
        <v>14</v>
      </c>
      <c r="W1" t="s">
        <v>12</v>
      </c>
      <c r="X1" t="s">
        <v>19</v>
      </c>
      <c r="Y1" t="s">
        <v>21</v>
      </c>
      <c r="Z1" t="s">
        <v>23</v>
      </c>
      <c r="AA1" t="s">
        <v>25</v>
      </c>
      <c r="AB1" t="s">
        <v>2025</v>
      </c>
      <c r="AC1" t="s">
        <v>2026</v>
      </c>
      <c r="AD1" t="s">
        <v>2027</v>
      </c>
      <c r="AE1" t="s">
        <v>2028</v>
      </c>
      <c r="AF1" t="s">
        <v>2029</v>
      </c>
      <c r="AG1" t="s">
        <v>2030</v>
      </c>
      <c r="AH1" t="s">
        <v>15</v>
      </c>
    </row>
    <row r="2" spans="1:34">
      <c r="A2">
        <f>'入力シートInput Sheet'!C8</f>
        <v>0</v>
      </c>
      <c r="B2">
        <f>'入力シートInput Sheet'!C9</f>
        <v>0</v>
      </c>
      <c r="C2">
        <f>'入力シートInput Sheet'!C10</f>
        <v>0</v>
      </c>
      <c r="D2">
        <f>'入力シートInput Sheet'!C11</f>
        <v>0</v>
      </c>
      <c r="E2">
        <f>'入力シートInput Sheet'!C12</f>
        <v>0</v>
      </c>
      <c r="F2">
        <f>'入力シートInput Sheet'!C15</f>
        <v>0</v>
      </c>
      <c r="G2">
        <f>'入力シートInput Sheet'!C31</f>
        <v>0</v>
      </c>
      <c r="H2">
        <f>'入力シートInput Sheet'!C36</f>
        <v>0</v>
      </c>
      <c r="I2">
        <f>'入力シートInput Sheet'!C41</f>
        <v>0</v>
      </c>
      <c r="J2">
        <f>'入力シートInput Sheet'!C46</f>
        <v>0</v>
      </c>
      <c r="K2">
        <f>'入力シートInput Sheet'!C16</f>
        <v>0</v>
      </c>
      <c r="L2">
        <f>'入力シートInput Sheet'!C32</f>
        <v>0</v>
      </c>
      <c r="M2">
        <f>'入力シートInput Sheet'!C37</f>
        <v>0</v>
      </c>
      <c r="N2">
        <f>'入力シートInput Sheet'!C42</f>
        <v>0</v>
      </c>
      <c r="O2">
        <f>'入力シートInput Sheet'!C47</f>
        <v>0</v>
      </c>
      <c r="P2">
        <f>'入力シートInput Sheet'!C17</f>
        <v>0</v>
      </c>
      <c r="Q2">
        <f>'入力シートInput Sheet'!C33</f>
        <v>0</v>
      </c>
      <c r="R2">
        <f>'入力シートInput Sheet'!C38</f>
        <v>0</v>
      </c>
      <c r="S2">
        <f>'入力シートInput Sheet'!C43</f>
        <v>0</v>
      </c>
      <c r="T2">
        <f>'入力シートInput Sheet'!C48</f>
        <v>0</v>
      </c>
      <c r="U2" s="462">
        <f>'入力シートInput Sheet'!C19</f>
        <v>0</v>
      </c>
      <c r="V2" s="462">
        <f>'入力シートInput Sheet'!C20</f>
        <v>0</v>
      </c>
      <c r="W2">
        <f>'入力シートInput Sheet'!C18</f>
        <v>0</v>
      </c>
      <c r="X2">
        <f>'入力シートInput Sheet'!C34</f>
        <v>0</v>
      </c>
      <c r="Y2">
        <f>'入力シートInput Sheet'!C39</f>
        <v>0</v>
      </c>
      <c r="Z2">
        <f>'入力シートInput Sheet'!C44</f>
        <v>0</v>
      </c>
      <c r="AA2">
        <f>'入力シートInput Sheet'!C49</f>
        <v>0</v>
      </c>
      <c r="AB2">
        <f>'入力シートInput Sheet'!C21</f>
        <v>0</v>
      </c>
      <c r="AC2">
        <f>'入力シートInput Sheet'!C22</f>
        <v>0</v>
      </c>
      <c r="AD2">
        <f>'入力シートInput Sheet'!C23</f>
        <v>0</v>
      </c>
      <c r="AE2">
        <f>'入力シートInput Sheet'!C24</f>
        <v>0</v>
      </c>
      <c r="AF2">
        <f>'入力シートInput Sheet'!C25</f>
        <v>0</v>
      </c>
      <c r="AG2">
        <f>'入力シートInput Sheet'!C26</f>
        <v>0</v>
      </c>
      <c r="AH2" t="str">
        <f>'入力シートInput Sheet'!C27&amp;'入力シートInput Sheet'!C28</f>
        <v/>
      </c>
    </row>
  </sheetData>
  <sheetProtection algorithmName="SHA-512" hashValue="AkR6bAV3iuihrFrMdTHjEtgb7P5lSe5jCwgoTaBMzpJW6Z3imQLk9Q/OhUj5yIdc4npdYuXnbCGVUUe2lKXgMQ==" saltValue="V9t7WwQpJ61gffmA3YMhig==" spinCount="100000" sheet="1" objects="1" scenarios="1"/>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63"/>
  <sheetViews>
    <sheetView view="pageBreakPreview" topLeftCell="A19" zoomScaleNormal="100" zoomScaleSheetLayoutView="100" workbookViewId="0">
      <selection activeCell="N35" sqref="N35"/>
    </sheetView>
  </sheetViews>
  <sheetFormatPr defaultRowHeight="13.5"/>
  <cols>
    <col min="1" max="4" width="18" customWidth="1"/>
    <col min="5" max="5" width="18" style="309" customWidth="1"/>
    <col min="7" max="7" width="11.875" customWidth="1"/>
    <col min="9" max="9" width="19.25" customWidth="1"/>
    <col min="10" max="10" width="20.125" customWidth="1"/>
    <col min="11" max="11" width="18.125" customWidth="1"/>
    <col min="12" max="12" width="16.875" customWidth="1"/>
    <col min="13" max="13" width="17.875" customWidth="1"/>
    <col min="15" max="15" width="10.875" customWidth="1"/>
  </cols>
  <sheetData>
    <row r="1" spans="1:14" ht="36.75" customHeight="1">
      <c r="A1" t="s">
        <v>107</v>
      </c>
      <c r="I1" s="510" t="s">
        <v>2154</v>
      </c>
      <c r="M1" s="309"/>
    </row>
    <row r="2" spans="1:14" ht="70.5" customHeight="1">
      <c r="A2" s="299" t="s">
        <v>108</v>
      </c>
      <c r="B2" s="299"/>
      <c r="C2" s="299"/>
      <c r="D2" s="299"/>
      <c r="E2"/>
      <c r="I2" s="868" t="s">
        <v>2260</v>
      </c>
      <c r="J2" s="869"/>
      <c r="K2" s="869"/>
      <c r="L2" s="869"/>
      <c r="M2" s="869"/>
      <c r="N2" s="869"/>
    </row>
    <row r="3" spans="1:14" ht="17.25">
      <c r="A3" s="299"/>
      <c r="B3" s="299"/>
      <c r="C3" s="299"/>
      <c r="D3" s="299"/>
      <c r="E3"/>
      <c r="I3" s="299"/>
      <c r="J3" s="299"/>
      <c r="K3" s="299"/>
      <c r="L3" s="299"/>
    </row>
    <row r="4" spans="1:14" ht="21">
      <c r="A4" s="295" t="s">
        <v>109</v>
      </c>
      <c r="B4" s="295"/>
      <c r="C4" s="295"/>
      <c r="D4" s="300" t="s">
        <v>110</v>
      </c>
      <c r="I4" s="870" t="s">
        <v>2155</v>
      </c>
      <c r="J4" s="870"/>
      <c r="K4" s="295"/>
      <c r="L4" s="870" t="s">
        <v>2156</v>
      </c>
      <c r="M4" s="870"/>
    </row>
    <row r="5" spans="1:14" ht="17.25">
      <c r="A5" s="296"/>
      <c r="B5" s="296"/>
      <c r="C5" s="296"/>
      <c r="D5" s="296"/>
      <c r="I5" s="296"/>
      <c r="J5" s="296"/>
      <c r="K5" s="296"/>
      <c r="L5" s="296"/>
      <c r="M5" s="309"/>
    </row>
    <row r="6" spans="1:14">
      <c r="A6" s="297"/>
      <c r="B6" s="297"/>
      <c r="C6" s="297"/>
      <c r="D6" s="297"/>
      <c r="I6" s="297"/>
      <c r="J6" s="297"/>
      <c r="K6" s="297"/>
      <c r="L6" s="297"/>
      <c r="M6" s="309"/>
    </row>
    <row r="7" spans="1:14" ht="14.25">
      <c r="A7" s="298"/>
      <c r="B7" s="298"/>
      <c r="C7" s="298"/>
      <c r="D7" s="298"/>
      <c r="I7" s="298"/>
      <c r="J7" s="298"/>
      <c r="K7" s="298"/>
      <c r="L7" s="298"/>
      <c r="M7" s="309"/>
    </row>
    <row r="8" spans="1:14" ht="14.25">
      <c r="A8" s="298"/>
      <c r="B8" s="298"/>
      <c r="C8" s="298"/>
      <c r="D8" s="298"/>
      <c r="I8" s="298"/>
      <c r="J8" s="298"/>
      <c r="K8" s="298"/>
      <c r="L8" s="298"/>
      <c r="M8" s="309"/>
    </row>
    <row r="9" spans="1:14" ht="14.25">
      <c r="A9" s="298"/>
      <c r="B9" s="298"/>
      <c r="C9" s="298"/>
      <c r="D9" s="298"/>
      <c r="I9" s="298"/>
      <c r="J9" s="298"/>
      <c r="K9" s="298"/>
      <c r="L9" s="298"/>
      <c r="M9" s="309"/>
    </row>
    <row r="10" spans="1:14" ht="14.25">
      <c r="A10" s="298"/>
      <c r="B10" s="298"/>
      <c r="C10" s="298"/>
      <c r="D10" s="298"/>
      <c r="I10" s="298"/>
      <c r="J10" s="298"/>
      <c r="K10" s="298"/>
      <c r="L10" s="298"/>
      <c r="M10" s="309"/>
    </row>
    <row r="11" spans="1:14" ht="17.25">
      <c r="A11" s="299" t="s">
        <v>111</v>
      </c>
      <c r="B11" s="299"/>
      <c r="C11" s="299"/>
      <c r="D11" s="299"/>
      <c r="I11" s="299" t="s">
        <v>111</v>
      </c>
      <c r="J11" s="299"/>
      <c r="K11" s="299"/>
      <c r="L11" s="299"/>
      <c r="M11" s="309"/>
    </row>
    <row r="12" spans="1:14">
      <c r="M12" s="309"/>
    </row>
    <row r="13" spans="1:14">
      <c r="M13" s="309"/>
    </row>
    <row r="14" spans="1:14">
      <c r="M14" s="309"/>
    </row>
    <row r="15" spans="1:14">
      <c r="M15" s="309"/>
    </row>
    <row r="16" spans="1:14">
      <c r="M16" s="309"/>
    </row>
    <row r="17" spans="13:13">
      <c r="M17" s="309"/>
    </row>
    <row r="18" spans="13:13">
      <c r="M18" s="309"/>
    </row>
    <row r="19" spans="13:13">
      <c r="M19" s="309"/>
    </row>
    <row r="20" spans="13:13">
      <c r="M20" s="309"/>
    </row>
    <row r="21" spans="13:13">
      <c r="M21" s="309"/>
    </row>
    <row r="22" spans="13:13">
      <c r="M22" s="309"/>
    </row>
    <row r="23" spans="13:13">
      <c r="M23" s="309"/>
    </row>
    <row r="24" spans="13:13">
      <c r="M24" s="309"/>
    </row>
    <row r="25" spans="13:13">
      <c r="M25" s="309"/>
    </row>
    <row r="26" spans="13:13">
      <c r="M26" s="309"/>
    </row>
    <row r="27" spans="13:13">
      <c r="M27" s="309"/>
    </row>
    <row r="28" spans="13:13">
      <c r="M28" s="309"/>
    </row>
    <row r="29" spans="13:13">
      <c r="M29" s="309"/>
    </row>
    <row r="30" spans="13:13">
      <c r="M30" s="309"/>
    </row>
    <row r="31" spans="13:13">
      <c r="M31" s="309"/>
    </row>
    <row r="32" spans="13:13">
      <c r="M32" s="309"/>
    </row>
    <row r="33" spans="13:13">
      <c r="M33" s="309"/>
    </row>
    <row r="34" spans="13:13">
      <c r="M34" s="309"/>
    </row>
    <row r="35" spans="13:13">
      <c r="M35" s="309"/>
    </row>
    <row r="36" spans="13:13">
      <c r="M36" s="309"/>
    </row>
    <row r="37" spans="13:13">
      <c r="M37" s="309"/>
    </row>
    <row r="38" spans="13:13">
      <c r="M38" s="309"/>
    </row>
    <row r="39" spans="13:13">
      <c r="M39" s="309"/>
    </row>
    <row r="40" spans="13:13">
      <c r="M40" s="309"/>
    </row>
    <row r="41" spans="13:13">
      <c r="M41" s="309"/>
    </row>
    <row r="42" spans="13:13">
      <c r="M42" s="309"/>
    </row>
    <row r="43" spans="13:13">
      <c r="M43" s="309"/>
    </row>
    <row r="44" spans="13:13">
      <c r="M44" s="309"/>
    </row>
    <row r="45" spans="13:13">
      <c r="M45" s="309"/>
    </row>
    <row r="46" spans="13:13">
      <c r="M46" s="309"/>
    </row>
    <row r="47" spans="13:13">
      <c r="M47" s="309"/>
    </row>
    <row r="48" spans="13:13">
      <c r="M48" s="309"/>
    </row>
    <row r="49" spans="13:13">
      <c r="M49" s="309"/>
    </row>
    <row r="50" spans="13:13">
      <c r="M50" s="309"/>
    </row>
    <row r="51" spans="13:13">
      <c r="M51" s="309"/>
    </row>
    <row r="52" spans="13:13">
      <c r="M52" s="309"/>
    </row>
    <row r="53" spans="13:13">
      <c r="M53" s="309"/>
    </row>
    <row r="54" spans="13:13">
      <c r="M54" s="309"/>
    </row>
    <row r="55" spans="13:13">
      <c r="M55" s="309"/>
    </row>
    <row r="56" spans="13:13">
      <c r="M56" s="309"/>
    </row>
    <row r="57" spans="13:13">
      <c r="M57" s="309"/>
    </row>
    <row r="58" spans="13:13">
      <c r="M58" s="309"/>
    </row>
    <row r="59" spans="13:13">
      <c r="M59" s="309"/>
    </row>
    <row r="60" spans="13:13">
      <c r="M60" s="309"/>
    </row>
    <row r="61" spans="13:13">
      <c r="M61" s="309"/>
    </row>
    <row r="62" spans="13:13">
      <c r="M62" s="309"/>
    </row>
    <row r="63" spans="13:13">
      <c r="M63" s="309"/>
    </row>
  </sheetData>
  <sheetProtection algorithmName="SHA-512" hashValue="Ya2JB3aj+XjdqNaolSqkkS+TRfKdFRKrmTjxqfucgwtMvtRBXRfJW9THRUS6Qm3ExlwZH4tU9rEHmSw0rQR7tA==" saltValue="HPnwvht5vFUgUtn2dUjOyg==" spinCount="100000" sheet="1" objects="1" scenarios="1"/>
  <mergeCells count="3">
    <mergeCell ref="I2:N2"/>
    <mergeCell ref="I4:J4"/>
    <mergeCell ref="L4:M4"/>
  </mergeCells>
  <phoneticPr fontId="1"/>
  <printOptions horizontalCentered="1"/>
  <pageMargins left="0.70866141732283472" right="0.70866141732283472" top="0.74803149606299213" bottom="0.74803149606299213" header="0.31496062992125984" footer="0.31496062992125984"/>
  <pageSetup paperSize="9" scale="7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74"/>
  <sheetViews>
    <sheetView view="pageBreakPreview" zoomScaleNormal="100" zoomScaleSheetLayoutView="100" workbookViewId="0">
      <selection activeCell="E33" sqref="E33"/>
    </sheetView>
  </sheetViews>
  <sheetFormatPr defaultRowHeight="13.5"/>
  <cols>
    <col min="1" max="4" width="18" customWidth="1"/>
    <col min="5" max="5" width="18" style="309" customWidth="1"/>
    <col min="9" max="9" width="19.25" customWidth="1"/>
    <col min="10" max="10" width="20.125" customWidth="1"/>
    <col min="11" max="11" width="16.5" customWidth="1"/>
    <col min="12" max="13" width="14.25" customWidth="1"/>
  </cols>
  <sheetData>
    <row r="1" spans="1:14" ht="21.75" customHeight="1">
      <c r="A1" t="s">
        <v>107</v>
      </c>
      <c r="I1" s="510" t="s">
        <v>2154</v>
      </c>
      <c r="M1" s="309"/>
    </row>
    <row r="2" spans="1:14" ht="42" customHeight="1">
      <c r="A2" s="299" t="s">
        <v>112</v>
      </c>
      <c r="B2" s="299"/>
      <c r="C2" s="299"/>
      <c r="D2" s="299"/>
      <c r="E2"/>
      <c r="I2" s="872" t="s">
        <v>2157</v>
      </c>
      <c r="J2" s="869"/>
      <c r="K2" s="869"/>
      <c r="L2" s="869"/>
      <c r="M2" s="869"/>
      <c r="N2" s="869"/>
    </row>
    <row r="3" spans="1:14" ht="17.25">
      <c r="A3" s="299"/>
      <c r="B3" s="299"/>
      <c r="C3" s="299"/>
      <c r="D3" s="299"/>
      <c r="E3"/>
      <c r="I3" s="299"/>
      <c r="J3" s="299"/>
      <c r="K3" s="299"/>
      <c r="L3" s="299"/>
    </row>
    <row r="4" spans="1:14" ht="18.75">
      <c r="A4" s="295" t="s">
        <v>109</v>
      </c>
      <c r="B4" s="295"/>
      <c r="C4" s="295"/>
      <c r="D4" s="300" t="s">
        <v>110</v>
      </c>
      <c r="I4" s="873" t="s">
        <v>2155</v>
      </c>
      <c r="J4" s="873"/>
      <c r="K4" s="295"/>
      <c r="L4" s="873" t="s">
        <v>2156</v>
      </c>
      <c r="M4" s="873"/>
    </row>
    <row r="5" spans="1:14" ht="17.25">
      <c r="A5" s="296"/>
      <c r="B5" s="296"/>
      <c r="C5" s="296"/>
      <c r="D5" s="296"/>
      <c r="I5" s="296"/>
      <c r="J5" s="296"/>
      <c r="K5" s="296"/>
      <c r="L5" s="296"/>
      <c r="M5" s="309"/>
    </row>
    <row r="6" spans="1:14" ht="14.25">
      <c r="A6" s="298"/>
      <c r="B6" s="298"/>
      <c r="C6" s="298"/>
      <c r="D6" s="298"/>
      <c r="I6" s="297"/>
      <c r="J6" s="297"/>
      <c r="K6" s="297"/>
      <c r="L6" s="297"/>
      <c r="M6" s="309"/>
    </row>
    <row r="7" spans="1:14" ht="17.25">
      <c r="A7" s="299" t="s">
        <v>111</v>
      </c>
      <c r="B7" s="299"/>
      <c r="C7" s="299"/>
      <c r="D7" s="299"/>
      <c r="I7" s="298"/>
      <c r="J7" s="298"/>
      <c r="K7" s="298"/>
      <c r="L7" s="298"/>
      <c r="M7" s="309"/>
    </row>
    <row r="8" spans="1:14" ht="14.25">
      <c r="I8" s="298"/>
      <c r="J8" s="298"/>
      <c r="K8" s="298"/>
      <c r="L8" s="298"/>
      <c r="M8" s="309"/>
    </row>
    <row r="9" spans="1:14" ht="14.25">
      <c r="I9" s="298"/>
      <c r="J9" s="298"/>
      <c r="K9" s="298"/>
      <c r="L9" s="298"/>
      <c r="M9" s="309"/>
    </row>
    <row r="10" spans="1:14" ht="14.25">
      <c r="I10" s="298"/>
      <c r="J10" s="298"/>
      <c r="K10" s="298"/>
      <c r="L10" s="298"/>
      <c r="M10" s="309"/>
    </row>
    <row r="11" spans="1:14" ht="17.25">
      <c r="D11" s="871"/>
      <c r="E11" s="871"/>
      <c r="F11" s="871"/>
      <c r="G11" s="871"/>
      <c r="I11" s="299" t="s">
        <v>111</v>
      </c>
      <c r="J11" s="299"/>
      <c r="K11" s="299"/>
      <c r="L11" s="299"/>
      <c r="M11" s="309"/>
    </row>
    <row r="12" spans="1:14">
      <c r="M12" s="309"/>
    </row>
    <row r="13" spans="1:14">
      <c r="D13" s="871"/>
      <c r="E13" s="871"/>
      <c r="F13" s="871"/>
      <c r="G13" s="871"/>
      <c r="M13" s="309"/>
    </row>
    <row r="14" spans="1:14">
      <c r="M14" s="309"/>
    </row>
    <row r="15" spans="1:14">
      <c r="M15" s="309"/>
    </row>
    <row r="16" spans="1:14">
      <c r="E16"/>
      <c r="M16" s="309"/>
    </row>
    <row r="17" spans="13:13">
      <c r="M17" s="309"/>
    </row>
    <row r="18" spans="13:13">
      <c r="M18" s="309"/>
    </row>
    <row r="19" spans="13:13">
      <c r="M19" s="309"/>
    </row>
    <row r="20" spans="13:13">
      <c r="M20" s="309"/>
    </row>
    <row r="21" spans="13:13">
      <c r="M21" s="309"/>
    </row>
    <row r="22" spans="13:13">
      <c r="M22" s="309"/>
    </row>
    <row r="23" spans="13:13">
      <c r="M23" s="309"/>
    </row>
    <row r="24" spans="13:13">
      <c r="M24" s="309"/>
    </row>
    <row r="25" spans="13:13">
      <c r="M25" s="309"/>
    </row>
    <row r="26" spans="13:13">
      <c r="M26" s="309"/>
    </row>
    <row r="27" spans="13:13">
      <c r="M27" s="309"/>
    </row>
    <row r="28" spans="13:13">
      <c r="M28" s="309"/>
    </row>
    <row r="29" spans="13:13">
      <c r="M29" s="309"/>
    </row>
    <row r="30" spans="13:13">
      <c r="M30" s="309"/>
    </row>
    <row r="31" spans="13:13">
      <c r="M31" s="309"/>
    </row>
    <row r="32" spans="13:13">
      <c r="M32" s="309"/>
    </row>
    <row r="33" spans="13:13">
      <c r="M33" s="309"/>
    </row>
    <row r="34" spans="13:13">
      <c r="M34" s="309"/>
    </row>
    <row r="35" spans="13:13">
      <c r="M35" s="309"/>
    </row>
    <row r="36" spans="13:13">
      <c r="M36" s="309"/>
    </row>
    <row r="37" spans="13:13">
      <c r="M37" s="309"/>
    </row>
    <row r="38" spans="13:13">
      <c r="M38" s="309"/>
    </row>
    <row r="39" spans="13:13">
      <c r="M39" s="309"/>
    </row>
    <row r="40" spans="13:13">
      <c r="M40" s="309"/>
    </row>
    <row r="41" spans="13:13">
      <c r="M41" s="309"/>
    </row>
    <row r="42" spans="13:13">
      <c r="M42" s="309"/>
    </row>
    <row r="43" spans="13:13">
      <c r="M43" s="309"/>
    </row>
    <row r="44" spans="13:13">
      <c r="M44" s="309"/>
    </row>
    <row r="45" spans="13:13">
      <c r="M45" s="309"/>
    </row>
    <row r="46" spans="13:13">
      <c r="M46" s="309"/>
    </row>
    <row r="47" spans="13:13">
      <c r="M47" s="309"/>
    </row>
    <row r="48" spans="13:13">
      <c r="M48" s="309"/>
    </row>
    <row r="49" spans="13:13">
      <c r="M49" s="309"/>
    </row>
    <row r="50" spans="13:13">
      <c r="M50" s="309"/>
    </row>
    <row r="51" spans="13:13">
      <c r="M51" s="309"/>
    </row>
    <row r="52" spans="13:13">
      <c r="M52" s="309"/>
    </row>
    <row r="53" spans="13:13">
      <c r="M53" s="309"/>
    </row>
    <row r="54" spans="13:13">
      <c r="M54" s="309"/>
    </row>
    <row r="55" spans="13:13">
      <c r="M55" s="309"/>
    </row>
    <row r="56" spans="13:13">
      <c r="M56" s="309"/>
    </row>
    <row r="57" spans="13:13">
      <c r="M57" s="309"/>
    </row>
    <row r="58" spans="13:13">
      <c r="M58" s="309"/>
    </row>
    <row r="59" spans="13:13">
      <c r="M59" s="309"/>
    </row>
    <row r="60" spans="13:13">
      <c r="M60" s="309"/>
    </row>
    <row r="61" spans="13:13">
      <c r="M61" s="309"/>
    </row>
    <row r="62" spans="13:13">
      <c r="M62" s="309"/>
    </row>
    <row r="63" spans="13:13" ht="23.1" customHeight="1">
      <c r="M63" s="309"/>
    </row>
    <row r="74" spans="4:4" ht="15">
      <c r="D74" s="510"/>
    </row>
  </sheetData>
  <sheetProtection algorithmName="SHA-512" hashValue="1e21umIDQM/R4wzCFJlbNN9jzuOxydpCEFiwyQMbYyBkk78QRo+PpWLSlWTwD3Su0wYiyDJZn/vMKIrT5bQdrg==" saltValue="Lc/VzCIiQ7ZV2Lc/+TaMaw==" spinCount="100000" sheet="1" objects="1" scenarios="1"/>
  <mergeCells count="5">
    <mergeCell ref="D11:G11"/>
    <mergeCell ref="D13:G13"/>
    <mergeCell ref="I2:N2"/>
    <mergeCell ref="I4:J4"/>
    <mergeCell ref="L4:M4"/>
  </mergeCells>
  <phoneticPr fontId="1"/>
  <printOptions horizontalCentered="1"/>
  <pageMargins left="0.23622047244094491" right="0.23622047244094491" top="0.55118110236220474" bottom="0.39370078740157483" header="0.31496062992125984" footer="0.31496062992125984"/>
  <pageSetup paperSize="9" scale="74"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J83"/>
  <sheetViews>
    <sheetView showZeros="0" view="pageBreakPreview" zoomScaleNormal="100" zoomScaleSheetLayoutView="100" workbookViewId="0">
      <selection activeCell="C14" sqref="C14"/>
    </sheetView>
  </sheetViews>
  <sheetFormatPr defaultColWidth="9" defaultRowHeight="13.5"/>
  <cols>
    <col min="1" max="1" width="33.125" style="113" customWidth="1"/>
    <col min="2" max="2" width="29.25" style="113" customWidth="1"/>
    <col min="3" max="3" width="26.875" style="113" customWidth="1"/>
    <col min="4" max="4" width="20.625" style="113" customWidth="1"/>
    <col min="5" max="6" width="2.75" style="113" customWidth="1"/>
    <col min="7" max="7" width="3" style="113" customWidth="1"/>
    <col min="8" max="8" width="9" style="113"/>
    <col min="9" max="9" width="10.375" style="113" customWidth="1"/>
    <col min="10" max="10" width="26.125" style="113" customWidth="1"/>
    <col min="11" max="16384" width="9" style="113"/>
  </cols>
  <sheetData>
    <row r="1" spans="1:9">
      <c r="A1" s="112" t="s">
        <v>113</v>
      </c>
      <c r="B1" s="169" t="s">
        <v>114</v>
      </c>
      <c r="C1" s="256" t="str">
        <f>CONCATENATE(C14,"-",LEFT(A3,6),"-")</f>
        <v>2026-350000-</v>
      </c>
      <c r="D1" s="120"/>
      <c r="I1" s="255"/>
    </row>
    <row r="2" spans="1:9">
      <c r="A2" s="112" t="s">
        <v>115</v>
      </c>
      <c r="B2" s="169"/>
      <c r="C2" s="169"/>
      <c r="I2" s="255"/>
    </row>
    <row r="3" spans="1:9">
      <c r="A3" s="170" t="s">
        <v>2350</v>
      </c>
      <c r="B3" s="169"/>
      <c r="C3" s="169"/>
    </row>
    <row r="4" spans="1:9" ht="21">
      <c r="A4" s="895" t="s">
        <v>116</v>
      </c>
      <c r="B4" s="895"/>
      <c r="C4" s="895"/>
      <c r="D4" s="895"/>
      <c r="E4" s="895"/>
      <c r="F4" s="895"/>
      <c r="G4" s="895"/>
    </row>
    <row r="5" spans="1:9">
      <c r="A5" s="112"/>
      <c r="B5" s="112"/>
      <c r="C5" s="112"/>
      <c r="D5" s="113" t="s">
        <v>117</v>
      </c>
    </row>
    <row r="6" spans="1:9">
      <c r="A6" s="896" t="s">
        <v>118</v>
      </c>
      <c r="B6" s="896"/>
      <c r="C6" s="896"/>
      <c r="D6" s="294"/>
    </row>
    <row r="7" spans="1:9" ht="198" customHeight="1">
      <c r="A7" s="112"/>
      <c r="B7" s="112"/>
      <c r="C7" s="112"/>
      <c r="D7" s="112"/>
      <c r="E7" s="112"/>
      <c r="F7" s="112"/>
      <c r="G7" s="112"/>
    </row>
    <row r="8" spans="1:9" ht="14.25" thickBot="1">
      <c r="A8" s="115" t="s">
        <v>119</v>
      </c>
      <c r="B8" s="115"/>
      <c r="C8" s="115"/>
    </row>
    <row r="9" spans="1:9" ht="14.25" thickBot="1">
      <c r="A9" s="119" t="s">
        <v>120</v>
      </c>
      <c r="B9" s="882">
        <f>'入力シートInput Sheet'!C8</f>
        <v>0</v>
      </c>
      <c r="C9" s="891"/>
      <c r="D9" s="891"/>
      <c r="E9" s="891"/>
      <c r="F9" s="891"/>
      <c r="G9" s="883"/>
    </row>
    <row r="10" spans="1:9" ht="14.25" thickBot="1">
      <c r="A10" s="119" t="s">
        <v>121</v>
      </c>
      <c r="B10" s="882">
        <f>'入力シートInput Sheet'!C10</f>
        <v>0</v>
      </c>
      <c r="C10" s="891"/>
      <c r="D10" s="891"/>
      <c r="E10" s="891"/>
      <c r="F10" s="891"/>
      <c r="G10" s="883"/>
    </row>
    <row r="11" spans="1:9" ht="14.25" thickBot="1">
      <c r="A11" s="119" t="s">
        <v>122</v>
      </c>
      <c r="B11" s="892">
        <f>'入力シートInput Sheet'!C9</f>
        <v>0</v>
      </c>
      <c r="C11" s="893"/>
      <c r="D11" s="893"/>
      <c r="E11" s="893"/>
      <c r="F11" s="893"/>
      <c r="G11" s="894"/>
    </row>
    <row r="12" spans="1:9" ht="14.25" thickBot="1">
      <c r="A12" s="119" t="s">
        <v>123</v>
      </c>
      <c r="B12" s="882">
        <f>'入力シートInput Sheet'!C11</f>
        <v>0</v>
      </c>
      <c r="C12" s="743"/>
      <c r="D12" s="273">
        <f>'入力シートInput Sheet'!C12</f>
        <v>0</v>
      </c>
      <c r="E12" s="125"/>
      <c r="F12" s="125"/>
      <c r="G12" s="272"/>
    </row>
    <row r="13" spans="1:9" ht="14.25" thickBot="1">
      <c r="A13" s="116"/>
      <c r="B13" s="121"/>
      <c r="C13" s="122"/>
      <c r="D13" s="122"/>
      <c r="E13" s="122"/>
      <c r="F13" s="122"/>
      <c r="G13" s="112"/>
    </row>
    <row r="14" spans="1:9" ht="14.25" thickBot="1">
      <c r="A14" s="119" t="s">
        <v>124</v>
      </c>
      <c r="B14" s="257"/>
      <c r="C14" s="261">
        <v>2026</v>
      </c>
      <c r="D14" s="260" t="s">
        <v>125</v>
      </c>
      <c r="E14" s="258"/>
      <c r="F14" s="258"/>
      <c r="G14" s="259"/>
    </row>
    <row r="15" spans="1:9" ht="25.5" customHeight="1" thickBot="1">
      <c r="A15" s="118" t="s">
        <v>126</v>
      </c>
      <c r="B15" s="882" t="s">
        <v>127</v>
      </c>
      <c r="C15" s="883"/>
      <c r="D15" s="919" t="s">
        <v>128</v>
      </c>
      <c r="E15" s="920"/>
      <c r="F15" s="920"/>
      <c r="G15" s="921"/>
    </row>
    <row r="16" spans="1:9" ht="63" customHeight="1">
      <c r="A16" s="244">
        <f>'入力シートInput Sheet'!C15</f>
        <v>0</v>
      </c>
      <c r="B16" s="244">
        <f>'入力シートInput Sheet'!C16</f>
        <v>0</v>
      </c>
      <c r="C16" s="245" t="str">
        <f>IF('入力シートInput Sheet'!C17="","",CONCATENATE("（",'入力シートInput Sheet'!C17,"）"))</f>
        <v/>
      </c>
      <c r="D16" s="922">
        <f>'入力シートInput Sheet'!C18</f>
        <v>0</v>
      </c>
      <c r="E16" s="923"/>
      <c r="F16" s="923"/>
      <c r="G16" s="924"/>
    </row>
    <row r="17" spans="1:10" ht="63" customHeight="1">
      <c r="A17" s="244">
        <f>'入力シートInput Sheet'!C31</f>
        <v>0</v>
      </c>
      <c r="B17" s="244">
        <f>'入力シートInput Sheet'!C32</f>
        <v>0</v>
      </c>
      <c r="C17" s="246" t="str">
        <f>IF('入力シートInput Sheet'!C33="","",CONCATENATE("（",'入力シートInput Sheet'!C33,"）"))</f>
        <v/>
      </c>
      <c r="D17" s="925">
        <f>'入力シートInput Sheet'!C34</f>
        <v>0</v>
      </c>
      <c r="E17" s="926"/>
      <c r="F17" s="926"/>
      <c r="G17" s="927"/>
    </row>
    <row r="18" spans="1:10" ht="63" customHeight="1">
      <c r="A18" s="244">
        <f>'入力シートInput Sheet'!C36</f>
        <v>0</v>
      </c>
      <c r="B18" s="244">
        <f>'入力シートInput Sheet'!C37</f>
        <v>0</v>
      </c>
      <c r="C18" s="246" t="str">
        <f>IF('入力シートInput Sheet'!C38="","",CONCATENATE("（",'入力シートInput Sheet'!C38,"）"))</f>
        <v/>
      </c>
      <c r="D18" s="925">
        <f>'入力シートInput Sheet'!C39</f>
        <v>0</v>
      </c>
      <c r="E18" s="926"/>
      <c r="F18" s="926"/>
      <c r="G18" s="927"/>
    </row>
    <row r="19" spans="1:10" ht="63" customHeight="1">
      <c r="A19" s="244">
        <f>'入力シートInput Sheet'!C41</f>
        <v>0</v>
      </c>
      <c r="B19" s="244">
        <f>'入力シートInput Sheet'!C42</f>
        <v>0</v>
      </c>
      <c r="C19" s="246" t="str">
        <f>IF('入力シートInput Sheet'!C43="","",CONCATENATE("（",'入力シートInput Sheet'!C43,"）"))</f>
        <v/>
      </c>
      <c r="D19" s="925">
        <f>'入力シートInput Sheet'!C44</f>
        <v>0</v>
      </c>
      <c r="E19" s="926"/>
      <c r="F19" s="926"/>
      <c r="G19" s="927"/>
    </row>
    <row r="20" spans="1:10" ht="63" customHeight="1" thickBot="1">
      <c r="A20" s="247">
        <f>'入力シートInput Sheet'!C46</f>
        <v>0</v>
      </c>
      <c r="B20" s="247">
        <f>'入力シートInput Sheet'!C47</f>
        <v>0</v>
      </c>
      <c r="C20" s="248" t="str">
        <f>IF('入力シートInput Sheet'!C48="","",CONCATENATE("（",'入力シートInput Sheet'!C48,"）"))</f>
        <v/>
      </c>
      <c r="D20" s="928">
        <f>'入力シートInput Sheet'!C49</f>
        <v>0</v>
      </c>
      <c r="E20" s="929"/>
      <c r="F20" s="929"/>
      <c r="G20" s="930"/>
    </row>
    <row r="21" spans="1:10" ht="15" customHeight="1">
      <c r="A21" s="879" t="s">
        <v>129</v>
      </c>
      <c r="B21" s="249" t="s">
        <v>130</v>
      </c>
      <c r="C21" s="909">
        <f>'入力シートInput Sheet'!C19</f>
        <v>0</v>
      </c>
      <c r="D21" s="910"/>
      <c r="E21" s="911"/>
      <c r="F21" s="911"/>
      <c r="G21" s="912"/>
    </row>
    <row r="22" spans="1:10" ht="15" customHeight="1">
      <c r="A22" s="880"/>
      <c r="B22" s="250" t="s">
        <v>131</v>
      </c>
      <c r="C22" s="913">
        <f>'入力シートInput Sheet'!C20</f>
        <v>0</v>
      </c>
      <c r="D22" s="914"/>
      <c r="E22" s="915"/>
      <c r="F22" s="915"/>
      <c r="G22" s="916"/>
    </row>
    <row r="23" spans="1:10" ht="15" customHeight="1" thickBot="1">
      <c r="A23" s="881"/>
      <c r="B23" s="251"/>
      <c r="C23" s="917">
        <f>C22-C21+1</f>
        <v>1</v>
      </c>
      <c r="D23" s="918"/>
      <c r="E23" s="901"/>
      <c r="F23" s="901"/>
      <c r="G23" s="902"/>
    </row>
    <row r="24" spans="1:10">
      <c r="A24" s="931" t="s">
        <v>132</v>
      </c>
      <c r="B24" s="252">
        <f>'入力シートInput Sheet'!C21</f>
        <v>0</v>
      </c>
      <c r="C24" s="114"/>
      <c r="D24" s="114"/>
      <c r="E24" s="114"/>
      <c r="F24" s="114"/>
      <c r="G24" s="253"/>
    </row>
    <row r="25" spans="1:10" ht="14.25" thickBot="1">
      <c r="A25" s="932"/>
      <c r="B25" s="907" t="str">
        <f>IF('入力シートInput Sheet'!C22="","",CONCATENATE("（",'入力シートInput Sheet'!C22,"）"))</f>
        <v/>
      </c>
      <c r="C25" s="908"/>
      <c r="D25" s="908"/>
      <c r="E25" s="901"/>
      <c r="F25" s="901"/>
      <c r="G25" s="902"/>
    </row>
    <row r="26" spans="1:10">
      <c r="A26" s="886" t="s">
        <v>15</v>
      </c>
      <c r="B26" s="888">
        <f>'入力シートInput Sheet'!C27</f>
        <v>0</v>
      </c>
      <c r="C26" s="889"/>
      <c r="D26" s="889"/>
      <c r="E26" s="889"/>
      <c r="F26" s="889"/>
      <c r="G26" s="890"/>
    </row>
    <row r="27" spans="1:10" ht="84" customHeight="1" thickBot="1">
      <c r="A27" s="887"/>
      <c r="B27" s="877">
        <f>'入力シートInput Sheet'!C28</f>
        <v>0</v>
      </c>
      <c r="C27" s="878"/>
      <c r="D27" s="878"/>
      <c r="E27" s="878"/>
      <c r="F27" s="878"/>
      <c r="G27" s="720"/>
    </row>
    <row r="28" spans="1:10">
      <c r="A28" s="123"/>
      <c r="B28" s="123"/>
      <c r="C28" s="123"/>
      <c r="D28" s="123"/>
      <c r="E28" s="123"/>
      <c r="F28" s="123"/>
      <c r="G28" s="123"/>
      <c r="H28" s="123"/>
      <c r="I28" s="123"/>
      <c r="J28" s="123"/>
    </row>
    <row r="29" spans="1:10" ht="14.25" thickBot="1">
      <c r="A29" s="112" t="s">
        <v>133</v>
      </c>
      <c r="B29" s="112"/>
      <c r="C29" s="112"/>
    </row>
    <row r="30" spans="1:10" ht="14.25" thickBot="1">
      <c r="A30" s="119" t="s">
        <v>134</v>
      </c>
      <c r="B30" s="124" t="s">
        <v>135</v>
      </c>
      <c r="C30" s="125"/>
      <c r="D30" s="125"/>
      <c r="E30" s="125"/>
      <c r="F30" s="125"/>
      <c r="G30" s="117"/>
    </row>
    <row r="31" spans="1:10">
      <c r="A31" s="874" t="s">
        <v>136</v>
      </c>
      <c r="B31" s="879" t="b">
        <f>(IF('入力シートInput Sheet'!C23="1：休日用務なし(1: No duties on holidays）","休日用務なし",IF('入力シートInput Sheet'!C23="2：振替→「備考」に振替日を入力してください。(2: Substitution → Please enter the substitute date in the 'Remarks' section.）","振替",IF('入力シートInput Sheet'!C23="3：代休→「備考」に代休日を入力してください。(3: Compensatory day off → Please enter the compensatory day in the 'Remarks' section.）","代休",IF('入力シートInput Sheet'!C23="4：超勤→「備考」に超勤時間を入力してください。(4: Overtime → Please enter the overtime hours in the 'Remarks' section.）","超勤",IF('入力シートInput Sheet'!C23="5：休日用務あり（5: Duties on holidays)",""))))))</f>
        <v>0</v>
      </c>
      <c r="C31" s="145"/>
      <c r="D31" s="142"/>
      <c r="E31" s="140"/>
      <c r="F31" s="140"/>
      <c r="G31" s="126"/>
      <c r="I31" s="113" t="s">
        <v>137</v>
      </c>
    </row>
    <row r="32" spans="1:10">
      <c r="A32" s="875"/>
      <c r="B32" s="884"/>
      <c r="C32" s="146"/>
      <c r="D32" s="143"/>
      <c r="G32" s="127"/>
      <c r="I32" s="113" t="s">
        <v>138</v>
      </c>
    </row>
    <row r="33" spans="1:10">
      <c r="A33" s="875"/>
      <c r="B33" s="884"/>
      <c r="C33" s="146"/>
      <c r="D33" s="143"/>
      <c r="G33" s="127"/>
      <c r="I33" s="113" t="s">
        <v>139</v>
      </c>
    </row>
    <row r="34" spans="1:10" hidden="1">
      <c r="A34" s="875"/>
      <c r="B34" s="884"/>
      <c r="C34" s="146"/>
      <c r="D34" s="143"/>
      <c r="G34" s="127"/>
    </row>
    <row r="35" spans="1:10" hidden="1">
      <c r="A35" s="875"/>
      <c r="B35" s="884"/>
      <c r="C35" s="146"/>
      <c r="D35" s="143"/>
      <c r="G35" s="127"/>
    </row>
    <row r="36" spans="1:10" hidden="1">
      <c r="A36" s="875"/>
      <c r="B36" s="884"/>
      <c r="C36" s="146"/>
      <c r="D36" s="143"/>
      <c r="G36" s="127"/>
    </row>
    <row r="37" spans="1:10" hidden="1">
      <c r="A37" s="875"/>
      <c r="B37" s="884"/>
      <c r="C37" s="146"/>
      <c r="D37" s="143"/>
      <c r="G37" s="127"/>
    </row>
    <row r="38" spans="1:10" hidden="1">
      <c r="A38" s="875"/>
      <c r="B38" s="884"/>
      <c r="C38" s="146"/>
      <c r="D38" s="143"/>
      <c r="G38" s="127"/>
    </row>
    <row r="39" spans="1:10" hidden="1">
      <c r="A39" s="875"/>
      <c r="B39" s="884"/>
      <c r="C39" s="146"/>
      <c r="D39" s="143"/>
      <c r="G39" s="127"/>
    </row>
    <row r="40" spans="1:10" ht="14.25" thickBot="1">
      <c r="A40" s="876"/>
      <c r="B40" s="885"/>
      <c r="C40" s="147"/>
      <c r="D40" s="144"/>
      <c r="E40" s="141"/>
      <c r="F40" s="141"/>
      <c r="G40" s="128"/>
      <c r="I40" s="113" t="s">
        <v>140</v>
      </c>
    </row>
    <row r="41" spans="1:10">
      <c r="A41" s="874" t="s">
        <v>141</v>
      </c>
      <c r="B41" s="112" t="str">
        <f>IF('入力シートInput Sheet'!C24="1：前泊あり→「備考」に理由を入力してください。(Pre-event accommodation→ please enter the reason in the 'Remarks' section.)","前泊あり","前泊なし")</f>
        <v>前泊なし</v>
      </c>
      <c r="C41" s="112"/>
      <c r="D41" s="112"/>
      <c r="E41" s="114"/>
      <c r="F41" s="114"/>
      <c r="G41" s="126"/>
      <c r="I41" s="113" t="s">
        <v>142</v>
      </c>
    </row>
    <row r="42" spans="1:10" ht="14.25" thickBot="1">
      <c r="A42" s="876"/>
      <c r="B42" s="112" t="str">
        <f>IF('入力シートInput Sheet'!C25="1：後泊あり→「備考」に理由を入力してください。(1: Post-Event Overnight Stay Required → Please provide the reason in the 'Remarks' section.)","後泊あり","後泊なし")</f>
        <v>後泊なし</v>
      </c>
      <c r="C42" s="112"/>
      <c r="D42" s="115"/>
      <c r="E42" s="115"/>
      <c r="F42" s="115"/>
      <c r="G42" s="128"/>
    </row>
    <row r="43" spans="1:10" ht="13.5" customHeight="1">
      <c r="A43" s="897" t="s">
        <v>143</v>
      </c>
      <c r="B43" s="903" t="str">
        <f>IF('入力シートInput Sheet'!C26="1：立替払請求済み( Reimbursement request submitted)","「学会参加費」立替払請求済み",IF('入力シートInput Sheet'!C26="2：立替払請求予定(Reimbursement request to be submitted)","「学会参加費」立替払請求予定",IF('入力シートInput Sheet'!C26="3：なし(None)","「学会参加費」支出なし","")))</f>
        <v/>
      </c>
      <c r="C43" s="904"/>
      <c r="D43" s="904"/>
      <c r="E43" s="904"/>
      <c r="F43" s="905"/>
      <c r="G43" s="906"/>
    </row>
    <row r="44" spans="1:10" ht="50.25" customHeight="1" thickBot="1">
      <c r="A44" s="898"/>
      <c r="B44" s="899"/>
      <c r="C44" s="900"/>
      <c r="D44" s="900"/>
      <c r="E44" s="900"/>
      <c r="F44" s="901"/>
      <c r="G44" s="902"/>
    </row>
    <row r="45" spans="1:10">
      <c r="A45" s="112" t="s">
        <v>144</v>
      </c>
      <c r="B45" s="112"/>
      <c r="C45" s="112"/>
    </row>
    <row r="46" spans="1:10">
      <c r="A46" s="112" t="s">
        <v>145</v>
      </c>
      <c r="B46" s="112"/>
      <c r="C46" s="112"/>
    </row>
    <row r="47" spans="1:10">
      <c r="J47" s="113" t="s">
        <v>146</v>
      </c>
    </row>
    <row r="48" spans="1:10">
      <c r="J48" s="113" t="s">
        <v>147</v>
      </c>
    </row>
    <row r="49" spans="10:10">
      <c r="J49" s="113" t="s">
        <v>148</v>
      </c>
    </row>
    <row r="50" spans="10:10">
      <c r="J50" s="113" t="s">
        <v>149</v>
      </c>
    </row>
    <row r="51" spans="10:10">
      <c r="J51" s="113" t="s">
        <v>150</v>
      </c>
    </row>
    <row r="52" spans="10:10">
      <c r="J52" s="113" t="s">
        <v>151</v>
      </c>
    </row>
    <row r="53" spans="10:10">
      <c r="J53" s="113" t="s">
        <v>152</v>
      </c>
    </row>
    <row r="54" spans="10:10">
      <c r="J54" s="113" t="s">
        <v>153</v>
      </c>
    </row>
    <row r="55" spans="10:10">
      <c r="J55" s="113" t="s">
        <v>154</v>
      </c>
    </row>
    <row r="56" spans="10:10">
      <c r="J56" s="113" t="s">
        <v>155</v>
      </c>
    </row>
    <row r="57" spans="10:10">
      <c r="J57" s="113" t="s">
        <v>156</v>
      </c>
    </row>
    <row r="58" spans="10:10">
      <c r="J58" s="113" t="s">
        <v>157</v>
      </c>
    </row>
    <row r="59" spans="10:10">
      <c r="J59" s="113" t="s">
        <v>158</v>
      </c>
    </row>
    <row r="60" spans="10:10">
      <c r="J60" s="113" t="s">
        <v>159</v>
      </c>
    </row>
    <row r="61" spans="10:10">
      <c r="J61" s="113" t="s">
        <v>160</v>
      </c>
    </row>
    <row r="62" spans="10:10">
      <c r="J62" s="113" t="s">
        <v>161</v>
      </c>
    </row>
    <row r="63" spans="10:10">
      <c r="J63" s="113" t="s">
        <v>162</v>
      </c>
    </row>
    <row r="64" spans="10:10">
      <c r="J64" s="113" t="s">
        <v>163</v>
      </c>
    </row>
    <row r="65" spans="10:10">
      <c r="J65" s="113" t="s">
        <v>164</v>
      </c>
    </row>
    <row r="66" spans="10:10">
      <c r="J66" s="113" t="s">
        <v>165</v>
      </c>
    </row>
    <row r="67" spans="10:10">
      <c r="J67" s="113" t="s">
        <v>166</v>
      </c>
    </row>
    <row r="68" spans="10:10">
      <c r="J68" s="113" t="s">
        <v>167</v>
      </c>
    </row>
    <row r="69" spans="10:10">
      <c r="J69" s="113" t="s">
        <v>168</v>
      </c>
    </row>
    <row r="70" spans="10:10">
      <c r="J70" s="113" t="s">
        <v>169</v>
      </c>
    </row>
    <row r="71" spans="10:10">
      <c r="J71" s="113" t="s">
        <v>170</v>
      </c>
    </row>
    <row r="72" spans="10:10">
      <c r="J72" s="113" t="s">
        <v>171</v>
      </c>
    </row>
    <row r="73" spans="10:10">
      <c r="J73" s="113" t="s">
        <v>172</v>
      </c>
    </row>
    <row r="74" spans="10:10">
      <c r="J74" s="113" t="s">
        <v>173</v>
      </c>
    </row>
    <row r="75" spans="10:10">
      <c r="J75" s="113" t="s">
        <v>174</v>
      </c>
    </row>
    <row r="76" spans="10:10">
      <c r="J76" s="113" t="s">
        <v>175</v>
      </c>
    </row>
    <row r="77" spans="10:10">
      <c r="J77" s="113" t="s">
        <v>176</v>
      </c>
    </row>
    <row r="78" spans="10:10">
      <c r="J78" s="113" t="s">
        <v>177</v>
      </c>
    </row>
    <row r="79" spans="10:10">
      <c r="J79" s="113" t="s">
        <v>178</v>
      </c>
    </row>
    <row r="80" spans="10:10">
      <c r="J80" s="113" t="s">
        <v>2347</v>
      </c>
    </row>
    <row r="81" spans="10:10">
      <c r="J81" s="113" t="s">
        <v>2348</v>
      </c>
    </row>
    <row r="82" spans="10:10">
      <c r="J82" s="113" t="s">
        <v>2349</v>
      </c>
    </row>
    <row r="83" spans="10:10">
      <c r="J83" s="113" t="s">
        <v>2350</v>
      </c>
    </row>
  </sheetData>
  <sheetProtection algorithmName="SHA-512" hashValue="WotXn8mQ+Ngq+RMPe5mrPNQKt4UY0RjrIGDOD/+k1RmXvQ3w/ncnlpvNtxEOn2XAHCfcisa4LnVlGfUZVglGFw==" saltValue="DUc13WyHwqrsm/H/KPNlQw==" spinCount="100000" sheet="1" objects="1" scenarios="1"/>
  <mergeCells count="28">
    <mergeCell ref="A43:A44"/>
    <mergeCell ref="B44:G44"/>
    <mergeCell ref="B12:C12"/>
    <mergeCell ref="B43:G43"/>
    <mergeCell ref="B25:G25"/>
    <mergeCell ref="C21:G21"/>
    <mergeCell ref="C22:G22"/>
    <mergeCell ref="C23:G23"/>
    <mergeCell ref="A41:A42"/>
    <mergeCell ref="D15:G15"/>
    <mergeCell ref="D16:G16"/>
    <mergeCell ref="D17:G17"/>
    <mergeCell ref="D19:G19"/>
    <mergeCell ref="D20:G20"/>
    <mergeCell ref="D18:G18"/>
    <mergeCell ref="A24:A25"/>
    <mergeCell ref="B10:G10"/>
    <mergeCell ref="B11:G11"/>
    <mergeCell ref="A4:G4"/>
    <mergeCell ref="A6:C6"/>
    <mergeCell ref="B9:G9"/>
    <mergeCell ref="A31:A40"/>
    <mergeCell ref="B27:G27"/>
    <mergeCell ref="A21:A23"/>
    <mergeCell ref="B15:C15"/>
    <mergeCell ref="B31:B40"/>
    <mergeCell ref="A26:A27"/>
    <mergeCell ref="B26:G26"/>
  </mergeCells>
  <phoneticPr fontId="1"/>
  <dataValidations count="1">
    <dataValidation type="list" errorStyle="warning" allowBlank="1" showInputMessage="1" showErrorMessage="1" error="リストにない場合のみ，入力してください。" sqref="A3" xr:uid="{00000000-0002-0000-0300-000000000000}">
      <formula1>$J$47:$J$85</formula1>
    </dataValidation>
  </dataValidations>
  <printOptions horizontalCentered="1"/>
  <pageMargins left="0.23622047244094491" right="0.23622047244094491" top="0.74803149606299213" bottom="0.74803149606299213" header="0.31496062992125984" footer="0.31496062992125984"/>
  <pageSetup paperSize="9" scale="74" orientation="portrait" blackAndWhite="1" r:id="rId1"/>
  <headerFooter scaleWithDoc="0">
    <oddHeader>&amp;R&amp;G　　　　</oddHead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48143" r:id="rId5" name="Check Box 15">
              <controlPr defaultSize="0" autoFill="0" autoLine="0" autoPict="0">
                <anchor moveWithCells="1">
                  <from>
                    <xdr:col>0</xdr:col>
                    <xdr:colOff>2514600</xdr:colOff>
                    <xdr:row>28</xdr:row>
                    <xdr:rowOff>152400</xdr:rowOff>
                  </from>
                  <to>
                    <xdr:col>1</xdr:col>
                    <xdr:colOff>276225</xdr:colOff>
                    <xdr:row>30</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J89"/>
  <sheetViews>
    <sheetView view="pageBreakPreview" topLeftCell="A13" zoomScale="85" zoomScaleNormal="85" zoomScaleSheetLayoutView="85" workbookViewId="0">
      <selection activeCell="D98" sqref="D98"/>
    </sheetView>
  </sheetViews>
  <sheetFormatPr defaultColWidth="9" defaultRowHeight="13.5"/>
  <cols>
    <col min="1" max="1" width="27.25" customWidth="1"/>
    <col min="2" max="2" width="31.875" customWidth="1"/>
    <col min="3" max="4" width="44.75" customWidth="1"/>
    <col min="5" max="5" width="45" bestFit="1" customWidth="1"/>
    <col min="6" max="6" width="18.875" customWidth="1"/>
  </cols>
  <sheetData>
    <row r="1" spans="1:10" ht="43.5" customHeight="1" thickBot="1">
      <c r="A1" s="311" t="s">
        <v>179</v>
      </c>
      <c r="B1" s="312"/>
      <c r="C1" s="312"/>
      <c r="D1" s="312"/>
      <c r="E1" s="312"/>
      <c r="F1" s="313"/>
      <c r="G1" s="316"/>
      <c r="H1" s="316"/>
      <c r="I1" s="316"/>
      <c r="J1" s="316"/>
    </row>
    <row r="2" spans="1:10" ht="27.75" customHeight="1">
      <c r="A2" s="394" t="s">
        <v>0</v>
      </c>
      <c r="B2" s="394" t="s">
        <v>1</v>
      </c>
      <c r="C2" s="395" t="s">
        <v>2</v>
      </c>
      <c r="D2" s="396" t="s">
        <v>3</v>
      </c>
      <c r="E2" s="397" t="s">
        <v>4</v>
      </c>
    </row>
    <row r="3" spans="1:10" ht="135.75" customHeight="1">
      <c r="A3" s="398" t="s">
        <v>26</v>
      </c>
      <c r="B3" s="399" t="s">
        <v>27</v>
      </c>
      <c r="C3" s="400">
        <f>'入力シートInput Sheet'!$C$58</f>
        <v>0</v>
      </c>
      <c r="D3" s="401" t="str">
        <f>IF(C3="","←必須項目が未入力です","")</f>
        <v/>
      </c>
      <c r="E3" s="399" t="s">
        <v>28</v>
      </c>
      <c r="G3">
        <v>2</v>
      </c>
    </row>
    <row r="4" spans="1:10" ht="52.5" customHeight="1">
      <c r="A4" s="847" t="s">
        <v>29</v>
      </c>
      <c r="B4" s="848"/>
      <c r="C4" s="848"/>
      <c r="D4" s="848"/>
      <c r="E4" s="849"/>
    </row>
    <row r="5" spans="1:10" ht="27.75" customHeight="1">
      <c r="A5" s="417" t="s">
        <v>30</v>
      </c>
      <c r="B5" s="418" t="s">
        <v>31</v>
      </c>
      <c r="C5" s="419" t="s">
        <v>32</v>
      </c>
      <c r="D5" s="419" t="s">
        <v>33</v>
      </c>
      <c r="E5" s="419" t="s">
        <v>34</v>
      </c>
    </row>
    <row r="6" spans="1:10" ht="269.25" customHeight="1" thickBot="1">
      <c r="A6" s="556">
        <f>'入力シートInput Sheet'!$A$61</f>
        <v>0</v>
      </c>
      <c r="B6" s="555">
        <f>'入力シートInput Sheet'!$B$61</f>
        <v>0</v>
      </c>
      <c r="C6" s="555">
        <f>'入力シートInput Sheet'!$C$61</f>
        <v>0</v>
      </c>
      <c r="D6" s="555">
        <f>'入力シートInput Sheet'!$D$61</f>
        <v>0</v>
      </c>
      <c r="E6" s="555">
        <f>'入力シートInput Sheet'!$E$61</f>
        <v>0</v>
      </c>
    </row>
    <row r="7" spans="1:10" ht="39" customHeight="1">
      <c r="A7" s="379" t="s">
        <v>180</v>
      </c>
      <c r="B7" s="354">
        <f>'入力シートInput Sheet'!C8</f>
        <v>0</v>
      </c>
      <c r="C7" s="939"/>
      <c r="D7" s="941"/>
      <c r="E7" s="942"/>
    </row>
    <row r="8" spans="1:10" ht="30.75" customHeight="1">
      <c r="A8" s="380" t="s">
        <v>181</v>
      </c>
      <c r="B8" s="355" t="str">
        <f>'入力シートInput Sheet'!$C$10&amp;"・"&amp;'入力シートInput Sheet'!$C$11</f>
        <v>・</v>
      </c>
      <c r="C8" s="940"/>
      <c r="D8" s="943"/>
      <c r="E8" s="944"/>
      <c r="F8" s="315"/>
      <c r="G8" s="315"/>
      <c r="H8" s="315"/>
      <c r="I8" s="315"/>
      <c r="J8" s="315"/>
    </row>
    <row r="9" spans="1:10" ht="24" customHeight="1">
      <c r="A9" s="945" t="s">
        <v>182</v>
      </c>
      <c r="B9" s="382" t="s">
        <v>13</v>
      </c>
      <c r="C9" s="358">
        <f>'入力シートInput Sheet'!$C$19</f>
        <v>0</v>
      </c>
      <c r="D9" s="324"/>
      <c r="E9" s="325"/>
      <c r="F9" s="315"/>
      <c r="G9" s="315"/>
      <c r="H9" s="315"/>
      <c r="I9" s="315"/>
      <c r="J9" s="315"/>
    </row>
    <row r="10" spans="1:10" ht="24" customHeight="1">
      <c r="A10" s="946"/>
      <c r="B10" s="382" t="s">
        <v>14</v>
      </c>
      <c r="C10" s="358">
        <f>'入力シートInput Sheet'!$C$20</f>
        <v>0</v>
      </c>
      <c r="D10" s="324"/>
      <c r="E10" s="325"/>
      <c r="F10" s="315"/>
      <c r="G10" s="315"/>
      <c r="H10" s="315"/>
      <c r="I10" s="315"/>
      <c r="J10" s="315"/>
    </row>
    <row r="11" spans="1:10" ht="27.75" customHeight="1">
      <c r="A11" s="380" t="s">
        <v>183</v>
      </c>
      <c r="B11" s="356">
        <f>'入力シートInput Sheet'!$C$15</f>
        <v>0</v>
      </c>
      <c r="C11" s="356">
        <f>'入力シートInput Sheet'!$C$31</f>
        <v>0</v>
      </c>
      <c r="D11" s="356">
        <f>'入力シートInput Sheet'!$C$36</f>
        <v>0</v>
      </c>
      <c r="E11" s="360">
        <f>'入力シートInput Sheet'!$C$41</f>
        <v>0</v>
      </c>
    </row>
    <row r="12" spans="1:10" ht="27.75" customHeight="1" thickBot="1">
      <c r="A12" s="381" t="s">
        <v>184</v>
      </c>
      <c r="B12" s="357">
        <f>'入力シートInput Sheet'!$C$17</f>
        <v>0</v>
      </c>
      <c r="C12" s="357">
        <f>'入力シートInput Sheet'!$C$33</f>
        <v>0</v>
      </c>
      <c r="D12" s="357">
        <f>'入力シートInput Sheet'!$C$38</f>
        <v>0</v>
      </c>
      <c r="E12" s="359">
        <f>'入力シートInput Sheet'!$C$43</f>
        <v>0</v>
      </c>
      <c r="F12" s="315"/>
      <c r="G12" s="315"/>
      <c r="H12" s="315"/>
      <c r="I12" s="315"/>
      <c r="J12" s="315"/>
    </row>
    <row r="13" spans="1:10" ht="18" customHeight="1">
      <c r="A13" s="323"/>
      <c r="B13" s="321"/>
      <c r="C13" s="321"/>
      <c r="D13" s="321"/>
      <c r="E13" s="321"/>
      <c r="F13" s="315"/>
      <c r="G13" s="315"/>
      <c r="H13" s="315"/>
      <c r="I13" s="315"/>
      <c r="J13" s="315"/>
    </row>
    <row r="14" spans="1:10" ht="24.75" customHeight="1" thickBot="1">
      <c r="A14" s="322" t="s">
        <v>185</v>
      </c>
    </row>
    <row r="15" spans="1:10" ht="43.5" customHeight="1" thickBot="1">
      <c r="A15" s="311" t="s">
        <v>186</v>
      </c>
      <c r="B15" s="312"/>
      <c r="C15" s="312"/>
      <c r="D15" s="312"/>
      <c r="E15" s="349" t="s">
        <v>187</v>
      </c>
      <c r="F15" s="313"/>
      <c r="G15" s="313"/>
      <c r="H15" s="313"/>
      <c r="I15" s="313"/>
      <c r="J15" s="313"/>
    </row>
    <row r="16" spans="1:10" s="320" customFormat="1" ht="70.5" customHeight="1" thickBot="1">
      <c r="A16" s="365" t="s">
        <v>35</v>
      </c>
      <c r="B16" s="947">
        <f>'入力シートInput Sheet'!B68</f>
        <v>0</v>
      </c>
      <c r="C16" s="948"/>
      <c r="D16" s="948"/>
      <c r="E16" s="949"/>
      <c r="F16" s="319"/>
      <c r="G16" s="319"/>
      <c r="H16" s="319"/>
      <c r="I16" s="319"/>
      <c r="J16" s="319"/>
    </row>
    <row r="17" spans="1:10" s="320" customFormat="1" ht="40.5" customHeight="1" thickBot="1">
      <c r="A17" s="835" t="s">
        <v>36</v>
      </c>
      <c r="B17" s="407" t="s">
        <v>37</v>
      </c>
      <c r="C17" s="408" t="s">
        <v>38</v>
      </c>
      <c r="D17" s="950" t="str">
        <f>IF('入力シートInput Sheet'!D69="","",'入力シートInput Sheet'!D69)</f>
        <v/>
      </c>
      <c r="E17" s="950"/>
      <c r="F17" s="319"/>
      <c r="G17" s="319"/>
      <c r="H17" s="319"/>
      <c r="I17" s="319"/>
      <c r="J17" s="319"/>
    </row>
    <row r="18" spans="1:10" s="320" customFormat="1" ht="40.5" customHeight="1" thickBot="1">
      <c r="A18" s="836"/>
      <c r="B18" s="407" t="s">
        <v>39</v>
      </c>
      <c r="C18" s="408" t="s">
        <v>40</v>
      </c>
      <c r="D18" s="951" t="str">
        <f>IF('入力シートInput Sheet'!D70="","",'入力シートInput Sheet'!D70)</f>
        <v/>
      </c>
      <c r="E18" s="952"/>
      <c r="F18" s="319"/>
      <c r="G18" s="319"/>
      <c r="H18" s="319"/>
      <c r="I18" s="319"/>
      <c r="J18" s="319"/>
    </row>
    <row r="19" spans="1:10" s="320" customFormat="1" ht="39" customHeight="1" thickBot="1">
      <c r="A19" s="836"/>
      <c r="B19" s="953" t="s">
        <v>41</v>
      </c>
      <c r="C19" s="954"/>
      <c r="D19" s="951">
        <f>'入力シートInput Sheet'!D71</f>
        <v>0</v>
      </c>
      <c r="E19" s="952"/>
      <c r="F19" s="319"/>
      <c r="G19" s="319"/>
      <c r="H19" s="319"/>
      <c r="I19" s="319"/>
      <c r="J19" s="319"/>
    </row>
    <row r="20" spans="1:10" s="320" customFormat="1" ht="39" customHeight="1" thickBot="1">
      <c r="A20" s="837"/>
      <c r="B20" s="953" t="s">
        <v>42</v>
      </c>
      <c r="C20" s="954"/>
      <c r="D20" s="951">
        <f>'入力シートInput Sheet'!D72</f>
        <v>0</v>
      </c>
      <c r="E20" s="952"/>
      <c r="F20" s="319"/>
      <c r="G20" s="319"/>
      <c r="H20" s="319"/>
      <c r="I20" s="319"/>
      <c r="J20" s="319"/>
    </row>
    <row r="21" spans="1:10" ht="35.25" customHeight="1">
      <c r="A21" s="955" t="s">
        <v>43</v>
      </c>
      <c r="B21" s="956" t="s">
        <v>44</v>
      </c>
      <c r="C21" s="957"/>
      <c r="D21" s="958"/>
      <c r="E21" s="959">
        <f>'入力シートInput Sheet'!$E$73</f>
        <v>0</v>
      </c>
    </row>
    <row r="22" spans="1:10" ht="35.25" customHeight="1">
      <c r="A22" s="934"/>
      <c r="B22" s="965" t="s">
        <v>45</v>
      </c>
      <c r="C22" s="966"/>
      <c r="D22" s="967"/>
      <c r="E22" s="960"/>
    </row>
    <row r="23" spans="1:10" ht="35.25" customHeight="1" thickBot="1">
      <c r="A23" s="935"/>
      <c r="B23" s="971" t="s">
        <v>188</v>
      </c>
      <c r="C23" s="972"/>
      <c r="D23" s="973"/>
      <c r="E23" s="961"/>
    </row>
    <row r="24" spans="1:10" ht="54" customHeight="1" thickBot="1">
      <c r="A24" s="367" t="s">
        <v>46</v>
      </c>
      <c r="B24" s="989" t="s">
        <v>47</v>
      </c>
      <c r="C24" s="990"/>
      <c r="D24" s="991"/>
      <c r="E24" s="546">
        <f>'入力シートInput Sheet'!$E$76</f>
        <v>0</v>
      </c>
    </row>
    <row r="25" spans="1:10" ht="21" customHeight="1">
      <c r="A25" s="933" t="s">
        <v>48</v>
      </c>
      <c r="B25" s="1011" t="s">
        <v>49</v>
      </c>
      <c r="C25" s="1012"/>
      <c r="D25" s="1012"/>
      <c r="E25" s="974">
        <f>'入力シートInput Sheet'!$E$77</f>
        <v>0</v>
      </c>
      <c r="F25" s="314"/>
    </row>
    <row r="26" spans="1:10" ht="34.5" customHeight="1">
      <c r="A26" s="934"/>
      <c r="B26" s="977" t="s">
        <v>50</v>
      </c>
      <c r="C26" s="978"/>
      <c r="D26" s="978"/>
      <c r="E26" s="975"/>
    </row>
    <row r="27" spans="1:10" ht="21" customHeight="1">
      <c r="A27" s="934"/>
      <c r="B27" s="977" t="s">
        <v>51</v>
      </c>
      <c r="C27" s="978"/>
      <c r="D27" s="978"/>
      <c r="E27" s="975"/>
    </row>
    <row r="28" spans="1:10" ht="21" customHeight="1">
      <c r="A28" s="934"/>
      <c r="B28" s="977" t="s">
        <v>52</v>
      </c>
      <c r="C28" s="978"/>
      <c r="D28" s="978"/>
      <c r="E28" s="975"/>
    </row>
    <row r="29" spans="1:10" ht="21" customHeight="1">
      <c r="A29" s="934"/>
      <c r="B29" s="977" t="s">
        <v>53</v>
      </c>
      <c r="C29" s="978"/>
      <c r="D29" s="978"/>
      <c r="E29" s="975"/>
    </row>
    <row r="30" spans="1:10" ht="30" customHeight="1">
      <c r="A30" s="934"/>
      <c r="B30" s="977" t="s">
        <v>54</v>
      </c>
      <c r="C30" s="978"/>
      <c r="D30" s="978"/>
      <c r="E30" s="975"/>
    </row>
    <row r="31" spans="1:10" ht="21" customHeight="1">
      <c r="A31" s="934"/>
      <c r="B31" s="979"/>
      <c r="C31" s="980"/>
      <c r="D31" s="980"/>
      <c r="E31" s="976"/>
    </row>
    <row r="32" spans="1:10" ht="57.75" customHeight="1" thickBot="1">
      <c r="A32" s="935"/>
      <c r="B32" s="1008" t="s">
        <v>55</v>
      </c>
      <c r="C32" s="1009"/>
      <c r="D32" s="1010"/>
      <c r="E32" s="547">
        <f>'入力シートInput Sheet'!$E$84</f>
        <v>0</v>
      </c>
    </row>
    <row r="33" spans="1:5" ht="24.75" customHeight="1">
      <c r="A33" s="933" t="s">
        <v>56</v>
      </c>
      <c r="B33" s="1011" t="s">
        <v>57</v>
      </c>
      <c r="C33" s="1012"/>
      <c r="D33" s="1013"/>
      <c r="E33" s="1001">
        <f>'入力シートInput Sheet'!$E$85</f>
        <v>0</v>
      </c>
    </row>
    <row r="34" spans="1:5" ht="8.25" customHeight="1">
      <c r="A34" s="934"/>
      <c r="B34" s="402"/>
      <c r="C34" s="403"/>
      <c r="D34" s="403"/>
      <c r="E34" s="960"/>
    </row>
    <row r="35" spans="1:5" ht="24.75" customHeight="1">
      <c r="A35" s="934"/>
      <c r="B35" s="965" t="s">
        <v>58</v>
      </c>
      <c r="C35" s="966"/>
      <c r="D35" s="967"/>
      <c r="E35" s="960"/>
    </row>
    <row r="36" spans="1:5" ht="24.75" customHeight="1">
      <c r="A36" s="934"/>
      <c r="B36" s="965" t="s">
        <v>59</v>
      </c>
      <c r="C36" s="966"/>
      <c r="D36" s="967"/>
      <c r="E36" s="960"/>
    </row>
    <row r="37" spans="1:5" ht="24.75" customHeight="1">
      <c r="A37" s="934"/>
      <c r="B37" s="965" t="s">
        <v>189</v>
      </c>
      <c r="C37" s="966"/>
      <c r="D37" s="967"/>
      <c r="E37" s="960"/>
    </row>
    <row r="38" spans="1:5" ht="24.75" customHeight="1">
      <c r="A38" s="934"/>
      <c r="B38" s="965" t="s">
        <v>60</v>
      </c>
      <c r="C38" s="966"/>
      <c r="D38" s="967"/>
      <c r="E38" s="1007"/>
    </row>
    <row r="39" spans="1:5" ht="79.5" customHeight="1" thickBot="1">
      <c r="A39" s="935"/>
      <c r="B39" s="1008" t="s">
        <v>61</v>
      </c>
      <c r="C39" s="1009"/>
      <c r="D39" s="1010"/>
      <c r="E39" s="548">
        <f>'入力シートInput Sheet'!$E$91</f>
        <v>0</v>
      </c>
    </row>
    <row r="40" spans="1:5" ht="24" customHeight="1">
      <c r="A40" s="933" t="s">
        <v>62</v>
      </c>
      <c r="B40" s="936" t="s">
        <v>63</v>
      </c>
      <c r="C40" s="937"/>
      <c r="D40" s="938"/>
      <c r="E40" s="981">
        <f>'入力シートInput Sheet'!$E$92</f>
        <v>0</v>
      </c>
    </row>
    <row r="41" spans="1:5" ht="13.5" customHeight="1">
      <c r="A41" s="934"/>
      <c r="B41" s="402"/>
      <c r="C41" s="403"/>
      <c r="D41" s="403"/>
      <c r="E41" s="982"/>
    </row>
    <row r="42" spans="1:5" ht="24" customHeight="1">
      <c r="A42" s="934"/>
      <c r="B42" s="965" t="s">
        <v>64</v>
      </c>
      <c r="C42" s="966"/>
      <c r="D42" s="967"/>
      <c r="E42" s="982"/>
    </row>
    <row r="43" spans="1:5" ht="24" customHeight="1">
      <c r="A43" s="934"/>
      <c r="B43" s="404" t="s">
        <v>65</v>
      </c>
      <c r="C43" s="997" t="s">
        <v>66</v>
      </c>
      <c r="D43" s="998"/>
      <c r="E43" s="982"/>
    </row>
    <row r="44" spans="1:5" ht="9.75" customHeight="1" thickBot="1">
      <c r="A44" s="935"/>
      <c r="B44" s="405"/>
      <c r="C44" s="999"/>
      <c r="D44" s="1000"/>
      <c r="E44" s="983"/>
    </row>
    <row r="45" spans="1:5" ht="23.25" customHeight="1">
      <c r="A45" s="933" t="s">
        <v>67</v>
      </c>
      <c r="B45" s="956" t="s">
        <v>68</v>
      </c>
      <c r="C45" s="957"/>
      <c r="D45" s="958"/>
      <c r="E45" s="1001">
        <f>'入力シートInput Sheet'!$E$97</f>
        <v>0</v>
      </c>
    </row>
    <row r="46" spans="1:5" ht="27.75" customHeight="1">
      <c r="A46" s="934"/>
      <c r="B46" s="962" t="s">
        <v>190</v>
      </c>
      <c r="C46" s="963"/>
      <c r="D46" s="406"/>
      <c r="E46" s="960"/>
    </row>
    <row r="47" spans="1:5" ht="36.75" customHeight="1" thickBot="1">
      <c r="A47" s="935"/>
      <c r="B47" s="1002" t="s">
        <v>69</v>
      </c>
      <c r="C47" s="999"/>
      <c r="D47" s="1000"/>
      <c r="E47" s="961"/>
    </row>
    <row r="48" spans="1:5" ht="34.5" customHeight="1">
      <c r="A48" s="933" t="s">
        <v>70</v>
      </c>
      <c r="B48" s="956" t="s">
        <v>71</v>
      </c>
      <c r="C48" s="957"/>
      <c r="D48" s="958"/>
      <c r="E48" s="981">
        <f>'入力シートInput Sheet'!$E$100</f>
        <v>0</v>
      </c>
    </row>
    <row r="49" spans="1:10" ht="34.5" customHeight="1">
      <c r="A49" s="934"/>
      <c r="B49" s="962" t="s">
        <v>72</v>
      </c>
      <c r="C49" s="963"/>
      <c r="D49" s="964"/>
      <c r="E49" s="982"/>
    </row>
    <row r="50" spans="1:10" ht="34.5" customHeight="1">
      <c r="A50" s="934"/>
      <c r="B50" s="965" t="s">
        <v>73</v>
      </c>
      <c r="C50" s="966"/>
      <c r="D50" s="967"/>
      <c r="E50" s="982"/>
    </row>
    <row r="51" spans="1:10" ht="21.75" customHeight="1">
      <c r="A51" s="934"/>
      <c r="B51" s="968" t="s">
        <v>74</v>
      </c>
      <c r="C51" s="969"/>
      <c r="D51" s="970"/>
      <c r="E51" s="982"/>
    </row>
    <row r="52" spans="1:10" ht="22.5" customHeight="1" thickBot="1">
      <c r="A52" s="934"/>
      <c r="B52" s="986" t="s">
        <v>75</v>
      </c>
      <c r="C52" s="987"/>
      <c r="D52" s="988"/>
      <c r="E52" s="1003"/>
    </row>
    <row r="53" spans="1:10" ht="51.75" customHeight="1" thickBot="1">
      <c r="A53" s="368" t="s">
        <v>76</v>
      </c>
      <c r="B53" s="989" t="s">
        <v>77</v>
      </c>
      <c r="C53" s="990"/>
      <c r="D53" s="991"/>
      <c r="E53" s="549">
        <f>'入力シートInput Sheet'!$E$105</f>
        <v>0</v>
      </c>
    </row>
    <row r="54" spans="1:10" ht="26.25" customHeight="1">
      <c r="A54" s="933" t="s">
        <v>78</v>
      </c>
      <c r="B54" s="956" t="s">
        <v>79</v>
      </c>
      <c r="C54" s="957"/>
      <c r="D54" s="958"/>
      <c r="E54" s="981">
        <f>'入力シートInput Sheet'!$E$106</f>
        <v>0</v>
      </c>
    </row>
    <row r="55" spans="1:10" ht="26.25" customHeight="1">
      <c r="A55" s="934"/>
      <c r="B55" s="962" t="s">
        <v>80</v>
      </c>
      <c r="C55" s="963"/>
      <c r="D55" s="964"/>
      <c r="E55" s="982"/>
    </row>
    <row r="56" spans="1:10" ht="26.25" customHeight="1">
      <c r="A56" s="934"/>
      <c r="B56" s="962" t="s">
        <v>81</v>
      </c>
      <c r="C56" s="963"/>
      <c r="D56" s="964"/>
      <c r="E56" s="982"/>
    </row>
    <row r="57" spans="1:10" ht="27" customHeight="1" thickBot="1">
      <c r="A57" s="935"/>
      <c r="B57" s="1004" t="s">
        <v>82</v>
      </c>
      <c r="C57" s="1005"/>
      <c r="D57" s="1006"/>
      <c r="E57" s="983"/>
    </row>
    <row r="58" spans="1:10" ht="65.25" customHeight="1" thickBot="1">
      <c r="A58" s="369"/>
      <c r="B58" s="995" t="s">
        <v>84</v>
      </c>
      <c r="C58" s="996"/>
      <c r="D58" s="996"/>
      <c r="E58" s="550">
        <f>'入力シートInput Sheet'!$E$110</f>
        <v>0</v>
      </c>
    </row>
    <row r="59" spans="1:10" ht="24" customHeight="1">
      <c r="A59" s="378" t="s">
        <v>191</v>
      </c>
      <c r="B59" s="378"/>
      <c r="C59" s="378"/>
      <c r="D59" s="378"/>
      <c r="E59" s="370"/>
    </row>
    <row r="60" spans="1:10" ht="48.75" customHeight="1" thickBot="1">
      <c r="A60" s="994" t="s">
        <v>192</v>
      </c>
      <c r="B60" s="994"/>
      <c r="C60" s="994"/>
      <c r="D60" s="994"/>
      <c r="E60" s="370"/>
    </row>
    <row r="61" spans="1:10" ht="30.75" customHeight="1">
      <c r="A61" s="371"/>
      <c r="B61" s="992" t="s">
        <v>193</v>
      </c>
      <c r="C61" s="984" t="s">
        <v>194</v>
      </c>
      <c r="D61" s="372" t="s">
        <v>195</v>
      </c>
      <c r="E61" s="361"/>
    </row>
    <row r="62" spans="1:10" ht="34.5" customHeight="1" thickBot="1">
      <c r="A62" s="373"/>
      <c r="B62" s="993"/>
      <c r="C62" s="985"/>
      <c r="D62" s="372" t="s">
        <v>196</v>
      </c>
      <c r="E62" s="362"/>
    </row>
    <row r="63" spans="1:10" ht="18" customHeight="1" thickBot="1">
      <c r="A63" s="373"/>
      <c r="B63" s="373"/>
      <c r="C63" s="373"/>
      <c r="D63" s="315"/>
      <c r="E63" s="384" t="s">
        <v>197</v>
      </c>
      <c r="F63" s="315"/>
      <c r="G63" s="315"/>
      <c r="H63" s="315"/>
      <c r="I63" s="315"/>
      <c r="J63" s="315"/>
    </row>
    <row r="64" spans="1:10" ht="39" customHeight="1">
      <c r="A64" s="379" t="s">
        <v>180</v>
      </c>
      <c r="B64" s="354">
        <f>'入力シートInput Sheet'!C8</f>
        <v>0</v>
      </c>
      <c r="C64" s="939"/>
      <c r="D64" s="941"/>
      <c r="E64" s="942"/>
    </row>
    <row r="65" spans="1:10" ht="30.75" customHeight="1">
      <c r="A65" s="380" t="s">
        <v>181</v>
      </c>
      <c r="B65" s="355" t="str">
        <f>'入力シートInput Sheet'!$C$10&amp;"・"&amp;'入力シートInput Sheet'!$C$11</f>
        <v>・</v>
      </c>
      <c r="C65" s="940"/>
      <c r="D65" s="943"/>
      <c r="E65" s="944"/>
      <c r="F65" s="315"/>
      <c r="G65" s="315"/>
      <c r="H65" s="315"/>
      <c r="I65" s="315"/>
      <c r="J65" s="315"/>
    </row>
    <row r="66" spans="1:10" ht="24" customHeight="1">
      <c r="A66" s="945" t="s">
        <v>182</v>
      </c>
      <c r="B66" s="382" t="s">
        <v>13</v>
      </c>
      <c r="C66" s="358">
        <f>'入力シートInput Sheet'!$C$19</f>
        <v>0</v>
      </c>
      <c r="D66" s="324"/>
      <c r="E66" s="325"/>
      <c r="F66" s="315"/>
      <c r="G66" s="315"/>
      <c r="H66" s="315"/>
      <c r="I66" s="315"/>
      <c r="J66" s="315"/>
    </row>
    <row r="67" spans="1:10" ht="24" customHeight="1" thickBot="1">
      <c r="A67" s="1014"/>
      <c r="B67" s="383" t="s">
        <v>14</v>
      </c>
      <c r="C67" s="363">
        <f>'入力シートInput Sheet'!$C$20</f>
        <v>0</v>
      </c>
      <c r="D67" s="352"/>
      <c r="E67" s="353"/>
      <c r="F67" s="315"/>
      <c r="G67" s="315"/>
      <c r="H67" s="315"/>
      <c r="I67" s="315"/>
      <c r="J67" s="315"/>
    </row>
    <row r="68" spans="1:10" ht="24.75" customHeight="1">
      <c r="A68" s="317"/>
      <c r="B68" s="317"/>
      <c r="C68" s="317"/>
      <c r="D68" s="317"/>
      <c r="E68" s="317"/>
      <c r="F68" s="310"/>
      <c r="G68" s="310"/>
      <c r="H68" s="310"/>
      <c r="I68" s="310"/>
      <c r="J68" s="310"/>
    </row>
    <row r="69" spans="1:10" ht="24.75" customHeight="1" thickBot="1">
      <c r="A69" s="322" t="s">
        <v>198</v>
      </c>
    </row>
    <row r="70" spans="1:10" ht="43.5" customHeight="1" thickBot="1">
      <c r="A70" s="311" t="s">
        <v>199</v>
      </c>
      <c r="B70" s="312"/>
      <c r="C70" s="312"/>
      <c r="D70" s="312"/>
      <c r="E70" s="349" t="s">
        <v>187</v>
      </c>
      <c r="F70" s="313"/>
      <c r="G70" s="313"/>
      <c r="H70" s="313"/>
      <c r="I70" s="313"/>
      <c r="J70" s="313"/>
    </row>
    <row r="71" spans="1:10" ht="63.75" customHeight="1">
      <c r="A71" s="955" t="s">
        <v>43</v>
      </c>
      <c r="B71" s="1015" t="s">
        <v>85</v>
      </c>
      <c r="C71" s="1016"/>
      <c r="D71" s="1017"/>
      <c r="E71" s="1018">
        <f>'入力シートInput Sheet'!$E$117</f>
        <v>0</v>
      </c>
    </row>
    <row r="72" spans="1:10" ht="63.75" customHeight="1" thickBot="1">
      <c r="A72" s="934"/>
      <c r="B72" s="374" t="s">
        <v>86</v>
      </c>
      <c r="C72" s="375" t="s">
        <v>87</v>
      </c>
      <c r="D72" s="376"/>
      <c r="E72" s="1019"/>
    </row>
    <row r="73" spans="1:10" ht="21.75" customHeight="1">
      <c r="A73" s="933" t="s">
        <v>46</v>
      </c>
      <c r="B73" s="1034" t="s">
        <v>88</v>
      </c>
      <c r="C73" s="1035"/>
      <c r="D73" s="1036"/>
      <c r="E73" s="1037">
        <f>'入力シートInput Sheet'!$E$119</f>
        <v>0</v>
      </c>
    </row>
    <row r="74" spans="1:10" ht="21.75" customHeight="1">
      <c r="A74" s="934"/>
      <c r="B74" s="374" t="s">
        <v>89</v>
      </c>
      <c r="C74" s="1039" t="s">
        <v>90</v>
      </c>
      <c r="D74" s="1040"/>
      <c r="E74" s="1038"/>
    </row>
    <row r="75" spans="1:10" ht="21.75" customHeight="1">
      <c r="A75" s="934"/>
      <c r="B75" s="374" t="s">
        <v>91</v>
      </c>
      <c r="C75" s="1039" t="s">
        <v>92</v>
      </c>
      <c r="D75" s="1040"/>
      <c r="E75" s="1038"/>
    </row>
    <row r="76" spans="1:10" ht="21.75" customHeight="1">
      <c r="A76" s="934"/>
      <c r="B76" s="374" t="s">
        <v>93</v>
      </c>
      <c r="C76" s="1041" t="s">
        <v>94</v>
      </c>
      <c r="D76" s="1042"/>
      <c r="E76" s="1038"/>
    </row>
    <row r="77" spans="1:10" ht="21" customHeight="1">
      <c r="A77" s="934"/>
      <c r="B77" s="1043" t="s">
        <v>95</v>
      </c>
      <c r="C77" s="1043"/>
      <c r="D77" s="1043"/>
      <c r="E77" s="551">
        <f>'入力シートInput Sheet'!$E$123</f>
        <v>0</v>
      </c>
      <c r="F77" s="314"/>
    </row>
    <row r="78" spans="1:10" ht="21" customHeight="1" thickBot="1">
      <c r="A78" s="934"/>
      <c r="B78" s="1044" t="s">
        <v>96</v>
      </c>
      <c r="C78" s="1045"/>
      <c r="D78" s="481"/>
      <c r="E78" s="552">
        <f>'入力シートInput Sheet'!$E$124</f>
        <v>0</v>
      </c>
      <c r="F78" s="314"/>
    </row>
    <row r="79" spans="1:10" ht="90.75" customHeight="1">
      <c r="A79" s="933" t="s">
        <v>97</v>
      </c>
      <c r="B79" s="1031" t="s">
        <v>200</v>
      </c>
      <c r="C79" s="1032"/>
      <c r="D79" s="1033"/>
      <c r="E79" s="1018">
        <f>'入力シートInput Sheet'!$E$125</f>
        <v>0</v>
      </c>
    </row>
    <row r="80" spans="1:10" ht="21" customHeight="1">
      <c r="A80" s="934"/>
      <c r="B80" s="479" t="s">
        <v>201</v>
      </c>
      <c r="C80" s="1046" t="s">
        <v>202</v>
      </c>
      <c r="D80" s="1047"/>
      <c r="E80" s="1038"/>
    </row>
    <row r="81" spans="1:10" ht="21" customHeight="1" thickBot="1">
      <c r="A81" s="935"/>
      <c r="B81" s="479" t="s">
        <v>203</v>
      </c>
      <c r="C81" s="1048" t="s">
        <v>204</v>
      </c>
      <c r="D81" s="1049"/>
      <c r="E81" s="1050"/>
    </row>
    <row r="82" spans="1:10" ht="103.5" customHeight="1" thickBot="1">
      <c r="A82" s="480" t="s">
        <v>205</v>
      </c>
      <c r="B82" s="1015" t="s">
        <v>100</v>
      </c>
      <c r="C82" s="1016"/>
      <c r="D82" s="1017"/>
      <c r="E82" s="553">
        <f>'入力シートInput Sheet'!$E$128</f>
        <v>0</v>
      </c>
    </row>
    <row r="83" spans="1:10" ht="64.5" customHeight="1" thickBot="1">
      <c r="A83" s="480" t="s">
        <v>206</v>
      </c>
      <c r="B83" s="1031" t="s">
        <v>207</v>
      </c>
      <c r="C83" s="1032"/>
      <c r="D83" s="1033"/>
      <c r="E83" s="554">
        <f>'入力シートInput Sheet'!$E$129</f>
        <v>0</v>
      </c>
    </row>
    <row r="84" spans="1:10" ht="102" customHeight="1" thickBot="1">
      <c r="A84" s="1020" t="s">
        <v>208</v>
      </c>
      <c r="B84" s="1022" t="s">
        <v>209</v>
      </c>
      <c r="C84" s="1023"/>
      <c r="D84" s="1024"/>
      <c r="E84" s="553">
        <f>'入力シートInput Sheet'!$E$130</f>
        <v>0</v>
      </c>
    </row>
    <row r="85" spans="1:10" ht="47.25" customHeight="1" thickBot="1">
      <c r="A85" s="1021"/>
      <c r="B85" s="1025" t="s">
        <v>102</v>
      </c>
      <c r="C85" s="1026"/>
      <c r="D85" s="377"/>
      <c r="E85" s="553">
        <f>'入力シートInput Sheet'!$E$131</f>
        <v>0</v>
      </c>
    </row>
    <row r="86" spans="1:10" ht="24" customHeight="1" thickBot="1">
      <c r="A86" s="315"/>
      <c r="B86" s="315"/>
      <c r="C86" s="315"/>
      <c r="D86" s="370"/>
      <c r="E86" s="370"/>
    </row>
    <row r="87" spans="1:10" ht="43.5" customHeight="1" thickBot="1">
      <c r="A87" s="311" t="s">
        <v>103</v>
      </c>
      <c r="B87" s="312"/>
      <c r="C87" s="312"/>
      <c r="D87" s="312"/>
      <c r="E87" s="312"/>
      <c r="F87" s="313"/>
      <c r="G87" s="316"/>
      <c r="H87" s="316"/>
      <c r="I87" s="316"/>
      <c r="J87" s="316"/>
    </row>
    <row r="88" spans="1:10" ht="37.5" customHeight="1">
      <c r="A88" s="1027" t="s">
        <v>104</v>
      </c>
      <c r="B88" s="385" t="s">
        <v>210</v>
      </c>
      <c r="C88" s="386" t="s">
        <v>105</v>
      </c>
      <c r="D88" s="387"/>
      <c r="E88" s="1029" t="s">
        <v>2035</v>
      </c>
      <c r="G88">
        <v>1</v>
      </c>
    </row>
    <row r="89" spans="1:10" ht="30" customHeight="1">
      <c r="A89" s="1028"/>
      <c r="B89" s="388" t="s">
        <v>106</v>
      </c>
      <c r="C89" s="364">
        <f>'入力シートInput Sheet'!$C$138</f>
        <v>0</v>
      </c>
      <c r="D89" s="389" t="s">
        <v>211</v>
      </c>
      <c r="E89" s="1030"/>
    </row>
  </sheetData>
  <sheetProtection algorithmName="SHA-512" hashValue="XcPW3Hz41lPXHDtrlID8xDJL2o0m6YhsHyItdduRVdtTdfVqXj9l1MCg478hQFHeVtEMF0o3Y+XAA4imE3m0Cg==" saltValue="u/5ey+OmsVuBGEt3nhGweg==" spinCount="100000" sheet="1" objects="1" scenarios="1"/>
  <protectedRanges>
    <protectedRange password="CCEB" sqref="A64:B64 D64:E64 A65:E67 D7:E7 C8:E8" name="範囲1_1_1"/>
  </protectedRanges>
  <mergeCells count="91">
    <mergeCell ref="A73:A78"/>
    <mergeCell ref="A79:A81"/>
    <mergeCell ref="C80:D80"/>
    <mergeCell ref="C81:D81"/>
    <mergeCell ref="E79:E81"/>
    <mergeCell ref="A4:E4"/>
    <mergeCell ref="A84:A85"/>
    <mergeCell ref="B84:D84"/>
    <mergeCell ref="B85:C85"/>
    <mergeCell ref="A88:A89"/>
    <mergeCell ref="E88:E89"/>
    <mergeCell ref="B83:D83"/>
    <mergeCell ref="B79:D79"/>
    <mergeCell ref="B82:D82"/>
    <mergeCell ref="B73:D73"/>
    <mergeCell ref="E73:E76"/>
    <mergeCell ref="C74:D74"/>
    <mergeCell ref="C75:D75"/>
    <mergeCell ref="C76:D76"/>
    <mergeCell ref="B77:D77"/>
    <mergeCell ref="B78:C78"/>
    <mergeCell ref="C64:C65"/>
    <mergeCell ref="D64:E65"/>
    <mergeCell ref="A66:A67"/>
    <mergeCell ref="A71:A72"/>
    <mergeCell ref="B71:D71"/>
    <mergeCell ref="E71:E72"/>
    <mergeCell ref="B32:D32"/>
    <mergeCell ref="A25:A32"/>
    <mergeCell ref="B39:D39"/>
    <mergeCell ref="A33:A39"/>
    <mergeCell ref="B24:D24"/>
    <mergeCell ref="B25:D25"/>
    <mergeCell ref="B33:D33"/>
    <mergeCell ref="E33:E38"/>
    <mergeCell ref="B35:D35"/>
    <mergeCell ref="B36:D36"/>
    <mergeCell ref="B37:D37"/>
    <mergeCell ref="B38:D38"/>
    <mergeCell ref="A54:A57"/>
    <mergeCell ref="B54:D54"/>
    <mergeCell ref="B55:D55"/>
    <mergeCell ref="B56:D56"/>
    <mergeCell ref="B57:D57"/>
    <mergeCell ref="E40:E44"/>
    <mergeCell ref="B42:D42"/>
    <mergeCell ref="C61:C62"/>
    <mergeCell ref="B52:D52"/>
    <mergeCell ref="B53:D53"/>
    <mergeCell ref="B61:B62"/>
    <mergeCell ref="A60:D60"/>
    <mergeCell ref="B58:D58"/>
    <mergeCell ref="C43:D43"/>
    <mergeCell ref="C44:D44"/>
    <mergeCell ref="E54:E57"/>
    <mergeCell ref="A45:A47"/>
    <mergeCell ref="B45:D45"/>
    <mergeCell ref="E45:E47"/>
    <mergeCell ref="B47:D47"/>
    <mergeCell ref="E48:E52"/>
    <mergeCell ref="B22:D22"/>
    <mergeCell ref="B23:D23"/>
    <mergeCell ref="E25:E31"/>
    <mergeCell ref="B26:D26"/>
    <mergeCell ref="B27:D27"/>
    <mergeCell ref="B28:D28"/>
    <mergeCell ref="B29:D29"/>
    <mergeCell ref="B30:D30"/>
    <mergeCell ref="B31:D31"/>
    <mergeCell ref="B46:C46"/>
    <mergeCell ref="A48:A52"/>
    <mergeCell ref="B48:D48"/>
    <mergeCell ref="B49:D49"/>
    <mergeCell ref="B50:D50"/>
    <mergeCell ref="B51:D51"/>
    <mergeCell ref="A40:A44"/>
    <mergeCell ref="B40:D40"/>
    <mergeCell ref="C7:C8"/>
    <mergeCell ref="D7:E8"/>
    <mergeCell ref="A9:A10"/>
    <mergeCell ref="B16:E16"/>
    <mergeCell ref="A17:A20"/>
    <mergeCell ref="D17:E17"/>
    <mergeCell ref="D18:E18"/>
    <mergeCell ref="B19:C19"/>
    <mergeCell ref="D19:E19"/>
    <mergeCell ref="B20:C20"/>
    <mergeCell ref="D20:E20"/>
    <mergeCell ref="A21:A23"/>
    <mergeCell ref="B21:D21"/>
    <mergeCell ref="E21:E23"/>
  </mergeCells>
  <phoneticPr fontId="1"/>
  <conditionalFormatting sqref="C3">
    <cfRule type="containsBlanks" dxfId="8" priority="1">
      <formula>LEN(TRIM(C3))=0</formula>
    </cfRule>
  </conditionalFormatting>
  <conditionalFormatting sqref="E21:E23">
    <cfRule type="expression" dxfId="7" priority="14">
      <formula>INDIRECT("入力シート"&amp;CELL("Address",E76))="はい"</formula>
    </cfRule>
  </conditionalFormatting>
  <hyperlinks>
    <hyperlink ref="B43" r:id="rId1" display="https://www.meti.go.jp/policy/anpo/matrix_intro.html" xr:uid="{00000000-0004-0000-0400-000000000000}"/>
    <hyperlink ref="C43" r:id="rId2" xr:uid="{00000000-0004-0000-0400-000001000000}"/>
    <hyperlink ref="B51" r:id="rId3" location="user-list" xr:uid="{00000000-0004-0000-0400-000002000000}"/>
    <hyperlink ref="B52" r:id="rId4" location="howaitokoku" xr:uid="{00000000-0004-0000-0400-000003000000}"/>
    <hyperlink ref="B47" r:id="rId5" location="howaitokoku" xr:uid="{00000000-0004-0000-0400-000004000000}"/>
    <hyperlink ref="C88" r:id="rId6" xr:uid="{00000000-0004-0000-0400-000005000000}"/>
    <hyperlink ref="C74" r:id="rId7" xr:uid="{00000000-0004-0000-0400-000006000000}"/>
    <hyperlink ref="C75" r:id="rId8" xr:uid="{00000000-0004-0000-0400-000007000000}"/>
    <hyperlink ref="C76" r:id="rId9" xr:uid="{00000000-0004-0000-0400-000008000000}"/>
  </hyperlinks>
  <pageMargins left="0.70866141732283472" right="0.70866141732283472" top="0.74803149606299213" bottom="0.74803149606299213" header="0.31496062992125984" footer="0.31496062992125984"/>
  <pageSetup paperSize="9" scale="46" fitToHeight="0" orientation="portrait" r:id="rId10"/>
  <headerFooter scaleWithDoc="0">
    <oddHeader>&amp;R&amp;14&amp;G</oddHeader>
  </headerFooter>
  <drawing r:id="rId11"/>
  <legacyDrawing r:id="rId12"/>
  <legacyDrawingHF r:id="rId13"/>
  <mc:AlternateContent xmlns:mc="http://schemas.openxmlformats.org/markup-compatibility/2006">
    <mc:Choice Requires="x14">
      <controls>
        <mc:AlternateContent xmlns:mc="http://schemas.openxmlformats.org/markup-compatibility/2006">
          <mc:Choice Requires="x14">
            <control shapeId="59393" r:id="rId14" name="Check Box 1">
              <controlPr defaultSize="0" autoFill="0" autoLine="0" autoPict="0">
                <anchor moveWithCells="1">
                  <from>
                    <xdr:col>2</xdr:col>
                    <xdr:colOff>1038225</xdr:colOff>
                    <xdr:row>60</xdr:row>
                    <xdr:rowOff>19050</xdr:rowOff>
                  </from>
                  <to>
                    <xdr:col>2</xdr:col>
                    <xdr:colOff>1647825</xdr:colOff>
                    <xdr:row>62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ontainsBlanks" priority="3" id="{3F3648CB-49BD-4DF3-8AD9-BC106D933EF3}">
            <xm:f>LEN(TRIM('入力シートInput Sheet'!E28))=0</xm:f>
            <x14:dxf>
              <fill>
                <patternFill>
                  <bgColor theme="7" tint="0.79998168889431442"/>
                </patternFill>
              </fill>
            </x14:dxf>
          </x14:cfRule>
          <xm:sqref>E32</xm:sqref>
        </x14:conditionalFormatting>
        <x14:conditionalFormatting xmlns:xm="http://schemas.microsoft.com/office/excel/2006/main">
          <x14:cfRule type="expression" priority="12" id="{0681AC2D-4D03-4DE9-A7C6-FF28462CD378}">
            <xm:f>'入力シートInput Sheet'!E92="はい"</xm:f>
            <x14:dxf>
              <fill>
                <patternFill>
                  <bgColor theme="5" tint="0.59996337778862885"/>
                </patternFill>
              </fill>
            </x14:dxf>
          </x14:cfRule>
          <xm:sqref>E40:E44 E48:E57</xm:sqref>
        </x14:conditionalFormatting>
        <x14:conditionalFormatting xmlns:xm="http://schemas.microsoft.com/office/excel/2006/main">
          <x14:cfRule type="expression" priority="7" id="{472C1A9F-2258-4A91-BA16-73589D6CC535}">
            <xm:f>'入力シートInput Sheet'!E92="不明"</xm:f>
            <x14:dxf>
              <font>
                <color auto="1"/>
              </font>
              <fill>
                <patternFill>
                  <bgColor theme="5" tint="0.59996337778862885"/>
                </patternFill>
              </fill>
            </x14:dxf>
          </x14:cfRule>
          <xm:sqref>E40:E44</xm:sqref>
        </x14:conditionalFormatting>
        <x14:conditionalFormatting xmlns:xm="http://schemas.microsoft.com/office/excel/2006/main">
          <x14:cfRule type="expression" priority="9" id="{5515C214-33E7-4495-84AB-214F27F68ACB}">
            <xm:f>'入力シートInput Sheet'!E110="いいえ→事務局で該非判定・取引審査を行います"</xm:f>
            <x14:dxf>
              <fill>
                <patternFill>
                  <bgColor theme="5" tint="0.59996337778862885"/>
                </patternFill>
              </fill>
            </x14:dxf>
          </x14:cfRule>
          <xm:sqref>E58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Y56"/>
  <sheetViews>
    <sheetView tabSelected="1" view="pageBreakPreview" zoomScaleNormal="100" zoomScaleSheetLayoutView="100" workbookViewId="0">
      <selection activeCell="C5" sqref="C5:R5"/>
    </sheetView>
  </sheetViews>
  <sheetFormatPr defaultColWidth="9" defaultRowHeight="13.5"/>
  <cols>
    <col min="1" max="1" width="3.125" style="113" customWidth="1"/>
    <col min="2" max="2" width="16.125" style="113" bestFit="1" customWidth="1"/>
    <col min="3" max="3" width="2.875" style="113" customWidth="1"/>
    <col min="4" max="5" width="4.25" style="113" customWidth="1"/>
    <col min="6" max="6" width="3.875" style="113" customWidth="1"/>
    <col min="7" max="8" width="5" style="113" customWidth="1"/>
    <col min="9" max="9" width="3.875" style="113" customWidth="1"/>
    <col min="10" max="10" width="4" style="113" customWidth="1"/>
    <col min="11" max="11" width="3.25" style="113" customWidth="1"/>
    <col min="12" max="12" width="5" style="113" customWidth="1"/>
    <col min="13" max="13" width="4.375" style="113" customWidth="1"/>
    <col min="14" max="16" width="5.125" style="113" customWidth="1"/>
    <col min="17" max="17" width="4" style="113" customWidth="1"/>
    <col min="18" max="18" width="3.375" style="113" bestFit="1" customWidth="1"/>
    <col min="19" max="19" width="4.375" style="113" customWidth="1"/>
    <col min="20" max="20" width="3.625" style="113" customWidth="1"/>
    <col min="21" max="21" width="4.375" style="113" customWidth="1"/>
    <col min="22" max="22" width="7.375" style="113" bestFit="1" customWidth="1"/>
    <col min="23" max="28" width="9" style="113"/>
    <col min="29" max="29" width="14.625" style="113" customWidth="1"/>
    <col min="30" max="30" width="4.125" style="113" customWidth="1"/>
    <col min="31" max="31" width="19.125" style="113" customWidth="1"/>
    <col min="32" max="32" width="2.875" style="113" customWidth="1"/>
    <col min="33" max="33" width="5.875" style="113" customWidth="1"/>
    <col min="34" max="34" width="5.25" style="113" customWidth="1"/>
    <col min="35" max="35" width="4.875" style="113" customWidth="1"/>
    <col min="36" max="37" width="5" style="113" customWidth="1"/>
    <col min="38" max="38" width="4.125" style="113" customWidth="1"/>
    <col min="39" max="39" width="4.875" style="113" customWidth="1"/>
    <col min="40" max="40" width="3.25" style="113" customWidth="1"/>
    <col min="41" max="41" width="5" style="113" customWidth="1"/>
    <col min="42" max="42" width="4.375" style="113" customWidth="1"/>
    <col min="43" max="45" width="5.125" style="113" customWidth="1"/>
    <col min="46" max="46" width="4" style="113" customWidth="1"/>
    <col min="47" max="47" width="3.375" style="113" bestFit="1" customWidth="1"/>
    <col min="48" max="48" width="4.375" style="113" customWidth="1"/>
    <col min="49" max="49" width="3.625" style="113" customWidth="1"/>
    <col min="50" max="50" width="4.375" style="113" customWidth="1"/>
    <col min="51" max="51" width="14.875" style="113" customWidth="1"/>
    <col min="52" max="16384" width="9" style="113"/>
  </cols>
  <sheetData>
    <row r="1" spans="1:51">
      <c r="A1" s="112" t="s">
        <v>2175</v>
      </c>
      <c r="B1" s="112"/>
      <c r="C1" s="112"/>
      <c r="N1" s="129" t="s">
        <v>114</v>
      </c>
      <c r="O1" s="129"/>
      <c r="P1" s="676" t="str">
        <f>'旅行命令(依頼)伺'!C1</f>
        <v>2026-350000-</v>
      </c>
      <c r="Q1" s="677"/>
      <c r="R1" s="677"/>
      <c r="S1" s="677"/>
      <c r="T1" s="677"/>
      <c r="U1" s="677"/>
      <c r="V1" s="129"/>
      <c r="AD1" s="112" t="s">
        <v>2176</v>
      </c>
      <c r="AE1" s="112"/>
      <c r="AF1" s="112"/>
      <c r="AQ1" s="129" t="s">
        <v>114</v>
      </c>
      <c r="AR1" s="129"/>
      <c r="AS1" s="676" t="str">
        <f>P1</f>
        <v>2026-350000-</v>
      </c>
      <c r="AT1" s="677"/>
      <c r="AU1" s="677"/>
      <c r="AV1" s="677"/>
      <c r="AW1" s="677"/>
      <c r="AX1" s="677"/>
      <c r="AY1" s="129">
        <f>V1</f>
        <v>0</v>
      </c>
    </row>
    <row r="2" spans="1:51" ht="93.75" customHeight="1">
      <c r="A2" s="130"/>
      <c r="B2" s="131"/>
      <c r="C2" s="131"/>
      <c r="AD2" s="130"/>
      <c r="AE2" s="131"/>
      <c r="AF2" s="131"/>
    </row>
    <row r="3" spans="1:51" ht="14.25" customHeight="1">
      <c r="A3" s="130"/>
      <c r="B3" s="131"/>
      <c r="C3" s="131"/>
      <c r="AD3" s="130"/>
      <c r="AE3" s="131"/>
      <c r="AF3" s="131"/>
    </row>
    <row r="4" spans="1:51" ht="24" thickBot="1">
      <c r="A4" s="691" t="s">
        <v>212</v>
      </c>
      <c r="B4" s="691"/>
      <c r="C4" s="691"/>
      <c r="D4" s="691"/>
      <c r="E4" s="691"/>
      <c r="F4" s="691"/>
      <c r="G4" s="691"/>
      <c r="H4" s="691"/>
      <c r="I4" s="691"/>
      <c r="J4" s="691"/>
      <c r="K4" s="691"/>
      <c r="L4" s="691"/>
      <c r="M4" s="691"/>
      <c r="N4" s="691"/>
      <c r="O4" s="691"/>
      <c r="P4" s="691"/>
      <c r="Q4" s="691"/>
      <c r="R4" s="691"/>
      <c r="S4" s="691"/>
      <c r="T4" s="691"/>
      <c r="U4" s="691"/>
      <c r="V4" s="691"/>
      <c r="AD4" s="678" t="s">
        <v>2177</v>
      </c>
      <c r="AE4" s="678"/>
      <c r="AF4" s="678"/>
      <c r="AG4" s="678"/>
      <c r="AH4" s="678"/>
      <c r="AI4" s="678"/>
      <c r="AJ4" s="678"/>
      <c r="AK4" s="678"/>
      <c r="AL4" s="678"/>
      <c r="AM4" s="678"/>
      <c r="AN4" s="678"/>
      <c r="AO4" s="678"/>
      <c r="AP4" s="678"/>
      <c r="AQ4" s="678"/>
      <c r="AR4" s="678"/>
      <c r="AS4" s="678"/>
      <c r="AT4" s="678"/>
      <c r="AU4" s="678"/>
      <c r="AV4" s="678"/>
      <c r="AW4" s="678"/>
      <c r="AX4" s="678"/>
      <c r="AY4" s="678"/>
    </row>
    <row r="5" spans="1:51" ht="27.75" customHeight="1" thickBot="1">
      <c r="A5" s="692" t="s">
        <v>213</v>
      </c>
      <c r="B5" s="693"/>
      <c r="C5" s="1277" t="str">
        <f>CONCATENATE('入力シートInput Sheet'!C8,"　",'入力シートInput Sheet'!C10,"　",'入力シートInput Sheet'!C11)</f>
        <v>　　</v>
      </c>
      <c r="D5" s="1278"/>
      <c r="E5" s="1278"/>
      <c r="F5" s="1278"/>
      <c r="G5" s="1278"/>
      <c r="H5" s="1278"/>
      <c r="I5" s="1278"/>
      <c r="J5" s="1278"/>
      <c r="K5" s="1278"/>
      <c r="L5" s="1278"/>
      <c r="M5" s="1278"/>
      <c r="N5" s="1278"/>
      <c r="O5" s="1278"/>
      <c r="P5" s="1278"/>
      <c r="Q5" s="1278"/>
      <c r="R5" s="1278"/>
      <c r="S5" s="681"/>
      <c r="T5" s="682"/>
      <c r="U5" s="682"/>
      <c r="V5" s="683"/>
      <c r="AD5" s="642" t="s">
        <v>2178</v>
      </c>
      <c r="AE5" s="643"/>
      <c r="AF5" s="679" t="str">
        <f>C5</f>
        <v>　　</v>
      </c>
      <c r="AG5" s="680"/>
      <c r="AH5" s="680"/>
      <c r="AI5" s="680"/>
      <c r="AJ5" s="680"/>
      <c r="AK5" s="680"/>
      <c r="AL5" s="680"/>
      <c r="AM5" s="680"/>
      <c r="AN5" s="680"/>
      <c r="AO5" s="680"/>
      <c r="AP5" s="680"/>
      <c r="AQ5" s="680"/>
      <c r="AR5" s="680"/>
      <c r="AS5" s="680"/>
      <c r="AT5" s="680"/>
      <c r="AU5" s="680"/>
      <c r="AV5" s="681">
        <f>S5</f>
        <v>0</v>
      </c>
      <c r="AW5" s="682"/>
      <c r="AX5" s="682"/>
      <c r="AY5" s="683"/>
    </row>
    <row r="6" spans="1:51" ht="41.25" customHeight="1" thickBot="1">
      <c r="A6" s="692" t="s">
        <v>127</v>
      </c>
      <c r="B6" s="693"/>
      <c r="C6" s="1279"/>
      <c r="D6" s="1280"/>
      <c r="E6" s="1280"/>
      <c r="F6" s="1280"/>
      <c r="G6" s="1280"/>
      <c r="H6" s="1280"/>
      <c r="I6" s="1280"/>
      <c r="J6" s="1280"/>
      <c r="K6" s="1280"/>
      <c r="L6" s="1280"/>
      <c r="M6" s="1280"/>
      <c r="N6" s="1280"/>
      <c r="O6" s="1280"/>
      <c r="P6" s="1280"/>
      <c r="Q6" s="1280"/>
      <c r="R6" s="1280"/>
      <c r="S6" s="1280"/>
      <c r="T6" s="1280"/>
      <c r="U6" s="1280"/>
      <c r="V6" s="1281"/>
      <c r="AD6" s="642" t="s">
        <v>2179</v>
      </c>
      <c r="AE6" s="643"/>
      <c r="AF6" s="667">
        <f>C6</f>
        <v>0</v>
      </c>
      <c r="AG6" s="668"/>
      <c r="AH6" s="668"/>
      <c r="AI6" s="668"/>
      <c r="AJ6" s="668"/>
      <c r="AK6" s="668"/>
      <c r="AL6" s="668"/>
      <c r="AM6" s="668"/>
      <c r="AN6" s="668"/>
      <c r="AO6" s="668"/>
      <c r="AP6" s="668"/>
      <c r="AQ6" s="668"/>
      <c r="AR6" s="668"/>
      <c r="AS6" s="668"/>
      <c r="AT6" s="668"/>
      <c r="AU6" s="668"/>
      <c r="AV6" s="668"/>
      <c r="AW6" s="668"/>
      <c r="AX6" s="668"/>
      <c r="AY6" s="669"/>
    </row>
    <row r="7" spans="1:51" ht="14.25" thickBot="1">
      <c r="A7" s="692" t="s">
        <v>129</v>
      </c>
      <c r="B7" s="693"/>
      <c r="C7" s="1282"/>
      <c r="D7" s="1283"/>
      <c r="E7" s="1283"/>
      <c r="F7" s="1283"/>
      <c r="G7" s="1283"/>
      <c r="H7" s="1283"/>
      <c r="I7" s="1283"/>
      <c r="J7" s="1283"/>
      <c r="K7" s="672" t="s">
        <v>214</v>
      </c>
      <c r="L7" s="672"/>
      <c r="M7" s="1284"/>
      <c r="N7" s="1285"/>
      <c r="O7" s="1285"/>
      <c r="P7" s="1285"/>
      <c r="Q7" s="1285"/>
      <c r="R7" s="1285"/>
      <c r="S7" s="1285"/>
      <c r="T7" s="1285"/>
      <c r="U7" s="1285"/>
      <c r="V7" s="1286"/>
      <c r="AD7" s="642" t="s">
        <v>2180</v>
      </c>
      <c r="AE7" s="643"/>
      <c r="AF7" s="670">
        <f>C7</f>
        <v>0</v>
      </c>
      <c r="AG7" s="671"/>
      <c r="AH7" s="671"/>
      <c r="AI7" s="671"/>
      <c r="AJ7" s="671"/>
      <c r="AK7" s="671"/>
      <c r="AL7" s="671"/>
      <c r="AM7" s="671"/>
      <c r="AN7" s="672" t="s">
        <v>214</v>
      </c>
      <c r="AO7" s="672"/>
      <c r="AP7" s="673">
        <f>M7</f>
        <v>0</v>
      </c>
      <c r="AQ7" s="674"/>
      <c r="AR7" s="674"/>
      <c r="AS7" s="674"/>
      <c r="AT7" s="674"/>
      <c r="AU7" s="674"/>
      <c r="AV7" s="674"/>
      <c r="AW7" s="674"/>
      <c r="AX7" s="674"/>
      <c r="AY7" s="675"/>
    </row>
    <row r="8" spans="1:51" ht="54" customHeight="1" thickBot="1">
      <c r="A8" s="692" t="s">
        <v>128</v>
      </c>
      <c r="B8" s="693"/>
      <c r="C8" s="644"/>
      <c r="D8" s="645"/>
      <c r="E8" s="645"/>
      <c r="F8" s="645"/>
      <c r="G8" s="645"/>
      <c r="H8" s="645"/>
      <c r="I8" s="645"/>
      <c r="J8" s="645"/>
      <c r="K8" s="645"/>
      <c r="L8" s="645"/>
      <c r="M8" s="645"/>
      <c r="N8" s="645"/>
      <c r="O8" s="645"/>
      <c r="P8" s="645"/>
      <c r="Q8" s="645"/>
      <c r="R8" s="645"/>
      <c r="S8" s="645"/>
      <c r="T8" s="645"/>
      <c r="U8" s="645"/>
      <c r="V8" s="646"/>
      <c r="AD8" s="642" t="s">
        <v>2181</v>
      </c>
      <c r="AE8" s="643"/>
      <c r="AF8" s="644">
        <f>C8</f>
        <v>0</v>
      </c>
      <c r="AG8" s="645"/>
      <c r="AH8" s="645"/>
      <c r="AI8" s="645"/>
      <c r="AJ8" s="645"/>
      <c r="AK8" s="645"/>
      <c r="AL8" s="645"/>
      <c r="AM8" s="645"/>
      <c r="AN8" s="645"/>
      <c r="AO8" s="645"/>
      <c r="AP8" s="645"/>
      <c r="AQ8" s="645"/>
      <c r="AR8" s="645"/>
      <c r="AS8" s="645"/>
      <c r="AT8" s="645"/>
      <c r="AU8" s="645"/>
      <c r="AV8" s="645"/>
      <c r="AW8" s="645"/>
      <c r="AX8" s="645"/>
      <c r="AY8" s="646"/>
    </row>
    <row r="9" spans="1:51" ht="14.25" customHeight="1">
      <c r="A9" s="694" t="s">
        <v>215</v>
      </c>
      <c r="B9" s="707"/>
      <c r="C9" s="653"/>
      <c r="D9" s="654"/>
      <c r="E9" s="654"/>
      <c r="F9" s="654"/>
      <c r="G9" s="654"/>
      <c r="H9" s="654"/>
      <c r="I9" s="654"/>
      <c r="J9" s="654"/>
      <c r="K9" s="654"/>
      <c r="L9" s="654"/>
      <c r="M9" s="654"/>
      <c r="N9" s="654"/>
      <c r="O9" s="654"/>
      <c r="P9" s="654"/>
      <c r="Q9" s="654"/>
      <c r="R9" s="654"/>
      <c r="S9" s="654"/>
      <c r="T9" s="654"/>
      <c r="U9" s="654"/>
      <c r="V9" s="655"/>
      <c r="AD9" s="596" t="s">
        <v>2182</v>
      </c>
      <c r="AE9" s="647"/>
      <c r="AF9" s="653"/>
      <c r="AG9" s="654"/>
      <c r="AH9" s="654"/>
      <c r="AI9" s="654"/>
      <c r="AJ9" s="654"/>
      <c r="AK9" s="654"/>
      <c r="AL9" s="654"/>
      <c r="AM9" s="654"/>
      <c r="AN9" s="654"/>
      <c r="AO9" s="654"/>
      <c r="AP9" s="654"/>
      <c r="AQ9" s="654"/>
      <c r="AR9" s="654"/>
      <c r="AS9" s="654"/>
      <c r="AT9" s="654"/>
      <c r="AU9" s="654"/>
      <c r="AV9" s="654"/>
      <c r="AW9" s="654"/>
      <c r="AX9" s="654"/>
      <c r="AY9" s="655"/>
    </row>
    <row r="10" spans="1:51" ht="14.25" customHeight="1">
      <c r="A10" s="696"/>
      <c r="B10" s="708"/>
      <c r="C10" s="656"/>
      <c r="D10" s="657"/>
      <c r="E10" s="657"/>
      <c r="F10" s="657"/>
      <c r="G10" s="657"/>
      <c r="H10" s="657"/>
      <c r="I10" s="657"/>
      <c r="J10" s="657"/>
      <c r="K10" s="657"/>
      <c r="L10" s="657"/>
      <c r="M10" s="657"/>
      <c r="N10" s="657"/>
      <c r="O10" s="657"/>
      <c r="P10" s="657"/>
      <c r="Q10" s="657"/>
      <c r="R10" s="657"/>
      <c r="S10" s="657"/>
      <c r="T10" s="657"/>
      <c r="U10" s="657"/>
      <c r="V10" s="658"/>
      <c r="AD10" s="648"/>
      <c r="AE10" s="649"/>
      <c r="AF10" s="656"/>
      <c r="AG10" s="657"/>
      <c r="AH10" s="657"/>
      <c r="AI10" s="657"/>
      <c r="AJ10" s="657"/>
      <c r="AK10" s="657"/>
      <c r="AL10" s="657"/>
      <c r="AM10" s="657"/>
      <c r="AN10" s="657"/>
      <c r="AO10" s="657"/>
      <c r="AP10" s="657"/>
      <c r="AQ10" s="657"/>
      <c r="AR10" s="657"/>
      <c r="AS10" s="657"/>
      <c r="AT10" s="657"/>
      <c r="AU10" s="657"/>
      <c r="AV10" s="657"/>
      <c r="AW10" s="657"/>
      <c r="AX10" s="657"/>
      <c r="AY10" s="658"/>
    </row>
    <row r="11" spans="1:51">
      <c r="A11" s="709"/>
      <c r="B11" s="708"/>
      <c r="C11" s="659"/>
      <c r="D11" s="657"/>
      <c r="E11" s="657"/>
      <c r="F11" s="657"/>
      <c r="G11" s="657"/>
      <c r="H11" s="657"/>
      <c r="I11" s="657"/>
      <c r="J11" s="657"/>
      <c r="K11" s="657"/>
      <c r="L11" s="657"/>
      <c r="M11" s="657"/>
      <c r="N11" s="657"/>
      <c r="O11" s="657"/>
      <c r="P11" s="657"/>
      <c r="Q11" s="657"/>
      <c r="R11" s="657"/>
      <c r="S11" s="657"/>
      <c r="T11" s="657"/>
      <c r="U11" s="657"/>
      <c r="V11" s="658"/>
      <c r="AD11" s="650"/>
      <c r="AE11" s="649"/>
      <c r="AF11" s="659"/>
      <c r="AG11" s="657"/>
      <c r="AH11" s="657"/>
      <c r="AI11" s="657"/>
      <c r="AJ11" s="657"/>
      <c r="AK11" s="657"/>
      <c r="AL11" s="657"/>
      <c r="AM11" s="657"/>
      <c r="AN11" s="657"/>
      <c r="AO11" s="657"/>
      <c r="AP11" s="657"/>
      <c r="AQ11" s="657"/>
      <c r="AR11" s="657"/>
      <c r="AS11" s="657"/>
      <c r="AT11" s="657"/>
      <c r="AU11" s="657"/>
      <c r="AV11" s="657"/>
      <c r="AW11" s="657"/>
      <c r="AX11" s="657"/>
      <c r="AY11" s="658"/>
    </row>
    <row r="12" spans="1:51">
      <c r="A12" s="709"/>
      <c r="B12" s="708"/>
      <c r="C12" s="659"/>
      <c r="D12" s="657"/>
      <c r="E12" s="657"/>
      <c r="F12" s="657"/>
      <c r="G12" s="657"/>
      <c r="H12" s="657"/>
      <c r="I12" s="657"/>
      <c r="J12" s="657"/>
      <c r="K12" s="657"/>
      <c r="L12" s="657"/>
      <c r="M12" s="657"/>
      <c r="N12" s="657"/>
      <c r="O12" s="657"/>
      <c r="P12" s="657"/>
      <c r="Q12" s="657"/>
      <c r="R12" s="657"/>
      <c r="S12" s="657"/>
      <c r="T12" s="657"/>
      <c r="U12" s="657"/>
      <c r="V12" s="658"/>
      <c r="AD12" s="650"/>
      <c r="AE12" s="649"/>
      <c r="AF12" s="659"/>
      <c r="AG12" s="657"/>
      <c r="AH12" s="657"/>
      <c r="AI12" s="657"/>
      <c r="AJ12" s="657"/>
      <c r="AK12" s="657"/>
      <c r="AL12" s="657"/>
      <c r="AM12" s="657"/>
      <c r="AN12" s="657"/>
      <c r="AO12" s="657"/>
      <c r="AP12" s="657"/>
      <c r="AQ12" s="657"/>
      <c r="AR12" s="657"/>
      <c r="AS12" s="657"/>
      <c r="AT12" s="657"/>
      <c r="AU12" s="657"/>
      <c r="AV12" s="657"/>
      <c r="AW12" s="657"/>
      <c r="AX12" s="657"/>
      <c r="AY12" s="658"/>
    </row>
    <row r="13" spans="1:51" ht="14.25" thickBot="1">
      <c r="A13" s="710"/>
      <c r="B13" s="711"/>
      <c r="C13" s="660"/>
      <c r="D13" s="661"/>
      <c r="E13" s="661"/>
      <c r="F13" s="661"/>
      <c r="G13" s="661"/>
      <c r="H13" s="661"/>
      <c r="I13" s="661"/>
      <c r="J13" s="661"/>
      <c r="K13" s="661"/>
      <c r="L13" s="661"/>
      <c r="M13" s="661"/>
      <c r="N13" s="661"/>
      <c r="O13" s="661"/>
      <c r="P13" s="661"/>
      <c r="Q13" s="661"/>
      <c r="R13" s="661"/>
      <c r="S13" s="661"/>
      <c r="T13" s="661"/>
      <c r="U13" s="661"/>
      <c r="V13" s="662"/>
      <c r="AD13" s="651"/>
      <c r="AE13" s="652"/>
      <c r="AF13" s="660"/>
      <c r="AG13" s="661"/>
      <c r="AH13" s="661"/>
      <c r="AI13" s="661"/>
      <c r="AJ13" s="661"/>
      <c r="AK13" s="661"/>
      <c r="AL13" s="661"/>
      <c r="AM13" s="661"/>
      <c r="AN13" s="661"/>
      <c r="AO13" s="661"/>
      <c r="AP13" s="661"/>
      <c r="AQ13" s="661"/>
      <c r="AR13" s="661"/>
      <c r="AS13" s="661"/>
      <c r="AT13" s="661"/>
      <c r="AU13" s="661"/>
      <c r="AV13" s="661"/>
      <c r="AW13" s="661"/>
      <c r="AX13" s="661"/>
      <c r="AY13" s="662"/>
    </row>
    <row r="14" spans="1:51" ht="13.5" customHeight="1">
      <c r="A14" s="694" t="s">
        <v>216</v>
      </c>
      <c r="B14" s="695"/>
      <c r="C14" s="667" t="s">
        <v>217</v>
      </c>
      <c r="D14" s="668"/>
      <c r="E14" s="668"/>
      <c r="F14" s="668"/>
      <c r="G14" s="668"/>
      <c r="H14" s="668"/>
      <c r="I14" s="668"/>
      <c r="J14" s="668"/>
      <c r="K14" s="668"/>
      <c r="L14" s="668"/>
      <c r="M14" s="668"/>
      <c r="N14" s="668"/>
      <c r="O14" s="668"/>
      <c r="P14" s="668"/>
      <c r="Q14" s="668"/>
      <c r="R14" s="668"/>
      <c r="S14" s="668"/>
      <c r="T14" s="668"/>
      <c r="U14" s="668"/>
      <c r="V14" s="669"/>
      <c r="AD14" s="600" t="s">
        <v>2183</v>
      </c>
      <c r="AE14" s="602"/>
      <c r="AF14" s="619" t="s">
        <v>2189</v>
      </c>
      <c r="AG14" s="620"/>
      <c r="AH14" s="620"/>
      <c r="AI14" s="620"/>
      <c r="AJ14" s="620"/>
      <c r="AK14" s="620"/>
      <c r="AL14" s="620"/>
      <c r="AM14" s="620"/>
      <c r="AN14" s="620"/>
      <c r="AO14" s="620"/>
      <c r="AP14" s="620"/>
      <c r="AQ14" s="620"/>
      <c r="AR14" s="620"/>
      <c r="AS14" s="620"/>
      <c r="AT14" s="620"/>
      <c r="AU14" s="620"/>
      <c r="AV14" s="620"/>
      <c r="AW14" s="620"/>
      <c r="AX14" s="620"/>
      <c r="AY14" s="621"/>
    </row>
    <row r="15" spans="1:51" ht="13.5" customHeight="1">
      <c r="A15" s="696"/>
      <c r="B15" s="697"/>
      <c r="C15" s="667" t="s">
        <v>218</v>
      </c>
      <c r="D15" s="668"/>
      <c r="E15" s="668"/>
      <c r="F15" s="668"/>
      <c r="G15" s="668"/>
      <c r="H15" s="668"/>
      <c r="I15" s="668"/>
      <c r="J15" s="668"/>
      <c r="K15" s="668"/>
      <c r="L15" s="668"/>
      <c r="M15" s="668"/>
      <c r="N15" s="668"/>
      <c r="O15" s="668"/>
      <c r="P15" s="668"/>
      <c r="Q15" s="668"/>
      <c r="R15" s="668"/>
      <c r="S15" s="668"/>
      <c r="T15" s="668"/>
      <c r="U15" s="668"/>
      <c r="V15" s="669"/>
      <c r="AD15" s="619"/>
      <c r="AE15" s="621"/>
      <c r="AF15" s="619" t="s">
        <v>2190</v>
      </c>
      <c r="AG15" s="620"/>
      <c r="AH15" s="620"/>
      <c r="AI15" s="620"/>
      <c r="AJ15" s="620"/>
      <c r="AK15" s="620"/>
      <c r="AL15" s="620"/>
      <c r="AM15" s="620"/>
      <c r="AN15" s="620"/>
      <c r="AO15" s="620"/>
      <c r="AP15" s="620"/>
      <c r="AQ15" s="620"/>
      <c r="AR15" s="620"/>
      <c r="AS15" s="620"/>
      <c r="AT15" s="620"/>
      <c r="AU15" s="620"/>
      <c r="AV15" s="620"/>
      <c r="AW15" s="620"/>
      <c r="AX15" s="620"/>
      <c r="AY15" s="621"/>
    </row>
    <row r="16" spans="1:51" ht="14.25" customHeight="1" thickBot="1">
      <c r="A16" s="698"/>
      <c r="B16" s="699"/>
      <c r="C16" s="285"/>
      <c r="D16" s="284" t="s">
        <v>219</v>
      </c>
      <c r="E16" s="284"/>
      <c r="F16" s="284"/>
      <c r="G16" s="663"/>
      <c r="H16" s="744"/>
      <c r="I16" s="744"/>
      <c r="J16" s="744"/>
      <c r="K16" s="744"/>
      <c r="L16" s="744"/>
      <c r="M16" s="744"/>
      <c r="N16" s="744"/>
      <c r="O16" s="744"/>
      <c r="P16" s="744"/>
      <c r="Q16" s="744"/>
      <c r="R16" s="744"/>
      <c r="S16" s="744"/>
      <c r="T16" s="744"/>
      <c r="U16" s="744"/>
      <c r="V16" s="128" t="s">
        <v>220</v>
      </c>
      <c r="AD16" s="626"/>
      <c r="AE16" s="628"/>
      <c r="AF16" s="285"/>
      <c r="AG16" s="515" t="s">
        <v>2194</v>
      </c>
      <c r="AH16" s="284"/>
      <c r="AI16" s="284"/>
      <c r="AJ16" s="663"/>
      <c r="AK16" s="664"/>
      <c r="AL16" s="664"/>
      <c r="AM16" s="664"/>
      <c r="AN16" s="664"/>
      <c r="AO16" s="664"/>
      <c r="AP16" s="664"/>
      <c r="AQ16" s="664"/>
      <c r="AR16" s="664"/>
      <c r="AS16" s="664"/>
      <c r="AT16" s="664"/>
      <c r="AU16" s="664"/>
      <c r="AV16" s="664"/>
      <c r="AW16" s="664"/>
      <c r="AX16" s="664"/>
      <c r="AY16" s="128" t="s">
        <v>220</v>
      </c>
    </row>
    <row r="17" spans="1:51">
      <c r="A17" s="694" t="s">
        <v>221</v>
      </c>
      <c r="B17" s="695"/>
      <c r="C17" s="747" t="s">
        <v>222</v>
      </c>
      <c r="D17" s="706"/>
      <c r="E17" s="706"/>
      <c r="F17" s="706"/>
      <c r="G17" s="706"/>
      <c r="H17" s="706"/>
      <c r="I17" s="706"/>
      <c r="J17" s="706"/>
      <c r="K17" s="706"/>
      <c r="L17" s="706"/>
      <c r="M17" s="706"/>
      <c r="N17" s="706"/>
      <c r="O17" s="706"/>
      <c r="P17" s="706"/>
      <c r="Q17" s="706"/>
      <c r="R17" s="706"/>
      <c r="S17" s="706"/>
      <c r="T17" s="706"/>
      <c r="U17" s="706"/>
      <c r="V17" s="748"/>
      <c r="AD17" s="596" t="s">
        <v>2184</v>
      </c>
      <c r="AE17" s="597"/>
      <c r="AF17" s="632"/>
      <c r="AG17" s="595"/>
      <c r="AH17" s="595"/>
      <c r="AI17" s="595"/>
      <c r="AJ17" s="595"/>
      <c r="AK17" s="595"/>
      <c r="AL17" s="595"/>
      <c r="AM17" s="595"/>
      <c r="AN17" s="595"/>
      <c r="AO17" s="595"/>
      <c r="AP17" s="595"/>
      <c r="AQ17" s="595"/>
      <c r="AR17" s="595"/>
      <c r="AS17" s="595"/>
      <c r="AT17" s="595"/>
      <c r="AU17" s="595"/>
      <c r="AV17" s="595"/>
      <c r="AW17" s="595"/>
      <c r="AX17" s="595"/>
      <c r="AY17" s="633"/>
    </row>
    <row r="18" spans="1:51" ht="13.5" customHeight="1">
      <c r="A18" s="700" t="s">
        <v>223</v>
      </c>
      <c r="B18" s="701"/>
      <c r="C18" s="667" t="s">
        <v>224</v>
      </c>
      <c r="D18" s="668"/>
      <c r="E18" s="668"/>
      <c r="F18" s="668"/>
      <c r="G18" s="668"/>
      <c r="H18" s="668"/>
      <c r="I18" s="668"/>
      <c r="J18" s="668"/>
      <c r="K18" s="668"/>
      <c r="L18" s="668"/>
      <c r="M18" s="668"/>
      <c r="N18" s="668"/>
      <c r="O18" s="668"/>
      <c r="P18" s="668"/>
      <c r="Q18" s="668"/>
      <c r="R18" s="668"/>
      <c r="S18" s="668"/>
      <c r="T18" s="668"/>
      <c r="U18" s="668"/>
      <c r="V18" s="669"/>
      <c r="AD18" s="634" t="s">
        <v>2187</v>
      </c>
      <c r="AE18" s="635"/>
      <c r="AF18" s="619" t="s">
        <v>2188</v>
      </c>
      <c r="AG18" s="620"/>
      <c r="AH18" s="620"/>
      <c r="AI18" s="620"/>
      <c r="AJ18" s="620"/>
      <c r="AK18" s="620"/>
      <c r="AL18" s="620"/>
      <c r="AM18" s="620"/>
      <c r="AN18" s="620"/>
      <c r="AO18" s="620"/>
      <c r="AP18" s="620"/>
      <c r="AQ18" s="620"/>
      <c r="AR18" s="620"/>
      <c r="AS18" s="620"/>
      <c r="AT18" s="620"/>
      <c r="AU18" s="620"/>
      <c r="AV18" s="620"/>
      <c r="AW18" s="620"/>
      <c r="AX18" s="620"/>
      <c r="AY18" s="621"/>
    </row>
    <row r="19" spans="1:51" ht="18.75" customHeight="1">
      <c r="A19" s="702"/>
      <c r="B19" s="703"/>
      <c r="C19" s="287" t="s">
        <v>225</v>
      </c>
      <c r="D19" s="279"/>
      <c r="E19" s="286" t="s">
        <v>226</v>
      </c>
      <c r="F19" s="279"/>
      <c r="G19" s="286" t="s">
        <v>227</v>
      </c>
      <c r="H19" s="279"/>
      <c r="I19" s="286" t="s">
        <v>228</v>
      </c>
      <c r="J19" s="279"/>
      <c r="K19" s="123" t="s">
        <v>229</v>
      </c>
      <c r="L19" s="123" t="s">
        <v>230</v>
      </c>
      <c r="M19" s="123"/>
      <c r="N19" s="749"/>
      <c r="O19" s="750"/>
      <c r="P19" s="750"/>
      <c r="Q19" s="750"/>
      <c r="R19" s="750"/>
      <c r="S19" s="123" t="s">
        <v>220</v>
      </c>
      <c r="T19" s="123" t="s">
        <v>231</v>
      </c>
      <c r="U19" s="123"/>
      <c r="V19" s="288" t="s">
        <v>232</v>
      </c>
      <c r="AD19" s="634"/>
      <c r="AE19" s="635"/>
      <c r="AF19" s="287" t="s">
        <v>225</v>
      </c>
      <c r="AG19" s="665"/>
      <c r="AH19" s="665"/>
      <c r="AI19" s="665"/>
      <c r="AJ19" s="523" t="s">
        <v>214</v>
      </c>
      <c r="AK19" s="665"/>
      <c r="AL19" s="665"/>
      <c r="AM19" s="665"/>
      <c r="AN19" s="123" t="s">
        <v>2256</v>
      </c>
      <c r="AO19" s="513" t="s">
        <v>2257</v>
      </c>
      <c r="AP19" s="513"/>
      <c r="AQ19" s="638"/>
      <c r="AR19" s="639"/>
      <c r="AS19" s="639"/>
      <c r="AT19" s="639"/>
      <c r="AU19" s="639"/>
      <c r="AV19" s="123" t="s">
        <v>220</v>
      </c>
      <c r="AW19" s="513" t="s">
        <v>2185</v>
      </c>
      <c r="AX19" s="123"/>
      <c r="AY19" s="512" t="s">
        <v>2186</v>
      </c>
    </row>
    <row r="20" spans="1:51" ht="18.75" customHeight="1">
      <c r="A20" s="702"/>
      <c r="B20" s="703"/>
      <c r="C20" s="287" t="s">
        <v>225</v>
      </c>
      <c r="D20" s="279"/>
      <c r="E20" s="286" t="s">
        <v>226</v>
      </c>
      <c r="F20" s="279"/>
      <c r="G20" s="286" t="s">
        <v>227</v>
      </c>
      <c r="H20" s="279"/>
      <c r="I20" s="286" t="s">
        <v>228</v>
      </c>
      <c r="J20" s="279"/>
      <c r="K20" s="123" t="s">
        <v>229</v>
      </c>
      <c r="L20" s="123" t="s">
        <v>230</v>
      </c>
      <c r="M20" s="123"/>
      <c r="N20" s="749"/>
      <c r="O20" s="750"/>
      <c r="P20" s="750"/>
      <c r="Q20" s="750"/>
      <c r="R20" s="750"/>
      <c r="S20" s="123" t="s">
        <v>220</v>
      </c>
      <c r="T20" s="123" t="s">
        <v>231</v>
      </c>
      <c r="U20" s="123"/>
      <c r="V20" s="288" t="s">
        <v>232</v>
      </c>
      <c r="AD20" s="634"/>
      <c r="AE20" s="635"/>
      <c r="AF20" s="287" t="s">
        <v>225</v>
      </c>
      <c r="AG20" s="666"/>
      <c r="AH20" s="666"/>
      <c r="AI20" s="666"/>
      <c r="AJ20" s="523" t="s">
        <v>214</v>
      </c>
      <c r="AK20" s="666"/>
      <c r="AL20" s="666"/>
      <c r="AM20" s="666"/>
      <c r="AN20" s="123" t="s">
        <v>2256</v>
      </c>
      <c r="AO20" s="513" t="s">
        <v>2257</v>
      </c>
      <c r="AP20" s="513"/>
      <c r="AQ20" s="638"/>
      <c r="AR20" s="639"/>
      <c r="AS20" s="639"/>
      <c r="AT20" s="639"/>
      <c r="AU20" s="639"/>
      <c r="AV20" s="123" t="s">
        <v>220</v>
      </c>
      <c r="AW20" s="513" t="s">
        <v>2185</v>
      </c>
      <c r="AX20" s="123"/>
      <c r="AY20" s="512" t="s">
        <v>2186</v>
      </c>
    </row>
    <row r="21" spans="1:51" ht="18.75" customHeight="1">
      <c r="A21" s="702"/>
      <c r="B21" s="703"/>
      <c r="C21" s="287" t="s">
        <v>225</v>
      </c>
      <c r="D21" s="279"/>
      <c r="E21" s="286" t="s">
        <v>226</v>
      </c>
      <c r="F21" s="279"/>
      <c r="G21" s="286" t="s">
        <v>227</v>
      </c>
      <c r="H21" s="279"/>
      <c r="I21" s="286" t="s">
        <v>228</v>
      </c>
      <c r="J21" s="279"/>
      <c r="K21" s="123" t="s">
        <v>229</v>
      </c>
      <c r="L21" s="123" t="s">
        <v>230</v>
      </c>
      <c r="M21" s="123"/>
      <c r="N21" s="749"/>
      <c r="O21" s="750"/>
      <c r="P21" s="750"/>
      <c r="Q21" s="750"/>
      <c r="R21" s="750"/>
      <c r="S21" s="123" t="s">
        <v>220</v>
      </c>
      <c r="T21" s="123" t="s">
        <v>231</v>
      </c>
      <c r="U21" s="123"/>
      <c r="V21" s="288" t="s">
        <v>232</v>
      </c>
      <c r="AD21" s="634"/>
      <c r="AE21" s="635"/>
      <c r="AF21" s="287" t="s">
        <v>225</v>
      </c>
      <c r="AG21" s="666"/>
      <c r="AH21" s="666"/>
      <c r="AI21" s="666"/>
      <c r="AJ21" s="523" t="s">
        <v>214</v>
      </c>
      <c r="AK21" s="666"/>
      <c r="AL21" s="666"/>
      <c r="AM21" s="666"/>
      <c r="AN21" s="123" t="s">
        <v>2256</v>
      </c>
      <c r="AO21" s="513" t="s">
        <v>2257</v>
      </c>
      <c r="AP21" s="513"/>
      <c r="AQ21" s="638"/>
      <c r="AR21" s="639"/>
      <c r="AS21" s="639"/>
      <c r="AT21" s="639"/>
      <c r="AU21" s="639"/>
      <c r="AV21" s="123" t="s">
        <v>220</v>
      </c>
      <c r="AW21" s="513" t="s">
        <v>2185</v>
      </c>
      <c r="AX21" s="123"/>
      <c r="AY21" s="512" t="s">
        <v>2186</v>
      </c>
    </row>
    <row r="22" spans="1:51" ht="22.5" customHeight="1" thickBot="1">
      <c r="A22" s="704"/>
      <c r="B22" s="705"/>
      <c r="C22" s="289"/>
      <c r="D22" s="284" t="s">
        <v>219</v>
      </c>
      <c r="E22" s="284"/>
      <c r="F22" s="284"/>
      <c r="G22" s="663"/>
      <c r="H22" s="751"/>
      <c r="I22" s="751"/>
      <c r="J22" s="751"/>
      <c r="K22" s="751"/>
      <c r="L22" s="751"/>
      <c r="M22" s="751"/>
      <c r="N22" s="751"/>
      <c r="O22" s="751"/>
      <c r="P22" s="751"/>
      <c r="Q22" s="751"/>
      <c r="R22" s="751"/>
      <c r="S22" s="751"/>
      <c r="T22" s="751"/>
      <c r="U22" s="751"/>
      <c r="V22" s="290" t="s">
        <v>220</v>
      </c>
      <c r="AD22" s="636"/>
      <c r="AE22" s="637"/>
      <c r="AF22" s="289"/>
      <c r="AG22" s="514" t="s">
        <v>2195</v>
      </c>
      <c r="AH22" s="284"/>
      <c r="AI22" s="284"/>
      <c r="AJ22" s="640"/>
      <c r="AK22" s="641"/>
      <c r="AL22" s="641"/>
      <c r="AM22" s="641"/>
      <c r="AN22" s="641"/>
      <c r="AO22" s="641"/>
      <c r="AP22" s="641"/>
      <c r="AQ22" s="641"/>
      <c r="AR22" s="641"/>
      <c r="AS22" s="641"/>
      <c r="AT22" s="641"/>
      <c r="AU22" s="641"/>
      <c r="AV22" s="641"/>
      <c r="AW22" s="641"/>
      <c r="AX22" s="641"/>
      <c r="AY22" s="290" t="s">
        <v>220</v>
      </c>
    </row>
    <row r="23" spans="1:51" ht="13.5" customHeight="1">
      <c r="A23" s="725" t="s">
        <v>233</v>
      </c>
      <c r="B23" s="132" t="s">
        <v>234</v>
      </c>
      <c r="C23" s="667" t="s">
        <v>235</v>
      </c>
      <c r="D23" s="668"/>
      <c r="E23" s="668"/>
      <c r="F23" s="668"/>
      <c r="G23" s="668"/>
      <c r="H23" s="668"/>
      <c r="I23" s="668"/>
      <c r="J23" s="668"/>
      <c r="K23" s="668"/>
      <c r="L23" s="668"/>
      <c r="M23" s="668"/>
      <c r="N23" s="668"/>
      <c r="O23" s="668"/>
      <c r="P23" s="668"/>
      <c r="Q23" s="668"/>
      <c r="R23" s="668"/>
      <c r="S23" s="668"/>
      <c r="T23" s="668"/>
      <c r="U23" s="668"/>
      <c r="V23" s="669"/>
      <c r="AD23" s="622" t="s">
        <v>2193</v>
      </c>
      <c r="AE23" s="584" t="s">
        <v>2191</v>
      </c>
      <c r="AF23" s="619" t="s">
        <v>2197</v>
      </c>
      <c r="AG23" s="620"/>
      <c r="AH23" s="620"/>
      <c r="AI23" s="620"/>
      <c r="AJ23" s="620"/>
      <c r="AK23" s="620"/>
      <c r="AL23" s="620"/>
      <c r="AM23" s="620"/>
      <c r="AN23" s="620"/>
      <c r="AO23" s="620"/>
      <c r="AP23" s="620"/>
      <c r="AQ23" s="620"/>
      <c r="AR23" s="620"/>
      <c r="AS23" s="620"/>
      <c r="AT23" s="620"/>
      <c r="AU23" s="620"/>
      <c r="AV23" s="620"/>
      <c r="AW23" s="620"/>
      <c r="AX23" s="620"/>
      <c r="AY23" s="621"/>
    </row>
    <row r="24" spans="1:51" ht="13.5" customHeight="1">
      <c r="A24" s="726"/>
      <c r="B24" s="132" t="s">
        <v>236</v>
      </c>
      <c r="C24" s="667" t="s">
        <v>237</v>
      </c>
      <c r="D24" s="668"/>
      <c r="E24" s="668"/>
      <c r="F24" s="668"/>
      <c r="G24" s="668"/>
      <c r="H24" s="668"/>
      <c r="I24" s="668"/>
      <c r="J24" s="668"/>
      <c r="K24" s="668"/>
      <c r="L24" s="668"/>
      <c r="M24" s="668"/>
      <c r="N24" s="668"/>
      <c r="O24" s="668"/>
      <c r="P24" s="668"/>
      <c r="Q24" s="668"/>
      <c r="R24" s="668"/>
      <c r="S24" s="668"/>
      <c r="T24" s="668"/>
      <c r="U24" s="668"/>
      <c r="V24" s="669"/>
      <c r="AD24" s="623"/>
      <c r="AE24" s="585"/>
      <c r="AF24" s="619" t="s">
        <v>2205</v>
      </c>
      <c r="AG24" s="620"/>
      <c r="AH24" s="620"/>
      <c r="AI24" s="620"/>
      <c r="AJ24" s="620"/>
      <c r="AK24" s="620"/>
      <c r="AL24" s="620"/>
      <c r="AM24" s="620"/>
      <c r="AN24" s="620"/>
      <c r="AO24" s="620"/>
      <c r="AP24" s="620"/>
      <c r="AQ24" s="620"/>
      <c r="AR24" s="620"/>
      <c r="AS24" s="620"/>
      <c r="AT24" s="620"/>
      <c r="AU24" s="620"/>
      <c r="AV24" s="620"/>
      <c r="AW24" s="620"/>
      <c r="AX24" s="620"/>
      <c r="AY24" s="621"/>
    </row>
    <row r="25" spans="1:51" ht="13.5" customHeight="1">
      <c r="A25" s="726"/>
      <c r="B25" s="133"/>
      <c r="C25" s="667" t="s">
        <v>238</v>
      </c>
      <c r="D25" s="668"/>
      <c r="E25" s="668"/>
      <c r="F25" s="668"/>
      <c r="G25" s="668"/>
      <c r="H25" s="668"/>
      <c r="I25" s="668"/>
      <c r="J25" s="668"/>
      <c r="K25" s="668"/>
      <c r="L25" s="668"/>
      <c r="M25" s="668"/>
      <c r="N25" s="668"/>
      <c r="O25" s="668"/>
      <c r="P25" s="668"/>
      <c r="Q25" s="668"/>
      <c r="R25" s="668"/>
      <c r="S25" s="668"/>
      <c r="T25" s="668"/>
      <c r="U25" s="668"/>
      <c r="V25" s="669"/>
      <c r="AD25" s="623"/>
      <c r="AE25" s="585"/>
      <c r="AF25" s="619" t="s">
        <v>2206</v>
      </c>
      <c r="AG25" s="620"/>
      <c r="AH25" s="620"/>
      <c r="AI25" s="620"/>
      <c r="AJ25" s="620"/>
      <c r="AK25" s="620"/>
      <c r="AL25" s="620"/>
      <c r="AM25" s="620"/>
      <c r="AN25" s="620"/>
      <c r="AO25" s="620"/>
      <c r="AP25" s="620"/>
      <c r="AQ25" s="620"/>
      <c r="AR25" s="620"/>
      <c r="AS25" s="620"/>
      <c r="AT25" s="620"/>
      <c r="AU25" s="620"/>
      <c r="AV25" s="620"/>
      <c r="AW25" s="620"/>
      <c r="AX25" s="620"/>
      <c r="AY25" s="621"/>
    </row>
    <row r="26" spans="1:51" ht="13.5" customHeight="1">
      <c r="A26" s="726"/>
      <c r="B26" s="133"/>
      <c r="C26" s="667" t="s">
        <v>239</v>
      </c>
      <c r="D26" s="668"/>
      <c r="E26" s="668"/>
      <c r="F26" s="668"/>
      <c r="G26" s="668"/>
      <c r="H26" s="668"/>
      <c r="I26" s="668"/>
      <c r="J26" s="668"/>
      <c r="K26" s="668"/>
      <c r="L26" s="668"/>
      <c r="M26" s="668"/>
      <c r="N26" s="668"/>
      <c r="O26" s="668"/>
      <c r="P26" s="668"/>
      <c r="Q26" s="668"/>
      <c r="R26" s="668"/>
      <c r="S26" s="668"/>
      <c r="T26" s="668"/>
      <c r="U26" s="668"/>
      <c r="V26" s="669"/>
      <c r="AD26" s="623"/>
      <c r="AE26" s="585"/>
      <c r="AF26" s="619" t="s">
        <v>2199</v>
      </c>
      <c r="AG26" s="620"/>
      <c r="AH26" s="620"/>
      <c r="AI26" s="620"/>
      <c r="AJ26" s="620"/>
      <c r="AK26" s="620"/>
      <c r="AL26" s="620"/>
      <c r="AM26" s="620"/>
      <c r="AN26" s="620"/>
      <c r="AO26" s="620"/>
      <c r="AP26" s="620"/>
      <c r="AQ26" s="620"/>
      <c r="AR26" s="620"/>
      <c r="AS26" s="620"/>
      <c r="AT26" s="620"/>
      <c r="AU26" s="620"/>
      <c r="AV26" s="620"/>
      <c r="AW26" s="620"/>
      <c r="AX26" s="620"/>
      <c r="AY26" s="621"/>
    </row>
    <row r="27" spans="1:51" ht="13.5" customHeight="1">
      <c r="A27" s="726"/>
      <c r="B27" s="133"/>
      <c r="C27" s="667" t="s">
        <v>240</v>
      </c>
      <c r="D27" s="668"/>
      <c r="E27" s="668"/>
      <c r="F27" s="668"/>
      <c r="G27" s="668"/>
      <c r="H27" s="668"/>
      <c r="I27" s="668"/>
      <c r="J27" s="668"/>
      <c r="K27" s="668"/>
      <c r="L27" s="668"/>
      <c r="M27" s="668"/>
      <c r="N27" s="668"/>
      <c r="O27" s="668"/>
      <c r="P27" s="668"/>
      <c r="Q27" s="668"/>
      <c r="R27" s="668"/>
      <c r="S27" s="668"/>
      <c r="T27" s="668"/>
      <c r="U27" s="668"/>
      <c r="V27" s="669"/>
      <c r="AD27" s="623"/>
      <c r="AE27" s="585"/>
      <c r="AF27" s="619" t="s">
        <v>2198</v>
      </c>
      <c r="AG27" s="620"/>
      <c r="AH27" s="620"/>
      <c r="AI27" s="620"/>
      <c r="AJ27" s="620"/>
      <c r="AK27" s="620"/>
      <c r="AL27" s="620"/>
      <c r="AM27" s="620"/>
      <c r="AN27" s="620"/>
      <c r="AO27" s="620"/>
      <c r="AP27" s="620"/>
      <c r="AQ27" s="620"/>
      <c r="AR27" s="620"/>
      <c r="AS27" s="620"/>
      <c r="AT27" s="620"/>
      <c r="AU27" s="620"/>
      <c r="AV27" s="620"/>
      <c r="AW27" s="620"/>
      <c r="AX27" s="620"/>
      <c r="AY27" s="621"/>
    </row>
    <row r="28" spans="1:51" ht="13.5" customHeight="1">
      <c r="A28" s="726"/>
      <c r="B28" s="133"/>
      <c r="C28" s="745" t="s">
        <v>241</v>
      </c>
      <c r="D28" s="746"/>
      <c r="E28" s="746"/>
      <c r="F28" s="746"/>
      <c r="G28" s="746"/>
      <c r="H28" s="736"/>
      <c r="I28" s="736"/>
      <c r="J28" s="668" t="s">
        <v>242</v>
      </c>
      <c r="K28" s="668"/>
      <c r="L28" s="668"/>
      <c r="M28" s="668"/>
      <c r="N28" s="668"/>
      <c r="O28" s="668"/>
      <c r="P28" s="668"/>
      <c r="Q28" s="668"/>
      <c r="R28" s="668"/>
      <c r="S28" s="668"/>
      <c r="T28" s="668"/>
      <c r="U28" s="668"/>
      <c r="V28" s="669"/>
      <c r="AD28" s="623"/>
      <c r="AE28" s="585"/>
      <c r="AF28" s="619" t="s">
        <v>2207</v>
      </c>
      <c r="AG28" s="620"/>
      <c r="AH28" s="620"/>
      <c r="AI28" s="620"/>
      <c r="AJ28" s="620"/>
      <c r="AK28" s="631"/>
      <c r="AL28" s="631"/>
      <c r="AM28" s="620" t="s">
        <v>2200</v>
      </c>
      <c r="AN28" s="620"/>
      <c r="AO28" s="620"/>
      <c r="AP28" s="620"/>
      <c r="AQ28" s="620"/>
      <c r="AR28" s="620"/>
      <c r="AS28" s="620"/>
      <c r="AT28" s="620"/>
      <c r="AU28" s="620"/>
      <c r="AV28" s="620"/>
      <c r="AW28" s="620"/>
      <c r="AX28" s="620"/>
      <c r="AY28" s="621"/>
    </row>
    <row r="29" spans="1:51" ht="13.5" customHeight="1">
      <c r="A29" s="726"/>
      <c r="B29" s="133"/>
      <c r="C29" s="667" t="s">
        <v>243</v>
      </c>
      <c r="D29" s="668"/>
      <c r="E29" s="668"/>
      <c r="F29" s="668"/>
      <c r="G29" s="668"/>
      <c r="H29" s="668"/>
      <c r="I29" s="668"/>
      <c r="J29" s="668"/>
      <c r="K29" s="668"/>
      <c r="L29" s="668"/>
      <c r="M29" s="668"/>
      <c r="N29" s="668"/>
      <c r="O29" s="668"/>
      <c r="P29" s="668"/>
      <c r="Q29" s="668"/>
      <c r="R29" s="668"/>
      <c r="S29" s="668"/>
      <c r="T29" s="668"/>
      <c r="U29" s="668"/>
      <c r="V29" s="669"/>
      <c r="AD29" s="623"/>
      <c r="AE29" s="585"/>
      <c r="AF29" s="619" t="s">
        <v>2208</v>
      </c>
      <c r="AG29" s="620"/>
      <c r="AH29" s="620"/>
      <c r="AI29" s="620"/>
      <c r="AJ29" s="620"/>
      <c r="AK29" s="620"/>
      <c r="AL29" s="620"/>
      <c r="AM29" s="620"/>
      <c r="AN29" s="620"/>
      <c r="AO29" s="620"/>
      <c r="AP29" s="620"/>
      <c r="AQ29" s="620"/>
      <c r="AR29" s="620"/>
      <c r="AS29" s="620"/>
      <c r="AT29" s="620"/>
      <c r="AU29" s="620"/>
      <c r="AV29" s="620"/>
      <c r="AW29" s="620"/>
      <c r="AX29" s="620"/>
      <c r="AY29" s="621"/>
    </row>
    <row r="30" spans="1:51" ht="36" customHeight="1" thickBot="1">
      <c r="A30" s="726"/>
      <c r="B30" s="134"/>
      <c r="C30" s="712" t="s">
        <v>244</v>
      </c>
      <c r="D30" s="713"/>
      <c r="E30" s="713"/>
      <c r="F30" s="713"/>
      <c r="G30" s="713"/>
      <c r="H30" s="713"/>
      <c r="I30" s="713"/>
      <c r="J30" s="713"/>
      <c r="K30" s="713"/>
      <c r="L30" s="713"/>
      <c r="M30" s="713"/>
      <c r="N30" s="713"/>
      <c r="O30" s="713"/>
      <c r="P30" s="713"/>
      <c r="Q30" s="713"/>
      <c r="R30" s="713"/>
      <c r="S30" s="713"/>
      <c r="T30" s="713"/>
      <c r="U30" s="713"/>
      <c r="V30" s="714"/>
      <c r="AD30" s="623"/>
      <c r="AE30" s="586"/>
      <c r="AF30" s="626" t="s">
        <v>2201</v>
      </c>
      <c r="AG30" s="604"/>
      <c r="AH30" s="604"/>
      <c r="AI30" s="604"/>
      <c r="AJ30" s="604"/>
      <c r="AK30" s="604"/>
      <c r="AL30" s="604"/>
      <c r="AM30" s="604"/>
      <c r="AN30" s="604"/>
      <c r="AO30" s="604"/>
      <c r="AP30" s="604"/>
      <c r="AQ30" s="604"/>
      <c r="AR30" s="604"/>
      <c r="AS30" s="604"/>
      <c r="AT30" s="604"/>
      <c r="AU30" s="604"/>
      <c r="AV30" s="604"/>
      <c r="AW30" s="604"/>
      <c r="AX30" s="604"/>
      <c r="AY30" s="605"/>
    </row>
    <row r="31" spans="1:51" ht="27" customHeight="1" thickBot="1">
      <c r="A31" s="727"/>
      <c r="B31" s="135" t="s">
        <v>245</v>
      </c>
      <c r="C31" s="285"/>
      <c r="D31" s="284" t="s">
        <v>219</v>
      </c>
      <c r="E31" s="284"/>
      <c r="F31" s="284"/>
      <c r="G31" s="742"/>
      <c r="H31" s="743"/>
      <c r="I31" s="743"/>
      <c r="J31" s="743"/>
      <c r="K31" s="743"/>
      <c r="L31" s="743"/>
      <c r="M31" s="743"/>
      <c r="N31" s="743"/>
      <c r="O31" s="743"/>
      <c r="P31" s="743"/>
      <c r="Q31" s="743"/>
      <c r="R31" s="743"/>
      <c r="S31" s="743"/>
      <c r="T31" s="743"/>
      <c r="U31" s="743"/>
      <c r="V31" s="128" t="s">
        <v>220</v>
      </c>
      <c r="AD31" s="624"/>
      <c r="AE31" s="516" t="s">
        <v>2192</v>
      </c>
      <c r="AF31" s="285"/>
      <c r="AG31" s="284" t="s">
        <v>2202</v>
      </c>
      <c r="AH31" s="587"/>
      <c r="AI31" s="587"/>
      <c r="AJ31" s="587"/>
      <c r="AK31" s="587"/>
      <c r="AL31" s="587"/>
      <c r="AM31" s="587"/>
      <c r="AN31" s="587"/>
      <c r="AO31" s="587"/>
      <c r="AP31" s="587"/>
      <c r="AQ31" s="587"/>
      <c r="AR31" s="587"/>
      <c r="AS31" s="587"/>
      <c r="AT31" s="587"/>
      <c r="AU31" s="587"/>
      <c r="AV31" s="587"/>
      <c r="AW31" s="587"/>
      <c r="AX31" s="587"/>
      <c r="AY31" s="128" t="s">
        <v>220</v>
      </c>
    </row>
    <row r="32" spans="1:51" ht="13.5" customHeight="1">
      <c r="A32" s="725" t="s">
        <v>246</v>
      </c>
      <c r="B32" s="132" t="s">
        <v>247</v>
      </c>
      <c r="C32" s="667" t="s">
        <v>248</v>
      </c>
      <c r="D32" s="668"/>
      <c r="E32" s="668"/>
      <c r="F32" s="668"/>
      <c r="G32" s="668"/>
      <c r="H32" s="668"/>
      <c r="I32" s="668"/>
      <c r="J32" s="668"/>
      <c r="K32" s="668"/>
      <c r="L32" s="668"/>
      <c r="M32" s="668"/>
      <c r="N32" s="668"/>
      <c r="O32" s="668"/>
      <c r="P32" s="668"/>
      <c r="Q32" s="668"/>
      <c r="R32" s="668"/>
      <c r="S32" s="668"/>
      <c r="T32" s="668"/>
      <c r="U32" s="668"/>
      <c r="V32" s="669"/>
      <c r="AD32" s="622" t="s">
        <v>2196</v>
      </c>
      <c r="AE32" s="584" t="s">
        <v>2203</v>
      </c>
      <c r="AF32" s="625" t="s">
        <v>2214</v>
      </c>
      <c r="AG32" s="620"/>
      <c r="AH32" s="620"/>
      <c r="AI32" s="620"/>
      <c r="AJ32" s="620"/>
      <c r="AK32" s="620"/>
      <c r="AL32" s="620"/>
      <c r="AM32" s="620"/>
      <c r="AN32" s="620"/>
      <c r="AO32" s="620"/>
      <c r="AP32" s="620"/>
      <c r="AQ32" s="620"/>
      <c r="AR32" s="620"/>
      <c r="AS32" s="620"/>
      <c r="AT32" s="620"/>
      <c r="AU32" s="620"/>
      <c r="AV32" s="620"/>
      <c r="AW32" s="620"/>
      <c r="AX32" s="620"/>
      <c r="AY32" s="621"/>
    </row>
    <row r="33" spans="1:51" ht="13.5" customHeight="1">
      <c r="A33" s="726"/>
      <c r="B33" s="132" t="s">
        <v>249</v>
      </c>
      <c r="C33" s="667" t="s">
        <v>250</v>
      </c>
      <c r="D33" s="668"/>
      <c r="E33" s="668"/>
      <c r="F33" s="668"/>
      <c r="G33" s="668"/>
      <c r="H33" s="668"/>
      <c r="I33" s="668"/>
      <c r="J33" s="668"/>
      <c r="K33" s="668"/>
      <c r="L33" s="668"/>
      <c r="M33" s="668"/>
      <c r="N33" s="668"/>
      <c r="O33" s="668"/>
      <c r="P33" s="668"/>
      <c r="Q33" s="668"/>
      <c r="R33" s="668"/>
      <c r="S33" s="668"/>
      <c r="T33" s="668"/>
      <c r="U33" s="668"/>
      <c r="V33" s="669"/>
      <c r="AD33" s="623"/>
      <c r="AE33" s="585"/>
      <c r="AF33" s="619" t="s">
        <v>2209</v>
      </c>
      <c r="AG33" s="620"/>
      <c r="AH33" s="620"/>
      <c r="AI33" s="620"/>
      <c r="AJ33" s="620"/>
      <c r="AK33" s="620"/>
      <c r="AL33" s="620"/>
      <c r="AM33" s="620"/>
      <c r="AN33" s="620"/>
      <c r="AO33" s="620"/>
      <c r="AP33" s="620"/>
      <c r="AQ33" s="620"/>
      <c r="AR33" s="620"/>
      <c r="AS33" s="620"/>
      <c r="AT33" s="620"/>
      <c r="AU33" s="620"/>
      <c r="AV33" s="620"/>
      <c r="AW33" s="620"/>
      <c r="AX33" s="620"/>
      <c r="AY33" s="621"/>
    </row>
    <row r="34" spans="1:51" ht="14.25" customHeight="1" thickBot="1">
      <c r="A34" s="726"/>
      <c r="B34" s="134"/>
      <c r="C34" s="728" t="s">
        <v>251</v>
      </c>
      <c r="D34" s="729"/>
      <c r="E34" s="729"/>
      <c r="F34" s="729"/>
      <c r="G34" s="729"/>
      <c r="H34" s="729"/>
      <c r="I34" s="729"/>
      <c r="J34" s="729"/>
      <c r="K34" s="729"/>
      <c r="L34" s="729"/>
      <c r="M34" s="729"/>
      <c r="N34" s="729"/>
      <c r="O34" s="729"/>
      <c r="P34" s="729"/>
      <c r="Q34" s="729"/>
      <c r="R34" s="729"/>
      <c r="S34" s="729"/>
      <c r="T34" s="729"/>
      <c r="U34" s="729"/>
      <c r="V34" s="730"/>
      <c r="AD34" s="623"/>
      <c r="AE34" s="586"/>
      <c r="AF34" s="626" t="s">
        <v>2210</v>
      </c>
      <c r="AG34" s="627"/>
      <c r="AH34" s="627"/>
      <c r="AI34" s="627"/>
      <c r="AJ34" s="627"/>
      <c r="AK34" s="627"/>
      <c r="AL34" s="627"/>
      <c r="AM34" s="627"/>
      <c r="AN34" s="627"/>
      <c r="AO34" s="627"/>
      <c r="AP34" s="627"/>
      <c r="AQ34" s="627"/>
      <c r="AR34" s="627"/>
      <c r="AS34" s="627"/>
      <c r="AT34" s="627"/>
      <c r="AU34" s="627"/>
      <c r="AV34" s="627"/>
      <c r="AW34" s="627"/>
      <c r="AX34" s="627"/>
      <c r="AY34" s="628"/>
    </row>
    <row r="35" spans="1:51" ht="27" customHeight="1" thickBot="1">
      <c r="A35" s="726"/>
      <c r="B35" s="731" t="s">
        <v>245</v>
      </c>
      <c r="C35" s="285"/>
      <c r="D35" s="284" t="s">
        <v>219</v>
      </c>
      <c r="E35" s="284"/>
      <c r="F35" s="284"/>
      <c r="G35" s="742"/>
      <c r="H35" s="743"/>
      <c r="I35" s="743"/>
      <c r="J35" s="743"/>
      <c r="K35" s="743"/>
      <c r="L35" s="743"/>
      <c r="M35" s="743"/>
      <c r="N35" s="743"/>
      <c r="O35" s="743"/>
      <c r="P35" s="743"/>
      <c r="Q35" s="743"/>
      <c r="R35" s="743"/>
      <c r="S35" s="743"/>
      <c r="T35" s="743"/>
      <c r="U35" s="743"/>
      <c r="V35" s="128" t="s">
        <v>220</v>
      </c>
      <c r="AD35" s="623"/>
      <c r="AE35" s="584" t="s">
        <v>2204</v>
      </c>
      <c r="AF35" s="517"/>
      <c r="AG35" s="514" t="s">
        <v>2211</v>
      </c>
      <c r="AH35" s="587"/>
      <c r="AI35" s="587"/>
      <c r="AJ35" s="587"/>
      <c r="AK35" s="587"/>
      <c r="AL35" s="587"/>
      <c r="AM35" s="587"/>
      <c r="AN35" s="587"/>
      <c r="AO35" s="587"/>
      <c r="AP35" s="587"/>
      <c r="AQ35" s="587"/>
      <c r="AR35" s="587"/>
      <c r="AS35" s="587"/>
      <c r="AT35" s="587"/>
      <c r="AU35" s="587"/>
      <c r="AV35" s="587"/>
      <c r="AW35" s="587"/>
      <c r="AX35" s="587"/>
      <c r="AY35" s="518" t="s">
        <v>2212</v>
      </c>
    </row>
    <row r="36" spans="1:51" ht="36" customHeight="1" thickBot="1">
      <c r="A36" s="727"/>
      <c r="B36" s="732"/>
      <c r="C36" s="733" t="s">
        <v>252</v>
      </c>
      <c r="D36" s="734"/>
      <c r="E36" s="734"/>
      <c r="F36" s="734"/>
      <c r="G36" s="734"/>
      <c r="H36" s="734"/>
      <c r="I36" s="734"/>
      <c r="J36" s="734"/>
      <c r="K36" s="734"/>
      <c r="L36" s="734"/>
      <c r="M36" s="734"/>
      <c r="N36" s="734"/>
      <c r="O36" s="734"/>
      <c r="P36" s="734"/>
      <c r="Q36" s="734"/>
      <c r="R36" s="734"/>
      <c r="S36" s="734"/>
      <c r="T36" s="734"/>
      <c r="U36" s="734"/>
      <c r="V36" s="735"/>
      <c r="AD36" s="624"/>
      <c r="AE36" s="586"/>
      <c r="AF36" s="619" t="s">
        <v>2213</v>
      </c>
      <c r="AG36" s="629"/>
      <c r="AH36" s="629"/>
      <c r="AI36" s="629"/>
      <c r="AJ36" s="629"/>
      <c r="AK36" s="629"/>
      <c r="AL36" s="629"/>
      <c r="AM36" s="629"/>
      <c r="AN36" s="629"/>
      <c r="AO36" s="629"/>
      <c r="AP36" s="629"/>
      <c r="AQ36" s="629"/>
      <c r="AR36" s="629"/>
      <c r="AS36" s="629"/>
      <c r="AT36" s="629"/>
      <c r="AU36" s="629"/>
      <c r="AV36" s="629"/>
      <c r="AW36" s="629"/>
      <c r="AX36" s="629"/>
      <c r="AY36" s="630"/>
    </row>
    <row r="37" spans="1:51" ht="27" customHeight="1">
      <c r="A37" s="715" t="s">
        <v>253</v>
      </c>
      <c r="B37" s="716"/>
      <c r="C37" s="721" t="str">
        <f>IF('入力シートInput Sheet'!C21="無(No)","無(No)",IF('入力シートInput Sheet'!C21="有(Yes)",CONCATENATE('入力シートInput Sheet'!C21,"（",'入力シートInput Sheet'!C22,"）"),""))</f>
        <v/>
      </c>
      <c r="D37" s="722"/>
      <c r="E37" s="722"/>
      <c r="F37" s="722"/>
      <c r="G37" s="722"/>
      <c r="H37" s="722"/>
      <c r="I37" s="722"/>
      <c r="J37" s="722"/>
      <c r="K37" s="722"/>
      <c r="L37" s="722"/>
      <c r="M37" s="722"/>
      <c r="N37" s="722"/>
      <c r="O37" s="722"/>
      <c r="P37" s="722"/>
      <c r="Q37" s="722"/>
      <c r="R37" s="722"/>
      <c r="S37" s="722"/>
      <c r="T37" s="722"/>
      <c r="U37" s="722"/>
      <c r="V37" s="723"/>
      <c r="AD37" s="606" t="s">
        <v>2215</v>
      </c>
      <c r="AE37" s="607"/>
      <c r="AF37" s="600" t="str">
        <f>C37</f>
        <v/>
      </c>
      <c r="AG37" s="601"/>
      <c r="AH37" s="601"/>
      <c r="AI37" s="601"/>
      <c r="AJ37" s="601"/>
      <c r="AK37" s="601"/>
      <c r="AL37" s="601"/>
      <c r="AM37" s="601"/>
      <c r="AN37" s="601"/>
      <c r="AO37" s="601"/>
      <c r="AP37" s="601"/>
      <c r="AQ37" s="601"/>
      <c r="AR37" s="601"/>
      <c r="AS37" s="601"/>
      <c r="AT37" s="601"/>
      <c r="AU37" s="601"/>
      <c r="AV37" s="601"/>
      <c r="AW37" s="601"/>
      <c r="AX37" s="601"/>
      <c r="AY37" s="602"/>
    </row>
    <row r="38" spans="1:51" ht="13.5" customHeight="1">
      <c r="A38" s="717"/>
      <c r="B38" s="718"/>
      <c r="C38" s="667" t="s">
        <v>254</v>
      </c>
      <c r="D38" s="668"/>
      <c r="E38" s="668"/>
      <c r="F38" s="668"/>
      <c r="G38" s="668"/>
      <c r="H38" s="668"/>
      <c r="I38" s="668"/>
      <c r="J38" s="668"/>
      <c r="K38" s="668"/>
      <c r="L38" s="668"/>
      <c r="M38" s="668"/>
      <c r="N38" s="668"/>
      <c r="O38" s="668"/>
      <c r="P38" s="668"/>
      <c r="Q38" s="668"/>
      <c r="R38" s="668"/>
      <c r="S38" s="668"/>
      <c r="T38" s="668"/>
      <c r="U38" s="668"/>
      <c r="V38" s="669"/>
      <c r="AD38" s="608"/>
      <c r="AE38" s="609"/>
      <c r="AF38" s="619" t="s">
        <v>2216</v>
      </c>
      <c r="AG38" s="620"/>
      <c r="AH38" s="620"/>
      <c r="AI38" s="620"/>
      <c r="AJ38" s="620"/>
      <c r="AK38" s="620"/>
      <c r="AL38" s="620"/>
      <c r="AM38" s="620"/>
      <c r="AN38" s="620"/>
      <c r="AO38" s="620"/>
      <c r="AP38" s="620"/>
      <c r="AQ38" s="620"/>
      <c r="AR38" s="620"/>
      <c r="AS38" s="620"/>
      <c r="AT38" s="620"/>
      <c r="AU38" s="620"/>
      <c r="AV38" s="620"/>
      <c r="AW38" s="620"/>
      <c r="AX38" s="620"/>
      <c r="AY38" s="621"/>
    </row>
    <row r="39" spans="1:51" ht="13.5" customHeight="1">
      <c r="A39" s="717"/>
      <c r="B39" s="718"/>
      <c r="C39" s="667" t="s">
        <v>255</v>
      </c>
      <c r="D39" s="668"/>
      <c r="E39" s="668"/>
      <c r="F39" s="668"/>
      <c r="G39" s="668"/>
      <c r="H39" s="724"/>
      <c r="I39" s="724"/>
      <c r="J39" s="724"/>
      <c r="K39" s="724"/>
      <c r="L39" s="724"/>
      <c r="M39" s="724"/>
      <c r="N39" s="724"/>
      <c r="O39" s="724"/>
      <c r="P39" s="724"/>
      <c r="Q39" s="724"/>
      <c r="R39" s="724"/>
      <c r="S39" s="724"/>
      <c r="T39" s="724"/>
      <c r="U39" s="724"/>
      <c r="V39" s="133" t="s">
        <v>220</v>
      </c>
      <c r="AD39" s="608"/>
      <c r="AE39" s="609"/>
      <c r="AF39" s="739" t="s">
        <v>2230</v>
      </c>
      <c r="AG39" s="740"/>
      <c r="AH39" s="740"/>
      <c r="AI39" s="740"/>
      <c r="AJ39" s="631"/>
      <c r="AK39" s="631"/>
      <c r="AL39" s="631"/>
      <c r="AM39" s="631"/>
      <c r="AN39" s="631"/>
      <c r="AO39" s="631"/>
      <c r="AP39" s="631"/>
      <c r="AQ39" s="631"/>
      <c r="AR39" s="631"/>
      <c r="AS39" s="631"/>
      <c r="AT39" s="631"/>
      <c r="AU39" s="631"/>
      <c r="AV39" s="631"/>
      <c r="AW39" s="631"/>
      <c r="AX39" s="631"/>
      <c r="AY39" s="519" t="s">
        <v>2217</v>
      </c>
    </row>
    <row r="40" spans="1:51" ht="14.25" customHeight="1" thickBot="1">
      <c r="A40" s="719"/>
      <c r="B40" s="720"/>
      <c r="C40" s="667" t="s">
        <v>256</v>
      </c>
      <c r="D40" s="668"/>
      <c r="E40" s="668"/>
      <c r="F40" s="668"/>
      <c r="G40" s="668"/>
      <c r="H40" s="668"/>
      <c r="I40" s="668"/>
      <c r="J40" s="668"/>
      <c r="K40" s="668"/>
      <c r="L40" s="668"/>
      <c r="M40" s="668"/>
      <c r="N40" s="668"/>
      <c r="O40" s="668"/>
      <c r="P40" s="668"/>
      <c r="Q40" s="668"/>
      <c r="R40" s="668"/>
      <c r="S40" s="668"/>
      <c r="T40" s="668"/>
      <c r="U40" s="668"/>
      <c r="V40" s="669"/>
      <c r="AD40" s="610"/>
      <c r="AE40" s="611"/>
      <c r="AF40" s="619" t="s">
        <v>2218</v>
      </c>
      <c r="AG40" s="620"/>
      <c r="AH40" s="620"/>
      <c r="AI40" s="620"/>
      <c r="AJ40" s="620"/>
      <c r="AK40" s="620"/>
      <c r="AL40" s="620"/>
      <c r="AM40" s="620"/>
      <c r="AN40" s="620"/>
      <c r="AO40" s="620"/>
      <c r="AP40" s="620"/>
      <c r="AQ40" s="620"/>
      <c r="AR40" s="620"/>
      <c r="AS40" s="620"/>
      <c r="AT40" s="620"/>
      <c r="AU40" s="620"/>
      <c r="AV40" s="620"/>
      <c r="AW40" s="620"/>
      <c r="AX40" s="620"/>
      <c r="AY40" s="621"/>
    </row>
    <row r="41" spans="1:51" ht="36" customHeight="1">
      <c r="A41" s="694" t="s">
        <v>257</v>
      </c>
      <c r="B41" s="695"/>
      <c r="C41" s="721" t="s">
        <v>258</v>
      </c>
      <c r="D41" s="722"/>
      <c r="E41" s="722"/>
      <c r="F41" s="722"/>
      <c r="G41" s="722"/>
      <c r="H41" s="722"/>
      <c r="I41" s="722"/>
      <c r="J41" s="722"/>
      <c r="K41" s="722"/>
      <c r="L41" s="722"/>
      <c r="M41" s="722"/>
      <c r="N41" s="722"/>
      <c r="O41" s="722"/>
      <c r="P41" s="722"/>
      <c r="Q41" s="722"/>
      <c r="R41" s="722"/>
      <c r="S41" s="722"/>
      <c r="T41" s="722"/>
      <c r="U41" s="722"/>
      <c r="V41" s="723"/>
      <c r="AD41" s="596" t="s">
        <v>2219</v>
      </c>
      <c r="AE41" s="597"/>
      <c r="AF41" s="600" t="s">
        <v>2258</v>
      </c>
      <c r="AG41" s="601"/>
      <c r="AH41" s="601"/>
      <c r="AI41" s="601"/>
      <c r="AJ41" s="601"/>
      <c r="AK41" s="601"/>
      <c r="AL41" s="601"/>
      <c r="AM41" s="601"/>
      <c r="AN41" s="601"/>
      <c r="AO41" s="601"/>
      <c r="AP41" s="601"/>
      <c r="AQ41" s="601"/>
      <c r="AR41" s="601"/>
      <c r="AS41" s="601"/>
      <c r="AT41" s="601"/>
      <c r="AU41" s="601"/>
      <c r="AV41" s="601"/>
      <c r="AW41" s="601"/>
      <c r="AX41" s="601"/>
      <c r="AY41" s="602"/>
    </row>
    <row r="42" spans="1:51" ht="67.5" customHeight="1" thickBot="1">
      <c r="A42" s="698"/>
      <c r="B42" s="699"/>
      <c r="C42" s="712" t="s">
        <v>259</v>
      </c>
      <c r="D42" s="713"/>
      <c r="E42" s="713"/>
      <c r="F42" s="713"/>
      <c r="G42" s="713"/>
      <c r="H42" s="713"/>
      <c r="I42" s="713"/>
      <c r="J42" s="713"/>
      <c r="K42" s="713"/>
      <c r="L42" s="713"/>
      <c r="M42" s="713"/>
      <c r="N42" s="713"/>
      <c r="O42" s="713"/>
      <c r="P42" s="713"/>
      <c r="Q42" s="713"/>
      <c r="R42" s="713"/>
      <c r="S42" s="713"/>
      <c r="T42" s="713"/>
      <c r="U42" s="713"/>
      <c r="V42" s="714"/>
      <c r="AD42" s="598"/>
      <c r="AE42" s="599"/>
      <c r="AF42" s="603" t="s">
        <v>2220</v>
      </c>
      <c r="AG42" s="604"/>
      <c r="AH42" s="604"/>
      <c r="AI42" s="604"/>
      <c r="AJ42" s="604"/>
      <c r="AK42" s="604"/>
      <c r="AL42" s="604"/>
      <c r="AM42" s="604"/>
      <c r="AN42" s="604"/>
      <c r="AO42" s="604"/>
      <c r="AP42" s="604"/>
      <c r="AQ42" s="604"/>
      <c r="AR42" s="604"/>
      <c r="AS42" s="604"/>
      <c r="AT42" s="604"/>
      <c r="AU42" s="604"/>
      <c r="AV42" s="604"/>
      <c r="AW42" s="604"/>
      <c r="AX42" s="604"/>
      <c r="AY42" s="605"/>
    </row>
    <row r="43" spans="1:51" ht="29.25" customHeight="1">
      <c r="A43" s="715" t="s">
        <v>15</v>
      </c>
      <c r="B43" s="716"/>
      <c r="C43" s="166" t="s">
        <v>260</v>
      </c>
      <c r="D43" s="167"/>
      <c r="E43" s="167"/>
      <c r="F43" s="167"/>
      <c r="G43" s="167"/>
      <c r="H43" s="167"/>
      <c r="I43" s="167"/>
      <c r="J43" s="167"/>
      <c r="K43" s="167" t="s">
        <v>261</v>
      </c>
      <c r="L43" s="167"/>
      <c r="M43" s="167"/>
      <c r="N43" s="167"/>
      <c r="O43" s="167"/>
      <c r="P43" s="167"/>
      <c r="Q43" s="167"/>
      <c r="R43" s="167"/>
      <c r="S43" s="167"/>
      <c r="T43" s="167"/>
      <c r="U43" s="167"/>
      <c r="V43" s="168"/>
      <c r="AD43" s="606" t="s">
        <v>2221</v>
      </c>
      <c r="AE43" s="607"/>
      <c r="AF43" s="520"/>
      <c r="AG43" s="588" t="s">
        <v>2223</v>
      </c>
      <c r="AH43" s="588"/>
      <c r="AI43" s="588"/>
      <c r="AJ43" s="588"/>
      <c r="AK43" s="588"/>
      <c r="AL43" s="588"/>
      <c r="AM43" s="588"/>
      <c r="AN43" s="588"/>
      <c r="AO43" s="588"/>
      <c r="AP43" s="588"/>
      <c r="AQ43" s="521"/>
      <c r="AR43" s="588" t="s">
        <v>2222</v>
      </c>
      <c r="AS43" s="588"/>
      <c r="AT43" s="588"/>
      <c r="AU43" s="588"/>
      <c r="AV43" s="588"/>
      <c r="AW43" s="588"/>
      <c r="AX43" s="588"/>
      <c r="AY43" s="589"/>
    </row>
    <row r="44" spans="1:51" ht="14.25" customHeight="1">
      <c r="A44" s="717"/>
      <c r="B44" s="718"/>
      <c r="C44" s="684"/>
      <c r="D44" s="685"/>
      <c r="E44" s="685"/>
      <c r="F44" s="685"/>
      <c r="G44" s="685"/>
      <c r="H44" s="685"/>
      <c r="I44" s="685"/>
      <c r="J44" s="685"/>
      <c r="K44" s="685"/>
      <c r="L44" s="685"/>
      <c r="M44" s="685"/>
      <c r="N44" s="685"/>
      <c r="O44" s="685"/>
      <c r="P44" s="685"/>
      <c r="Q44" s="685"/>
      <c r="R44" s="685"/>
      <c r="S44" s="685"/>
      <c r="T44" s="685"/>
      <c r="U44" s="685"/>
      <c r="V44" s="686"/>
      <c r="AD44" s="608"/>
      <c r="AE44" s="609"/>
      <c r="AF44" s="612"/>
      <c r="AG44" s="613"/>
      <c r="AH44" s="613"/>
      <c r="AI44" s="613"/>
      <c r="AJ44" s="613"/>
      <c r="AK44" s="613"/>
      <c r="AL44" s="613"/>
      <c r="AM44" s="613"/>
      <c r="AN44" s="613"/>
      <c r="AO44" s="613"/>
      <c r="AP44" s="613"/>
      <c r="AQ44" s="613"/>
      <c r="AR44" s="613"/>
      <c r="AS44" s="613"/>
      <c r="AT44" s="613"/>
      <c r="AU44" s="613"/>
      <c r="AV44" s="613"/>
      <c r="AW44" s="613"/>
      <c r="AX44" s="613"/>
      <c r="AY44" s="614"/>
    </row>
    <row r="45" spans="1:51" ht="14.25" customHeight="1">
      <c r="A45" s="717"/>
      <c r="B45" s="718"/>
      <c r="C45" s="687"/>
      <c r="D45" s="685"/>
      <c r="E45" s="685"/>
      <c r="F45" s="685"/>
      <c r="G45" s="685"/>
      <c r="H45" s="685"/>
      <c r="I45" s="685"/>
      <c r="J45" s="685"/>
      <c r="K45" s="685"/>
      <c r="L45" s="685"/>
      <c r="M45" s="685"/>
      <c r="N45" s="685"/>
      <c r="O45" s="685"/>
      <c r="P45" s="685"/>
      <c r="Q45" s="685"/>
      <c r="R45" s="685"/>
      <c r="S45" s="685"/>
      <c r="T45" s="685"/>
      <c r="U45" s="685"/>
      <c r="V45" s="686"/>
      <c r="AD45" s="608"/>
      <c r="AE45" s="609"/>
      <c r="AF45" s="615"/>
      <c r="AG45" s="613"/>
      <c r="AH45" s="613"/>
      <c r="AI45" s="613"/>
      <c r="AJ45" s="613"/>
      <c r="AK45" s="613"/>
      <c r="AL45" s="613"/>
      <c r="AM45" s="613"/>
      <c r="AN45" s="613"/>
      <c r="AO45" s="613"/>
      <c r="AP45" s="613"/>
      <c r="AQ45" s="613"/>
      <c r="AR45" s="613"/>
      <c r="AS45" s="613"/>
      <c r="AT45" s="613"/>
      <c r="AU45" s="613"/>
      <c r="AV45" s="613"/>
      <c r="AW45" s="613"/>
      <c r="AX45" s="613"/>
      <c r="AY45" s="614"/>
    </row>
    <row r="46" spans="1:51" ht="14.25" customHeight="1" thickBot="1">
      <c r="A46" s="719"/>
      <c r="B46" s="720"/>
      <c r="C46" s="688"/>
      <c r="D46" s="689"/>
      <c r="E46" s="689"/>
      <c r="F46" s="689"/>
      <c r="G46" s="689"/>
      <c r="H46" s="689"/>
      <c r="I46" s="689"/>
      <c r="J46" s="689"/>
      <c r="K46" s="689"/>
      <c r="L46" s="689"/>
      <c r="M46" s="689"/>
      <c r="N46" s="689"/>
      <c r="O46" s="689"/>
      <c r="P46" s="689"/>
      <c r="Q46" s="689"/>
      <c r="R46" s="689"/>
      <c r="S46" s="689"/>
      <c r="T46" s="689"/>
      <c r="U46" s="689"/>
      <c r="V46" s="690"/>
      <c r="AD46" s="610"/>
      <c r="AE46" s="611"/>
      <c r="AF46" s="616"/>
      <c r="AG46" s="617"/>
      <c r="AH46" s="617"/>
      <c r="AI46" s="617"/>
      <c r="AJ46" s="617"/>
      <c r="AK46" s="617"/>
      <c r="AL46" s="617"/>
      <c r="AM46" s="617"/>
      <c r="AN46" s="617"/>
      <c r="AO46" s="617"/>
      <c r="AP46" s="617"/>
      <c r="AQ46" s="617"/>
      <c r="AR46" s="617"/>
      <c r="AS46" s="617"/>
      <c r="AT46" s="617"/>
      <c r="AU46" s="617"/>
      <c r="AV46" s="617"/>
      <c r="AW46" s="617"/>
      <c r="AX46" s="617"/>
      <c r="AY46" s="618"/>
    </row>
    <row r="47" spans="1:51">
      <c r="A47" s="123" t="s">
        <v>262</v>
      </c>
      <c r="B47" s="752" t="s">
        <v>263</v>
      </c>
      <c r="C47" s="752"/>
      <c r="D47" s="752"/>
      <c r="E47" s="752"/>
      <c r="F47" s="752"/>
      <c r="G47" s="752"/>
      <c r="H47" s="752"/>
      <c r="I47" s="752"/>
      <c r="J47" s="752"/>
      <c r="K47" s="752"/>
      <c r="L47" s="752"/>
      <c r="M47" s="752"/>
      <c r="N47" s="752"/>
      <c r="O47" s="752"/>
      <c r="P47" s="752"/>
      <c r="Q47" s="752"/>
      <c r="R47" s="752"/>
      <c r="S47" s="752"/>
      <c r="T47" s="752"/>
      <c r="U47" s="752"/>
      <c r="V47" s="752"/>
      <c r="AD47" s="513" t="s">
        <v>2225</v>
      </c>
      <c r="AE47" s="590" t="s">
        <v>2229</v>
      </c>
      <c r="AF47" s="590"/>
      <c r="AG47" s="590"/>
      <c r="AH47" s="590"/>
      <c r="AI47" s="590"/>
      <c r="AJ47" s="590"/>
      <c r="AK47" s="590"/>
      <c r="AL47" s="590"/>
      <c r="AM47" s="590"/>
      <c r="AN47" s="590"/>
      <c r="AO47" s="590"/>
      <c r="AP47" s="590"/>
      <c r="AQ47" s="590"/>
      <c r="AR47" s="590"/>
      <c r="AS47" s="590"/>
      <c r="AT47" s="590"/>
      <c r="AU47" s="590"/>
      <c r="AV47" s="590"/>
      <c r="AW47" s="590"/>
      <c r="AX47" s="590"/>
      <c r="AY47" s="590"/>
    </row>
    <row r="48" spans="1:51" ht="27" customHeight="1">
      <c r="A48" s="136" t="s">
        <v>262</v>
      </c>
      <c r="B48" s="753" t="s">
        <v>264</v>
      </c>
      <c r="C48" s="753"/>
      <c r="D48" s="753"/>
      <c r="E48" s="753"/>
      <c r="F48" s="753"/>
      <c r="G48" s="753"/>
      <c r="H48" s="753"/>
      <c r="I48" s="753"/>
      <c r="J48" s="753"/>
      <c r="K48" s="753"/>
      <c r="L48" s="753"/>
      <c r="M48" s="753"/>
      <c r="N48" s="753"/>
      <c r="O48" s="753"/>
      <c r="P48" s="753"/>
      <c r="Q48" s="753"/>
      <c r="R48" s="753"/>
      <c r="S48" s="753"/>
      <c r="T48" s="753"/>
      <c r="U48" s="753"/>
      <c r="V48" s="753"/>
      <c r="AD48" s="522" t="s">
        <v>2225</v>
      </c>
      <c r="AE48" s="591" t="s">
        <v>2224</v>
      </c>
      <c r="AF48" s="591"/>
      <c r="AG48" s="591"/>
      <c r="AH48" s="591"/>
      <c r="AI48" s="591"/>
      <c r="AJ48" s="591"/>
      <c r="AK48" s="591"/>
      <c r="AL48" s="591"/>
      <c r="AM48" s="591"/>
      <c r="AN48" s="591"/>
      <c r="AO48" s="591"/>
      <c r="AP48" s="591"/>
      <c r="AQ48" s="591"/>
      <c r="AR48" s="591"/>
      <c r="AS48" s="591"/>
      <c r="AT48" s="591"/>
      <c r="AU48" s="591"/>
      <c r="AV48" s="591"/>
      <c r="AW48" s="591"/>
      <c r="AX48" s="591"/>
      <c r="AY48" s="591"/>
    </row>
    <row r="49" spans="1:51" ht="7.5" customHeight="1" thickBot="1">
      <c r="A49" s="137"/>
      <c r="B49" s="137"/>
      <c r="C49" s="137"/>
      <c r="D49" s="137"/>
      <c r="E49" s="137"/>
      <c r="F49" s="137"/>
      <c r="G49" s="137"/>
      <c r="H49" s="137"/>
      <c r="I49" s="137"/>
      <c r="J49" s="137"/>
      <c r="K49" s="137"/>
      <c r="L49" s="137"/>
      <c r="M49" s="137"/>
      <c r="N49" s="137"/>
      <c r="O49" s="137"/>
      <c r="P49" s="137"/>
      <c r="Q49" s="137"/>
      <c r="R49" s="137"/>
      <c r="S49" s="137"/>
      <c r="T49" s="138"/>
      <c r="U49" s="138"/>
      <c r="V49" s="138"/>
      <c r="AD49" s="137"/>
      <c r="AE49" s="137"/>
      <c r="AF49" s="137"/>
      <c r="AG49" s="137"/>
      <c r="AH49" s="137"/>
      <c r="AI49" s="137"/>
      <c r="AJ49" s="137"/>
      <c r="AK49" s="137"/>
      <c r="AL49" s="137"/>
      <c r="AM49" s="137"/>
      <c r="AN49" s="137"/>
      <c r="AO49" s="137"/>
      <c r="AP49" s="137"/>
      <c r="AQ49" s="137"/>
      <c r="AR49" s="137"/>
      <c r="AS49" s="137"/>
      <c r="AT49" s="137"/>
      <c r="AU49" s="137"/>
      <c r="AV49" s="137"/>
      <c r="AW49" s="138"/>
      <c r="AX49" s="138"/>
      <c r="AY49" s="138"/>
    </row>
    <row r="50" spans="1:51" ht="58.5" customHeight="1" thickTop="1" thickBot="1">
      <c r="A50" s="754" t="s">
        <v>265</v>
      </c>
      <c r="B50" s="593"/>
      <c r="C50" s="593"/>
      <c r="D50" s="593"/>
      <c r="E50" s="593"/>
      <c r="F50" s="593"/>
      <c r="G50" s="593"/>
      <c r="H50" s="593"/>
      <c r="I50" s="593"/>
      <c r="J50" s="593"/>
      <c r="K50" s="593"/>
      <c r="L50" s="593"/>
      <c r="M50" s="593"/>
      <c r="N50" s="593"/>
      <c r="O50" s="593"/>
      <c r="P50" s="593"/>
      <c r="Q50" s="593"/>
      <c r="R50" s="593"/>
      <c r="S50" s="593"/>
      <c r="T50" s="593"/>
      <c r="U50" s="593"/>
      <c r="V50" s="594"/>
      <c r="AA50" s="301"/>
      <c r="AD50" s="592" t="s">
        <v>2226</v>
      </c>
      <c r="AE50" s="593"/>
      <c r="AF50" s="593"/>
      <c r="AG50" s="593"/>
      <c r="AH50" s="593"/>
      <c r="AI50" s="593"/>
      <c r="AJ50" s="593"/>
      <c r="AK50" s="593"/>
      <c r="AL50" s="593"/>
      <c r="AM50" s="593"/>
      <c r="AN50" s="593"/>
      <c r="AO50" s="593"/>
      <c r="AP50" s="593"/>
      <c r="AQ50" s="593"/>
      <c r="AR50" s="593"/>
      <c r="AS50" s="593"/>
      <c r="AT50" s="593"/>
      <c r="AU50" s="593"/>
      <c r="AV50" s="593"/>
      <c r="AW50" s="593"/>
      <c r="AX50" s="593"/>
      <c r="AY50" s="594"/>
    </row>
    <row r="51" spans="1:51" ht="7.5" customHeight="1" thickTop="1">
      <c r="A51" s="139"/>
      <c r="B51" s="123"/>
      <c r="C51" s="123"/>
      <c r="D51" s="123"/>
      <c r="E51" s="123"/>
      <c r="F51" s="123"/>
      <c r="G51" s="123"/>
      <c r="H51" s="123"/>
      <c r="I51" s="123"/>
      <c r="J51" s="123"/>
      <c r="K51" s="123"/>
      <c r="L51" s="123"/>
      <c r="M51" s="123"/>
      <c r="N51" s="123"/>
      <c r="O51" s="123"/>
      <c r="P51" s="123"/>
      <c r="Q51" s="123"/>
      <c r="R51" s="123"/>
      <c r="S51" s="123"/>
      <c r="AD51" s="139"/>
      <c r="AE51" s="123"/>
      <c r="AF51" s="123"/>
      <c r="AG51" s="123"/>
      <c r="AH51" s="123"/>
      <c r="AI51" s="123"/>
      <c r="AJ51" s="123"/>
      <c r="AK51" s="123"/>
      <c r="AL51" s="123"/>
      <c r="AM51" s="123"/>
      <c r="AN51" s="123"/>
      <c r="AO51" s="123"/>
      <c r="AP51" s="123"/>
      <c r="AQ51" s="123"/>
      <c r="AR51" s="123"/>
      <c r="AS51" s="123"/>
      <c r="AT51" s="123"/>
      <c r="AU51" s="123"/>
      <c r="AV51" s="123"/>
    </row>
    <row r="52" spans="1:51" ht="18" customHeight="1">
      <c r="A52" s="706" t="s">
        <v>266</v>
      </c>
      <c r="B52" s="706"/>
      <c r="C52" s="706"/>
      <c r="D52" s="706"/>
      <c r="E52" s="706"/>
      <c r="F52" s="706"/>
      <c r="G52" s="706"/>
      <c r="H52" s="706"/>
      <c r="I52" s="706"/>
      <c r="J52" s="706"/>
      <c r="K52" s="706"/>
      <c r="L52" s="706"/>
      <c r="M52" s="706"/>
      <c r="N52" s="706"/>
      <c r="O52" s="706"/>
      <c r="P52" s="706"/>
      <c r="Q52" s="706"/>
      <c r="R52" s="706"/>
      <c r="S52" s="706"/>
      <c r="T52" s="706"/>
      <c r="U52" s="706"/>
      <c r="V52" s="706"/>
      <c r="AD52" s="595" t="s">
        <v>2227</v>
      </c>
      <c r="AE52" s="595"/>
      <c r="AF52" s="595"/>
      <c r="AG52" s="595"/>
      <c r="AH52" s="595"/>
      <c r="AI52" s="595"/>
      <c r="AJ52" s="595"/>
      <c r="AK52" s="595"/>
      <c r="AL52" s="595"/>
      <c r="AM52" s="595"/>
      <c r="AN52" s="595"/>
      <c r="AO52" s="595"/>
      <c r="AP52" s="595"/>
      <c r="AQ52" s="595"/>
      <c r="AR52" s="595"/>
      <c r="AS52" s="595"/>
      <c r="AT52" s="595"/>
      <c r="AU52" s="595"/>
      <c r="AV52" s="595"/>
      <c r="AW52" s="595"/>
      <c r="AX52" s="595"/>
      <c r="AY52" s="595"/>
    </row>
    <row r="53" spans="1:51" ht="44.25" customHeight="1">
      <c r="A53" s="741" t="s">
        <v>2031</v>
      </c>
      <c r="B53" s="741"/>
      <c r="C53" s="741"/>
      <c r="D53" s="741"/>
      <c r="E53" s="741"/>
      <c r="F53" s="741"/>
      <c r="G53" s="485"/>
      <c r="H53" s="485"/>
      <c r="I53" s="485"/>
      <c r="J53" s="488"/>
      <c r="K53" s="489"/>
      <c r="L53" s="491"/>
      <c r="M53" s="491"/>
      <c r="N53" s="491"/>
      <c r="O53" s="491"/>
      <c r="P53" s="491"/>
      <c r="Q53" s="491"/>
      <c r="R53" s="491"/>
      <c r="S53" s="491"/>
      <c r="T53" s="490"/>
      <c r="U53" s="490"/>
      <c r="V53" s="490"/>
      <c r="AD53" s="536" t="s">
        <v>2259</v>
      </c>
      <c r="AE53" s="536"/>
      <c r="AF53" s="737"/>
      <c r="AG53" s="737"/>
      <c r="AH53" s="737"/>
      <c r="AI53" s="537"/>
      <c r="AJ53" s="537"/>
      <c r="AK53" s="537"/>
      <c r="AL53" s="485"/>
      <c r="AM53" s="488"/>
      <c r="AN53" s="489"/>
      <c r="AO53" s="491"/>
      <c r="AP53" s="491"/>
      <c r="AQ53" s="491"/>
      <c r="AR53" s="491"/>
      <c r="AS53" s="491"/>
      <c r="AT53" s="491"/>
      <c r="AU53" s="491"/>
      <c r="AV53" s="491"/>
      <c r="AW53" s="490"/>
      <c r="AX53" s="490"/>
      <c r="AY53" s="490"/>
    </row>
    <row r="54" spans="1:51" ht="42" customHeight="1">
      <c r="A54" s="484"/>
      <c r="B54" s="486" t="s">
        <v>267</v>
      </c>
      <c r="C54" s="487"/>
      <c r="D54" s="487"/>
      <c r="E54" s="487"/>
      <c r="F54" s="487"/>
      <c r="G54" s="487"/>
      <c r="H54" s="487"/>
      <c r="I54" s="487"/>
      <c r="J54" s="482"/>
      <c r="K54" s="483"/>
      <c r="L54" s="491"/>
      <c r="M54" s="491"/>
      <c r="N54" s="491"/>
      <c r="O54" s="491"/>
      <c r="P54" s="491"/>
      <c r="Q54" s="491"/>
      <c r="R54" s="491"/>
      <c r="S54" s="491"/>
      <c r="T54" s="484"/>
      <c r="U54" s="484"/>
      <c r="V54" s="484"/>
      <c r="AD54" s="620" t="s">
        <v>2228</v>
      </c>
      <c r="AE54" s="620"/>
      <c r="AF54" s="738"/>
      <c r="AG54" s="738"/>
      <c r="AH54" s="738"/>
      <c r="AI54" s="738"/>
      <c r="AJ54" s="738"/>
      <c r="AK54" s="738"/>
      <c r="AL54" s="738"/>
      <c r="AM54" s="482"/>
      <c r="AN54" s="483"/>
      <c r="AO54" s="491"/>
      <c r="AP54" s="491"/>
      <c r="AQ54" s="491"/>
      <c r="AR54" s="491"/>
      <c r="AS54" s="491"/>
      <c r="AT54" s="491"/>
      <c r="AU54" s="491"/>
      <c r="AV54" s="491"/>
      <c r="AW54" s="484"/>
      <c r="AX54" s="484"/>
      <c r="AY54" s="484"/>
    </row>
    <row r="55" spans="1:51" ht="13.5" customHeight="1">
      <c r="A55" s="484"/>
      <c r="B55" s="484"/>
      <c r="C55" s="484"/>
      <c r="D55" s="484"/>
      <c r="E55" s="484"/>
      <c r="F55" s="484"/>
      <c r="G55" s="485"/>
      <c r="H55" s="485"/>
      <c r="I55" s="485"/>
      <c r="J55" s="488"/>
      <c r="K55" s="489"/>
      <c r="L55" s="491"/>
      <c r="M55" s="491"/>
      <c r="N55" s="491"/>
      <c r="O55" s="491"/>
      <c r="P55" s="491"/>
      <c r="Q55" s="491"/>
      <c r="R55" s="491"/>
      <c r="S55" s="491"/>
      <c r="T55" s="490"/>
      <c r="U55" s="490"/>
      <c r="V55" s="490"/>
      <c r="AD55" s="484"/>
      <c r="AE55" s="484"/>
      <c r="AF55" s="484"/>
      <c r="AG55" s="484"/>
      <c r="AH55" s="484"/>
      <c r="AI55" s="484"/>
      <c r="AJ55" s="485"/>
      <c r="AK55" s="485"/>
      <c r="AL55" s="485"/>
      <c r="AM55" s="488"/>
      <c r="AN55" s="489"/>
      <c r="AO55" s="491"/>
      <c r="AP55" s="491"/>
      <c r="AQ55" s="491"/>
      <c r="AR55" s="491"/>
      <c r="AS55" s="491"/>
      <c r="AT55" s="491"/>
      <c r="AU55" s="491"/>
      <c r="AV55" s="491"/>
      <c r="AW55" s="490"/>
      <c r="AX55" s="490"/>
      <c r="AY55" s="490"/>
    </row>
    <row r="56" spans="1:51" ht="33" customHeight="1">
      <c r="A56" s="582"/>
      <c r="B56" s="583"/>
      <c r="C56" s="583"/>
      <c r="D56" s="583"/>
      <c r="E56" s="583"/>
      <c r="F56" s="583"/>
      <c r="G56" s="583"/>
      <c r="H56" s="583"/>
      <c r="I56" s="583"/>
      <c r="J56" s="583"/>
      <c r="K56" s="583"/>
      <c r="L56" s="583"/>
      <c r="M56" s="583"/>
      <c r="N56" s="583"/>
      <c r="O56" s="583"/>
      <c r="P56" s="583"/>
      <c r="Q56" s="583"/>
      <c r="R56" s="583"/>
      <c r="S56" s="583"/>
      <c r="T56" s="583"/>
      <c r="U56" s="583"/>
      <c r="V56" s="583"/>
      <c r="AD56" s="582"/>
      <c r="AE56" s="583"/>
      <c r="AF56" s="583"/>
      <c r="AG56" s="583"/>
      <c r="AH56" s="583"/>
      <c r="AI56" s="583"/>
      <c r="AJ56" s="583"/>
      <c r="AK56" s="583"/>
      <c r="AL56" s="583"/>
      <c r="AM56" s="583"/>
      <c r="AN56" s="583"/>
      <c r="AO56" s="583"/>
      <c r="AP56" s="583"/>
      <c r="AQ56" s="583"/>
      <c r="AR56" s="583"/>
      <c r="AS56" s="583"/>
      <c r="AT56" s="583"/>
      <c r="AU56" s="583"/>
      <c r="AV56" s="583"/>
      <c r="AW56" s="583"/>
      <c r="AX56" s="583"/>
      <c r="AY56" s="583"/>
    </row>
  </sheetData>
  <mergeCells count="138">
    <mergeCell ref="AF53:AH53"/>
    <mergeCell ref="AF54:AL54"/>
    <mergeCell ref="AD54:AE54"/>
    <mergeCell ref="AF39:AI39"/>
    <mergeCell ref="AJ39:AX39"/>
    <mergeCell ref="A53:F53"/>
    <mergeCell ref="P1:U1"/>
    <mergeCell ref="G31:U31"/>
    <mergeCell ref="G35:U35"/>
    <mergeCell ref="G16:U16"/>
    <mergeCell ref="C26:V26"/>
    <mergeCell ref="C27:V27"/>
    <mergeCell ref="C28:G28"/>
    <mergeCell ref="J28:V28"/>
    <mergeCell ref="C17:V17"/>
    <mergeCell ref="C25:V25"/>
    <mergeCell ref="N19:R19"/>
    <mergeCell ref="N20:R20"/>
    <mergeCell ref="G22:U22"/>
    <mergeCell ref="N21:R21"/>
    <mergeCell ref="S5:V5"/>
    <mergeCell ref="B47:V47"/>
    <mergeCell ref="B48:V48"/>
    <mergeCell ref="A50:V50"/>
    <mergeCell ref="C42:V42"/>
    <mergeCell ref="A43:B46"/>
    <mergeCell ref="C37:V37"/>
    <mergeCell ref="C39:G39"/>
    <mergeCell ref="H39:U39"/>
    <mergeCell ref="A37:B40"/>
    <mergeCell ref="C30:V30"/>
    <mergeCell ref="A32:A36"/>
    <mergeCell ref="A41:B42"/>
    <mergeCell ref="C41:V41"/>
    <mergeCell ref="C32:V32"/>
    <mergeCell ref="C33:V33"/>
    <mergeCell ref="C34:V34"/>
    <mergeCell ref="B35:B36"/>
    <mergeCell ref="C36:V36"/>
    <mergeCell ref="A23:A31"/>
    <mergeCell ref="C23:V23"/>
    <mergeCell ref="C24:V24"/>
    <mergeCell ref="H28:I28"/>
    <mergeCell ref="C29:V29"/>
    <mergeCell ref="C5:R5"/>
    <mergeCell ref="K7:L7"/>
    <mergeCell ref="A56:V56"/>
    <mergeCell ref="C44:V46"/>
    <mergeCell ref="A4:V4"/>
    <mergeCell ref="A5:B5"/>
    <mergeCell ref="A6:B6"/>
    <mergeCell ref="C6:V6"/>
    <mergeCell ref="A14:B16"/>
    <mergeCell ref="C14:V14"/>
    <mergeCell ref="C15:V15"/>
    <mergeCell ref="A7:B7"/>
    <mergeCell ref="A8:B8"/>
    <mergeCell ref="C8:V8"/>
    <mergeCell ref="A17:B17"/>
    <mergeCell ref="A18:B22"/>
    <mergeCell ref="C18:V18"/>
    <mergeCell ref="C38:V38"/>
    <mergeCell ref="A52:V52"/>
    <mergeCell ref="C7:J7"/>
    <mergeCell ref="M7:V7"/>
    <mergeCell ref="A9:B13"/>
    <mergeCell ref="C9:V13"/>
    <mergeCell ref="C40:V40"/>
    <mergeCell ref="AD6:AE6"/>
    <mergeCell ref="AF6:AY6"/>
    <mergeCell ref="AD7:AE7"/>
    <mergeCell ref="AF7:AM7"/>
    <mergeCell ref="AN7:AO7"/>
    <mergeCell ref="AP7:AY7"/>
    <mergeCell ref="AS1:AX1"/>
    <mergeCell ref="AD4:AY4"/>
    <mergeCell ref="AD5:AE5"/>
    <mergeCell ref="AF5:AU5"/>
    <mergeCell ref="AV5:AY5"/>
    <mergeCell ref="AD17:AE17"/>
    <mergeCell ref="AF17:AY17"/>
    <mergeCell ref="AD18:AE22"/>
    <mergeCell ref="AF18:AY18"/>
    <mergeCell ref="AQ19:AU19"/>
    <mergeCell ref="AQ20:AU20"/>
    <mergeCell ref="AQ21:AU21"/>
    <mergeCell ref="AJ22:AX22"/>
    <mergeCell ref="AD8:AE8"/>
    <mergeCell ref="AF8:AY8"/>
    <mergeCell ref="AD9:AE13"/>
    <mergeCell ref="AF9:AY13"/>
    <mergeCell ref="AD14:AE16"/>
    <mergeCell ref="AF14:AY14"/>
    <mergeCell ref="AF15:AY15"/>
    <mergeCell ref="AJ16:AX16"/>
    <mergeCell ref="AG19:AI19"/>
    <mergeCell ref="AG20:AI20"/>
    <mergeCell ref="AG21:AI21"/>
    <mergeCell ref="AK19:AM19"/>
    <mergeCell ref="AK20:AM20"/>
    <mergeCell ref="AK21:AM21"/>
    <mergeCell ref="AE35:AE36"/>
    <mergeCell ref="AF36:AY36"/>
    <mergeCell ref="AD23:AD31"/>
    <mergeCell ref="AF23:AY23"/>
    <mergeCell ref="AF24:AY24"/>
    <mergeCell ref="AF25:AY25"/>
    <mergeCell ref="AF26:AY26"/>
    <mergeCell ref="AF27:AY27"/>
    <mergeCell ref="AF28:AJ28"/>
    <mergeCell ref="AK28:AL28"/>
    <mergeCell ref="AM28:AY28"/>
    <mergeCell ref="AF29:AY29"/>
    <mergeCell ref="AF30:AY30"/>
    <mergeCell ref="AD56:AY56"/>
    <mergeCell ref="AE23:AE30"/>
    <mergeCell ref="AH35:AX35"/>
    <mergeCell ref="AH31:AX31"/>
    <mergeCell ref="AE32:AE34"/>
    <mergeCell ref="AR43:AY43"/>
    <mergeCell ref="AG43:AP43"/>
    <mergeCell ref="AE47:AY47"/>
    <mergeCell ref="AE48:AY48"/>
    <mergeCell ref="AD50:AY50"/>
    <mergeCell ref="AD52:AY52"/>
    <mergeCell ref="AD41:AE42"/>
    <mergeCell ref="AF41:AY41"/>
    <mergeCell ref="AF42:AY42"/>
    <mergeCell ref="AD43:AE46"/>
    <mergeCell ref="AF44:AY46"/>
    <mergeCell ref="AD37:AE40"/>
    <mergeCell ref="AF37:AY37"/>
    <mergeCell ref="AF38:AY38"/>
    <mergeCell ref="AF40:AY40"/>
    <mergeCell ref="AD32:AD36"/>
    <mergeCell ref="AF32:AY32"/>
    <mergeCell ref="AF33:AY33"/>
    <mergeCell ref="AF34:AY34"/>
  </mergeCells>
  <phoneticPr fontId="1"/>
  <printOptions horizontalCentered="1"/>
  <pageMargins left="0.23622047244094491" right="0.23622047244094491" top="0.39370078740157483" bottom="0.39370078740157483" header="0.31496062992125984" footer="0.31496062992125984"/>
  <pageSetup paperSize="9" scale="70" orientation="portrait" blackAndWhite="1" r:id="rId1"/>
  <headerFooter alignWithMargins="0">
    <oddFooter xml:space="preserve">&amp;R【国立大学法人新潟大学　2024年7月制定　5年保存】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7106" r:id="rId4" name="Check Box 2">
              <controlPr defaultSize="0" autoFill="0" autoLine="0" autoPict="0">
                <anchor moveWithCells="1">
                  <from>
                    <xdr:col>4</xdr:col>
                    <xdr:colOff>180975</xdr:colOff>
                    <xdr:row>12</xdr:row>
                    <xdr:rowOff>161925</xdr:rowOff>
                  </from>
                  <to>
                    <xdr:col>5</xdr:col>
                    <xdr:colOff>142875</xdr:colOff>
                    <xdr:row>14</xdr:row>
                    <xdr:rowOff>28575</xdr:rowOff>
                  </to>
                </anchor>
              </controlPr>
            </control>
          </mc:Choice>
        </mc:AlternateContent>
        <mc:AlternateContent xmlns:mc="http://schemas.openxmlformats.org/markup-compatibility/2006">
          <mc:Choice Requires="x14">
            <control shapeId="47107" r:id="rId5" name="Check Box 3">
              <controlPr defaultSize="0" autoFill="0" autoLine="0" autoPict="0">
                <anchor moveWithCells="1">
                  <from>
                    <xdr:col>7</xdr:col>
                    <xdr:colOff>247650</xdr:colOff>
                    <xdr:row>12</xdr:row>
                    <xdr:rowOff>161925</xdr:rowOff>
                  </from>
                  <to>
                    <xdr:col>8</xdr:col>
                    <xdr:colOff>152400</xdr:colOff>
                    <xdr:row>14</xdr:row>
                    <xdr:rowOff>28575</xdr:rowOff>
                  </to>
                </anchor>
              </controlPr>
            </control>
          </mc:Choice>
        </mc:AlternateContent>
        <mc:AlternateContent xmlns:mc="http://schemas.openxmlformats.org/markup-compatibility/2006">
          <mc:Choice Requires="x14">
            <control shapeId="47108" r:id="rId6" name="Check Box 4">
              <controlPr defaultSize="0" autoFill="0" autoLine="0" autoPict="0">
                <anchor moveWithCells="1">
                  <from>
                    <xdr:col>10</xdr:col>
                    <xdr:colOff>180975</xdr:colOff>
                    <xdr:row>12</xdr:row>
                    <xdr:rowOff>161925</xdr:rowOff>
                  </from>
                  <to>
                    <xdr:col>11</xdr:col>
                    <xdr:colOff>219075</xdr:colOff>
                    <xdr:row>14</xdr:row>
                    <xdr:rowOff>28575</xdr:rowOff>
                  </to>
                </anchor>
              </controlPr>
            </control>
          </mc:Choice>
        </mc:AlternateContent>
        <mc:AlternateContent xmlns:mc="http://schemas.openxmlformats.org/markup-compatibility/2006">
          <mc:Choice Requires="x14">
            <control shapeId="47110" r:id="rId7" name="Check Box 6">
              <controlPr defaultSize="0" autoFill="0" autoLine="0" autoPict="0">
                <anchor moveWithCells="1">
                  <from>
                    <xdr:col>13</xdr:col>
                    <xdr:colOff>266700</xdr:colOff>
                    <xdr:row>12</xdr:row>
                    <xdr:rowOff>171450</xdr:rowOff>
                  </from>
                  <to>
                    <xdr:col>14</xdr:col>
                    <xdr:colOff>161925</xdr:colOff>
                    <xdr:row>14</xdr:row>
                    <xdr:rowOff>38100</xdr:rowOff>
                  </to>
                </anchor>
              </controlPr>
            </control>
          </mc:Choice>
        </mc:AlternateContent>
        <mc:AlternateContent xmlns:mc="http://schemas.openxmlformats.org/markup-compatibility/2006">
          <mc:Choice Requires="x14">
            <control shapeId="47111" r:id="rId8" name="Check Box 7">
              <controlPr defaultSize="0" autoFill="0" autoLine="0" autoPict="0">
                <anchor moveWithCells="1">
                  <from>
                    <xdr:col>2</xdr:col>
                    <xdr:colOff>66675</xdr:colOff>
                    <xdr:row>13</xdr:row>
                    <xdr:rowOff>152400</xdr:rowOff>
                  </from>
                  <to>
                    <xdr:col>3</xdr:col>
                    <xdr:colOff>133350</xdr:colOff>
                    <xdr:row>15</xdr:row>
                    <xdr:rowOff>28575</xdr:rowOff>
                  </to>
                </anchor>
              </controlPr>
            </control>
          </mc:Choice>
        </mc:AlternateContent>
        <mc:AlternateContent xmlns:mc="http://schemas.openxmlformats.org/markup-compatibility/2006">
          <mc:Choice Requires="x14">
            <control shapeId="47112" r:id="rId9" name="Check Box 8">
              <controlPr defaultSize="0" autoFill="0" autoLine="0" autoPict="0">
                <anchor moveWithCells="1">
                  <from>
                    <xdr:col>4</xdr:col>
                    <xdr:colOff>180975</xdr:colOff>
                    <xdr:row>13</xdr:row>
                    <xdr:rowOff>152400</xdr:rowOff>
                  </from>
                  <to>
                    <xdr:col>5</xdr:col>
                    <xdr:colOff>142875</xdr:colOff>
                    <xdr:row>15</xdr:row>
                    <xdr:rowOff>28575</xdr:rowOff>
                  </to>
                </anchor>
              </controlPr>
            </control>
          </mc:Choice>
        </mc:AlternateContent>
        <mc:AlternateContent xmlns:mc="http://schemas.openxmlformats.org/markup-compatibility/2006">
          <mc:Choice Requires="x14">
            <control shapeId="47140" r:id="rId10" name="Check Box 36">
              <controlPr defaultSize="0" autoFill="0" autoLine="0" autoPict="0">
                <anchor moveWithCells="1">
                  <from>
                    <xdr:col>2</xdr:col>
                    <xdr:colOff>66675</xdr:colOff>
                    <xdr:row>12</xdr:row>
                    <xdr:rowOff>171450</xdr:rowOff>
                  </from>
                  <to>
                    <xdr:col>3</xdr:col>
                    <xdr:colOff>133350</xdr:colOff>
                    <xdr:row>14</xdr:row>
                    <xdr:rowOff>38100</xdr:rowOff>
                  </to>
                </anchor>
              </controlPr>
            </control>
          </mc:Choice>
        </mc:AlternateContent>
        <mc:AlternateContent xmlns:mc="http://schemas.openxmlformats.org/markup-compatibility/2006">
          <mc:Choice Requires="x14">
            <control shapeId="47142" r:id="rId11" name="Check Box 38">
              <controlPr defaultSize="0" autoFill="0" autoLine="0" autoPict="0">
                <anchor moveWithCells="1">
                  <from>
                    <xdr:col>2</xdr:col>
                    <xdr:colOff>85725</xdr:colOff>
                    <xdr:row>16</xdr:row>
                    <xdr:rowOff>152400</xdr:rowOff>
                  </from>
                  <to>
                    <xdr:col>3</xdr:col>
                    <xdr:colOff>152400</xdr:colOff>
                    <xdr:row>18</xdr:row>
                    <xdr:rowOff>28575</xdr:rowOff>
                  </to>
                </anchor>
              </controlPr>
            </control>
          </mc:Choice>
        </mc:AlternateContent>
        <mc:AlternateContent xmlns:mc="http://schemas.openxmlformats.org/markup-compatibility/2006">
          <mc:Choice Requires="x14">
            <control shapeId="47143" r:id="rId12" name="Check Box 39">
              <controlPr defaultSize="0" autoFill="0" autoLine="0" autoPict="0">
                <anchor moveWithCells="1">
                  <from>
                    <xdr:col>20</xdr:col>
                    <xdr:colOff>76200</xdr:colOff>
                    <xdr:row>17</xdr:row>
                    <xdr:rowOff>152400</xdr:rowOff>
                  </from>
                  <to>
                    <xdr:col>21</xdr:col>
                    <xdr:colOff>19050</xdr:colOff>
                    <xdr:row>18</xdr:row>
                    <xdr:rowOff>200025</xdr:rowOff>
                  </to>
                </anchor>
              </controlPr>
            </control>
          </mc:Choice>
        </mc:AlternateContent>
        <mc:AlternateContent xmlns:mc="http://schemas.openxmlformats.org/markup-compatibility/2006">
          <mc:Choice Requires="x14">
            <control shapeId="47144" r:id="rId13" name="Check Box 40">
              <controlPr defaultSize="0" autoFill="0" autoLine="0" autoPict="0">
                <anchor moveWithCells="1">
                  <from>
                    <xdr:col>2</xdr:col>
                    <xdr:colOff>95250</xdr:colOff>
                    <xdr:row>20</xdr:row>
                    <xdr:rowOff>142875</xdr:rowOff>
                  </from>
                  <to>
                    <xdr:col>3</xdr:col>
                    <xdr:colOff>161925</xdr:colOff>
                    <xdr:row>21</xdr:row>
                    <xdr:rowOff>123825</xdr:rowOff>
                  </to>
                </anchor>
              </controlPr>
            </control>
          </mc:Choice>
        </mc:AlternateContent>
        <mc:AlternateContent xmlns:mc="http://schemas.openxmlformats.org/markup-compatibility/2006">
          <mc:Choice Requires="x14">
            <control shapeId="47146" r:id="rId14" name="Check Box 42">
              <controlPr defaultSize="0" autoFill="0" autoLine="0" autoPict="0">
                <anchor moveWithCells="1">
                  <from>
                    <xdr:col>18</xdr:col>
                    <xdr:colOff>114300</xdr:colOff>
                    <xdr:row>17</xdr:row>
                    <xdr:rowOff>152400</xdr:rowOff>
                  </from>
                  <to>
                    <xdr:col>19</xdr:col>
                    <xdr:colOff>57150</xdr:colOff>
                    <xdr:row>18</xdr:row>
                    <xdr:rowOff>200025</xdr:rowOff>
                  </to>
                </anchor>
              </controlPr>
            </control>
          </mc:Choice>
        </mc:AlternateContent>
        <mc:AlternateContent xmlns:mc="http://schemas.openxmlformats.org/markup-compatibility/2006">
          <mc:Choice Requires="x14">
            <control shapeId="47147" r:id="rId15" name="Check Box 43">
              <controlPr defaultSize="0" autoFill="0" autoLine="0" autoPict="0">
                <anchor moveWithCells="1">
                  <from>
                    <xdr:col>2</xdr:col>
                    <xdr:colOff>228600</xdr:colOff>
                    <xdr:row>22</xdr:row>
                    <xdr:rowOff>142875</xdr:rowOff>
                  </from>
                  <to>
                    <xdr:col>4</xdr:col>
                    <xdr:colOff>0</xdr:colOff>
                    <xdr:row>24</xdr:row>
                    <xdr:rowOff>19050</xdr:rowOff>
                  </to>
                </anchor>
              </controlPr>
            </control>
          </mc:Choice>
        </mc:AlternateContent>
        <mc:AlternateContent xmlns:mc="http://schemas.openxmlformats.org/markup-compatibility/2006">
          <mc:Choice Requires="x14">
            <control shapeId="47149" r:id="rId16" name="Check Box 45">
              <controlPr defaultSize="0" autoFill="0" autoLine="0" autoPict="0">
                <anchor moveWithCells="1">
                  <from>
                    <xdr:col>2</xdr:col>
                    <xdr:colOff>228600</xdr:colOff>
                    <xdr:row>26</xdr:row>
                    <xdr:rowOff>152400</xdr:rowOff>
                  </from>
                  <to>
                    <xdr:col>4</xdr:col>
                    <xdr:colOff>0</xdr:colOff>
                    <xdr:row>28</xdr:row>
                    <xdr:rowOff>28575</xdr:rowOff>
                  </to>
                </anchor>
              </controlPr>
            </control>
          </mc:Choice>
        </mc:AlternateContent>
        <mc:AlternateContent xmlns:mc="http://schemas.openxmlformats.org/markup-compatibility/2006">
          <mc:Choice Requires="x14">
            <control shapeId="47150" r:id="rId17" name="Check Box 46">
              <controlPr defaultSize="0" autoFill="0" autoLine="0" autoPict="0">
                <anchor moveWithCells="1">
                  <from>
                    <xdr:col>15</xdr:col>
                    <xdr:colOff>104775</xdr:colOff>
                    <xdr:row>24</xdr:row>
                    <xdr:rowOff>152400</xdr:rowOff>
                  </from>
                  <to>
                    <xdr:col>16</xdr:col>
                    <xdr:colOff>0</xdr:colOff>
                    <xdr:row>26</xdr:row>
                    <xdr:rowOff>28575</xdr:rowOff>
                  </to>
                </anchor>
              </controlPr>
            </control>
          </mc:Choice>
        </mc:AlternateContent>
        <mc:AlternateContent xmlns:mc="http://schemas.openxmlformats.org/markup-compatibility/2006">
          <mc:Choice Requires="x14">
            <control shapeId="47151" r:id="rId18" name="Check Box 47">
              <controlPr defaultSize="0" autoFill="0" autoLine="0" autoPict="0">
                <anchor moveWithCells="1">
                  <from>
                    <xdr:col>5</xdr:col>
                    <xdr:colOff>219075</xdr:colOff>
                    <xdr:row>22</xdr:row>
                    <xdr:rowOff>142875</xdr:rowOff>
                  </from>
                  <to>
                    <xdr:col>6</xdr:col>
                    <xdr:colOff>209550</xdr:colOff>
                    <xdr:row>24</xdr:row>
                    <xdr:rowOff>19050</xdr:rowOff>
                  </to>
                </anchor>
              </controlPr>
            </control>
          </mc:Choice>
        </mc:AlternateContent>
        <mc:AlternateContent xmlns:mc="http://schemas.openxmlformats.org/markup-compatibility/2006">
          <mc:Choice Requires="x14">
            <control shapeId="47152" r:id="rId19" name="Check Box 48">
              <controlPr defaultSize="0" autoFill="0" autoLine="0" autoPict="0">
                <anchor moveWithCells="1">
                  <from>
                    <xdr:col>12</xdr:col>
                    <xdr:colOff>257175</xdr:colOff>
                    <xdr:row>24</xdr:row>
                    <xdr:rowOff>142875</xdr:rowOff>
                  </from>
                  <to>
                    <xdr:col>13</xdr:col>
                    <xdr:colOff>200025</xdr:colOff>
                    <xdr:row>26</xdr:row>
                    <xdr:rowOff>19050</xdr:rowOff>
                  </to>
                </anchor>
              </controlPr>
            </control>
          </mc:Choice>
        </mc:AlternateContent>
        <mc:AlternateContent xmlns:mc="http://schemas.openxmlformats.org/markup-compatibility/2006">
          <mc:Choice Requires="x14">
            <control shapeId="47153" r:id="rId20" name="Check Box 49">
              <controlPr defaultSize="0" autoFill="0" autoLine="0" autoPict="0">
                <anchor moveWithCells="1">
                  <from>
                    <xdr:col>9</xdr:col>
                    <xdr:colOff>190500</xdr:colOff>
                    <xdr:row>24</xdr:row>
                    <xdr:rowOff>142875</xdr:rowOff>
                  </from>
                  <to>
                    <xdr:col>10</xdr:col>
                    <xdr:colOff>171450</xdr:colOff>
                    <xdr:row>26</xdr:row>
                    <xdr:rowOff>19050</xdr:rowOff>
                  </to>
                </anchor>
              </controlPr>
            </control>
          </mc:Choice>
        </mc:AlternateContent>
        <mc:AlternateContent xmlns:mc="http://schemas.openxmlformats.org/markup-compatibility/2006">
          <mc:Choice Requires="x14">
            <control shapeId="47154" r:id="rId21" name="Check Box 50">
              <controlPr defaultSize="0" autoFill="0" autoLine="0" autoPict="0">
                <anchor moveWithCells="1">
                  <from>
                    <xdr:col>2</xdr:col>
                    <xdr:colOff>114300</xdr:colOff>
                    <xdr:row>31</xdr:row>
                    <xdr:rowOff>142875</xdr:rowOff>
                  </from>
                  <to>
                    <xdr:col>3</xdr:col>
                    <xdr:colOff>180975</xdr:colOff>
                    <xdr:row>33</xdr:row>
                    <xdr:rowOff>19050</xdr:rowOff>
                  </to>
                </anchor>
              </controlPr>
            </control>
          </mc:Choice>
        </mc:AlternateContent>
        <mc:AlternateContent xmlns:mc="http://schemas.openxmlformats.org/markup-compatibility/2006">
          <mc:Choice Requires="x14">
            <control shapeId="47155" r:id="rId22" name="Check Box 51">
              <controlPr defaultSize="0" autoFill="0" autoLine="0" autoPict="0">
                <anchor moveWithCells="1">
                  <from>
                    <xdr:col>2</xdr:col>
                    <xdr:colOff>228600</xdr:colOff>
                    <xdr:row>27</xdr:row>
                    <xdr:rowOff>142875</xdr:rowOff>
                  </from>
                  <to>
                    <xdr:col>4</xdr:col>
                    <xdr:colOff>0</xdr:colOff>
                    <xdr:row>29</xdr:row>
                    <xdr:rowOff>19050</xdr:rowOff>
                  </to>
                </anchor>
              </controlPr>
            </control>
          </mc:Choice>
        </mc:AlternateContent>
        <mc:AlternateContent xmlns:mc="http://schemas.openxmlformats.org/markup-compatibility/2006">
          <mc:Choice Requires="x14">
            <control shapeId="47156" r:id="rId23" name="Check Box 52">
              <controlPr defaultSize="0" autoFill="0" autoLine="0" autoPict="0">
                <anchor moveWithCells="1">
                  <from>
                    <xdr:col>2</xdr:col>
                    <xdr:colOff>114300</xdr:colOff>
                    <xdr:row>30</xdr:row>
                    <xdr:rowOff>314325</xdr:rowOff>
                  </from>
                  <to>
                    <xdr:col>3</xdr:col>
                    <xdr:colOff>180975</xdr:colOff>
                    <xdr:row>32</xdr:row>
                    <xdr:rowOff>19050</xdr:rowOff>
                  </to>
                </anchor>
              </controlPr>
            </control>
          </mc:Choice>
        </mc:AlternateContent>
        <mc:AlternateContent xmlns:mc="http://schemas.openxmlformats.org/markup-compatibility/2006">
          <mc:Choice Requires="x14">
            <control shapeId="47157" r:id="rId24" name="Check Box 53">
              <controlPr defaultSize="0" autoFill="0" autoLine="0" autoPict="0">
                <anchor moveWithCells="1">
                  <from>
                    <xdr:col>2</xdr:col>
                    <xdr:colOff>114300</xdr:colOff>
                    <xdr:row>30</xdr:row>
                    <xdr:rowOff>57150</xdr:rowOff>
                  </from>
                  <to>
                    <xdr:col>3</xdr:col>
                    <xdr:colOff>180975</xdr:colOff>
                    <xdr:row>30</xdr:row>
                    <xdr:rowOff>276225</xdr:rowOff>
                  </to>
                </anchor>
              </controlPr>
            </control>
          </mc:Choice>
        </mc:AlternateContent>
        <mc:AlternateContent xmlns:mc="http://schemas.openxmlformats.org/markup-compatibility/2006">
          <mc:Choice Requires="x14">
            <control shapeId="47158" r:id="rId25" name="Check Box 54">
              <controlPr defaultSize="0" autoFill="0" autoLine="0" autoPict="0">
                <anchor moveWithCells="1">
                  <from>
                    <xdr:col>2</xdr:col>
                    <xdr:colOff>114300</xdr:colOff>
                    <xdr:row>34</xdr:row>
                    <xdr:rowOff>57150</xdr:rowOff>
                  </from>
                  <to>
                    <xdr:col>3</xdr:col>
                    <xdr:colOff>180975</xdr:colOff>
                    <xdr:row>34</xdr:row>
                    <xdr:rowOff>276225</xdr:rowOff>
                  </to>
                </anchor>
              </controlPr>
            </control>
          </mc:Choice>
        </mc:AlternateContent>
        <mc:AlternateContent xmlns:mc="http://schemas.openxmlformats.org/markup-compatibility/2006">
          <mc:Choice Requires="x14">
            <control shapeId="47159" r:id="rId26" name="Check Box 55">
              <controlPr defaultSize="0" autoFill="0" autoLine="0" autoPict="0">
                <anchor moveWithCells="1">
                  <from>
                    <xdr:col>2</xdr:col>
                    <xdr:colOff>114300</xdr:colOff>
                    <xdr:row>32</xdr:row>
                    <xdr:rowOff>142875</xdr:rowOff>
                  </from>
                  <to>
                    <xdr:col>3</xdr:col>
                    <xdr:colOff>180975</xdr:colOff>
                    <xdr:row>34</xdr:row>
                    <xdr:rowOff>9525</xdr:rowOff>
                  </to>
                </anchor>
              </controlPr>
            </control>
          </mc:Choice>
        </mc:AlternateContent>
        <mc:AlternateContent xmlns:mc="http://schemas.openxmlformats.org/markup-compatibility/2006">
          <mc:Choice Requires="x14">
            <control shapeId="47162" r:id="rId27" name="Check Box 58">
              <controlPr defaultSize="0" autoFill="0" autoLine="0" autoPict="0">
                <anchor moveWithCells="1">
                  <from>
                    <xdr:col>2</xdr:col>
                    <xdr:colOff>114300</xdr:colOff>
                    <xdr:row>36</xdr:row>
                    <xdr:rowOff>314325</xdr:rowOff>
                  </from>
                  <to>
                    <xdr:col>3</xdr:col>
                    <xdr:colOff>180975</xdr:colOff>
                    <xdr:row>38</xdr:row>
                    <xdr:rowOff>19050</xdr:rowOff>
                  </to>
                </anchor>
              </controlPr>
            </control>
          </mc:Choice>
        </mc:AlternateContent>
        <mc:AlternateContent xmlns:mc="http://schemas.openxmlformats.org/markup-compatibility/2006">
          <mc:Choice Requires="x14">
            <control shapeId="47163" r:id="rId28" name="Check Box 59">
              <controlPr defaultSize="0" autoFill="0" autoLine="0" autoPict="0">
                <anchor moveWithCells="1">
                  <from>
                    <xdr:col>2</xdr:col>
                    <xdr:colOff>114300</xdr:colOff>
                    <xdr:row>37</xdr:row>
                    <xdr:rowOff>152400</xdr:rowOff>
                  </from>
                  <to>
                    <xdr:col>3</xdr:col>
                    <xdr:colOff>180975</xdr:colOff>
                    <xdr:row>39</xdr:row>
                    <xdr:rowOff>28575</xdr:rowOff>
                  </to>
                </anchor>
              </controlPr>
            </control>
          </mc:Choice>
        </mc:AlternateContent>
        <mc:AlternateContent xmlns:mc="http://schemas.openxmlformats.org/markup-compatibility/2006">
          <mc:Choice Requires="x14">
            <control shapeId="47164" r:id="rId29" name="Check Box 60">
              <controlPr defaultSize="0" autoFill="0" autoLine="0" autoPict="0">
                <anchor moveWithCells="1">
                  <from>
                    <xdr:col>2</xdr:col>
                    <xdr:colOff>123825</xdr:colOff>
                    <xdr:row>40</xdr:row>
                    <xdr:rowOff>19050</xdr:rowOff>
                  </from>
                  <to>
                    <xdr:col>3</xdr:col>
                    <xdr:colOff>190500</xdr:colOff>
                    <xdr:row>40</xdr:row>
                    <xdr:rowOff>238125</xdr:rowOff>
                  </to>
                </anchor>
              </controlPr>
            </control>
          </mc:Choice>
        </mc:AlternateContent>
        <mc:AlternateContent xmlns:mc="http://schemas.openxmlformats.org/markup-compatibility/2006">
          <mc:Choice Requires="x14">
            <control shapeId="47165" r:id="rId30" name="Check Box 61">
              <controlPr defaultSize="0" autoFill="0" autoLine="0" autoPict="0">
                <anchor moveWithCells="1">
                  <from>
                    <xdr:col>12</xdr:col>
                    <xdr:colOff>38100</xdr:colOff>
                    <xdr:row>40</xdr:row>
                    <xdr:rowOff>28575</xdr:rowOff>
                  </from>
                  <to>
                    <xdr:col>13</xdr:col>
                    <xdr:colOff>0</xdr:colOff>
                    <xdr:row>40</xdr:row>
                    <xdr:rowOff>247650</xdr:rowOff>
                  </to>
                </anchor>
              </controlPr>
            </control>
          </mc:Choice>
        </mc:AlternateContent>
        <mc:AlternateContent xmlns:mc="http://schemas.openxmlformats.org/markup-compatibility/2006">
          <mc:Choice Requires="x14">
            <control shapeId="47166" r:id="rId31" name="Check Box 62">
              <controlPr defaultSize="0" autoFill="0" autoLine="0" autoPict="0">
                <anchor moveWithCells="1">
                  <from>
                    <xdr:col>2</xdr:col>
                    <xdr:colOff>228600</xdr:colOff>
                    <xdr:row>23</xdr:row>
                    <xdr:rowOff>152400</xdr:rowOff>
                  </from>
                  <to>
                    <xdr:col>4</xdr:col>
                    <xdr:colOff>0</xdr:colOff>
                    <xdr:row>25</xdr:row>
                    <xdr:rowOff>28575</xdr:rowOff>
                  </to>
                </anchor>
              </controlPr>
            </control>
          </mc:Choice>
        </mc:AlternateContent>
        <mc:AlternateContent xmlns:mc="http://schemas.openxmlformats.org/markup-compatibility/2006">
          <mc:Choice Requires="x14">
            <control shapeId="47170" r:id="rId32" name="Check Box 66">
              <controlPr defaultSize="0" autoFill="0" autoLine="0" autoPict="0">
                <anchor moveWithCells="1">
                  <from>
                    <xdr:col>9</xdr:col>
                    <xdr:colOff>104775</xdr:colOff>
                    <xdr:row>13</xdr:row>
                    <xdr:rowOff>142875</xdr:rowOff>
                  </from>
                  <to>
                    <xdr:col>10</xdr:col>
                    <xdr:colOff>85725</xdr:colOff>
                    <xdr:row>15</xdr:row>
                    <xdr:rowOff>19050</xdr:rowOff>
                  </to>
                </anchor>
              </controlPr>
            </control>
          </mc:Choice>
        </mc:AlternateContent>
        <mc:AlternateContent xmlns:mc="http://schemas.openxmlformats.org/markup-compatibility/2006">
          <mc:Choice Requires="x14">
            <control shapeId="47171" r:id="rId33" name="Check Box 67">
              <controlPr defaultSize="0" autoFill="0" autoLine="0" autoPict="0">
                <anchor moveWithCells="1">
                  <from>
                    <xdr:col>12</xdr:col>
                    <xdr:colOff>123825</xdr:colOff>
                    <xdr:row>13</xdr:row>
                    <xdr:rowOff>142875</xdr:rowOff>
                  </from>
                  <to>
                    <xdr:col>13</xdr:col>
                    <xdr:colOff>66675</xdr:colOff>
                    <xdr:row>15</xdr:row>
                    <xdr:rowOff>19050</xdr:rowOff>
                  </to>
                </anchor>
              </controlPr>
            </control>
          </mc:Choice>
        </mc:AlternateContent>
        <mc:AlternateContent xmlns:mc="http://schemas.openxmlformats.org/markup-compatibility/2006">
          <mc:Choice Requires="x14">
            <control shapeId="47172" r:id="rId34" name="Check Box 68">
              <controlPr defaultSize="0" autoFill="0" autoLine="0" autoPict="0">
                <anchor moveWithCells="1">
                  <from>
                    <xdr:col>11</xdr:col>
                    <xdr:colOff>19050</xdr:colOff>
                    <xdr:row>26</xdr:row>
                    <xdr:rowOff>142875</xdr:rowOff>
                  </from>
                  <to>
                    <xdr:col>11</xdr:col>
                    <xdr:colOff>304800</xdr:colOff>
                    <xdr:row>28</xdr:row>
                    <xdr:rowOff>19050</xdr:rowOff>
                  </to>
                </anchor>
              </controlPr>
            </control>
          </mc:Choice>
        </mc:AlternateContent>
        <mc:AlternateContent xmlns:mc="http://schemas.openxmlformats.org/markup-compatibility/2006">
          <mc:Choice Requires="x14">
            <control shapeId="47173" r:id="rId35" name="Check Box 69">
              <controlPr defaultSize="0" autoFill="0" autoLine="0" autoPict="0">
                <anchor moveWithCells="1">
                  <from>
                    <xdr:col>13</xdr:col>
                    <xdr:colOff>342900</xdr:colOff>
                    <xdr:row>26</xdr:row>
                    <xdr:rowOff>152400</xdr:rowOff>
                  </from>
                  <to>
                    <xdr:col>14</xdr:col>
                    <xdr:colOff>238125</xdr:colOff>
                    <xdr:row>28</xdr:row>
                    <xdr:rowOff>28575</xdr:rowOff>
                  </to>
                </anchor>
              </controlPr>
            </control>
          </mc:Choice>
        </mc:AlternateContent>
        <mc:AlternateContent xmlns:mc="http://schemas.openxmlformats.org/markup-compatibility/2006">
          <mc:Choice Requires="x14">
            <control shapeId="47174" r:id="rId36" name="Check Box 70">
              <controlPr defaultSize="0" autoFill="0" autoLine="0" autoPict="0">
                <anchor moveWithCells="1">
                  <from>
                    <xdr:col>2</xdr:col>
                    <xdr:colOff>66675</xdr:colOff>
                    <xdr:row>42</xdr:row>
                    <xdr:rowOff>9525</xdr:rowOff>
                  </from>
                  <to>
                    <xdr:col>3</xdr:col>
                    <xdr:colOff>133350</xdr:colOff>
                    <xdr:row>42</xdr:row>
                    <xdr:rowOff>228600</xdr:rowOff>
                  </to>
                </anchor>
              </controlPr>
            </control>
          </mc:Choice>
        </mc:AlternateContent>
        <mc:AlternateContent xmlns:mc="http://schemas.openxmlformats.org/markup-compatibility/2006">
          <mc:Choice Requires="x14">
            <control shapeId="47175" r:id="rId37" name="Check Box 71">
              <controlPr defaultSize="0" autoFill="0" autoLine="0" autoPict="0">
                <anchor moveWithCells="1">
                  <from>
                    <xdr:col>9</xdr:col>
                    <xdr:colOff>28575</xdr:colOff>
                    <xdr:row>42</xdr:row>
                    <xdr:rowOff>9525</xdr:rowOff>
                  </from>
                  <to>
                    <xdr:col>10</xdr:col>
                    <xdr:colOff>9525</xdr:colOff>
                    <xdr:row>42</xdr:row>
                    <xdr:rowOff>228600</xdr:rowOff>
                  </to>
                </anchor>
              </controlPr>
            </control>
          </mc:Choice>
        </mc:AlternateContent>
        <mc:AlternateContent xmlns:mc="http://schemas.openxmlformats.org/markup-compatibility/2006">
          <mc:Choice Requires="x14">
            <control shapeId="47176" r:id="rId38" name="Check Box 72">
              <controlPr defaultSize="0" autoFill="0" autoLine="0" autoPict="0">
                <anchor moveWithCells="1">
                  <from>
                    <xdr:col>20</xdr:col>
                    <xdr:colOff>76200</xdr:colOff>
                    <xdr:row>18</xdr:row>
                    <xdr:rowOff>152400</xdr:rowOff>
                  </from>
                  <to>
                    <xdr:col>21</xdr:col>
                    <xdr:colOff>19050</xdr:colOff>
                    <xdr:row>19</xdr:row>
                    <xdr:rowOff>133350</xdr:rowOff>
                  </to>
                </anchor>
              </controlPr>
            </control>
          </mc:Choice>
        </mc:AlternateContent>
        <mc:AlternateContent xmlns:mc="http://schemas.openxmlformats.org/markup-compatibility/2006">
          <mc:Choice Requires="x14">
            <control shapeId="47177" r:id="rId39" name="Check Box 73">
              <controlPr defaultSize="0" autoFill="0" autoLine="0" autoPict="0">
                <anchor moveWithCells="1">
                  <from>
                    <xdr:col>18</xdr:col>
                    <xdr:colOff>114300</xdr:colOff>
                    <xdr:row>18</xdr:row>
                    <xdr:rowOff>152400</xdr:rowOff>
                  </from>
                  <to>
                    <xdr:col>19</xdr:col>
                    <xdr:colOff>57150</xdr:colOff>
                    <xdr:row>19</xdr:row>
                    <xdr:rowOff>133350</xdr:rowOff>
                  </to>
                </anchor>
              </controlPr>
            </control>
          </mc:Choice>
        </mc:AlternateContent>
        <mc:AlternateContent xmlns:mc="http://schemas.openxmlformats.org/markup-compatibility/2006">
          <mc:Choice Requires="x14">
            <control shapeId="47179" r:id="rId40" name="Check Box 75">
              <controlPr defaultSize="0" autoFill="0" autoLine="0" autoPict="0">
                <anchor moveWithCells="1">
                  <from>
                    <xdr:col>2</xdr:col>
                    <xdr:colOff>66675</xdr:colOff>
                    <xdr:row>14</xdr:row>
                    <xdr:rowOff>142875</xdr:rowOff>
                  </from>
                  <to>
                    <xdr:col>3</xdr:col>
                    <xdr:colOff>133350</xdr:colOff>
                    <xdr:row>16</xdr:row>
                    <xdr:rowOff>9525</xdr:rowOff>
                  </to>
                </anchor>
              </controlPr>
            </control>
          </mc:Choice>
        </mc:AlternateContent>
        <mc:AlternateContent xmlns:mc="http://schemas.openxmlformats.org/markup-compatibility/2006">
          <mc:Choice Requires="x14">
            <control shapeId="47180" r:id="rId41" name="Check Box 76">
              <controlPr defaultSize="0" autoFill="0" autoLine="0" autoPict="0">
                <anchor moveWithCells="1">
                  <from>
                    <xdr:col>20</xdr:col>
                    <xdr:colOff>76200</xdr:colOff>
                    <xdr:row>19</xdr:row>
                    <xdr:rowOff>152400</xdr:rowOff>
                  </from>
                  <to>
                    <xdr:col>21</xdr:col>
                    <xdr:colOff>19050</xdr:colOff>
                    <xdr:row>20</xdr:row>
                    <xdr:rowOff>133350</xdr:rowOff>
                  </to>
                </anchor>
              </controlPr>
            </control>
          </mc:Choice>
        </mc:AlternateContent>
        <mc:AlternateContent xmlns:mc="http://schemas.openxmlformats.org/markup-compatibility/2006">
          <mc:Choice Requires="x14">
            <control shapeId="47181" r:id="rId42" name="Check Box 77">
              <controlPr defaultSize="0" autoFill="0" autoLine="0" autoPict="0">
                <anchor moveWithCells="1">
                  <from>
                    <xdr:col>18</xdr:col>
                    <xdr:colOff>114300</xdr:colOff>
                    <xdr:row>19</xdr:row>
                    <xdr:rowOff>152400</xdr:rowOff>
                  </from>
                  <to>
                    <xdr:col>19</xdr:col>
                    <xdr:colOff>57150</xdr:colOff>
                    <xdr:row>20</xdr:row>
                    <xdr:rowOff>133350</xdr:rowOff>
                  </to>
                </anchor>
              </controlPr>
            </control>
          </mc:Choice>
        </mc:AlternateContent>
        <mc:AlternateContent xmlns:mc="http://schemas.openxmlformats.org/markup-compatibility/2006">
          <mc:Choice Requires="x14">
            <control shapeId="47184" r:id="rId43" name="Check Box 80">
              <controlPr defaultSize="0" autoFill="0" autoLine="0" autoPict="0">
                <anchor moveWithCells="1">
                  <from>
                    <xdr:col>11</xdr:col>
                    <xdr:colOff>247650</xdr:colOff>
                    <xdr:row>52</xdr:row>
                    <xdr:rowOff>304800</xdr:rowOff>
                  </from>
                  <to>
                    <xdr:col>12</xdr:col>
                    <xdr:colOff>180975</xdr:colOff>
                    <xdr:row>53</xdr:row>
                    <xdr:rowOff>9525</xdr:rowOff>
                  </to>
                </anchor>
              </controlPr>
            </control>
          </mc:Choice>
        </mc:AlternateContent>
        <mc:AlternateContent xmlns:mc="http://schemas.openxmlformats.org/markup-compatibility/2006">
          <mc:Choice Requires="x14">
            <control shapeId="47187" r:id="rId44" name="Check Box 83">
              <controlPr defaultSize="0" autoFill="0" autoLine="0" autoPict="0">
                <anchor moveWithCells="1">
                  <from>
                    <xdr:col>11</xdr:col>
                    <xdr:colOff>238125</xdr:colOff>
                    <xdr:row>53</xdr:row>
                    <xdr:rowOff>66675</xdr:rowOff>
                  </from>
                  <to>
                    <xdr:col>12</xdr:col>
                    <xdr:colOff>171450</xdr:colOff>
                    <xdr:row>53</xdr:row>
                    <xdr:rowOff>333375</xdr:rowOff>
                  </to>
                </anchor>
              </controlPr>
            </control>
          </mc:Choice>
        </mc:AlternateContent>
        <mc:AlternateContent xmlns:mc="http://schemas.openxmlformats.org/markup-compatibility/2006">
          <mc:Choice Requires="x14">
            <control shapeId="47188" r:id="rId45" name="Check Box 84">
              <controlPr defaultSize="0" autoFill="0" autoLine="0" autoPict="0">
                <anchor moveWithCells="1">
                  <from>
                    <xdr:col>33</xdr:col>
                    <xdr:colOff>28575</xdr:colOff>
                    <xdr:row>12</xdr:row>
                    <xdr:rowOff>161925</xdr:rowOff>
                  </from>
                  <to>
                    <xdr:col>33</xdr:col>
                    <xdr:colOff>314325</xdr:colOff>
                    <xdr:row>14</xdr:row>
                    <xdr:rowOff>28575</xdr:rowOff>
                  </to>
                </anchor>
              </controlPr>
            </control>
          </mc:Choice>
        </mc:AlternateContent>
        <mc:AlternateContent xmlns:mc="http://schemas.openxmlformats.org/markup-compatibility/2006">
          <mc:Choice Requires="x14">
            <control shapeId="47189" r:id="rId46" name="Check Box 85">
              <controlPr defaultSize="0" autoFill="0" autoLine="0" autoPict="0">
                <anchor moveWithCells="1">
                  <from>
                    <xdr:col>35</xdr:col>
                    <xdr:colOff>228600</xdr:colOff>
                    <xdr:row>12</xdr:row>
                    <xdr:rowOff>161925</xdr:rowOff>
                  </from>
                  <to>
                    <xdr:col>36</xdr:col>
                    <xdr:colOff>133350</xdr:colOff>
                    <xdr:row>14</xdr:row>
                    <xdr:rowOff>28575</xdr:rowOff>
                  </to>
                </anchor>
              </controlPr>
            </control>
          </mc:Choice>
        </mc:AlternateContent>
        <mc:AlternateContent xmlns:mc="http://schemas.openxmlformats.org/markup-compatibility/2006">
          <mc:Choice Requires="x14">
            <control shapeId="47190" r:id="rId47" name="Check Box 86">
              <controlPr defaultSize="0" autoFill="0" autoLine="0" autoPict="0">
                <anchor moveWithCells="1">
                  <from>
                    <xdr:col>37</xdr:col>
                    <xdr:colOff>285750</xdr:colOff>
                    <xdr:row>12</xdr:row>
                    <xdr:rowOff>161925</xdr:rowOff>
                  </from>
                  <to>
                    <xdr:col>38</xdr:col>
                    <xdr:colOff>257175</xdr:colOff>
                    <xdr:row>14</xdr:row>
                    <xdr:rowOff>28575</xdr:rowOff>
                  </to>
                </anchor>
              </controlPr>
            </control>
          </mc:Choice>
        </mc:AlternateContent>
        <mc:AlternateContent xmlns:mc="http://schemas.openxmlformats.org/markup-compatibility/2006">
          <mc:Choice Requires="x14">
            <control shapeId="47191" r:id="rId48" name="Check Box 87">
              <controlPr defaultSize="0" autoFill="0" autoLine="0" autoPict="0">
                <anchor moveWithCells="1">
                  <from>
                    <xdr:col>40</xdr:col>
                    <xdr:colOff>257175</xdr:colOff>
                    <xdr:row>12</xdr:row>
                    <xdr:rowOff>161925</xdr:rowOff>
                  </from>
                  <to>
                    <xdr:col>41</xdr:col>
                    <xdr:colOff>161925</xdr:colOff>
                    <xdr:row>14</xdr:row>
                    <xdr:rowOff>28575</xdr:rowOff>
                  </to>
                </anchor>
              </controlPr>
            </control>
          </mc:Choice>
        </mc:AlternateContent>
        <mc:AlternateContent xmlns:mc="http://schemas.openxmlformats.org/markup-compatibility/2006">
          <mc:Choice Requires="x14">
            <control shapeId="47192" r:id="rId49" name="Check Box 88">
              <controlPr defaultSize="0" autoFill="0" autoLine="0" autoPict="0">
                <anchor moveWithCells="1">
                  <from>
                    <xdr:col>31</xdr:col>
                    <xdr:colOff>66675</xdr:colOff>
                    <xdr:row>13</xdr:row>
                    <xdr:rowOff>152400</xdr:rowOff>
                  </from>
                  <to>
                    <xdr:col>32</xdr:col>
                    <xdr:colOff>133350</xdr:colOff>
                    <xdr:row>15</xdr:row>
                    <xdr:rowOff>28575</xdr:rowOff>
                  </to>
                </anchor>
              </controlPr>
            </control>
          </mc:Choice>
        </mc:AlternateContent>
        <mc:AlternateContent xmlns:mc="http://schemas.openxmlformats.org/markup-compatibility/2006">
          <mc:Choice Requires="x14">
            <control shapeId="47193" r:id="rId50" name="Check Box 89">
              <controlPr defaultSize="0" autoFill="0" autoLine="0" autoPict="0">
                <anchor moveWithCells="1">
                  <from>
                    <xdr:col>33</xdr:col>
                    <xdr:colOff>28575</xdr:colOff>
                    <xdr:row>13</xdr:row>
                    <xdr:rowOff>152400</xdr:rowOff>
                  </from>
                  <to>
                    <xdr:col>33</xdr:col>
                    <xdr:colOff>314325</xdr:colOff>
                    <xdr:row>15</xdr:row>
                    <xdr:rowOff>28575</xdr:rowOff>
                  </to>
                </anchor>
              </controlPr>
            </control>
          </mc:Choice>
        </mc:AlternateContent>
        <mc:AlternateContent xmlns:mc="http://schemas.openxmlformats.org/markup-compatibility/2006">
          <mc:Choice Requires="x14">
            <control shapeId="47194" r:id="rId51" name="Check Box 90">
              <controlPr defaultSize="0" autoFill="0" autoLine="0" autoPict="0">
                <anchor moveWithCells="1">
                  <from>
                    <xdr:col>31</xdr:col>
                    <xdr:colOff>66675</xdr:colOff>
                    <xdr:row>12</xdr:row>
                    <xdr:rowOff>171450</xdr:rowOff>
                  </from>
                  <to>
                    <xdr:col>32</xdr:col>
                    <xdr:colOff>133350</xdr:colOff>
                    <xdr:row>14</xdr:row>
                    <xdr:rowOff>38100</xdr:rowOff>
                  </to>
                </anchor>
              </controlPr>
            </control>
          </mc:Choice>
        </mc:AlternateContent>
        <mc:AlternateContent xmlns:mc="http://schemas.openxmlformats.org/markup-compatibility/2006">
          <mc:Choice Requires="x14">
            <control shapeId="47195" r:id="rId52" name="Check Box 91">
              <controlPr defaultSize="0" autoFill="0" autoLine="0" autoPict="0">
                <anchor moveWithCells="1">
                  <from>
                    <xdr:col>31</xdr:col>
                    <xdr:colOff>85725</xdr:colOff>
                    <xdr:row>16</xdr:row>
                    <xdr:rowOff>152400</xdr:rowOff>
                  </from>
                  <to>
                    <xdr:col>32</xdr:col>
                    <xdr:colOff>152400</xdr:colOff>
                    <xdr:row>18</xdr:row>
                    <xdr:rowOff>28575</xdr:rowOff>
                  </to>
                </anchor>
              </controlPr>
            </control>
          </mc:Choice>
        </mc:AlternateContent>
        <mc:AlternateContent xmlns:mc="http://schemas.openxmlformats.org/markup-compatibility/2006">
          <mc:Choice Requires="x14">
            <control shapeId="47196" r:id="rId53" name="Check Box 92">
              <controlPr defaultSize="0" autoFill="0" autoLine="0" autoPict="0">
                <anchor moveWithCells="1">
                  <from>
                    <xdr:col>49</xdr:col>
                    <xdr:colOff>76200</xdr:colOff>
                    <xdr:row>17</xdr:row>
                    <xdr:rowOff>152400</xdr:rowOff>
                  </from>
                  <to>
                    <xdr:col>50</xdr:col>
                    <xdr:colOff>19050</xdr:colOff>
                    <xdr:row>18</xdr:row>
                    <xdr:rowOff>200025</xdr:rowOff>
                  </to>
                </anchor>
              </controlPr>
            </control>
          </mc:Choice>
        </mc:AlternateContent>
        <mc:AlternateContent xmlns:mc="http://schemas.openxmlformats.org/markup-compatibility/2006">
          <mc:Choice Requires="x14">
            <control shapeId="47197" r:id="rId54" name="Check Box 93">
              <controlPr defaultSize="0" autoFill="0" autoLine="0" autoPict="0">
                <anchor moveWithCells="1">
                  <from>
                    <xdr:col>31</xdr:col>
                    <xdr:colOff>95250</xdr:colOff>
                    <xdr:row>21</xdr:row>
                    <xdr:rowOff>28575</xdr:rowOff>
                  </from>
                  <to>
                    <xdr:col>32</xdr:col>
                    <xdr:colOff>161925</xdr:colOff>
                    <xdr:row>21</xdr:row>
                    <xdr:rowOff>247650</xdr:rowOff>
                  </to>
                </anchor>
              </controlPr>
            </control>
          </mc:Choice>
        </mc:AlternateContent>
        <mc:AlternateContent xmlns:mc="http://schemas.openxmlformats.org/markup-compatibility/2006">
          <mc:Choice Requires="x14">
            <control shapeId="47198" r:id="rId55" name="Check Box 94">
              <controlPr defaultSize="0" autoFill="0" autoLine="0" autoPict="0">
                <anchor moveWithCells="1">
                  <from>
                    <xdr:col>47</xdr:col>
                    <xdr:colOff>114300</xdr:colOff>
                    <xdr:row>18</xdr:row>
                    <xdr:rowOff>0</xdr:rowOff>
                  </from>
                  <to>
                    <xdr:col>48</xdr:col>
                    <xdr:colOff>57150</xdr:colOff>
                    <xdr:row>18</xdr:row>
                    <xdr:rowOff>219075</xdr:rowOff>
                  </to>
                </anchor>
              </controlPr>
            </control>
          </mc:Choice>
        </mc:AlternateContent>
        <mc:AlternateContent xmlns:mc="http://schemas.openxmlformats.org/markup-compatibility/2006">
          <mc:Choice Requires="x14">
            <control shapeId="47199" r:id="rId56" name="Check Box 95">
              <controlPr defaultSize="0" autoFill="0" autoLine="0" autoPict="0">
                <anchor moveWithCells="1">
                  <from>
                    <xdr:col>31</xdr:col>
                    <xdr:colOff>95250</xdr:colOff>
                    <xdr:row>22</xdr:row>
                    <xdr:rowOff>152400</xdr:rowOff>
                  </from>
                  <to>
                    <xdr:col>32</xdr:col>
                    <xdr:colOff>200025</xdr:colOff>
                    <xdr:row>24</xdr:row>
                    <xdr:rowOff>28575</xdr:rowOff>
                  </to>
                </anchor>
              </controlPr>
            </control>
          </mc:Choice>
        </mc:AlternateContent>
        <mc:AlternateContent xmlns:mc="http://schemas.openxmlformats.org/markup-compatibility/2006">
          <mc:Choice Requires="x14">
            <control shapeId="47200" r:id="rId57" name="Check Box 96">
              <controlPr defaultSize="0" autoFill="0" autoLine="0" autoPict="0">
                <anchor moveWithCells="1">
                  <from>
                    <xdr:col>31</xdr:col>
                    <xdr:colOff>95250</xdr:colOff>
                    <xdr:row>26</xdr:row>
                    <xdr:rowOff>142875</xdr:rowOff>
                  </from>
                  <to>
                    <xdr:col>32</xdr:col>
                    <xdr:colOff>200025</xdr:colOff>
                    <xdr:row>28</xdr:row>
                    <xdr:rowOff>19050</xdr:rowOff>
                  </to>
                </anchor>
              </controlPr>
            </control>
          </mc:Choice>
        </mc:AlternateContent>
        <mc:AlternateContent xmlns:mc="http://schemas.openxmlformats.org/markup-compatibility/2006">
          <mc:Choice Requires="x14">
            <control shapeId="47201" r:id="rId58" name="Check Box 97">
              <controlPr defaultSize="0" autoFill="0" autoLine="0" autoPict="0">
                <anchor moveWithCells="1">
                  <from>
                    <xdr:col>42</xdr:col>
                    <xdr:colOff>361950</xdr:colOff>
                    <xdr:row>24</xdr:row>
                    <xdr:rowOff>142875</xdr:rowOff>
                  </from>
                  <to>
                    <xdr:col>43</xdr:col>
                    <xdr:colOff>257175</xdr:colOff>
                    <xdr:row>26</xdr:row>
                    <xdr:rowOff>19050</xdr:rowOff>
                  </to>
                </anchor>
              </controlPr>
            </control>
          </mc:Choice>
        </mc:AlternateContent>
        <mc:AlternateContent xmlns:mc="http://schemas.openxmlformats.org/markup-compatibility/2006">
          <mc:Choice Requires="x14">
            <control shapeId="47202" r:id="rId59" name="Check Box 98">
              <controlPr defaultSize="0" autoFill="0" autoLine="0" autoPict="0">
                <anchor moveWithCells="1">
                  <from>
                    <xdr:col>33</xdr:col>
                    <xdr:colOff>47625</xdr:colOff>
                    <xdr:row>22</xdr:row>
                    <xdr:rowOff>142875</xdr:rowOff>
                  </from>
                  <to>
                    <xdr:col>33</xdr:col>
                    <xdr:colOff>333375</xdr:colOff>
                    <xdr:row>24</xdr:row>
                    <xdr:rowOff>19050</xdr:rowOff>
                  </to>
                </anchor>
              </controlPr>
            </control>
          </mc:Choice>
        </mc:AlternateContent>
        <mc:AlternateContent xmlns:mc="http://schemas.openxmlformats.org/markup-compatibility/2006">
          <mc:Choice Requires="x14">
            <control shapeId="47203" r:id="rId60" name="Check Box 99">
              <controlPr defaultSize="0" autoFill="0" autoLine="0" autoPict="0">
                <anchor moveWithCells="1">
                  <from>
                    <xdr:col>39</xdr:col>
                    <xdr:colOff>95250</xdr:colOff>
                    <xdr:row>24</xdr:row>
                    <xdr:rowOff>142875</xdr:rowOff>
                  </from>
                  <to>
                    <xdr:col>40</xdr:col>
                    <xdr:colOff>123825</xdr:colOff>
                    <xdr:row>26</xdr:row>
                    <xdr:rowOff>19050</xdr:rowOff>
                  </to>
                </anchor>
              </controlPr>
            </control>
          </mc:Choice>
        </mc:AlternateContent>
        <mc:AlternateContent xmlns:mc="http://schemas.openxmlformats.org/markup-compatibility/2006">
          <mc:Choice Requires="x14">
            <control shapeId="47204" r:id="rId61" name="Check Box 100">
              <controlPr defaultSize="0" autoFill="0" autoLine="0" autoPict="0">
                <anchor moveWithCells="1">
                  <from>
                    <xdr:col>37</xdr:col>
                    <xdr:colOff>0</xdr:colOff>
                    <xdr:row>24</xdr:row>
                    <xdr:rowOff>142875</xdr:rowOff>
                  </from>
                  <to>
                    <xdr:col>37</xdr:col>
                    <xdr:colOff>285750</xdr:colOff>
                    <xdr:row>26</xdr:row>
                    <xdr:rowOff>19050</xdr:rowOff>
                  </to>
                </anchor>
              </controlPr>
            </control>
          </mc:Choice>
        </mc:AlternateContent>
        <mc:AlternateContent xmlns:mc="http://schemas.openxmlformats.org/markup-compatibility/2006">
          <mc:Choice Requires="x14">
            <control shapeId="47205" r:id="rId62" name="Check Box 101">
              <controlPr defaultSize="0" autoFill="0" autoLine="0" autoPict="0">
                <anchor moveWithCells="1">
                  <from>
                    <xdr:col>31</xdr:col>
                    <xdr:colOff>114300</xdr:colOff>
                    <xdr:row>31</xdr:row>
                    <xdr:rowOff>142875</xdr:rowOff>
                  </from>
                  <to>
                    <xdr:col>32</xdr:col>
                    <xdr:colOff>180975</xdr:colOff>
                    <xdr:row>33</xdr:row>
                    <xdr:rowOff>19050</xdr:rowOff>
                  </to>
                </anchor>
              </controlPr>
            </control>
          </mc:Choice>
        </mc:AlternateContent>
        <mc:AlternateContent xmlns:mc="http://schemas.openxmlformats.org/markup-compatibility/2006">
          <mc:Choice Requires="x14">
            <control shapeId="47206" r:id="rId63" name="Check Box 102">
              <controlPr defaultSize="0" autoFill="0" autoLine="0" autoPict="0">
                <anchor moveWithCells="1">
                  <from>
                    <xdr:col>31</xdr:col>
                    <xdr:colOff>104775</xdr:colOff>
                    <xdr:row>27</xdr:row>
                    <xdr:rowOff>133350</xdr:rowOff>
                  </from>
                  <to>
                    <xdr:col>32</xdr:col>
                    <xdr:colOff>209550</xdr:colOff>
                    <xdr:row>29</xdr:row>
                    <xdr:rowOff>9525</xdr:rowOff>
                  </to>
                </anchor>
              </controlPr>
            </control>
          </mc:Choice>
        </mc:AlternateContent>
        <mc:AlternateContent xmlns:mc="http://schemas.openxmlformats.org/markup-compatibility/2006">
          <mc:Choice Requires="x14">
            <control shapeId="47207" r:id="rId64" name="Check Box 103">
              <controlPr defaultSize="0" autoFill="0" autoLine="0" autoPict="0">
                <anchor moveWithCells="1">
                  <from>
                    <xdr:col>31</xdr:col>
                    <xdr:colOff>114300</xdr:colOff>
                    <xdr:row>30</xdr:row>
                    <xdr:rowOff>314325</xdr:rowOff>
                  </from>
                  <to>
                    <xdr:col>32</xdr:col>
                    <xdr:colOff>180975</xdr:colOff>
                    <xdr:row>32</xdr:row>
                    <xdr:rowOff>19050</xdr:rowOff>
                  </to>
                </anchor>
              </controlPr>
            </control>
          </mc:Choice>
        </mc:AlternateContent>
        <mc:AlternateContent xmlns:mc="http://schemas.openxmlformats.org/markup-compatibility/2006">
          <mc:Choice Requires="x14">
            <control shapeId="47208" r:id="rId65" name="Check Box 104">
              <controlPr defaultSize="0" autoFill="0" autoLine="0" autoPict="0">
                <anchor moveWithCells="1">
                  <from>
                    <xdr:col>31</xdr:col>
                    <xdr:colOff>114300</xdr:colOff>
                    <xdr:row>30</xdr:row>
                    <xdr:rowOff>57150</xdr:rowOff>
                  </from>
                  <to>
                    <xdr:col>32</xdr:col>
                    <xdr:colOff>180975</xdr:colOff>
                    <xdr:row>30</xdr:row>
                    <xdr:rowOff>276225</xdr:rowOff>
                  </to>
                </anchor>
              </controlPr>
            </control>
          </mc:Choice>
        </mc:AlternateContent>
        <mc:AlternateContent xmlns:mc="http://schemas.openxmlformats.org/markup-compatibility/2006">
          <mc:Choice Requires="x14">
            <control shapeId="47209" r:id="rId66" name="Check Box 105">
              <controlPr defaultSize="0" autoFill="0" autoLine="0" autoPict="0">
                <anchor moveWithCells="1">
                  <from>
                    <xdr:col>31</xdr:col>
                    <xdr:colOff>114300</xdr:colOff>
                    <xdr:row>34</xdr:row>
                    <xdr:rowOff>57150</xdr:rowOff>
                  </from>
                  <to>
                    <xdr:col>32</xdr:col>
                    <xdr:colOff>180975</xdr:colOff>
                    <xdr:row>34</xdr:row>
                    <xdr:rowOff>276225</xdr:rowOff>
                  </to>
                </anchor>
              </controlPr>
            </control>
          </mc:Choice>
        </mc:AlternateContent>
        <mc:AlternateContent xmlns:mc="http://schemas.openxmlformats.org/markup-compatibility/2006">
          <mc:Choice Requires="x14">
            <control shapeId="47210" r:id="rId67" name="Check Box 106">
              <controlPr defaultSize="0" autoFill="0" autoLine="0" autoPict="0">
                <anchor moveWithCells="1">
                  <from>
                    <xdr:col>31</xdr:col>
                    <xdr:colOff>114300</xdr:colOff>
                    <xdr:row>32</xdr:row>
                    <xdr:rowOff>142875</xdr:rowOff>
                  </from>
                  <to>
                    <xdr:col>32</xdr:col>
                    <xdr:colOff>180975</xdr:colOff>
                    <xdr:row>34</xdr:row>
                    <xdr:rowOff>9525</xdr:rowOff>
                  </to>
                </anchor>
              </controlPr>
            </control>
          </mc:Choice>
        </mc:AlternateContent>
        <mc:AlternateContent xmlns:mc="http://schemas.openxmlformats.org/markup-compatibility/2006">
          <mc:Choice Requires="x14">
            <control shapeId="47211" r:id="rId68" name="Check Box 107">
              <controlPr defaultSize="0" autoFill="0" autoLine="0" autoPict="0">
                <anchor moveWithCells="1">
                  <from>
                    <xdr:col>31</xdr:col>
                    <xdr:colOff>114300</xdr:colOff>
                    <xdr:row>36</xdr:row>
                    <xdr:rowOff>314325</xdr:rowOff>
                  </from>
                  <to>
                    <xdr:col>32</xdr:col>
                    <xdr:colOff>180975</xdr:colOff>
                    <xdr:row>38</xdr:row>
                    <xdr:rowOff>19050</xdr:rowOff>
                  </to>
                </anchor>
              </controlPr>
            </control>
          </mc:Choice>
        </mc:AlternateContent>
        <mc:AlternateContent xmlns:mc="http://schemas.openxmlformats.org/markup-compatibility/2006">
          <mc:Choice Requires="x14">
            <control shapeId="47212" r:id="rId69" name="Check Box 108">
              <controlPr defaultSize="0" autoFill="0" autoLine="0" autoPict="0">
                <anchor moveWithCells="1">
                  <from>
                    <xdr:col>31</xdr:col>
                    <xdr:colOff>114300</xdr:colOff>
                    <xdr:row>37</xdr:row>
                    <xdr:rowOff>152400</xdr:rowOff>
                  </from>
                  <to>
                    <xdr:col>32</xdr:col>
                    <xdr:colOff>180975</xdr:colOff>
                    <xdr:row>39</xdr:row>
                    <xdr:rowOff>28575</xdr:rowOff>
                  </to>
                </anchor>
              </controlPr>
            </control>
          </mc:Choice>
        </mc:AlternateContent>
        <mc:AlternateContent xmlns:mc="http://schemas.openxmlformats.org/markup-compatibility/2006">
          <mc:Choice Requires="x14">
            <control shapeId="47213" r:id="rId70" name="Check Box 109">
              <controlPr defaultSize="0" autoFill="0" autoLine="0" autoPict="0">
                <anchor moveWithCells="1">
                  <from>
                    <xdr:col>31</xdr:col>
                    <xdr:colOff>123825</xdr:colOff>
                    <xdr:row>40</xdr:row>
                    <xdr:rowOff>19050</xdr:rowOff>
                  </from>
                  <to>
                    <xdr:col>32</xdr:col>
                    <xdr:colOff>190500</xdr:colOff>
                    <xdr:row>40</xdr:row>
                    <xdr:rowOff>238125</xdr:rowOff>
                  </to>
                </anchor>
              </controlPr>
            </control>
          </mc:Choice>
        </mc:AlternateContent>
        <mc:AlternateContent xmlns:mc="http://schemas.openxmlformats.org/markup-compatibility/2006">
          <mc:Choice Requires="x14">
            <control shapeId="47214" r:id="rId71" name="Check Box 110">
              <controlPr defaultSize="0" autoFill="0" autoLine="0" autoPict="0">
                <anchor moveWithCells="1">
                  <from>
                    <xdr:col>31</xdr:col>
                    <xdr:colOff>133350</xdr:colOff>
                    <xdr:row>40</xdr:row>
                    <xdr:rowOff>200025</xdr:rowOff>
                  </from>
                  <to>
                    <xdr:col>32</xdr:col>
                    <xdr:colOff>209550</xdr:colOff>
                    <xdr:row>40</xdr:row>
                    <xdr:rowOff>419100</xdr:rowOff>
                  </to>
                </anchor>
              </controlPr>
            </control>
          </mc:Choice>
        </mc:AlternateContent>
        <mc:AlternateContent xmlns:mc="http://schemas.openxmlformats.org/markup-compatibility/2006">
          <mc:Choice Requires="x14">
            <control shapeId="47215" r:id="rId72" name="Check Box 111">
              <controlPr defaultSize="0" autoFill="0" autoLine="0" autoPict="0">
                <anchor moveWithCells="1">
                  <from>
                    <xdr:col>31</xdr:col>
                    <xdr:colOff>95250</xdr:colOff>
                    <xdr:row>23</xdr:row>
                    <xdr:rowOff>142875</xdr:rowOff>
                  </from>
                  <to>
                    <xdr:col>32</xdr:col>
                    <xdr:colOff>200025</xdr:colOff>
                    <xdr:row>25</xdr:row>
                    <xdr:rowOff>19050</xdr:rowOff>
                  </to>
                </anchor>
              </controlPr>
            </control>
          </mc:Choice>
        </mc:AlternateContent>
        <mc:AlternateContent xmlns:mc="http://schemas.openxmlformats.org/markup-compatibility/2006">
          <mc:Choice Requires="x14">
            <control shapeId="47217" r:id="rId73" name="Check Box 113">
              <controlPr defaultSize="0" autoFill="0" autoLine="0" autoPict="0">
                <anchor moveWithCells="1">
                  <from>
                    <xdr:col>37</xdr:col>
                    <xdr:colOff>285750</xdr:colOff>
                    <xdr:row>13</xdr:row>
                    <xdr:rowOff>142875</xdr:rowOff>
                  </from>
                  <to>
                    <xdr:col>38</xdr:col>
                    <xdr:colOff>247650</xdr:colOff>
                    <xdr:row>15</xdr:row>
                    <xdr:rowOff>19050</xdr:rowOff>
                  </to>
                </anchor>
              </controlPr>
            </control>
          </mc:Choice>
        </mc:AlternateContent>
        <mc:AlternateContent xmlns:mc="http://schemas.openxmlformats.org/markup-compatibility/2006">
          <mc:Choice Requires="x14">
            <control shapeId="47218" r:id="rId74" name="Check Box 114">
              <controlPr defaultSize="0" autoFill="0" autoLine="0" autoPict="0">
                <anchor moveWithCells="1">
                  <from>
                    <xdr:col>39</xdr:col>
                    <xdr:colOff>190500</xdr:colOff>
                    <xdr:row>26</xdr:row>
                    <xdr:rowOff>142875</xdr:rowOff>
                  </from>
                  <to>
                    <xdr:col>40</xdr:col>
                    <xdr:colOff>228600</xdr:colOff>
                    <xdr:row>28</xdr:row>
                    <xdr:rowOff>19050</xdr:rowOff>
                  </to>
                </anchor>
              </controlPr>
            </control>
          </mc:Choice>
        </mc:AlternateContent>
        <mc:AlternateContent xmlns:mc="http://schemas.openxmlformats.org/markup-compatibility/2006">
          <mc:Choice Requires="x14">
            <control shapeId="47219" r:id="rId75" name="Check Box 115">
              <controlPr defaultSize="0" autoFill="0" autoLine="0" autoPict="0">
                <anchor moveWithCells="1">
                  <from>
                    <xdr:col>42</xdr:col>
                    <xdr:colOff>57150</xdr:colOff>
                    <xdr:row>26</xdr:row>
                    <xdr:rowOff>152400</xdr:rowOff>
                  </from>
                  <to>
                    <xdr:col>42</xdr:col>
                    <xdr:colOff>342900</xdr:colOff>
                    <xdr:row>28</xdr:row>
                    <xdr:rowOff>28575</xdr:rowOff>
                  </to>
                </anchor>
              </controlPr>
            </control>
          </mc:Choice>
        </mc:AlternateContent>
        <mc:AlternateContent xmlns:mc="http://schemas.openxmlformats.org/markup-compatibility/2006">
          <mc:Choice Requires="x14">
            <control shapeId="47220" r:id="rId76" name="Check Box 116">
              <controlPr defaultSize="0" autoFill="0" autoLine="0" autoPict="0">
                <anchor moveWithCells="1">
                  <from>
                    <xdr:col>31</xdr:col>
                    <xdr:colOff>0</xdr:colOff>
                    <xdr:row>41</xdr:row>
                    <xdr:rowOff>828675</xdr:rowOff>
                  </from>
                  <to>
                    <xdr:col>32</xdr:col>
                    <xdr:colOff>66675</xdr:colOff>
                    <xdr:row>42</xdr:row>
                    <xdr:rowOff>190500</xdr:rowOff>
                  </to>
                </anchor>
              </controlPr>
            </control>
          </mc:Choice>
        </mc:AlternateContent>
        <mc:AlternateContent xmlns:mc="http://schemas.openxmlformats.org/markup-compatibility/2006">
          <mc:Choice Requires="x14">
            <control shapeId="47221" r:id="rId77" name="Check Box 117">
              <controlPr defaultSize="0" autoFill="0" autoLine="0" autoPict="0">
                <anchor moveWithCells="1">
                  <from>
                    <xdr:col>42</xdr:col>
                    <xdr:colOff>104775</xdr:colOff>
                    <xdr:row>41</xdr:row>
                    <xdr:rowOff>838200</xdr:rowOff>
                  </from>
                  <to>
                    <xdr:col>43</xdr:col>
                    <xdr:colOff>0</xdr:colOff>
                    <xdr:row>42</xdr:row>
                    <xdr:rowOff>200025</xdr:rowOff>
                  </to>
                </anchor>
              </controlPr>
            </control>
          </mc:Choice>
        </mc:AlternateContent>
        <mc:AlternateContent xmlns:mc="http://schemas.openxmlformats.org/markup-compatibility/2006">
          <mc:Choice Requires="x14">
            <control shapeId="47222" r:id="rId78" name="Check Box 118">
              <controlPr defaultSize="0" autoFill="0" autoLine="0" autoPict="0">
                <anchor moveWithCells="1">
                  <from>
                    <xdr:col>49</xdr:col>
                    <xdr:colOff>76200</xdr:colOff>
                    <xdr:row>19</xdr:row>
                    <xdr:rowOff>0</xdr:rowOff>
                  </from>
                  <to>
                    <xdr:col>50</xdr:col>
                    <xdr:colOff>19050</xdr:colOff>
                    <xdr:row>19</xdr:row>
                    <xdr:rowOff>219075</xdr:rowOff>
                  </to>
                </anchor>
              </controlPr>
            </control>
          </mc:Choice>
        </mc:AlternateContent>
        <mc:AlternateContent xmlns:mc="http://schemas.openxmlformats.org/markup-compatibility/2006">
          <mc:Choice Requires="x14">
            <control shapeId="47223" r:id="rId79" name="Check Box 119">
              <controlPr defaultSize="0" autoFill="0" autoLine="0" autoPict="0">
                <anchor moveWithCells="1">
                  <from>
                    <xdr:col>47</xdr:col>
                    <xdr:colOff>114300</xdr:colOff>
                    <xdr:row>19</xdr:row>
                    <xdr:rowOff>0</xdr:rowOff>
                  </from>
                  <to>
                    <xdr:col>48</xdr:col>
                    <xdr:colOff>57150</xdr:colOff>
                    <xdr:row>19</xdr:row>
                    <xdr:rowOff>219075</xdr:rowOff>
                  </to>
                </anchor>
              </controlPr>
            </control>
          </mc:Choice>
        </mc:AlternateContent>
        <mc:AlternateContent xmlns:mc="http://schemas.openxmlformats.org/markup-compatibility/2006">
          <mc:Choice Requires="x14">
            <control shapeId="47224" r:id="rId80" name="Check Box 120">
              <controlPr defaultSize="0" autoFill="0" autoLine="0" autoPict="0">
                <anchor moveWithCells="1">
                  <from>
                    <xdr:col>31</xdr:col>
                    <xdr:colOff>66675</xdr:colOff>
                    <xdr:row>14</xdr:row>
                    <xdr:rowOff>142875</xdr:rowOff>
                  </from>
                  <to>
                    <xdr:col>32</xdr:col>
                    <xdr:colOff>133350</xdr:colOff>
                    <xdr:row>16</xdr:row>
                    <xdr:rowOff>9525</xdr:rowOff>
                  </to>
                </anchor>
              </controlPr>
            </control>
          </mc:Choice>
        </mc:AlternateContent>
        <mc:AlternateContent xmlns:mc="http://schemas.openxmlformats.org/markup-compatibility/2006">
          <mc:Choice Requires="x14">
            <control shapeId="47225" r:id="rId81" name="Check Box 121">
              <controlPr defaultSize="0" autoFill="0" autoLine="0" autoPict="0">
                <anchor moveWithCells="1">
                  <from>
                    <xdr:col>49</xdr:col>
                    <xdr:colOff>76200</xdr:colOff>
                    <xdr:row>20</xdr:row>
                    <xdr:rowOff>0</xdr:rowOff>
                  </from>
                  <to>
                    <xdr:col>50</xdr:col>
                    <xdr:colOff>19050</xdr:colOff>
                    <xdr:row>20</xdr:row>
                    <xdr:rowOff>219075</xdr:rowOff>
                  </to>
                </anchor>
              </controlPr>
            </control>
          </mc:Choice>
        </mc:AlternateContent>
        <mc:AlternateContent xmlns:mc="http://schemas.openxmlformats.org/markup-compatibility/2006">
          <mc:Choice Requires="x14">
            <control shapeId="47226" r:id="rId82" name="Check Box 122">
              <controlPr defaultSize="0" autoFill="0" autoLine="0" autoPict="0">
                <anchor moveWithCells="1">
                  <from>
                    <xdr:col>47</xdr:col>
                    <xdr:colOff>114300</xdr:colOff>
                    <xdr:row>20</xdr:row>
                    <xdr:rowOff>0</xdr:rowOff>
                  </from>
                  <to>
                    <xdr:col>48</xdr:col>
                    <xdr:colOff>57150</xdr:colOff>
                    <xdr:row>20</xdr:row>
                    <xdr:rowOff>219075</xdr:rowOff>
                  </to>
                </anchor>
              </controlPr>
            </control>
          </mc:Choice>
        </mc:AlternateContent>
        <mc:AlternateContent xmlns:mc="http://schemas.openxmlformats.org/markup-compatibility/2006">
          <mc:Choice Requires="x14">
            <control shapeId="47227" r:id="rId83" name="Check Box 123">
              <controlPr defaultSize="0" autoFill="0" autoLine="0" autoPict="0">
                <anchor moveWithCells="1">
                  <from>
                    <xdr:col>40</xdr:col>
                    <xdr:colOff>247650</xdr:colOff>
                    <xdr:row>52</xdr:row>
                    <xdr:rowOff>304800</xdr:rowOff>
                  </from>
                  <to>
                    <xdr:col>41</xdr:col>
                    <xdr:colOff>180975</xdr:colOff>
                    <xdr:row>53</xdr:row>
                    <xdr:rowOff>9525</xdr:rowOff>
                  </to>
                </anchor>
              </controlPr>
            </control>
          </mc:Choice>
        </mc:AlternateContent>
        <mc:AlternateContent xmlns:mc="http://schemas.openxmlformats.org/markup-compatibility/2006">
          <mc:Choice Requires="x14">
            <control shapeId="47228" r:id="rId84" name="Check Box 124">
              <controlPr defaultSize="0" autoFill="0" autoLine="0" autoPict="0">
                <anchor moveWithCells="1">
                  <from>
                    <xdr:col>40</xdr:col>
                    <xdr:colOff>238125</xdr:colOff>
                    <xdr:row>53</xdr:row>
                    <xdr:rowOff>66675</xdr:rowOff>
                  </from>
                  <to>
                    <xdr:col>41</xdr:col>
                    <xdr:colOff>171450</xdr:colOff>
                    <xdr:row>53</xdr:row>
                    <xdr:rowOff>333375</xdr:rowOff>
                  </to>
                </anchor>
              </controlPr>
            </control>
          </mc:Choice>
        </mc:AlternateContent>
        <mc:AlternateContent xmlns:mc="http://schemas.openxmlformats.org/markup-compatibility/2006">
          <mc:Choice Requires="x14">
            <control shapeId="47229" r:id="rId85" name="Check Box 125">
              <controlPr defaultSize="0" autoFill="0" autoLine="0" autoPict="0">
                <anchor moveWithCells="1">
                  <from>
                    <xdr:col>34</xdr:col>
                    <xdr:colOff>314325</xdr:colOff>
                    <xdr:row>13</xdr:row>
                    <xdr:rowOff>152400</xdr:rowOff>
                  </from>
                  <to>
                    <xdr:col>35</xdr:col>
                    <xdr:colOff>228600</xdr:colOff>
                    <xdr:row>15</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46"/>
  <sheetViews>
    <sheetView showGridLines="0" view="pageBreakPreview" zoomScale="85" zoomScaleNormal="85" zoomScaleSheetLayoutView="85" workbookViewId="0">
      <selection activeCell="K14" sqref="K14"/>
    </sheetView>
  </sheetViews>
  <sheetFormatPr defaultColWidth="9" defaultRowHeight="13.5"/>
  <cols>
    <col min="1" max="1" width="9.125" style="58" customWidth="1"/>
    <col min="2" max="2" width="15.875" style="58" bestFit="1" customWidth="1"/>
    <col min="3" max="3" width="18.375" style="58" bestFit="1" customWidth="1"/>
    <col min="4" max="5" width="13.75" style="58" bestFit="1" customWidth="1"/>
    <col min="6" max="6" width="10.625" style="58" bestFit="1" customWidth="1"/>
    <col min="7" max="8" width="11.375" style="58" bestFit="1" customWidth="1"/>
    <col min="9" max="9" width="24.125" style="58" customWidth="1"/>
    <col min="10" max="10" width="66.625" style="58" customWidth="1"/>
    <col min="11" max="11" width="9.125" style="58" customWidth="1"/>
    <col min="12" max="12" width="15.875" style="58" bestFit="1" customWidth="1"/>
    <col min="13" max="13" width="18.375" style="58" bestFit="1" customWidth="1"/>
    <col min="14" max="14" width="15.375" style="58" customWidth="1"/>
    <col min="15" max="15" width="15.625" style="58" customWidth="1"/>
    <col min="16" max="16" width="10.625" style="58" bestFit="1" customWidth="1"/>
    <col min="17" max="18" width="11.375" style="58" bestFit="1" customWidth="1"/>
    <col min="19" max="19" width="25.5" style="58" customWidth="1"/>
    <col min="20" max="16384" width="9" style="58"/>
  </cols>
  <sheetData>
    <row r="1" spans="1:19" ht="38.25" customHeight="1">
      <c r="A1" s="82" t="s">
        <v>268</v>
      </c>
      <c r="H1" s="71" t="s">
        <v>269</v>
      </c>
      <c r="I1" s="70" t="str">
        <f>CONCATENATE('旅行命令(依頼)伺'!C1,'旅行命令(依頼)伺'!D1)</f>
        <v>2026-350000-</v>
      </c>
      <c r="K1" s="525" t="s">
        <v>2238</v>
      </c>
      <c r="R1" s="71" t="s">
        <v>269</v>
      </c>
      <c r="S1" s="70" t="str">
        <f>I1</f>
        <v>2026-350000-</v>
      </c>
    </row>
    <row r="2" spans="1:19" s="67" customFormat="1" ht="15">
      <c r="A2" s="68" t="s">
        <v>270</v>
      </c>
      <c r="B2" s="68"/>
      <c r="K2" s="526" t="s">
        <v>2232</v>
      </c>
      <c r="L2" s="68"/>
    </row>
    <row r="3" spans="1:19" s="67" customFormat="1" ht="63" customHeight="1">
      <c r="A3" s="69" t="s">
        <v>271</v>
      </c>
      <c r="B3" s="1068" t="s">
        <v>272</v>
      </c>
      <c r="C3" s="1068"/>
      <c r="D3" s="1068"/>
      <c r="E3" s="1068"/>
      <c r="F3" s="1068"/>
      <c r="G3" s="1068"/>
      <c r="H3" s="1068"/>
      <c r="I3" s="1068"/>
      <c r="K3" s="69" t="s">
        <v>271</v>
      </c>
      <c r="L3" s="1059" t="s">
        <v>2233</v>
      </c>
      <c r="M3" s="1059"/>
      <c r="N3" s="1059"/>
      <c r="O3" s="1059"/>
      <c r="P3" s="1059"/>
      <c r="Q3" s="1059"/>
      <c r="R3" s="1059"/>
      <c r="S3" s="1059"/>
    </row>
    <row r="4" spans="1:19" s="67" customFormat="1" ht="15">
      <c r="A4" s="69" t="s">
        <v>273</v>
      </c>
      <c r="B4" s="1069" t="s">
        <v>274</v>
      </c>
      <c r="C4" s="1069"/>
      <c r="D4" s="1069"/>
      <c r="E4" s="1069"/>
      <c r="F4" s="1069"/>
      <c r="G4" s="1069"/>
      <c r="H4" s="1069"/>
      <c r="I4" s="1069"/>
      <c r="K4" s="69" t="s">
        <v>273</v>
      </c>
      <c r="L4" s="1060" t="s">
        <v>2234</v>
      </c>
      <c r="M4" s="1060"/>
      <c r="N4" s="1060"/>
      <c r="O4" s="1060"/>
      <c r="P4" s="1060"/>
      <c r="Q4" s="1060"/>
      <c r="R4" s="1060"/>
      <c r="S4" s="1060"/>
    </row>
    <row r="5" spans="1:19" s="67" customFormat="1" ht="15">
      <c r="A5" s="69" t="s">
        <v>275</v>
      </c>
      <c r="B5" s="1068" t="s">
        <v>276</v>
      </c>
      <c r="C5" s="1068"/>
      <c r="D5" s="1068"/>
      <c r="E5" s="1068"/>
      <c r="F5" s="1068"/>
      <c r="G5" s="1068"/>
      <c r="H5" s="1068"/>
      <c r="I5" s="1068"/>
      <c r="K5" s="69" t="s">
        <v>275</v>
      </c>
      <c r="L5" s="1059" t="s">
        <v>2235</v>
      </c>
      <c r="M5" s="1059"/>
      <c r="N5" s="1059"/>
      <c r="O5" s="1059"/>
      <c r="P5" s="1059"/>
      <c r="Q5" s="1059"/>
      <c r="R5" s="1059"/>
      <c r="S5" s="1059"/>
    </row>
    <row r="6" spans="1:19" s="67" customFormat="1" ht="13.5" customHeight="1">
      <c r="A6" s="69" t="s">
        <v>277</v>
      </c>
      <c r="B6" s="1068" t="s">
        <v>278</v>
      </c>
      <c r="C6" s="1068"/>
      <c r="D6" s="1068"/>
      <c r="E6" s="1068"/>
      <c r="F6" s="1068"/>
      <c r="G6" s="1068"/>
      <c r="H6" s="1068"/>
      <c r="I6" s="1068"/>
      <c r="K6" s="69" t="s">
        <v>277</v>
      </c>
      <c r="L6" s="1059" t="s">
        <v>2236</v>
      </c>
      <c r="M6" s="1059"/>
      <c r="N6" s="1059"/>
      <c r="O6" s="1059"/>
      <c r="P6" s="1059"/>
      <c r="Q6" s="1059"/>
      <c r="R6" s="1059"/>
      <c r="S6" s="1059"/>
    </row>
    <row r="7" spans="1:19" s="67" customFormat="1" ht="13.5" customHeight="1">
      <c r="A7" s="69" t="s">
        <v>279</v>
      </c>
      <c r="B7" s="80" t="s">
        <v>280</v>
      </c>
      <c r="C7" s="79"/>
      <c r="D7" s="79"/>
      <c r="E7" s="79"/>
      <c r="F7" s="79"/>
      <c r="G7" s="79"/>
      <c r="H7" s="79"/>
      <c r="I7" s="79"/>
      <c r="K7" s="69" t="s">
        <v>279</v>
      </c>
      <c r="L7" s="527" t="s">
        <v>2237</v>
      </c>
      <c r="M7" s="79"/>
      <c r="N7" s="79"/>
      <c r="O7" s="79"/>
      <c r="P7" s="79"/>
      <c r="Q7" s="79"/>
      <c r="R7" s="79"/>
      <c r="S7" s="79"/>
    </row>
    <row r="8" spans="1:19" s="67" customFormat="1" ht="16.5" customHeight="1">
      <c r="A8" s="69" t="s">
        <v>281</v>
      </c>
      <c r="B8" s="1068" t="s">
        <v>282</v>
      </c>
      <c r="C8" s="1068"/>
      <c r="D8" s="1068"/>
      <c r="E8" s="1068"/>
      <c r="F8" s="1068"/>
      <c r="G8" s="1068"/>
      <c r="H8" s="1068"/>
      <c r="I8" s="1068"/>
      <c r="K8" s="69" t="s">
        <v>281</v>
      </c>
      <c r="L8" s="1059" t="s">
        <v>2239</v>
      </c>
      <c r="M8" s="1059"/>
      <c r="N8" s="1059"/>
      <c r="O8" s="1059"/>
      <c r="P8" s="1059"/>
      <c r="Q8" s="1059"/>
      <c r="R8" s="1059"/>
      <c r="S8" s="1059"/>
    </row>
    <row r="9" spans="1:19" s="67" customFormat="1" ht="15">
      <c r="A9" s="69" t="s">
        <v>283</v>
      </c>
      <c r="B9" s="80" t="s">
        <v>284</v>
      </c>
      <c r="C9" s="80"/>
      <c r="D9" s="80"/>
      <c r="E9" s="80"/>
      <c r="F9" s="80"/>
      <c r="G9" s="80"/>
      <c r="H9" s="80"/>
      <c r="I9" s="80"/>
      <c r="K9" s="69" t="s">
        <v>283</v>
      </c>
      <c r="L9" s="527" t="s">
        <v>2240</v>
      </c>
      <c r="M9" s="80"/>
      <c r="N9" s="80"/>
      <c r="O9" s="80"/>
      <c r="P9" s="80"/>
      <c r="Q9" s="80"/>
      <c r="R9" s="80"/>
      <c r="S9" s="80"/>
    </row>
    <row r="10" spans="1:19" s="67" customFormat="1">
      <c r="A10" s="69"/>
      <c r="B10" s="80"/>
      <c r="C10" s="80"/>
      <c r="D10" s="80"/>
      <c r="E10" s="80"/>
      <c r="F10" s="80"/>
      <c r="G10" s="80"/>
      <c r="H10" s="80"/>
      <c r="I10" s="80"/>
      <c r="K10" s="69"/>
      <c r="L10" s="80"/>
      <c r="M10" s="80"/>
      <c r="N10" s="80"/>
      <c r="O10" s="80"/>
      <c r="P10" s="80"/>
      <c r="Q10" s="80"/>
      <c r="R10" s="80"/>
      <c r="S10" s="80"/>
    </row>
    <row r="11" spans="1:19" ht="36.75" customHeight="1">
      <c r="A11" s="1064" t="s">
        <v>285</v>
      </c>
      <c r="B11" s="1065"/>
      <c r="C11" s="1066"/>
      <c r="D11" s="281"/>
      <c r="E11" s="60"/>
      <c r="F11" s="60"/>
      <c r="K11" s="1051" t="s">
        <v>2241</v>
      </c>
      <c r="L11" s="1052"/>
      <c r="M11" s="1053"/>
      <c r="N11" s="281"/>
      <c r="O11" s="60"/>
      <c r="P11" s="60"/>
    </row>
    <row r="12" spans="1:19" ht="36.75" customHeight="1">
      <c r="A12" s="1067" t="s">
        <v>286</v>
      </c>
      <c r="B12" s="1065"/>
      <c r="C12" s="1066"/>
      <c r="D12" s="282"/>
      <c r="E12" s="283"/>
      <c r="F12" s="60"/>
      <c r="K12" s="1054" t="s">
        <v>2242</v>
      </c>
      <c r="L12" s="1052"/>
      <c r="M12" s="1053"/>
      <c r="N12" s="282"/>
      <c r="O12" s="283"/>
      <c r="P12" s="60"/>
    </row>
    <row r="13" spans="1:19" ht="46.5" customHeight="1">
      <c r="A13" s="61" t="s">
        <v>287</v>
      </c>
      <c r="B13" s="62" t="s">
        <v>288</v>
      </c>
      <c r="C13" s="63" t="s">
        <v>289</v>
      </c>
      <c r="D13" s="62" t="s">
        <v>290</v>
      </c>
      <c r="E13" s="280" t="s">
        <v>291</v>
      </c>
      <c r="F13" s="59" t="s">
        <v>292</v>
      </c>
      <c r="G13" s="64" t="s">
        <v>293</v>
      </c>
      <c r="H13" s="65" t="s">
        <v>294</v>
      </c>
      <c r="I13" s="65" t="s">
        <v>295</v>
      </c>
      <c r="K13" s="528" t="s">
        <v>2243</v>
      </c>
      <c r="L13" s="529" t="s">
        <v>2244</v>
      </c>
      <c r="M13" s="530" t="s">
        <v>2245</v>
      </c>
      <c r="N13" s="529" t="s">
        <v>2246</v>
      </c>
      <c r="O13" s="531" t="s">
        <v>2247</v>
      </c>
      <c r="P13" s="532" t="s">
        <v>2248</v>
      </c>
      <c r="Q13" s="533" t="s">
        <v>2249</v>
      </c>
      <c r="R13" s="534" t="s">
        <v>2250</v>
      </c>
      <c r="S13" s="534" t="s">
        <v>2251</v>
      </c>
    </row>
    <row r="14" spans="1:19" ht="36.75" customHeight="1">
      <c r="A14" s="449"/>
      <c r="B14" s="450"/>
      <c r="C14" s="451" t="s">
        <v>296</v>
      </c>
      <c r="D14" s="450"/>
      <c r="E14" s="452"/>
      <c r="F14" s="452"/>
      <c r="G14" s="453"/>
      <c r="H14" s="454"/>
      <c r="I14" s="454"/>
      <c r="K14" s="449"/>
      <c r="L14" s="450"/>
      <c r="M14" s="451" t="s">
        <v>2252</v>
      </c>
      <c r="N14" s="450"/>
      <c r="O14" s="452"/>
      <c r="P14" s="452"/>
      <c r="Q14" s="453"/>
      <c r="R14" s="454"/>
      <c r="S14" s="454"/>
    </row>
    <row r="15" spans="1:19" ht="36.75" customHeight="1">
      <c r="A15" s="449"/>
      <c r="B15" s="450"/>
      <c r="C15" s="451" t="s">
        <v>296</v>
      </c>
      <c r="D15" s="450"/>
      <c r="E15" s="452"/>
      <c r="F15" s="452"/>
      <c r="G15" s="455"/>
      <c r="H15" s="454"/>
      <c r="I15" s="454"/>
      <c r="K15" s="449"/>
      <c r="L15" s="450"/>
      <c r="M15" s="451" t="s">
        <v>2253</v>
      </c>
      <c r="N15" s="450"/>
      <c r="O15" s="452"/>
      <c r="P15" s="452"/>
      <c r="Q15" s="455"/>
      <c r="R15" s="454"/>
      <c r="S15" s="454"/>
    </row>
    <row r="16" spans="1:19" ht="36.75" customHeight="1">
      <c r="A16" s="449"/>
      <c r="B16" s="450"/>
      <c r="C16" s="451" t="s">
        <v>296</v>
      </c>
      <c r="D16" s="450"/>
      <c r="E16" s="452"/>
      <c r="F16" s="452"/>
      <c r="G16" s="455"/>
      <c r="H16" s="454"/>
      <c r="I16" s="454"/>
      <c r="K16" s="449"/>
      <c r="L16" s="450"/>
      <c r="M16" s="451" t="s">
        <v>2253</v>
      </c>
      <c r="N16" s="450"/>
      <c r="O16" s="452"/>
      <c r="P16" s="452"/>
      <c r="Q16" s="455"/>
      <c r="R16" s="454"/>
      <c r="S16" s="454"/>
    </row>
    <row r="17" spans="1:19" ht="36.75" customHeight="1">
      <c r="A17" s="449"/>
      <c r="B17" s="450"/>
      <c r="C17" s="451" t="s">
        <v>296</v>
      </c>
      <c r="D17" s="450"/>
      <c r="E17" s="452"/>
      <c r="F17" s="452"/>
      <c r="G17" s="456"/>
      <c r="H17" s="454"/>
      <c r="I17" s="454"/>
      <c r="K17" s="449"/>
      <c r="L17" s="450"/>
      <c r="M17" s="451" t="s">
        <v>2253</v>
      </c>
      <c r="N17" s="450"/>
      <c r="O17" s="452"/>
      <c r="P17" s="452"/>
      <c r="Q17" s="456"/>
      <c r="R17" s="454"/>
      <c r="S17" s="454"/>
    </row>
    <row r="18" spans="1:19" ht="36.75" customHeight="1">
      <c r="A18" s="457"/>
      <c r="B18" s="450"/>
      <c r="C18" s="451" t="s">
        <v>296</v>
      </c>
      <c r="D18" s="458"/>
      <c r="E18" s="452"/>
      <c r="F18" s="452"/>
      <c r="G18" s="456"/>
      <c r="H18" s="454"/>
      <c r="I18" s="454"/>
      <c r="K18" s="457"/>
      <c r="L18" s="450"/>
      <c r="M18" s="451" t="s">
        <v>2253</v>
      </c>
      <c r="N18" s="458"/>
      <c r="O18" s="452"/>
      <c r="P18" s="452"/>
      <c r="Q18" s="456"/>
      <c r="R18" s="454"/>
      <c r="S18" s="454"/>
    </row>
    <row r="19" spans="1:19" ht="36.75" customHeight="1">
      <c r="A19" s="457"/>
      <c r="B19" s="450"/>
      <c r="C19" s="451" t="s">
        <v>296</v>
      </c>
      <c r="D19" s="450"/>
      <c r="E19" s="452"/>
      <c r="F19" s="452"/>
      <c r="G19" s="456"/>
      <c r="H19" s="454"/>
      <c r="I19" s="454"/>
      <c r="K19" s="457"/>
      <c r="L19" s="450"/>
      <c r="M19" s="451" t="s">
        <v>2253</v>
      </c>
      <c r="N19" s="450"/>
      <c r="O19" s="452"/>
      <c r="P19" s="452"/>
      <c r="Q19" s="456"/>
      <c r="R19" s="454"/>
      <c r="S19" s="454"/>
    </row>
    <row r="20" spans="1:19" ht="36.75" customHeight="1">
      <c r="A20" s="449"/>
      <c r="B20" s="450"/>
      <c r="C20" s="451" t="s">
        <v>296</v>
      </c>
      <c r="D20" s="450"/>
      <c r="E20" s="452"/>
      <c r="F20" s="452"/>
      <c r="G20" s="455"/>
      <c r="H20" s="454"/>
      <c r="I20" s="454"/>
      <c r="K20" s="449"/>
      <c r="L20" s="450"/>
      <c r="M20" s="451" t="s">
        <v>2253</v>
      </c>
      <c r="N20" s="450"/>
      <c r="O20" s="452"/>
      <c r="P20" s="452"/>
      <c r="Q20" s="455"/>
      <c r="R20" s="454"/>
      <c r="S20" s="454"/>
    </row>
    <row r="21" spans="1:19" ht="36.75" customHeight="1">
      <c r="A21" s="457"/>
      <c r="B21" s="450"/>
      <c r="C21" s="451" t="s">
        <v>296</v>
      </c>
      <c r="D21" s="450"/>
      <c r="E21" s="452"/>
      <c r="F21" s="452"/>
      <c r="G21" s="455"/>
      <c r="H21" s="454"/>
      <c r="I21" s="454"/>
      <c r="K21" s="457"/>
      <c r="L21" s="450"/>
      <c r="M21" s="451" t="s">
        <v>2253</v>
      </c>
      <c r="N21" s="450"/>
      <c r="O21" s="452"/>
      <c r="P21" s="452"/>
      <c r="Q21" s="455"/>
      <c r="R21" s="454"/>
      <c r="S21" s="454"/>
    </row>
    <row r="22" spans="1:19" ht="36.75" customHeight="1">
      <c r="A22" s="457"/>
      <c r="B22" s="450"/>
      <c r="C22" s="451" t="s">
        <v>296</v>
      </c>
      <c r="D22" s="450"/>
      <c r="E22" s="452"/>
      <c r="F22" s="452"/>
      <c r="G22" s="453"/>
      <c r="H22" s="454"/>
      <c r="I22" s="454"/>
      <c r="K22" s="457"/>
      <c r="L22" s="450"/>
      <c r="M22" s="451" t="s">
        <v>2253</v>
      </c>
      <c r="N22" s="450"/>
      <c r="O22" s="452"/>
      <c r="P22" s="452"/>
      <c r="Q22" s="453"/>
      <c r="R22" s="454"/>
      <c r="S22" s="454"/>
    </row>
    <row r="23" spans="1:19" ht="36.75" customHeight="1">
      <c r="A23" s="457"/>
      <c r="B23" s="450"/>
      <c r="C23" s="451" t="s">
        <v>296</v>
      </c>
      <c r="D23" s="450"/>
      <c r="E23" s="452"/>
      <c r="F23" s="452"/>
      <c r="G23" s="453"/>
      <c r="H23" s="454"/>
      <c r="I23" s="454"/>
      <c r="K23" s="457"/>
      <c r="L23" s="450"/>
      <c r="M23" s="451" t="s">
        <v>2253</v>
      </c>
      <c r="N23" s="450"/>
      <c r="O23" s="452"/>
      <c r="P23" s="452"/>
      <c r="Q23" s="453"/>
      <c r="R23" s="454"/>
      <c r="S23" s="454"/>
    </row>
    <row r="24" spans="1:19" ht="36.75" customHeight="1">
      <c r="A24" s="449"/>
      <c r="B24" s="450"/>
      <c r="C24" s="451" t="s">
        <v>296</v>
      </c>
      <c r="D24" s="450"/>
      <c r="E24" s="452"/>
      <c r="F24" s="452"/>
      <c r="G24" s="459"/>
      <c r="H24" s="454"/>
      <c r="I24" s="454"/>
      <c r="K24" s="449"/>
      <c r="L24" s="450"/>
      <c r="M24" s="451" t="s">
        <v>2253</v>
      </c>
      <c r="N24" s="450"/>
      <c r="O24" s="452"/>
      <c r="P24" s="452"/>
      <c r="Q24" s="459"/>
      <c r="R24" s="454"/>
      <c r="S24" s="454"/>
    </row>
    <row r="25" spans="1:19" ht="36.75" customHeight="1">
      <c r="A25" s="449"/>
      <c r="B25" s="450"/>
      <c r="C25" s="451" t="s">
        <v>296</v>
      </c>
      <c r="D25" s="450"/>
      <c r="E25" s="452"/>
      <c r="F25" s="452"/>
      <c r="G25" s="459"/>
      <c r="H25" s="454"/>
      <c r="I25" s="454"/>
      <c r="K25" s="449"/>
      <c r="L25" s="450"/>
      <c r="M25" s="451" t="s">
        <v>2253</v>
      </c>
      <c r="N25" s="450"/>
      <c r="O25" s="452"/>
      <c r="P25" s="452"/>
      <c r="Q25" s="459"/>
      <c r="R25" s="454"/>
      <c r="S25" s="454"/>
    </row>
    <row r="26" spans="1:19" ht="36.75" customHeight="1">
      <c r="A26" s="457"/>
      <c r="B26" s="450"/>
      <c r="C26" s="451" t="s">
        <v>296</v>
      </c>
      <c r="D26" s="450"/>
      <c r="E26" s="452"/>
      <c r="F26" s="452"/>
      <c r="G26" s="459"/>
      <c r="H26" s="454"/>
      <c r="I26" s="454"/>
      <c r="K26" s="457"/>
      <c r="L26" s="450"/>
      <c r="M26" s="451" t="s">
        <v>2253</v>
      </c>
      <c r="N26" s="450"/>
      <c r="O26" s="452"/>
      <c r="P26" s="452"/>
      <c r="Q26" s="459"/>
      <c r="R26" s="454"/>
      <c r="S26" s="454"/>
    </row>
    <row r="27" spans="1:19" ht="36.75" customHeight="1">
      <c r="A27" s="457"/>
      <c r="B27" s="450"/>
      <c r="C27" s="451" t="s">
        <v>296</v>
      </c>
      <c r="D27" s="450"/>
      <c r="E27" s="452"/>
      <c r="F27" s="452"/>
      <c r="G27" s="459"/>
      <c r="H27" s="454"/>
      <c r="I27" s="454"/>
      <c r="K27" s="457"/>
      <c r="L27" s="450"/>
      <c r="M27" s="451" t="s">
        <v>2253</v>
      </c>
      <c r="N27" s="450"/>
      <c r="O27" s="452"/>
      <c r="P27" s="452"/>
      <c r="Q27" s="459"/>
      <c r="R27" s="454"/>
      <c r="S27" s="454"/>
    </row>
    <row r="28" spans="1:19" ht="36.75" customHeight="1">
      <c r="A28" s="457"/>
      <c r="B28" s="450"/>
      <c r="C28" s="451" t="s">
        <v>296</v>
      </c>
      <c r="D28" s="450"/>
      <c r="E28" s="452"/>
      <c r="F28" s="452"/>
      <c r="G28" s="453"/>
      <c r="H28" s="454"/>
      <c r="I28" s="454"/>
      <c r="K28" s="457"/>
      <c r="L28" s="450"/>
      <c r="M28" s="451" t="s">
        <v>2253</v>
      </c>
      <c r="N28" s="450"/>
      <c r="O28" s="452"/>
      <c r="P28" s="452"/>
      <c r="Q28" s="453"/>
      <c r="R28" s="454"/>
      <c r="S28" s="454"/>
    </row>
    <row r="29" spans="1:19" ht="36.75" customHeight="1">
      <c r="A29" s="457"/>
      <c r="B29" s="450"/>
      <c r="C29" s="451" t="s">
        <v>296</v>
      </c>
      <c r="D29" s="450"/>
      <c r="E29" s="452"/>
      <c r="F29" s="452"/>
      <c r="G29" s="453"/>
      <c r="H29" s="454"/>
      <c r="I29" s="454"/>
      <c r="K29" s="457"/>
      <c r="L29" s="450"/>
      <c r="M29" s="451" t="s">
        <v>2253</v>
      </c>
      <c r="N29" s="450"/>
      <c r="O29" s="452"/>
      <c r="P29" s="452"/>
      <c r="Q29" s="453"/>
      <c r="R29" s="454"/>
      <c r="S29" s="454"/>
    </row>
    <row r="30" spans="1:19" ht="36.75" customHeight="1">
      <c r="A30" s="457"/>
      <c r="B30" s="450"/>
      <c r="C30" s="451" t="s">
        <v>296</v>
      </c>
      <c r="D30" s="450"/>
      <c r="E30" s="452"/>
      <c r="F30" s="452"/>
      <c r="G30" s="453"/>
      <c r="H30" s="454"/>
      <c r="I30" s="454"/>
      <c r="K30" s="457"/>
      <c r="L30" s="450"/>
      <c r="M30" s="451" t="s">
        <v>2253</v>
      </c>
      <c r="N30" s="450"/>
      <c r="O30" s="452"/>
      <c r="P30" s="452"/>
      <c r="Q30" s="453"/>
      <c r="R30" s="454"/>
      <c r="S30" s="454"/>
    </row>
    <row r="31" spans="1:19">
      <c r="G31" s="66">
        <f>SUM(G14:G30)</f>
        <v>0</v>
      </c>
      <c r="Q31" s="66">
        <f>SUM(Q14:Q30)</f>
        <v>0</v>
      </c>
    </row>
    <row r="32" spans="1:19" ht="14.25" thickBot="1">
      <c r="G32" s="81"/>
      <c r="Q32" s="81"/>
    </row>
    <row r="33" spans="1:19" ht="41.25" customHeight="1" thickTop="1" thickBot="1">
      <c r="A33" s="1061" t="s">
        <v>297</v>
      </c>
      <c r="B33" s="1062"/>
      <c r="C33" s="1062"/>
      <c r="D33" s="1062"/>
      <c r="E33" s="1062"/>
      <c r="F33" s="1062"/>
      <c r="G33" s="1062"/>
      <c r="H33" s="1062"/>
      <c r="I33" s="1063"/>
      <c r="K33" s="1055" t="s">
        <v>2254</v>
      </c>
      <c r="L33" s="1056"/>
      <c r="M33" s="1056"/>
      <c r="N33" s="1056"/>
      <c r="O33" s="1056"/>
      <c r="P33" s="1056"/>
      <c r="Q33" s="1056"/>
      <c r="R33" s="1056"/>
      <c r="S33" s="1057"/>
    </row>
    <row r="34" spans="1:19" ht="14.25" thickTop="1"/>
    <row r="35" spans="1:19" ht="27.75" customHeight="1">
      <c r="B35" s="70" t="s">
        <v>298</v>
      </c>
      <c r="C35" s="577">
        <f>'入力シートInput Sheet'!C11</f>
        <v>0</v>
      </c>
      <c r="D35" s="460"/>
      <c r="L35" s="535" t="s">
        <v>2255</v>
      </c>
      <c r="M35" s="1058">
        <f>C35</f>
        <v>0</v>
      </c>
      <c r="N35" s="1058"/>
    </row>
    <row r="38" spans="1:19">
      <c r="B38" s="58" t="s">
        <v>299</v>
      </c>
      <c r="L38" s="58" t="s">
        <v>299</v>
      </c>
    </row>
    <row r="39" spans="1:19" ht="12.75" customHeight="1">
      <c r="B39" s="67" t="s">
        <v>300</v>
      </c>
      <c r="L39" s="67" t="s">
        <v>2336</v>
      </c>
      <c r="N39" s="67"/>
    </row>
    <row r="40" spans="1:19">
      <c r="B40" s="67" t="s">
        <v>301</v>
      </c>
      <c r="L40" s="67" t="s">
        <v>2337</v>
      </c>
      <c r="N40" s="67"/>
    </row>
    <row r="41" spans="1:19">
      <c r="B41" s="67" t="s">
        <v>302</v>
      </c>
      <c r="L41" s="67" t="s">
        <v>2338</v>
      </c>
      <c r="N41" s="67"/>
    </row>
    <row r="42" spans="1:19">
      <c r="B42" s="67" t="s">
        <v>303</v>
      </c>
      <c r="L42" s="67" t="s">
        <v>2339</v>
      </c>
      <c r="N42" s="67"/>
    </row>
    <row r="43" spans="1:19">
      <c r="B43" s="67" t="s">
        <v>304</v>
      </c>
      <c r="L43" s="67" t="s">
        <v>2340</v>
      </c>
      <c r="N43" s="67"/>
    </row>
    <row r="44" spans="1:19">
      <c r="B44" s="67" t="s">
        <v>305</v>
      </c>
      <c r="L44" s="67" t="s">
        <v>2341</v>
      </c>
      <c r="N44" s="67"/>
    </row>
    <row r="45" spans="1:19">
      <c r="B45" s="67" t="s">
        <v>306</v>
      </c>
      <c r="L45" s="67" t="s">
        <v>2342</v>
      </c>
      <c r="N45" s="67"/>
    </row>
    <row r="46" spans="1:19">
      <c r="B46" s="67" t="s">
        <v>307</v>
      </c>
      <c r="L46" s="67" t="s">
        <v>2343</v>
      </c>
      <c r="N46" s="67"/>
    </row>
  </sheetData>
  <mergeCells count="17">
    <mergeCell ref="A33:I33"/>
    <mergeCell ref="A11:C11"/>
    <mergeCell ref="A12:C12"/>
    <mergeCell ref="B3:I3"/>
    <mergeCell ref="B4:I4"/>
    <mergeCell ref="B5:I5"/>
    <mergeCell ref="B6:I6"/>
    <mergeCell ref="B8:I8"/>
    <mergeCell ref="K11:M11"/>
    <mergeCell ref="K12:M12"/>
    <mergeCell ref="K33:S33"/>
    <mergeCell ref="M35:N35"/>
    <mergeCell ref="L3:S3"/>
    <mergeCell ref="L4:S4"/>
    <mergeCell ref="L5:S5"/>
    <mergeCell ref="L6:S6"/>
    <mergeCell ref="L8:S8"/>
  </mergeCells>
  <phoneticPr fontId="1"/>
  <dataValidations count="2">
    <dataValidation type="list" allowBlank="1" showInputMessage="1" showErrorMessage="1" sqref="B14:B30" xr:uid="{00000000-0002-0000-0600-000000000000}">
      <formula1>$B$39:$B$47</formula1>
    </dataValidation>
    <dataValidation type="list" allowBlank="1" showInputMessage="1" showErrorMessage="1" sqref="L14:L30" xr:uid="{12A2BE9A-4888-4432-B321-DDB3F36977D7}">
      <formula1>$L$39:$L$47</formula1>
    </dataValidation>
  </dataValidations>
  <pageMargins left="0.70866141732283472" right="0.70866141732283472" top="0.74803149606299213" bottom="0.74803149606299213" header="0.31496062992125984" footer="0.31496062992125984"/>
  <pageSetup paperSize="9" scale="66" orientation="portrait" r:id="rId1"/>
  <headerFooter alignWithMargins="0">
    <oddHeader>&amp;R&amp;G</oddHeader>
    <oddFooter>&amp;R【国立大学法人新潟大学　2024年7月制定　5年保存】</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9459" r:id="rId5" name="Check Box 3">
              <controlPr defaultSize="0" autoFill="0" autoLine="0" autoPict="0">
                <anchor moveWithCells="1">
                  <from>
                    <xdr:col>2</xdr:col>
                    <xdr:colOff>57150</xdr:colOff>
                    <xdr:row>15</xdr:row>
                    <xdr:rowOff>0</xdr:rowOff>
                  </from>
                  <to>
                    <xdr:col>2</xdr:col>
                    <xdr:colOff>342900</xdr:colOff>
                    <xdr:row>15</xdr:row>
                    <xdr:rowOff>228600</xdr:rowOff>
                  </to>
                </anchor>
              </controlPr>
            </control>
          </mc:Choice>
        </mc:AlternateContent>
        <mc:AlternateContent xmlns:mc="http://schemas.openxmlformats.org/markup-compatibility/2006">
          <mc:Choice Requires="x14">
            <control shapeId="19460" r:id="rId6" name="Check Box 4">
              <controlPr defaultSize="0" autoFill="0" autoLine="0" autoPict="0">
                <anchor moveWithCells="1">
                  <from>
                    <xdr:col>2</xdr:col>
                    <xdr:colOff>57150</xdr:colOff>
                    <xdr:row>13</xdr:row>
                    <xdr:rowOff>38100</xdr:rowOff>
                  </from>
                  <to>
                    <xdr:col>2</xdr:col>
                    <xdr:colOff>342900</xdr:colOff>
                    <xdr:row>13</xdr:row>
                    <xdr:rowOff>257175</xdr:rowOff>
                  </to>
                </anchor>
              </controlPr>
            </control>
          </mc:Choice>
        </mc:AlternateContent>
        <mc:AlternateContent xmlns:mc="http://schemas.openxmlformats.org/markup-compatibility/2006">
          <mc:Choice Requires="x14">
            <control shapeId="19461" r:id="rId7" name="Check Box 5">
              <controlPr defaultSize="0" autoFill="0" autoLine="0" autoPict="0">
                <anchor moveWithCells="1">
                  <from>
                    <xdr:col>2</xdr:col>
                    <xdr:colOff>57150</xdr:colOff>
                    <xdr:row>13</xdr:row>
                    <xdr:rowOff>228600</xdr:rowOff>
                  </from>
                  <to>
                    <xdr:col>2</xdr:col>
                    <xdr:colOff>342900</xdr:colOff>
                    <xdr:row>13</xdr:row>
                    <xdr:rowOff>447675</xdr:rowOff>
                  </to>
                </anchor>
              </controlPr>
            </control>
          </mc:Choice>
        </mc:AlternateContent>
        <mc:AlternateContent xmlns:mc="http://schemas.openxmlformats.org/markup-compatibility/2006">
          <mc:Choice Requires="x14">
            <control shapeId="19462" r:id="rId8" name="Check Box 6">
              <controlPr defaultSize="0" autoFill="0" autoLine="0" autoPict="0">
                <anchor moveWithCells="1">
                  <from>
                    <xdr:col>2</xdr:col>
                    <xdr:colOff>57150</xdr:colOff>
                    <xdr:row>15</xdr:row>
                    <xdr:rowOff>228600</xdr:rowOff>
                  </from>
                  <to>
                    <xdr:col>2</xdr:col>
                    <xdr:colOff>342900</xdr:colOff>
                    <xdr:row>16</xdr:row>
                    <xdr:rowOff>0</xdr:rowOff>
                  </to>
                </anchor>
              </controlPr>
            </control>
          </mc:Choice>
        </mc:AlternateContent>
        <mc:AlternateContent xmlns:mc="http://schemas.openxmlformats.org/markup-compatibility/2006">
          <mc:Choice Requires="x14">
            <control shapeId="19463" r:id="rId9" name="Check Box 7">
              <controlPr defaultSize="0" autoFill="0" autoLine="0" autoPict="0">
                <anchor moveWithCells="1">
                  <from>
                    <xdr:col>2</xdr:col>
                    <xdr:colOff>57150</xdr:colOff>
                    <xdr:row>23</xdr:row>
                    <xdr:rowOff>38100</xdr:rowOff>
                  </from>
                  <to>
                    <xdr:col>2</xdr:col>
                    <xdr:colOff>342900</xdr:colOff>
                    <xdr:row>23</xdr:row>
                    <xdr:rowOff>257175</xdr:rowOff>
                  </to>
                </anchor>
              </controlPr>
            </control>
          </mc:Choice>
        </mc:AlternateContent>
        <mc:AlternateContent xmlns:mc="http://schemas.openxmlformats.org/markup-compatibility/2006">
          <mc:Choice Requires="x14">
            <control shapeId="19464" r:id="rId10" name="Check Box 8">
              <controlPr defaultSize="0" autoFill="0" autoLine="0" autoPict="0">
                <anchor moveWithCells="1">
                  <from>
                    <xdr:col>2</xdr:col>
                    <xdr:colOff>57150</xdr:colOff>
                    <xdr:row>23</xdr:row>
                    <xdr:rowOff>228600</xdr:rowOff>
                  </from>
                  <to>
                    <xdr:col>2</xdr:col>
                    <xdr:colOff>342900</xdr:colOff>
                    <xdr:row>23</xdr:row>
                    <xdr:rowOff>447675</xdr:rowOff>
                  </to>
                </anchor>
              </controlPr>
            </control>
          </mc:Choice>
        </mc:AlternateContent>
        <mc:AlternateContent xmlns:mc="http://schemas.openxmlformats.org/markup-compatibility/2006">
          <mc:Choice Requires="x14">
            <control shapeId="19465" r:id="rId11" name="Check Box 9">
              <controlPr defaultSize="0" autoFill="0" autoLine="0" autoPict="0">
                <anchor moveWithCells="1">
                  <from>
                    <xdr:col>2</xdr:col>
                    <xdr:colOff>57150</xdr:colOff>
                    <xdr:row>19</xdr:row>
                    <xdr:rowOff>0</xdr:rowOff>
                  </from>
                  <to>
                    <xdr:col>2</xdr:col>
                    <xdr:colOff>342900</xdr:colOff>
                    <xdr:row>19</xdr:row>
                    <xdr:rowOff>228600</xdr:rowOff>
                  </to>
                </anchor>
              </controlPr>
            </control>
          </mc:Choice>
        </mc:AlternateContent>
        <mc:AlternateContent xmlns:mc="http://schemas.openxmlformats.org/markup-compatibility/2006">
          <mc:Choice Requires="x14">
            <control shapeId="19466" r:id="rId12" name="Check Box 10">
              <controlPr defaultSize="0" autoFill="0" autoLine="0" autoPict="0">
                <anchor moveWithCells="1">
                  <from>
                    <xdr:col>2</xdr:col>
                    <xdr:colOff>57150</xdr:colOff>
                    <xdr:row>19</xdr:row>
                    <xdr:rowOff>228600</xdr:rowOff>
                  </from>
                  <to>
                    <xdr:col>2</xdr:col>
                    <xdr:colOff>342900</xdr:colOff>
                    <xdr:row>19</xdr:row>
                    <xdr:rowOff>447675</xdr:rowOff>
                  </to>
                </anchor>
              </controlPr>
            </control>
          </mc:Choice>
        </mc:AlternateContent>
        <mc:AlternateContent xmlns:mc="http://schemas.openxmlformats.org/markup-compatibility/2006">
          <mc:Choice Requires="x14">
            <control shapeId="19467" r:id="rId13" name="Check Box 11">
              <controlPr defaultSize="0" autoFill="0" autoLine="0" autoPict="0">
                <anchor moveWithCells="1">
                  <from>
                    <xdr:col>2</xdr:col>
                    <xdr:colOff>57150</xdr:colOff>
                    <xdr:row>20</xdr:row>
                    <xdr:rowOff>38100</xdr:rowOff>
                  </from>
                  <to>
                    <xdr:col>2</xdr:col>
                    <xdr:colOff>342900</xdr:colOff>
                    <xdr:row>20</xdr:row>
                    <xdr:rowOff>257175</xdr:rowOff>
                  </to>
                </anchor>
              </controlPr>
            </control>
          </mc:Choice>
        </mc:AlternateContent>
        <mc:AlternateContent xmlns:mc="http://schemas.openxmlformats.org/markup-compatibility/2006">
          <mc:Choice Requires="x14">
            <control shapeId="19468" r:id="rId14" name="Check Box 12">
              <controlPr defaultSize="0" autoFill="0" autoLine="0" autoPict="0">
                <anchor moveWithCells="1">
                  <from>
                    <xdr:col>2</xdr:col>
                    <xdr:colOff>57150</xdr:colOff>
                    <xdr:row>20</xdr:row>
                    <xdr:rowOff>228600</xdr:rowOff>
                  </from>
                  <to>
                    <xdr:col>2</xdr:col>
                    <xdr:colOff>342900</xdr:colOff>
                    <xdr:row>20</xdr:row>
                    <xdr:rowOff>447675</xdr:rowOff>
                  </to>
                </anchor>
              </controlPr>
            </control>
          </mc:Choice>
        </mc:AlternateContent>
        <mc:AlternateContent xmlns:mc="http://schemas.openxmlformats.org/markup-compatibility/2006">
          <mc:Choice Requires="x14">
            <control shapeId="19469" r:id="rId15" name="Check Box 13">
              <controlPr defaultSize="0" autoFill="0" autoLine="0" autoPict="0">
                <anchor moveWithCells="1">
                  <from>
                    <xdr:col>2</xdr:col>
                    <xdr:colOff>57150</xdr:colOff>
                    <xdr:row>16</xdr:row>
                    <xdr:rowOff>38100</xdr:rowOff>
                  </from>
                  <to>
                    <xdr:col>2</xdr:col>
                    <xdr:colOff>342900</xdr:colOff>
                    <xdr:row>16</xdr:row>
                    <xdr:rowOff>257175</xdr:rowOff>
                  </to>
                </anchor>
              </controlPr>
            </control>
          </mc:Choice>
        </mc:AlternateContent>
        <mc:AlternateContent xmlns:mc="http://schemas.openxmlformats.org/markup-compatibility/2006">
          <mc:Choice Requires="x14">
            <control shapeId="19470" r:id="rId16" name="Check Box 14">
              <controlPr defaultSize="0" autoFill="0" autoLine="0" autoPict="0">
                <anchor moveWithCells="1">
                  <from>
                    <xdr:col>2</xdr:col>
                    <xdr:colOff>57150</xdr:colOff>
                    <xdr:row>16</xdr:row>
                    <xdr:rowOff>228600</xdr:rowOff>
                  </from>
                  <to>
                    <xdr:col>2</xdr:col>
                    <xdr:colOff>342900</xdr:colOff>
                    <xdr:row>16</xdr:row>
                    <xdr:rowOff>447675</xdr:rowOff>
                  </to>
                </anchor>
              </controlPr>
            </control>
          </mc:Choice>
        </mc:AlternateContent>
        <mc:AlternateContent xmlns:mc="http://schemas.openxmlformats.org/markup-compatibility/2006">
          <mc:Choice Requires="x14">
            <control shapeId="19471" r:id="rId17" name="Check Box 15">
              <controlPr defaultSize="0" autoFill="0" autoLine="0" autoPict="0">
                <anchor moveWithCells="1">
                  <from>
                    <xdr:col>2</xdr:col>
                    <xdr:colOff>57150</xdr:colOff>
                    <xdr:row>22</xdr:row>
                    <xdr:rowOff>38100</xdr:rowOff>
                  </from>
                  <to>
                    <xdr:col>2</xdr:col>
                    <xdr:colOff>342900</xdr:colOff>
                    <xdr:row>22</xdr:row>
                    <xdr:rowOff>257175</xdr:rowOff>
                  </to>
                </anchor>
              </controlPr>
            </control>
          </mc:Choice>
        </mc:AlternateContent>
        <mc:AlternateContent xmlns:mc="http://schemas.openxmlformats.org/markup-compatibility/2006">
          <mc:Choice Requires="x14">
            <control shapeId="19472" r:id="rId18" name="Check Box 16">
              <controlPr defaultSize="0" autoFill="0" autoLine="0" autoPict="0">
                <anchor moveWithCells="1">
                  <from>
                    <xdr:col>2</xdr:col>
                    <xdr:colOff>57150</xdr:colOff>
                    <xdr:row>22</xdr:row>
                    <xdr:rowOff>228600</xdr:rowOff>
                  </from>
                  <to>
                    <xdr:col>2</xdr:col>
                    <xdr:colOff>342900</xdr:colOff>
                    <xdr:row>22</xdr:row>
                    <xdr:rowOff>447675</xdr:rowOff>
                  </to>
                </anchor>
              </controlPr>
            </control>
          </mc:Choice>
        </mc:AlternateContent>
        <mc:AlternateContent xmlns:mc="http://schemas.openxmlformats.org/markup-compatibility/2006">
          <mc:Choice Requires="x14">
            <control shapeId="19473" r:id="rId19" name="Check Box 17">
              <controlPr defaultSize="0" autoFill="0" autoLine="0" autoPict="0">
                <anchor moveWithCells="1">
                  <from>
                    <xdr:col>2</xdr:col>
                    <xdr:colOff>57150</xdr:colOff>
                    <xdr:row>17</xdr:row>
                    <xdr:rowOff>38100</xdr:rowOff>
                  </from>
                  <to>
                    <xdr:col>2</xdr:col>
                    <xdr:colOff>342900</xdr:colOff>
                    <xdr:row>17</xdr:row>
                    <xdr:rowOff>257175</xdr:rowOff>
                  </to>
                </anchor>
              </controlPr>
            </control>
          </mc:Choice>
        </mc:AlternateContent>
        <mc:AlternateContent xmlns:mc="http://schemas.openxmlformats.org/markup-compatibility/2006">
          <mc:Choice Requires="x14">
            <control shapeId="19474" r:id="rId20" name="Check Box 18">
              <controlPr defaultSize="0" autoFill="0" autoLine="0" autoPict="0">
                <anchor moveWithCells="1">
                  <from>
                    <xdr:col>2</xdr:col>
                    <xdr:colOff>57150</xdr:colOff>
                    <xdr:row>17</xdr:row>
                    <xdr:rowOff>228600</xdr:rowOff>
                  </from>
                  <to>
                    <xdr:col>2</xdr:col>
                    <xdr:colOff>342900</xdr:colOff>
                    <xdr:row>17</xdr:row>
                    <xdr:rowOff>447675</xdr:rowOff>
                  </to>
                </anchor>
              </controlPr>
            </control>
          </mc:Choice>
        </mc:AlternateContent>
        <mc:AlternateContent xmlns:mc="http://schemas.openxmlformats.org/markup-compatibility/2006">
          <mc:Choice Requires="x14">
            <control shapeId="19475" r:id="rId21" name="Check Box 19">
              <controlPr defaultSize="0" autoFill="0" autoLine="0" autoPict="0">
                <anchor moveWithCells="1">
                  <from>
                    <xdr:col>2</xdr:col>
                    <xdr:colOff>57150</xdr:colOff>
                    <xdr:row>18</xdr:row>
                    <xdr:rowOff>38100</xdr:rowOff>
                  </from>
                  <to>
                    <xdr:col>2</xdr:col>
                    <xdr:colOff>342900</xdr:colOff>
                    <xdr:row>18</xdr:row>
                    <xdr:rowOff>257175</xdr:rowOff>
                  </to>
                </anchor>
              </controlPr>
            </control>
          </mc:Choice>
        </mc:AlternateContent>
        <mc:AlternateContent xmlns:mc="http://schemas.openxmlformats.org/markup-compatibility/2006">
          <mc:Choice Requires="x14">
            <control shapeId="19476" r:id="rId22" name="Check Box 20">
              <controlPr defaultSize="0" autoFill="0" autoLine="0" autoPict="0">
                <anchor moveWithCells="1">
                  <from>
                    <xdr:col>2</xdr:col>
                    <xdr:colOff>57150</xdr:colOff>
                    <xdr:row>18</xdr:row>
                    <xdr:rowOff>228600</xdr:rowOff>
                  </from>
                  <to>
                    <xdr:col>2</xdr:col>
                    <xdr:colOff>342900</xdr:colOff>
                    <xdr:row>18</xdr:row>
                    <xdr:rowOff>447675</xdr:rowOff>
                  </to>
                </anchor>
              </controlPr>
            </control>
          </mc:Choice>
        </mc:AlternateContent>
        <mc:AlternateContent xmlns:mc="http://schemas.openxmlformats.org/markup-compatibility/2006">
          <mc:Choice Requires="x14">
            <control shapeId="19477" r:id="rId23" name="Check Box 21">
              <controlPr defaultSize="0" autoFill="0" autoLine="0" autoPict="0">
                <anchor moveWithCells="1">
                  <from>
                    <xdr:col>2</xdr:col>
                    <xdr:colOff>57150</xdr:colOff>
                    <xdr:row>26</xdr:row>
                    <xdr:rowOff>228600</xdr:rowOff>
                  </from>
                  <to>
                    <xdr:col>2</xdr:col>
                    <xdr:colOff>342900</xdr:colOff>
                    <xdr:row>26</xdr:row>
                    <xdr:rowOff>447675</xdr:rowOff>
                  </to>
                </anchor>
              </controlPr>
            </control>
          </mc:Choice>
        </mc:AlternateContent>
        <mc:AlternateContent xmlns:mc="http://schemas.openxmlformats.org/markup-compatibility/2006">
          <mc:Choice Requires="x14">
            <control shapeId="19478" r:id="rId24" name="Check Box 22">
              <controlPr defaultSize="0" autoFill="0" autoLine="0" autoPict="0">
                <anchor moveWithCells="1">
                  <from>
                    <xdr:col>2</xdr:col>
                    <xdr:colOff>57150</xdr:colOff>
                    <xdr:row>29</xdr:row>
                    <xdr:rowOff>38100</xdr:rowOff>
                  </from>
                  <to>
                    <xdr:col>2</xdr:col>
                    <xdr:colOff>342900</xdr:colOff>
                    <xdr:row>29</xdr:row>
                    <xdr:rowOff>257175</xdr:rowOff>
                  </to>
                </anchor>
              </controlPr>
            </control>
          </mc:Choice>
        </mc:AlternateContent>
        <mc:AlternateContent xmlns:mc="http://schemas.openxmlformats.org/markup-compatibility/2006">
          <mc:Choice Requires="x14">
            <control shapeId="19479" r:id="rId25" name="Check Box 23">
              <controlPr defaultSize="0" autoFill="0" autoLine="0" autoPict="0">
                <anchor moveWithCells="1">
                  <from>
                    <xdr:col>2</xdr:col>
                    <xdr:colOff>57150</xdr:colOff>
                    <xdr:row>29</xdr:row>
                    <xdr:rowOff>228600</xdr:rowOff>
                  </from>
                  <to>
                    <xdr:col>2</xdr:col>
                    <xdr:colOff>342900</xdr:colOff>
                    <xdr:row>29</xdr:row>
                    <xdr:rowOff>447675</xdr:rowOff>
                  </to>
                </anchor>
              </controlPr>
            </control>
          </mc:Choice>
        </mc:AlternateContent>
        <mc:AlternateContent xmlns:mc="http://schemas.openxmlformats.org/markup-compatibility/2006">
          <mc:Choice Requires="x14">
            <control shapeId="19480" r:id="rId26" name="Check Box 24">
              <controlPr defaultSize="0" autoFill="0" autoLine="0" autoPict="0">
                <anchor moveWithCells="1">
                  <from>
                    <xdr:col>2</xdr:col>
                    <xdr:colOff>57150</xdr:colOff>
                    <xdr:row>27</xdr:row>
                    <xdr:rowOff>38100</xdr:rowOff>
                  </from>
                  <to>
                    <xdr:col>2</xdr:col>
                    <xdr:colOff>342900</xdr:colOff>
                    <xdr:row>27</xdr:row>
                    <xdr:rowOff>257175</xdr:rowOff>
                  </to>
                </anchor>
              </controlPr>
            </control>
          </mc:Choice>
        </mc:AlternateContent>
        <mc:AlternateContent xmlns:mc="http://schemas.openxmlformats.org/markup-compatibility/2006">
          <mc:Choice Requires="x14">
            <control shapeId="19481" r:id="rId27" name="Check Box 25">
              <controlPr defaultSize="0" autoFill="0" autoLine="0" autoPict="0">
                <anchor moveWithCells="1">
                  <from>
                    <xdr:col>2</xdr:col>
                    <xdr:colOff>57150</xdr:colOff>
                    <xdr:row>27</xdr:row>
                    <xdr:rowOff>228600</xdr:rowOff>
                  </from>
                  <to>
                    <xdr:col>2</xdr:col>
                    <xdr:colOff>342900</xdr:colOff>
                    <xdr:row>27</xdr:row>
                    <xdr:rowOff>447675</xdr:rowOff>
                  </to>
                </anchor>
              </controlPr>
            </control>
          </mc:Choice>
        </mc:AlternateContent>
        <mc:AlternateContent xmlns:mc="http://schemas.openxmlformats.org/markup-compatibility/2006">
          <mc:Choice Requires="x14">
            <control shapeId="19482" r:id="rId28" name="Check Box 26">
              <controlPr defaultSize="0" autoFill="0" autoLine="0" autoPict="0">
                <anchor moveWithCells="1">
                  <from>
                    <xdr:col>2</xdr:col>
                    <xdr:colOff>57150</xdr:colOff>
                    <xdr:row>21</xdr:row>
                    <xdr:rowOff>0</xdr:rowOff>
                  </from>
                  <to>
                    <xdr:col>2</xdr:col>
                    <xdr:colOff>342900</xdr:colOff>
                    <xdr:row>21</xdr:row>
                    <xdr:rowOff>228600</xdr:rowOff>
                  </to>
                </anchor>
              </controlPr>
            </control>
          </mc:Choice>
        </mc:AlternateContent>
        <mc:AlternateContent xmlns:mc="http://schemas.openxmlformats.org/markup-compatibility/2006">
          <mc:Choice Requires="x14">
            <control shapeId="19483" r:id="rId29" name="Check Box 27">
              <controlPr defaultSize="0" autoFill="0" autoLine="0" autoPict="0">
                <anchor moveWithCells="1">
                  <from>
                    <xdr:col>2</xdr:col>
                    <xdr:colOff>57150</xdr:colOff>
                    <xdr:row>21</xdr:row>
                    <xdr:rowOff>228600</xdr:rowOff>
                  </from>
                  <to>
                    <xdr:col>2</xdr:col>
                    <xdr:colOff>342900</xdr:colOff>
                    <xdr:row>21</xdr:row>
                    <xdr:rowOff>447675</xdr:rowOff>
                  </to>
                </anchor>
              </controlPr>
            </control>
          </mc:Choice>
        </mc:AlternateContent>
        <mc:AlternateContent xmlns:mc="http://schemas.openxmlformats.org/markup-compatibility/2006">
          <mc:Choice Requires="x14">
            <control shapeId="19484" r:id="rId30" name="Check Box 28">
              <controlPr defaultSize="0" autoFill="0" autoLine="0" autoPict="0">
                <anchor moveWithCells="1">
                  <from>
                    <xdr:col>2</xdr:col>
                    <xdr:colOff>57150</xdr:colOff>
                    <xdr:row>25</xdr:row>
                    <xdr:rowOff>38100</xdr:rowOff>
                  </from>
                  <to>
                    <xdr:col>2</xdr:col>
                    <xdr:colOff>342900</xdr:colOff>
                    <xdr:row>25</xdr:row>
                    <xdr:rowOff>257175</xdr:rowOff>
                  </to>
                </anchor>
              </controlPr>
            </control>
          </mc:Choice>
        </mc:AlternateContent>
        <mc:AlternateContent xmlns:mc="http://schemas.openxmlformats.org/markup-compatibility/2006">
          <mc:Choice Requires="x14">
            <control shapeId="19485" r:id="rId31" name="Check Box 29">
              <controlPr defaultSize="0" autoFill="0" autoLine="0" autoPict="0">
                <anchor moveWithCells="1">
                  <from>
                    <xdr:col>2</xdr:col>
                    <xdr:colOff>57150</xdr:colOff>
                    <xdr:row>25</xdr:row>
                    <xdr:rowOff>228600</xdr:rowOff>
                  </from>
                  <to>
                    <xdr:col>2</xdr:col>
                    <xdr:colOff>342900</xdr:colOff>
                    <xdr:row>25</xdr:row>
                    <xdr:rowOff>447675</xdr:rowOff>
                  </to>
                </anchor>
              </controlPr>
            </control>
          </mc:Choice>
        </mc:AlternateContent>
        <mc:AlternateContent xmlns:mc="http://schemas.openxmlformats.org/markup-compatibility/2006">
          <mc:Choice Requires="x14">
            <control shapeId="19486" r:id="rId32" name="Check Box 30">
              <controlPr defaultSize="0" autoFill="0" autoLine="0" autoPict="0">
                <anchor moveWithCells="1">
                  <from>
                    <xdr:col>2</xdr:col>
                    <xdr:colOff>57150</xdr:colOff>
                    <xdr:row>14</xdr:row>
                    <xdr:rowOff>38100</xdr:rowOff>
                  </from>
                  <to>
                    <xdr:col>2</xdr:col>
                    <xdr:colOff>342900</xdr:colOff>
                    <xdr:row>14</xdr:row>
                    <xdr:rowOff>257175</xdr:rowOff>
                  </to>
                </anchor>
              </controlPr>
            </control>
          </mc:Choice>
        </mc:AlternateContent>
        <mc:AlternateContent xmlns:mc="http://schemas.openxmlformats.org/markup-compatibility/2006">
          <mc:Choice Requires="x14">
            <control shapeId="19487" r:id="rId33" name="Check Box 31">
              <controlPr defaultSize="0" autoFill="0" autoLine="0" autoPict="0">
                <anchor moveWithCells="1">
                  <from>
                    <xdr:col>2</xdr:col>
                    <xdr:colOff>57150</xdr:colOff>
                    <xdr:row>14</xdr:row>
                    <xdr:rowOff>228600</xdr:rowOff>
                  </from>
                  <to>
                    <xdr:col>2</xdr:col>
                    <xdr:colOff>342900</xdr:colOff>
                    <xdr:row>14</xdr:row>
                    <xdr:rowOff>447675</xdr:rowOff>
                  </to>
                </anchor>
              </controlPr>
            </control>
          </mc:Choice>
        </mc:AlternateContent>
        <mc:AlternateContent xmlns:mc="http://schemas.openxmlformats.org/markup-compatibility/2006">
          <mc:Choice Requires="x14">
            <control shapeId="19488" r:id="rId34" name="Check Box 32">
              <controlPr defaultSize="0" autoFill="0" autoLine="0" autoPict="0">
                <anchor moveWithCells="1">
                  <from>
                    <xdr:col>2</xdr:col>
                    <xdr:colOff>57150</xdr:colOff>
                    <xdr:row>28</xdr:row>
                    <xdr:rowOff>38100</xdr:rowOff>
                  </from>
                  <to>
                    <xdr:col>2</xdr:col>
                    <xdr:colOff>342900</xdr:colOff>
                    <xdr:row>28</xdr:row>
                    <xdr:rowOff>257175</xdr:rowOff>
                  </to>
                </anchor>
              </controlPr>
            </control>
          </mc:Choice>
        </mc:AlternateContent>
        <mc:AlternateContent xmlns:mc="http://schemas.openxmlformats.org/markup-compatibility/2006">
          <mc:Choice Requires="x14">
            <control shapeId="19489" r:id="rId35" name="Check Box 33">
              <controlPr defaultSize="0" autoFill="0" autoLine="0" autoPict="0">
                <anchor moveWithCells="1">
                  <from>
                    <xdr:col>2</xdr:col>
                    <xdr:colOff>57150</xdr:colOff>
                    <xdr:row>28</xdr:row>
                    <xdr:rowOff>228600</xdr:rowOff>
                  </from>
                  <to>
                    <xdr:col>2</xdr:col>
                    <xdr:colOff>342900</xdr:colOff>
                    <xdr:row>28</xdr:row>
                    <xdr:rowOff>447675</xdr:rowOff>
                  </to>
                </anchor>
              </controlPr>
            </control>
          </mc:Choice>
        </mc:AlternateContent>
        <mc:AlternateContent xmlns:mc="http://schemas.openxmlformats.org/markup-compatibility/2006">
          <mc:Choice Requires="x14">
            <control shapeId="19490" r:id="rId36" name="Check Box 34">
              <controlPr defaultSize="0" autoFill="0" autoLine="0" autoPict="0">
                <anchor moveWithCells="1">
                  <from>
                    <xdr:col>2</xdr:col>
                    <xdr:colOff>1123950</xdr:colOff>
                    <xdr:row>10</xdr:row>
                    <xdr:rowOff>123825</xdr:rowOff>
                  </from>
                  <to>
                    <xdr:col>3</xdr:col>
                    <xdr:colOff>9525</xdr:colOff>
                    <xdr:row>10</xdr:row>
                    <xdr:rowOff>342900</xdr:rowOff>
                  </to>
                </anchor>
              </controlPr>
            </control>
          </mc:Choice>
        </mc:AlternateContent>
        <mc:AlternateContent xmlns:mc="http://schemas.openxmlformats.org/markup-compatibility/2006">
          <mc:Choice Requires="x14">
            <control shapeId="19491" r:id="rId37" name="Check Box 35">
              <controlPr defaultSize="0" autoFill="0" autoLine="0" autoPict="0">
                <anchor moveWithCells="1">
                  <from>
                    <xdr:col>2</xdr:col>
                    <xdr:colOff>1123950</xdr:colOff>
                    <xdr:row>11</xdr:row>
                    <xdr:rowOff>133350</xdr:rowOff>
                  </from>
                  <to>
                    <xdr:col>3</xdr:col>
                    <xdr:colOff>9525</xdr:colOff>
                    <xdr:row>11</xdr:row>
                    <xdr:rowOff>342900</xdr:rowOff>
                  </to>
                </anchor>
              </controlPr>
            </control>
          </mc:Choice>
        </mc:AlternateContent>
        <mc:AlternateContent xmlns:mc="http://schemas.openxmlformats.org/markup-compatibility/2006">
          <mc:Choice Requires="x14">
            <control shapeId="19492" r:id="rId38" name="Check Box 36">
              <controlPr defaultSize="0" autoFill="0" autoLine="0" autoPict="0">
                <anchor moveWithCells="1">
                  <from>
                    <xdr:col>2</xdr:col>
                    <xdr:colOff>57150</xdr:colOff>
                    <xdr:row>15</xdr:row>
                    <xdr:rowOff>0</xdr:rowOff>
                  </from>
                  <to>
                    <xdr:col>2</xdr:col>
                    <xdr:colOff>342900</xdr:colOff>
                    <xdr:row>15</xdr:row>
                    <xdr:rowOff>228600</xdr:rowOff>
                  </to>
                </anchor>
              </controlPr>
            </control>
          </mc:Choice>
        </mc:AlternateContent>
        <mc:AlternateContent xmlns:mc="http://schemas.openxmlformats.org/markup-compatibility/2006">
          <mc:Choice Requires="x14">
            <control shapeId="19493" r:id="rId39" name="Check Box 37">
              <controlPr defaultSize="0" autoFill="0" autoLine="0" autoPict="0">
                <anchor moveWithCells="1">
                  <from>
                    <xdr:col>2</xdr:col>
                    <xdr:colOff>57150</xdr:colOff>
                    <xdr:row>13</xdr:row>
                    <xdr:rowOff>38100</xdr:rowOff>
                  </from>
                  <to>
                    <xdr:col>2</xdr:col>
                    <xdr:colOff>342900</xdr:colOff>
                    <xdr:row>13</xdr:row>
                    <xdr:rowOff>257175</xdr:rowOff>
                  </to>
                </anchor>
              </controlPr>
            </control>
          </mc:Choice>
        </mc:AlternateContent>
        <mc:AlternateContent xmlns:mc="http://schemas.openxmlformats.org/markup-compatibility/2006">
          <mc:Choice Requires="x14">
            <control shapeId="19494" r:id="rId40" name="Check Box 38">
              <controlPr defaultSize="0" autoFill="0" autoLine="0" autoPict="0">
                <anchor moveWithCells="1">
                  <from>
                    <xdr:col>2</xdr:col>
                    <xdr:colOff>57150</xdr:colOff>
                    <xdr:row>13</xdr:row>
                    <xdr:rowOff>228600</xdr:rowOff>
                  </from>
                  <to>
                    <xdr:col>2</xdr:col>
                    <xdr:colOff>342900</xdr:colOff>
                    <xdr:row>13</xdr:row>
                    <xdr:rowOff>447675</xdr:rowOff>
                  </to>
                </anchor>
              </controlPr>
            </control>
          </mc:Choice>
        </mc:AlternateContent>
        <mc:AlternateContent xmlns:mc="http://schemas.openxmlformats.org/markup-compatibility/2006">
          <mc:Choice Requires="x14">
            <control shapeId="19495" r:id="rId41" name="Check Box 39">
              <controlPr defaultSize="0" autoFill="0" autoLine="0" autoPict="0">
                <anchor moveWithCells="1">
                  <from>
                    <xdr:col>2</xdr:col>
                    <xdr:colOff>57150</xdr:colOff>
                    <xdr:row>15</xdr:row>
                    <xdr:rowOff>228600</xdr:rowOff>
                  </from>
                  <to>
                    <xdr:col>2</xdr:col>
                    <xdr:colOff>342900</xdr:colOff>
                    <xdr:row>16</xdr:row>
                    <xdr:rowOff>0</xdr:rowOff>
                  </to>
                </anchor>
              </controlPr>
            </control>
          </mc:Choice>
        </mc:AlternateContent>
        <mc:AlternateContent xmlns:mc="http://schemas.openxmlformats.org/markup-compatibility/2006">
          <mc:Choice Requires="x14">
            <control shapeId="19496" r:id="rId42" name="Check Box 40">
              <controlPr defaultSize="0" autoFill="0" autoLine="0" autoPict="0">
                <anchor moveWithCells="1">
                  <from>
                    <xdr:col>2</xdr:col>
                    <xdr:colOff>57150</xdr:colOff>
                    <xdr:row>19</xdr:row>
                    <xdr:rowOff>0</xdr:rowOff>
                  </from>
                  <to>
                    <xdr:col>2</xdr:col>
                    <xdr:colOff>342900</xdr:colOff>
                    <xdr:row>19</xdr:row>
                    <xdr:rowOff>228600</xdr:rowOff>
                  </to>
                </anchor>
              </controlPr>
            </control>
          </mc:Choice>
        </mc:AlternateContent>
        <mc:AlternateContent xmlns:mc="http://schemas.openxmlformats.org/markup-compatibility/2006">
          <mc:Choice Requires="x14">
            <control shapeId="19497" r:id="rId43" name="Check Box 41">
              <controlPr defaultSize="0" autoFill="0" autoLine="0" autoPict="0">
                <anchor moveWithCells="1">
                  <from>
                    <xdr:col>2</xdr:col>
                    <xdr:colOff>57150</xdr:colOff>
                    <xdr:row>19</xdr:row>
                    <xdr:rowOff>228600</xdr:rowOff>
                  </from>
                  <to>
                    <xdr:col>2</xdr:col>
                    <xdr:colOff>342900</xdr:colOff>
                    <xdr:row>19</xdr:row>
                    <xdr:rowOff>447675</xdr:rowOff>
                  </to>
                </anchor>
              </controlPr>
            </control>
          </mc:Choice>
        </mc:AlternateContent>
        <mc:AlternateContent xmlns:mc="http://schemas.openxmlformats.org/markup-compatibility/2006">
          <mc:Choice Requires="x14">
            <control shapeId="19498" r:id="rId44" name="Check Box 42">
              <controlPr defaultSize="0" autoFill="0" autoLine="0" autoPict="0">
                <anchor moveWithCells="1">
                  <from>
                    <xdr:col>2</xdr:col>
                    <xdr:colOff>57150</xdr:colOff>
                    <xdr:row>20</xdr:row>
                    <xdr:rowOff>38100</xdr:rowOff>
                  </from>
                  <to>
                    <xdr:col>2</xdr:col>
                    <xdr:colOff>342900</xdr:colOff>
                    <xdr:row>20</xdr:row>
                    <xdr:rowOff>257175</xdr:rowOff>
                  </to>
                </anchor>
              </controlPr>
            </control>
          </mc:Choice>
        </mc:AlternateContent>
        <mc:AlternateContent xmlns:mc="http://schemas.openxmlformats.org/markup-compatibility/2006">
          <mc:Choice Requires="x14">
            <control shapeId="19499" r:id="rId45" name="Check Box 43">
              <controlPr defaultSize="0" autoFill="0" autoLine="0" autoPict="0">
                <anchor moveWithCells="1">
                  <from>
                    <xdr:col>2</xdr:col>
                    <xdr:colOff>57150</xdr:colOff>
                    <xdr:row>20</xdr:row>
                    <xdr:rowOff>228600</xdr:rowOff>
                  </from>
                  <to>
                    <xdr:col>2</xdr:col>
                    <xdr:colOff>342900</xdr:colOff>
                    <xdr:row>20</xdr:row>
                    <xdr:rowOff>447675</xdr:rowOff>
                  </to>
                </anchor>
              </controlPr>
            </control>
          </mc:Choice>
        </mc:AlternateContent>
        <mc:AlternateContent xmlns:mc="http://schemas.openxmlformats.org/markup-compatibility/2006">
          <mc:Choice Requires="x14">
            <control shapeId="19500" r:id="rId46" name="Check Box 44">
              <controlPr defaultSize="0" autoFill="0" autoLine="0" autoPict="0">
                <anchor moveWithCells="1">
                  <from>
                    <xdr:col>2</xdr:col>
                    <xdr:colOff>57150</xdr:colOff>
                    <xdr:row>22</xdr:row>
                    <xdr:rowOff>38100</xdr:rowOff>
                  </from>
                  <to>
                    <xdr:col>2</xdr:col>
                    <xdr:colOff>342900</xdr:colOff>
                    <xdr:row>22</xdr:row>
                    <xdr:rowOff>257175</xdr:rowOff>
                  </to>
                </anchor>
              </controlPr>
            </control>
          </mc:Choice>
        </mc:AlternateContent>
        <mc:AlternateContent xmlns:mc="http://schemas.openxmlformats.org/markup-compatibility/2006">
          <mc:Choice Requires="x14">
            <control shapeId="19501" r:id="rId47" name="Check Box 45">
              <controlPr defaultSize="0" autoFill="0" autoLine="0" autoPict="0">
                <anchor moveWithCells="1">
                  <from>
                    <xdr:col>2</xdr:col>
                    <xdr:colOff>57150</xdr:colOff>
                    <xdr:row>22</xdr:row>
                    <xdr:rowOff>228600</xdr:rowOff>
                  </from>
                  <to>
                    <xdr:col>2</xdr:col>
                    <xdr:colOff>342900</xdr:colOff>
                    <xdr:row>22</xdr:row>
                    <xdr:rowOff>447675</xdr:rowOff>
                  </to>
                </anchor>
              </controlPr>
            </control>
          </mc:Choice>
        </mc:AlternateContent>
        <mc:AlternateContent xmlns:mc="http://schemas.openxmlformats.org/markup-compatibility/2006">
          <mc:Choice Requires="x14">
            <control shapeId="19502" r:id="rId48" name="Check Box 46">
              <controlPr defaultSize="0" autoFill="0" autoLine="0" autoPict="0">
                <anchor moveWithCells="1">
                  <from>
                    <xdr:col>2</xdr:col>
                    <xdr:colOff>57150</xdr:colOff>
                    <xdr:row>17</xdr:row>
                    <xdr:rowOff>38100</xdr:rowOff>
                  </from>
                  <to>
                    <xdr:col>2</xdr:col>
                    <xdr:colOff>342900</xdr:colOff>
                    <xdr:row>17</xdr:row>
                    <xdr:rowOff>257175</xdr:rowOff>
                  </to>
                </anchor>
              </controlPr>
            </control>
          </mc:Choice>
        </mc:AlternateContent>
        <mc:AlternateContent xmlns:mc="http://schemas.openxmlformats.org/markup-compatibility/2006">
          <mc:Choice Requires="x14">
            <control shapeId="19503" r:id="rId49" name="Check Box 47">
              <controlPr defaultSize="0" autoFill="0" autoLine="0" autoPict="0">
                <anchor moveWithCells="1">
                  <from>
                    <xdr:col>2</xdr:col>
                    <xdr:colOff>57150</xdr:colOff>
                    <xdr:row>17</xdr:row>
                    <xdr:rowOff>228600</xdr:rowOff>
                  </from>
                  <to>
                    <xdr:col>2</xdr:col>
                    <xdr:colOff>342900</xdr:colOff>
                    <xdr:row>17</xdr:row>
                    <xdr:rowOff>447675</xdr:rowOff>
                  </to>
                </anchor>
              </controlPr>
            </control>
          </mc:Choice>
        </mc:AlternateContent>
        <mc:AlternateContent xmlns:mc="http://schemas.openxmlformats.org/markup-compatibility/2006">
          <mc:Choice Requires="x14">
            <control shapeId="19504" r:id="rId50" name="Check Box 48">
              <controlPr defaultSize="0" autoFill="0" autoLine="0" autoPict="0">
                <anchor moveWithCells="1">
                  <from>
                    <xdr:col>2</xdr:col>
                    <xdr:colOff>57150</xdr:colOff>
                    <xdr:row>18</xdr:row>
                    <xdr:rowOff>38100</xdr:rowOff>
                  </from>
                  <to>
                    <xdr:col>2</xdr:col>
                    <xdr:colOff>342900</xdr:colOff>
                    <xdr:row>18</xdr:row>
                    <xdr:rowOff>257175</xdr:rowOff>
                  </to>
                </anchor>
              </controlPr>
            </control>
          </mc:Choice>
        </mc:AlternateContent>
        <mc:AlternateContent xmlns:mc="http://schemas.openxmlformats.org/markup-compatibility/2006">
          <mc:Choice Requires="x14">
            <control shapeId="19505" r:id="rId51" name="Check Box 49">
              <controlPr defaultSize="0" autoFill="0" autoLine="0" autoPict="0">
                <anchor moveWithCells="1">
                  <from>
                    <xdr:col>2</xdr:col>
                    <xdr:colOff>57150</xdr:colOff>
                    <xdr:row>18</xdr:row>
                    <xdr:rowOff>228600</xdr:rowOff>
                  </from>
                  <to>
                    <xdr:col>2</xdr:col>
                    <xdr:colOff>342900</xdr:colOff>
                    <xdr:row>18</xdr:row>
                    <xdr:rowOff>447675</xdr:rowOff>
                  </to>
                </anchor>
              </controlPr>
            </control>
          </mc:Choice>
        </mc:AlternateContent>
        <mc:AlternateContent xmlns:mc="http://schemas.openxmlformats.org/markup-compatibility/2006">
          <mc:Choice Requires="x14">
            <control shapeId="19506" r:id="rId52" name="Check Box 50">
              <controlPr defaultSize="0" autoFill="0" autoLine="0" autoPict="0">
                <anchor moveWithCells="1">
                  <from>
                    <xdr:col>2</xdr:col>
                    <xdr:colOff>57150</xdr:colOff>
                    <xdr:row>26</xdr:row>
                    <xdr:rowOff>228600</xdr:rowOff>
                  </from>
                  <to>
                    <xdr:col>2</xdr:col>
                    <xdr:colOff>342900</xdr:colOff>
                    <xdr:row>26</xdr:row>
                    <xdr:rowOff>447675</xdr:rowOff>
                  </to>
                </anchor>
              </controlPr>
            </control>
          </mc:Choice>
        </mc:AlternateContent>
        <mc:AlternateContent xmlns:mc="http://schemas.openxmlformats.org/markup-compatibility/2006">
          <mc:Choice Requires="x14">
            <control shapeId="19507" r:id="rId53" name="Check Box 51">
              <controlPr defaultSize="0" autoFill="0" autoLine="0" autoPict="0">
                <anchor moveWithCells="1">
                  <from>
                    <xdr:col>2</xdr:col>
                    <xdr:colOff>57150</xdr:colOff>
                    <xdr:row>29</xdr:row>
                    <xdr:rowOff>38100</xdr:rowOff>
                  </from>
                  <to>
                    <xdr:col>2</xdr:col>
                    <xdr:colOff>342900</xdr:colOff>
                    <xdr:row>29</xdr:row>
                    <xdr:rowOff>257175</xdr:rowOff>
                  </to>
                </anchor>
              </controlPr>
            </control>
          </mc:Choice>
        </mc:AlternateContent>
        <mc:AlternateContent xmlns:mc="http://schemas.openxmlformats.org/markup-compatibility/2006">
          <mc:Choice Requires="x14">
            <control shapeId="19508" r:id="rId54" name="Check Box 52">
              <controlPr defaultSize="0" autoFill="0" autoLine="0" autoPict="0">
                <anchor moveWithCells="1">
                  <from>
                    <xdr:col>2</xdr:col>
                    <xdr:colOff>57150</xdr:colOff>
                    <xdr:row>29</xdr:row>
                    <xdr:rowOff>228600</xdr:rowOff>
                  </from>
                  <to>
                    <xdr:col>2</xdr:col>
                    <xdr:colOff>342900</xdr:colOff>
                    <xdr:row>29</xdr:row>
                    <xdr:rowOff>447675</xdr:rowOff>
                  </to>
                </anchor>
              </controlPr>
            </control>
          </mc:Choice>
        </mc:AlternateContent>
        <mc:AlternateContent xmlns:mc="http://schemas.openxmlformats.org/markup-compatibility/2006">
          <mc:Choice Requires="x14">
            <control shapeId="19509" r:id="rId55" name="Check Box 53">
              <controlPr defaultSize="0" autoFill="0" autoLine="0" autoPict="0">
                <anchor moveWithCells="1">
                  <from>
                    <xdr:col>2</xdr:col>
                    <xdr:colOff>57150</xdr:colOff>
                    <xdr:row>27</xdr:row>
                    <xdr:rowOff>38100</xdr:rowOff>
                  </from>
                  <to>
                    <xdr:col>2</xdr:col>
                    <xdr:colOff>342900</xdr:colOff>
                    <xdr:row>27</xdr:row>
                    <xdr:rowOff>257175</xdr:rowOff>
                  </to>
                </anchor>
              </controlPr>
            </control>
          </mc:Choice>
        </mc:AlternateContent>
        <mc:AlternateContent xmlns:mc="http://schemas.openxmlformats.org/markup-compatibility/2006">
          <mc:Choice Requires="x14">
            <control shapeId="19510" r:id="rId56" name="Check Box 54">
              <controlPr defaultSize="0" autoFill="0" autoLine="0" autoPict="0">
                <anchor moveWithCells="1">
                  <from>
                    <xdr:col>2</xdr:col>
                    <xdr:colOff>57150</xdr:colOff>
                    <xdr:row>27</xdr:row>
                    <xdr:rowOff>228600</xdr:rowOff>
                  </from>
                  <to>
                    <xdr:col>2</xdr:col>
                    <xdr:colOff>342900</xdr:colOff>
                    <xdr:row>27</xdr:row>
                    <xdr:rowOff>447675</xdr:rowOff>
                  </to>
                </anchor>
              </controlPr>
            </control>
          </mc:Choice>
        </mc:AlternateContent>
        <mc:AlternateContent xmlns:mc="http://schemas.openxmlformats.org/markup-compatibility/2006">
          <mc:Choice Requires="x14">
            <control shapeId="19511" r:id="rId57" name="Check Box 55">
              <controlPr defaultSize="0" autoFill="0" autoLine="0" autoPict="0">
                <anchor moveWithCells="1">
                  <from>
                    <xdr:col>2</xdr:col>
                    <xdr:colOff>57150</xdr:colOff>
                    <xdr:row>21</xdr:row>
                    <xdr:rowOff>0</xdr:rowOff>
                  </from>
                  <to>
                    <xdr:col>2</xdr:col>
                    <xdr:colOff>342900</xdr:colOff>
                    <xdr:row>21</xdr:row>
                    <xdr:rowOff>228600</xdr:rowOff>
                  </to>
                </anchor>
              </controlPr>
            </control>
          </mc:Choice>
        </mc:AlternateContent>
        <mc:AlternateContent xmlns:mc="http://schemas.openxmlformats.org/markup-compatibility/2006">
          <mc:Choice Requires="x14">
            <control shapeId="19512" r:id="rId58" name="Check Box 56">
              <controlPr defaultSize="0" autoFill="0" autoLine="0" autoPict="0">
                <anchor moveWithCells="1">
                  <from>
                    <xdr:col>2</xdr:col>
                    <xdr:colOff>57150</xdr:colOff>
                    <xdr:row>21</xdr:row>
                    <xdr:rowOff>228600</xdr:rowOff>
                  </from>
                  <to>
                    <xdr:col>2</xdr:col>
                    <xdr:colOff>342900</xdr:colOff>
                    <xdr:row>21</xdr:row>
                    <xdr:rowOff>447675</xdr:rowOff>
                  </to>
                </anchor>
              </controlPr>
            </control>
          </mc:Choice>
        </mc:AlternateContent>
        <mc:AlternateContent xmlns:mc="http://schemas.openxmlformats.org/markup-compatibility/2006">
          <mc:Choice Requires="x14">
            <control shapeId="19513" r:id="rId59" name="Check Box 57">
              <controlPr defaultSize="0" autoFill="0" autoLine="0" autoPict="0">
                <anchor moveWithCells="1">
                  <from>
                    <xdr:col>2</xdr:col>
                    <xdr:colOff>57150</xdr:colOff>
                    <xdr:row>25</xdr:row>
                    <xdr:rowOff>38100</xdr:rowOff>
                  </from>
                  <to>
                    <xdr:col>2</xdr:col>
                    <xdr:colOff>342900</xdr:colOff>
                    <xdr:row>25</xdr:row>
                    <xdr:rowOff>257175</xdr:rowOff>
                  </to>
                </anchor>
              </controlPr>
            </control>
          </mc:Choice>
        </mc:AlternateContent>
        <mc:AlternateContent xmlns:mc="http://schemas.openxmlformats.org/markup-compatibility/2006">
          <mc:Choice Requires="x14">
            <control shapeId="19514" r:id="rId60" name="Check Box 58">
              <controlPr defaultSize="0" autoFill="0" autoLine="0" autoPict="0">
                <anchor moveWithCells="1">
                  <from>
                    <xdr:col>2</xdr:col>
                    <xdr:colOff>57150</xdr:colOff>
                    <xdr:row>25</xdr:row>
                    <xdr:rowOff>228600</xdr:rowOff>
                  </from>
                  <to>
                    <xdr:col>2</xdr:col>
                    <xdr:colOff>342900</xdr:colOff>
                    <xdr:row>25</xdr:row>
                    <xdr:rowOff>447675</xdr:rowOff>
                  </to>
                </anchor>
              </controlPr>
            </control>
          </mc:Choice>
        </mc:AlternateContent>
        <mc:AlternateContent xmlns:mc="http://schemas.openxmlformats.org/markup-compatibility/2006">
          <mc:Choice Requires="x14">
            <control shapeId="19515" r:id="rId61" name="Check Box 59">
              <controlPr defaultSize="0" autoFill="0" autoLine="0" autoPict="0">
                <anchor moveWithCells="1">
                  <from>
                    <xdr:col>2</xdr:col>
                    <xdr:colOff>57150</xdr:colOff>
                    <xdr:row>14</xdr:row>
                    <xdr:rowOff>38100</xdr:rowOff>
                  </from>
                  <to>
                    <xdr:col>2</xdr:col>
                    <xdr:colOff>342900</xdr:colOff>
                    <xdr:row>14</xdr:row>
                    <xdr:rowOff>257175</xdr:rowOff>
                  </to>
                </anchor>
              </controlPr>
            </control>
          </mc:Choice>
        </mc:AlternateContent>
        <mc:AlternateContent xmlns:mc="http://schemas.openxmlformats.org/markup-compatibility/2006">
          <mc:Choice Requires="x14">
            <control shapeId="19516" r:id="rId62" name="Check Box 60">
              <controlPr defaultSize="0" autoFill="0" autoLine="0" autoPict="0">
                <anchor moveWithCells="1">
                  <from>
                    <xdr:col>2</xdr:col>
                    <xdr:colOff>57150</xdr:colOff>
                    <xdr:row>14</xdr:row>
                    <xdr:rowOff>228600</xdr:rowOff>
                  </from>
                  <to>
                    <xdr:col>2</xdr:col>
                    <xdr:colOff>342900</xdr:colOff>
                    <xdr:row>14</xdr:row>
                    <xdr:rowOff>447675</xdr:rowOff>
                  </to>
                </anchor>
              </controlPr>
            </control>
          </mc:Choice>
        </mc:AlternateContent>
        <mc:AlternateContent xmlns:mc="http://schemas.openxmlformats.org/markup-compatibility/2006">
          <mc:Choice Requires="x14">
            <control shapeId="19517" r:id="rId63" name="Check Box 61">
              <controlPr defaultSize="0" autoFill="0" autoLine="0" autoPict="0">
                <anchor moveWithCells="1">
                  <from>
                    <xdr:col>2</xdr:col>
                    <xdr:colOff>57150</xdr:colOff>
                    <xdr:row>28</xdr:row>
                    <xdr:rowOff>38100</xdr:rowOff>
                  </from>
                  <to>
                    <xdr:col>2</xdr:col>
                    <xdr:colOff>342900</xdr:colOff>
                    <xdr:row>28</xdr:row>
                    <xdr:rowOff>257175</xdr:rowOff>
                  </to>
                </anchor>
              </controlPr>
            </control>
          </mc:Choice>
        </mc:AlternateContent>
        <mc:AlternateContent xmlns:mc="http://schemas.openxmlformats.org/markup-compatibility/2006">
          <mc:Choice Requires="x14">
            <control shapeId="19518" r:id="rId64" name="Check Box 62">
              <controlPr defaultSize="0" autoFill="0" autoLine="0" autoPict="0">
                <anchor moveWithCells="1">
                  <from>
                    <xdr:col>2</xdr:col>
                    <xdr:colOff>57150</xdr:colOff>
                    <xdr:row>28</xdr:row>
                    <xdr:rowOff>228600</xdr:rowOff>
                  </from>
                  <to>
                    <xdr:col>2</xdr:col>
                    <xdr:colOff>342900</xdr:colOff>
                    <xdr:row>28</xdr:row>
                    <xdr:rowOff>447675</xdr:rowOff>
                  </to>
                </anchor>
              </controlPr>
            </control>
          </mc:Choice>
        </mc:AlternateContent>
        <mc:AlternateContent xmlns:mc="http://schemas.openxmlformats.org/markup-compatibility/2006">
          <mc:Choice Requires="x14">
            <control shapeId="19519" r:id="rId65" name="Check Box 63">
              <controlPr defaultSize="0" autoFill="0" autoLine="0" autoPict="0">
                <anchor moveWithCells="1">
                  <from>
                    <xdr:col>2</xdr:col>
                    <xdr:colOff>57150</xdr:colOff>
                    <xdr:row>24</xdr:row>
                    <xdr:rowOff>38100</xdr:rowOff>
                  </from>
                  <to>
                    <xdr:col>2</xdr:col>
                    <xdr:colOff>342900</xdr:colOff>
                    <xdr:row>24</xdr:row>
                    <xdr:rowOff>257175</xdr:rowOff>
                  </to>
                </anchor>
              </controlPr>
            </control>
          </mc:Choice>
        </mc:AlternateContent>
        <mc:AlternateContent xmlns:mc="http://schemas.openxmlformats.org/markup-compatibility/2006">
          <mc:Choice Requires="x14">
            <control shapeId="19520" r:id="rId66" name="Check Box 64">
              <controlPr defaultSize="0" autoFill="0" autoLine="0" autoPict="0">
                <anchor moveWithCells="1">
                  <from>
                    <xdr:col>2</xdr:col>
                    <xdr:colOff>57150</xdr:colOff>
                    <xdr:row>24</xdr:row>
                    <xdr:rowOff>228600</xdr:rowOff>
                  </from>
                  <to>
                    <xdr:col>2</xdr:col>
                    <xdr:colOff>342900</xdr:colOff>
                    <xdr:row>24</xdr:row>
                    <xdr:rowOff>447675</xdr:rowOff>
                  </to>
                </anchor>
              </controlPr>
            </control>
          </mc:Choice>
        </mc:AlternateContent>
        <mc:AlternateContent xmlns:mc="http://schemas.openxmlformats.org/markup-compatibility/2006">
          <mc:Choice Requires="x14">
            <control shapeId="19521" r:id="rId67" name="Check Box 65">
              <controlPr defaultSize="0" autoFill="0" autoLine="0" autoPict="0">
                <anchor moveWithCells="1">
                  <from>
                    <xdr:col>2</xdr:col>
                    <xdr:colOff>57150</xdr:colOff>
                    <xdr:row>24</xdr:row>
                    <xdr:rowOff>38100</xdr:rowOff>
                  </from>
                  <to>
                    <xdr:col>2</xdr:col>
                    <xdr:colOff>342900</xdr:colOff>
                    <xdr:row>24</xdr:row>
                    <xdr:rowOff>257175</xdr:rowOff>
                  </to>
                </anchor>
              </controlPr>
            </control>
          </mc:Choice>
        </mc:AlternateContent>
        <mc:AlternateContent xmlns:mc="http://schemas.openxmlformats.org/markup-compatibility/2006">
          <mc:Choice Requires="x14">
            <control shapeId="19522" r:id="rId68" name="Check Box 66">
              <controlPr defaultSize="0" autoFill="0" autoLine="0" autoPict="0">
                <anchor moveWithCells="1">
                  <from>
                    <xdr:col>2</xdr:col>
                    <xdr:colOff>57150</xdr:colOff>
                    <xdr:row>24</xdr:row>
                    <xdr:rowOff>228600</xdr:rowOff>
                  </from>
                  <to>
                    <xdr:col>2</xdr:col>
                    <xdr:colOff>342900</xdr:colOff>
                    <xdr:row>24</xdr:row>
                    <xdr:rowOff>447675</xdr:rowOff>
                  </to>
                </anchor>
              </controlPr>
            </control>
          </mc:Choice>
        </mc:AlternateContent>
        <mc:AlternateContent xmlns:mc="http://schemas.openxmlformats.org/markup-compatibility/2006">
          <mc:Choice Requires="x14">
            <control shapeId="19523" r:id="rId69" name="Check Box 67">
              <controlPr defaultSize="0" autoFill="0" autoLine="0" autoPict="0">
                <anchor moveWithCells="1">
                  <from>
                    <xdr:col>2</xdr:col>
                    <xdr:colOff>57150</xdr:colOff>
                    <xdr:row>26</xdr:row>
                    <xdr:rowOff>38100</xdr:rowOff>
                  </from>
                  <to>
                    <xdr:col>2</xdr:col>
                    <xdr:colOff>342900</xdr:colOff>
                    <xdr:row>26</xdr:row>
                    <xdr:rowOff>257175</xdr:rowOff>
                  </to>
                </anchor>
              </controlPr>
            </control>
          </mc:Choice>
        </mc:AlternateContent>
        <mc:AlternateContent xmlns:mc="http://schemas.openxmlformats.org/markup-compatibility/2006">
          <mc:Choice Requires="x14">
            <control shapeId="19524" r:id="rId70" name="Check Box 68">
              <controlPr defaultSize="0" autoFill="0" autoLine="0" autoPict="0">
                <anchor moveWithCells="1">
                  <from>
                    <xdr:col>2</xdr:col>
                    <xdr:colOff>57150</xdr:colOff>
                    <xdr:row>26</xdr:row>
                    <xdr:rowOff>228600</xdr:rowOff>
                  </from>
                  <to>
                    <xdr:col>2</xdr:col>
                    <xdr:colOff>342900</xdr:colOff>
                    <xdr:row>26</xdr:row>
                    <xdr:rowOff>447675</xdr:rowOff>
                  </to>
                </anchor>
              </controlPr>
            </control>
          </mc:Choice>
        </mc:AlternateContent>
        <mc:AlternateContent xmlns:mc="http://schemas.openxmlformats.org/markup-compatibility/2006">
          <mc:Choice Requires="x14">
            <control shapeId="19525" r:id="rId71" name="Check Box 69">
              <controlPr defaultSize="0" autoFill="0" autoLine="0" autoPict="0">
                <anchor moveWithCells="1">
                  <from>
                    <xdr:col>2</xdr:col>
                    <xdr:colOff>57150</xdr:colOff>
                    <xdr:row>26</xdr:row>
                    <xdr:rowOff>38100</xdr:rowOff>
                  </from>
                  <to>
                    <xdr:col>2</xdr:col>
                    <xdr:colOff>342900</xdr:colOff>
                    <xdr:row>26</xdr:row>
                    <xdr:rowOff>257175</xdr:rowOff>
                  </to>
                </anchor>
              </controlPr>
            </control>
          </mc:Choice>
        </mc:AlternateContent>
        <mc:AlternateContent xmlns:mc="http://schemas.openxmlformats.org/markup-compatibility/2006">
          <mc:Choice Requires="x14">
            <control shapeId="19526" r:id="rId72" name="Check Box 70">
              <controlPr defaultSize="0" autoFill="0" autoLine="0" autoPict="0">
                <anchor moveWithCells="1">
                  <from>
                    <xdr:col>2</xdr:col>
                    <xdr:colOff>57150</xdr:colOff>
                    <xdr:row>26</xdr:row>
                    <xdr:rowOff>228600</xdr:rowOff>
                  </from>
                  <to>
                    <xdr:col>2</xdr:col>
                    <xdr:colOff>342900</xdr:colOff>
                    <xdr:row>26</xdr:row>
                    <xdr:rowOff>447675</xdr:rowOff>
                  </to>
                </anchor>
              </controlPr>
            </control>
          </mc:Choice>
        </mc:AlternateContent>
        <mc:AlternateContent xmlns:mc="http://schemas.openxmlformats.org/markup-compatibility/2006">
          <mc:Choice Requires="x14">
            <control shapeId="19527" r:id="rId73" name="Check Box 71">
              <controlPr defaultSize="0" autoFill="0" autoLine="0" autoPict="0">
                <anchor moveWithCells="1">
                  <from>
                    <xdr:col>12</xdr:col>
                    <xdr:colOff>57150</xdr:colOff>
                    <xdr:row>15</xdr:row>
                    <xdr:rowOff>0</xdr:rowOff>
                  </from>
                  <to>
                    <xdr:col>12</xdr:col>
                    <xdr:colOff>342900</xdr:colOff>
                    <xdr:row>15</xdr:row>
                    <xdr:rowOff>228600</xdr:rowOff>
                  </to>
                </anchor>
              </controlPr>
            </control>
          </mc:Choice>
        </mc:AlternateContent>
        <mc:AlternateContent xmlns:mc="http://schemas.openxmlformats.org/markup-compatibility/2006">
          <mc:Choice Requires="x14">
            <control shapeId="19528" r:id="rId74" name="Check Box 72">
              <controlPr defaultSize="0" autoFill="0" autoLine="0" autoPict="0">
                <anchor moveWithCells="1">
                  <from>
                    <xdr:col>12</xdr:col>
                    <xdr:colOff>57150</xdr:colOff>
                    <xdr:row>13</xdr:row>
                    <xdr:rowOff>38100</xdr:rowOff>
                  </from>
                  <to>
                    <xdr:col>12</xdr:col>
                    <xdr:colOff>342900</xdr:colOff>
                    <xdr:row>13</xdr:row>
                    <xdr:rowOff>257175</xdr:rowOff>
                  </to>
                </anchor>
              </controlPr>
            </control>
          </mc:Choice>
        </mc:AlternateContent>
        <mc:AlternateContent xmlns:mc="http://schemas.openxmlformats.org/markup-compatibility/2006">
          <mc:Choice Requires="x14">
            <control shapeId="19529" r:id="rId75" name="Check Box 73">
              <controlPr defaultSize="0" autoFill="0" autoLine="0" autoPict="0">
                <anchor moveWithCells="1">
                  <from>
                    <xdr:col>12</xdr:col>
                    <xdr:colOff>57150</xdr:colOff>
                    <xdr:row>13</xdr:row>
                    <xdr:rowOff>228600</xdr:rowOff>
                  </from>
                  <to>
                    <xdr:col>12</xdr:col>
                    <xdr:colOff>342900</xdr:colOff>
                    <xdr:row>13</xdr:row>
                    <xdr:rowOff>447675</xdr:rowOff>
                  </to>
                </anchor>
              </controlPr>
            </control>
          </mc:Choice>
        </mc:AlternateContent>
        <mc:AlternateContent xmlns:mc="http://schemas.openxmlformats.org/markup-compatibility/2006">
          <mc:Choice Requires="x14">
            <control shapeId="19530" r:id="rId76" name="Check Box 74">
              <controlPr defaultSize="0" autoFill="0" autoLine="0" autoPict="0">
                <anchor moveWithCells="1">
                  <from>
                    <xdr:col>12</xdr:col>
                    <xdr:colOff>57150</xdr:colOff>
                    <xdr:row>15</xdr:row>
                    <xdr:rowOff>228600</xdr:rowOff>
                  </from>
                  <to>
                    <xdr:col>12</xdr:col>
                    <xdr:colOff>342900</xdr:colOff>
                    <xdr:row>16</xdr:row>
                    <xdr:rowOff>0</xdr:rowOff>
                  </to>
                </anchor>
              </controlPr>
            </control>
          </mc:Choice>
        </mc:AlternateContent>
        <mc:AlternateContent xmlns:mc="http://schemas.openxmlformats.org/markup-compatibility/2006">
          <mc:Choice Requires="x14">
            <control shapeId="19531" r:id="rId77" name="Check Box 75">
              <controlPr defaultSize="0" autoFill="0" autoLine="0" autoPict="0">
                <anchor moveWithCells="1">
                  <from>
                    <xdr:col>12</xdr:col>
                    <xdr:colOff>57150</xdr:colOff>
                    <xdr:row>23</xdr:row>
                    <xdr:rowOff>38100</xdr:rowOff>
                  </from>
                  <to>
                    <xdr:col>12</xdr:col>
                    <xdr:colOff>342900</xdr:colOff>
                    <xdr:row>23</xdr:row>
                    <xdr:rowOff>257175</xdr:rowOff>
                  </to>
                </anchor>
              </controlPr>
            </control>
          </mc:Choice>
        </mc:AlternateContent>
        <mc:AlternateContent xmlns:mc="http://schemas.openxmlformats.org/markup-compatibility/2006">
          <mc:Choice Requires="x14">
            <control shapeId="19532" r:id="rId78" name="Check Box 76">
              <controlPr defaultSize="0" autoFill="0" autoLine="0" autoPict="0">
                <anchor moveWithCells="1">
                  <from>
                    <xdr:col>12</xdr:col>
                    <xdr:colOff>57150</xdr:colOff>
                    <xdr:row>23</xdr:row>
                    <xdr:rowOff>228600</xdr:rowOff>
                  </from>
                  <to>
                    <xdr:col>12</xdr:col>
                    <xdr:colOff>342900</xdr:colOff>
                    <xdr:row>23</xdr:row>
                    <xdr:rowOff>447675</xdr:rowOff>
                  </to>
                </anchor>
              </controlPr>
            </control>
          </mc:Choice>
        </mc:AlternateContent>
        <mc:AlternateContent xmlns:mc="http://schemas.openxmlformats.org/markup-compatibility/2006">
          <mc:Choice Requires="x14">
            <control shapeId="19533" r:id="rId79" name="Check Box 77">
              <controlPr defaultSize="0" autoFill="0" autoLine="0" autoPict="0">
                <anchor moveWithCells="1">
                  <from>
                    <xdr:col>12</xdr:col>
                    <xdr:colOff>57150</xdr:colOff>
                    <xdr:row>19</xdr:row>
                    <xdr:rowOff>0</xdr:rowOff>
                  </from>
                  <to>
                    <xdr:col>12</xdr:col>
                    <xdr:colOff>342900</xdr:colOff>
                    <xdr:row>19</xdr:row>
                    <xdr:rowOff>228600</xdr:rowOff>
                  </to>
                </anchor>
              </controlPr>
            </control>
          </mc:Choice>
        </mc:AlternateContent>
        <mc:AlternateContent xmlns:mc="http://schemas.openxmlformats.org/markup-compatibility/2006">
          <mc:Choice Requires="x14">
            <control shapeId="19534" r:id="rId80" name="Check Box 78">
              <controlPr defaultSize="0" autoFill="0" autoLine="0" autoPict="0">
                <anchor moveWithCells="1">
                  <from>
                    <xdr:col>12</xdr:col>
                    <xdr:colOff>57150</xdr:colOff>
                    <xdr:row>19</xdr:row>
                    <xdr:rowOff>228600</xdr:rowOff>
                  </from>
                  <to>
                    <xdr:col>12</xdr:col>
                    <xdr:colOff>342900</xdr:colOff>
                    <xdr:row>19</xdr:row>
                    <xdr:rowOff>447675</xdr:rowOff>
                  </to>
                </anchor>
              </controlPr>
            </control>
          </mc:Choice>
        </mc:AlternateContent>
        <mc:AlternateContent xmlns:mc="http://schemas.openxmlformats.org/markup-compatibility/2006">
          <mc:Choice Requires="x14">
            <control shapeId="19535" r:id="rId81" name="Check Box 79">
              <controlPr defaultSize="0" autoFill="0" autoLine="0" autoPict="0">
                <anchor moveWithCells="1">
                  <from>
                    <xdr:col>12</xdr:col>
                    <xdr:colOff>57150</xdr:colOff>
                    <xdr:row>20</xdr:row>
                    <xdr:rowOff>38100</xdr:rowOff>
                  </from>
                  <to>
                    <xdr:col>12</xdr:col>
                    <xdr:colOff>342900</xdr:colOff>
                    <xdr:row>20</xdr:row>
                    <xdr:rowOff>257175</xdr:rowOff>
                  </to>
                </anchor>
              </controlPr>
            </control>
          </mc:Choice>
        </mc:AlternateContent>
        <mc:AlternateContent xmlns:mc="http://schemas.openxmlformats.org/markup-compatibility/2006">
          <mc:Choice Requires="x14">
            <control shapeId="19536" r:id="rId82" name="Check Box 80">
              <controlPr defaultSize="0" autoFill="0" autoLine="0" autoPict="0">
                <anchor moveWithCells="1">
                  <from>
                    <xdr:col>12</xdr:col>
                    <xdr:colOff>57150</xdr:colOff>
                    <xdr:row>20</xdr:row>
                    <xdr:rowOff>228600</xdr:rowOff>
                  </from>
                  <to>
                    <xdr:col>12</xdr:col>
                    <xdr:colOff>342900</xdr:colOff>
                    <xdr:row>20</xdr:row>
                    <xdr:rowOff>447675</xdr:rowOff>
                  </to>
                </anchor>
              </controlPr>
            </control>
          </mc:Choice>
        </mc:AlternateContent>
        <mc:AlternateContent xmlns:mc="http://schemas.openxmlformats.org/markup-compatibility/2006">
          <mc:Choice Requires="x14">
            <control shapeId="19537" r:id="rId83" name="Check Box 81">
              <controlPr defaultSize="0" autoFill="0" autoLine="0" autoPict="0">
                <anchor moveWithCells="1">
                  <from>
                    <xdr:col>12</xdr:col>
                    <xdr:colOff>57150</xdr:colOff>
                    <xdr:row>16</xdr:row>
                    <xdr:rowOff>38100</xdr:rowOff>
                  </from>
                  <to>
                    <xdr:col>12</xdr:col>
                    <xdr:colOff>342900</xdr:colOff>
                    <xdr:row>16</xdr:row>
                    <xdr:rowOff>257175</xdr:rowOff>
                  </to>
                </anchor>
              </controlPr>
            </control>
          </mc:Choice>
        </mc:AlternateContent>
        <mc:AlternateContent xmlns:mc="http://schemas.openxmlformats.org/markup-compatibility/2006">
          <mc:Choice Requires="x14">
            <control shapeId="19538" r:id="rId84" name="Check Box 82">
              <controlPr defaultSize="0" autoFill="0" autoLine="0" autoPict="0">
                <anchor moveWithCells="1">
                  <from>
                    <xdr:col>12</xdr:col>
                    <xdr:colOff>57150</xdr:colOff>
                    <xdr:row>16</xdr:row>
                    <xdr:rowOff>228600</xdr:rowOff>
                  </from>
                  <to>
                    <xdr:col>12</xdr:col>
                    <xdr:colOff>342900</xdr:colOff>
                    <xdr:row>16</xdr:row>
                    <xdr:rowOff>447675</xdr:rowOff>
                  </to>
                </anchor>
              </controlPr>
            </control>
          </mc:Choice>
        </mc:AlternateContent>
        <mc:AlternateContent xmlns:mc="http://schemas.openxmlformats.org/markup-compatibility/2006">
          <mc:Choice Requires="x14">
            <control shapeId="19539" r:id="rId85" name="Check Box 83">
              <controlPr defaultSize="0" autoFill="0" autoLine="0" autoPict="0">
                <anchor moveWithCells="1">
                  <from>
                    <xdr:col>12</xdr:col>
                    <xdr:colOff>57150</xdr:colOff>
                    <xdr:row>22</xdr:row>
                    <xdr:rowOff>38100</xdr:rowOff>
                  </from>
                  <to>
                    <xdr:col>12</xdr:col>
                    <xdr:colOff>342900</xdr:colOff>
                    <xdr:row>22</xdr:row>
                    <xdr:rowOff>257175</xdr:rowOff>
                  </to>
                </anchor>
              </controlPr>
            </control>
          </mc:Choice>
        </mc:AlternateContent>
        <mc:AlternateContent xmlns:mc="http://schemas.openxmlformats.org/markup-compatibility/2006">
          <mc:Choice Requires="x14">
            <control shapeId="19540" r:id="rId86" name="Check Box 84">
              <controlPr defaultSize="0" autoFill="0" autoLine="0" autoPict="0">
                <anchor moveWithCells="1">
                  <from>
                    <xdr:col>12</xdr:col>
                    <xdr:colOff>57150</xdr:colOff>
                    <xdr:row>22</xdr:row>
                    <xdr:rowOff>228600</xdr:rowOff>
                  </from>
                  <to>
                    <xdr:col>12</xdr:col>
                    <xdr:colOff>342900</xdr:colOff>
                    <xdr:row>22</xdr:row>
                    <xdr:rowOff>447675</xdr:rowOff>
                  </to>
                </anchor>
              </controlPr>
            </control>
          </mc:Choice>
        </mc:AlternateContent>
        <mc:AlternateContent xmlns:mc="http://schemas.openxmlformats.org/markup-compatibility/2006">
          <mc:Choice Requires="x14">
            <control shapeId="19541" r:id="rId87" name="Check Box 85">
              <controlPr defaultSize="0" autoFill="0" autoLine="0" autoPict="0">
                <anchor moveWithCells="1">
                  <from>
                    <xdr:col>12</xdr:col>
                    <xdr:colOff>57150</xdr:colOff>
                    <xdr:row>17</xdr:row>
                    <xdr:rowOff>38100</xdr:rowOff>
                  </from>
                  <to>
                    <xdr:col>12</xdr:col>
                    <xdr:colOff>342900</xdr:colOff>
                    <xdr:row>17</xdr:row>
                    <xdr:rowOff>257175</xdr:rowOff>
                  </to>
                </anchor>
              </controlPr>
            </control>
          </mc:Choice>
        </mc:AlternateContent>
        <mc:AlternateContent xmlns:mc="http://schemas.openxmlformats.org/markup-compatibility/2006">
          <mc:Choice Requires="x14">
            <control shapeId="19542" r:id="rId88" name="Check Box 86">
              <controlPr defaultSize="0" autoFill="0" autoLine="0" autoPict="0">
                <anchor moveWithCells="1">
                  <from>
                    <xdr:col>12</xdr:col>
                    <xdr:colOff>57150</xdr:colOff>
                    <xdr:row>17</xdr:row>
                    <xdr:rowOff>228600</xdr:rowOff>
                  </from>
                  <to>
                    <xdr:col>12</xdr:col>
                    <xdr:colOff>342900</xdr:colOff>
                    <xdr:row>17</xdr:row>
                    <xdr:rowOff>447675</xdr:rowOff>
                  </to>
                </anchor>
              </controlPr>
            </control>
          </mc:Choice>
        </mc:AlternateContent>
        <mc:AlternateContent xmlns:mc="http://schemas.openxmlformats.org/markup-compatibility/2006">
          <mc:Choice Requires="x14">
            <control shapeId="19543" r:id="rId89" name="Check Box 87">
              <controlPr defaultSize="0" autoFill="0" autoLine="0" autoPict="0">
                <anchor moveWithCells="1">
                  <from>
                    <xdr:col>12</xdr:col>
                    <xdr:colOff>57150</xdr:colOff>
                    <xdr:row>18</xdr:row>
                    <xdr:rowOff>38100</xdr:rowOff>
                  </from>
                  <to>
                    <xdr:col>12</xdr:col>
                    <xdr:colOff>342900</xdr:colOff>
                    <xdr:row>18</xdr:row>
                    <xdr:rowOff>257175</xdr:rowOff>
                  </to>
                </anchor>
              </controlPr>
            </control>
          </mc:Choice>
        </mc:AlternateContent>
        <mc:AlternateContent xmlns:mc="http://schemas.openxmlformats.org/markup-compatibility/2006">
          <mc:Choice Requires="x14">
            <control shapeId="19544" r:id="rId90" name="Check Box 88">
              <controlPr defaultSize="0" autoFill="0" autoLine="0" autoPict="0">
                <anchor moveWithCells="1">
                  <from>
                    <xdr:col>12</xdr:col>
                    <xdr:colOff>57150</xdr:colOff>
                    <xdr:row>18</xdr:row>
                    <xdr:rowOff>228600</xdr:rowOff>
                  </from>
                  <to>
                    <xdr:col>12</xdr:col>
                    <xdr:colOff>342900</xdr:colOff>
                    <xdr:row>18</xdr:row>
                    <xdr:rowOff>447675</xdr:rowOff>
                  </to>
                </anchor>
              </controlPr>
            </control>
          </mc:Choice>
        </mc:AlternateContent>
        <mc:AlternateContent xmlns:mc="http://schemas.openxmlformats.org/markup-compatibility/2006">
          <mc:Choice Requires="x14">
            <control shapeId="19545" r:id="rId91" name="Check Box 89">
              <controlPr defaultSize="0" autoFill="0" autoLine="0" autoPict="0">
                <anchor moveWithCells="1">
                  <from>
                    <xdr:col>12</xdr:col>
                    <xdr:colOff>57150</xdr:colOff>
                    <xdr:row>26</xdr:row>
                    <xdr:rowOff>228600</xdr:rowOff>
                  </from>
                  <to>
                    <xdr:col>12</xdr:col>
                    <xdr:colOff>342900</xdr:colOff>
                    <xdr:row>26</xdr:row>
                    <xdr:rowOff>447675</xdr:rowOff>
                  </to>
                </anchor>
              </controlPr>
            </control>
          </mc:Choice>
        </mc:AlternateContent>
        <mc:AlternateContent xmlns:mc="http://schemas.openxmlformats.org/markup-compatibility/2006">
          <mc:Choice Requires="x14">
            <control shapeId="19546" r:id="rId92" name="Check Box 90">
              <controlPr defaultSize="0" autoFill="0" autoLine="0" autoPict="0">
                <anchor moveWithCells="1">
                  <from>
                    <xdr:col>12</xdr:col>
                    <xdr:colOff>57150</xdr:colOff>
                    <xdr:row>29</xdr:row>
                    <xdr:rowOff>38100</xdr:rowOff>
                  </from>
                  <to>
                    <xdr:col>12</xdr:col>
                    <xdr:colOff>342900</xdr:colOff>
                    <xdr:row>29</xdr:row>
                    <xdr:rowOff>257175</xdr:rowOff>
                  </to>
                </anchor>
              </controlPr>
            </control>
          </mc:Choice>
        </mc:AlternateContent>
        <mc:AlternateContent xmlns:mc="http://schemas.openxmlformats.org/markup-compatibility/2006">
          <mc:Choice Requires="x14">
            <control shapeId="19547" r:id="rId93" name="Check Box 91">
              <controlPr defaultSize="0" autoFill="0" autoLine="0" autoPict="0">
                <anchor moveWithCells="1">
                  <from>
                    <xdr:col>12</xdr:col>
                    <xdr:colOff>57150</xdr:colOff>
                    <xdr:row>29</xdr:row>
                    <xdr:rowOff>228600</xdr:rowOff>
                  </from>
                  <to>
                    <xdr:col>12</xdr:col>
                    <xdr:colOff>342900</xdr:colOff>
                    <xdr:row>29</xdr:row>
                    <xdr:rowOff>447675</xdr:rowOff>
                  </to>
                </anchor>
              </controlPr>
            </control>
          </mc:Choice>
        </mc:AlternateContent>
        <mc:AlternateContent xmlns:mc="http://schemas.openxmlformats.org/markup-compatibility/2006">
          <mc:Choice Requires="x14">
            <control shapeId="19548" r:id="rId94" name="Check Box 92">
              <controlPr defaultSize="0" autoFill="0" autoLine="0" autoPict="0">
                <anchor moveWithCells="1">
                  <from>
                    <xdr:col>12</xdr:col>
                    <xdr:colOff>57150</xdr:colOff>
                    <xdr:row>27</xdr:row>
                    <xdr:rowOff>38100</xdr:rowOff>
                  </from>
                  <to>
                    <xdr:col>12</xdr:col>
                    <xdr:colOff>342900</xdr:colOff>
                    <xdr:row>27</xdr:row>
                    <xdr:rowOff>257175</xdr:rowOff>
                  </to>
                </anchor>
              </controlPr>
            </control>
          </mc:Choice>
        </mc:AlternateContent>
        <mc:AlternateContent xmlns:mc="http://schemas.openxmlformats.org/markup-compatibility/2006">
          <mc:Choice Requires="x14">
            <control shapeId="19549" r:id="rId95" name="Check Box 93">
              <controlPr defaultSize="0" autoFill="0" autoLine="0" autoPict="0">
                <anchor moveWithCells="1">
                  <from>
                    <xdr:col>12</xdr:col>
                    <xdr:colOff>57150</xdr:colOff>
                    <xdr:row>27</xdr:row>
                    <xdr:rowOff>228600</xdr:rowOff>
                  </from>
                  <to>
                    <xdr:col>12</xdr:col>
                    <xdr:colOff>342900</xdr:colOff>
                    <xdr:row>27</xdr:row>
                    <xdr:rowOff>447675</xdr:rowOff>
                  </to>
                </anchor>
              </controlPr>
            </control>
          </mc:Choice>
        </mc:AlternateContent>
        <mc:AlternateContent xmlns:mc="http://schemas.openxmlformats.org/markup-compatibility/2006">
          <mc:Choice Requires="x14">
            <control shapeId="19550" r:id="rId96" name="Check Box 94">
              <controlPr defaultSize="0" autoFill="0" autoLine="0" autoPict="0">
                <anchor moveWithCells="1">
                  <from>
                    <xdr:col>12</xdr:col>
                    <xdr:colOff>57150</xdr:colOff>
                    <xdr:row>21</xdr:row>
                    <xdr:rowOff>0</xdr:rowOff>
                  </from>
                  <to>
                    <xdr:col>12</xdr:col>
                    <xdr:colOff>342900</xdr:colOff>
                    <xdr:row>21</xdr:row>
                    <xdr:rowOff>228600</xdr:rowOff>
                  </to>
                </anchor>
              </controlPr>
            </control>
          </mc:Choice>
        </mc:AlternateContent>
        <mc:AlternateContent xmlns:mc="http://schemas.openxmlformats.org/markup-compatibility/2006">
          <mc:Choice Requires="x14">
            <control shapeId="19551" r:id="rId97" name="Check Box 95">
              <controlPr defaultSize="0" autoFill="0" autoLine="0" autoPict="0">
                <anchor moveWithCells="1">
                  <from>
                    <xdr:col>12</xdr:col>
                    <xdr:colOff>57150</xdr:colOff>
                    <xdr:row>21</xdr:row>
                    <xdr:rowOff>228600</xdr:rowOff>
                  </from>
                  <to>
                    <xdr:col>12</xdr:col>
                    <xdr:colOff>342900</xdr:colOff>
                    <xdr:row>21</xdr:row>
                    <xdr:rowOff>447675</xdr:rowOff>
                  </to>
                </anchor>
              </controlPr>
            </control>
          </mc:Choice>
        </mc:AlternateContent>
        <mc:AlternateContent xmlns:mc="http://schemas.openxmlformats.org/markup-compatibility/2006">
          <mc:Choice Requires="x14">
            <control shapeId="19552" r:id="rId98" name="Check Box 96">
              <controlPr defaultSize="0" autoFill="0" autoLine="0" autoPict="0">
                <anchor moveWithCells="1">
                  <from>
                    <xdr:col>12</xdr:col>
                    <xdr:colOff>57150</xdr:colOff>
                    <xdr:row>25</xdr:row>
                    <xdr:rowOff>38100</xdr:rowOff>
                  </from>
                  <to>
                    <xdr:col>12</xdr:col>
                    <xdr:colOff>342900</xdr:colOff>
                    <xdr:row>25</xdr:row>
                    <xdr:rowOff>257175</xdr:rowOff>
                  </to>
                </anchor>
              </controlPr>
            </control>
          </mc:Choice>
        </mc:AlternateContent>
        <mc:AlternateContent xmlns:mc="http://schemas.openxmlformats.org/markup-compatibility/2006">
          <mc:Choice Requires="x14">
            <control shapeId="19553" r:id="rId99" name="Check Box 97">
              <controlPr defaultSize="0" autoFill="0" autoLine="0" autoPict="0">
                <anchor moveWithCells="1">
                  <from>
                    <xdr:col>12</xdr:col>
                    <xdr:colOff>57150</xdr:colOff>
                    <xdr:row>25</xdr:row>
                    <xdr:rowOff>228600</xdr:rowOff>
                  </from>
                  <to>
                    <xdr:col>12</xdr:col>
                    <xdr:colOff>342900</xdr:colOff>
                    <xdr:row>25</xdr:row>
                    <xdr:rowOff>447675</xdr:rowOff>
                  </to>
                </anchor>
              </controlPr>
            </control>
          </mc:Choice>
        </mc:AlternateContent>
        <mc:AlternateContent xmlns:mc="http://schemas.openxmlformats.org/markup-compatibility/2006">
          <mc:Choice Requires="x14">
            <control shapeId="19554" r:id="rId100" name="Check Box 98">
              <controlPr defaultSize="0" autoFill="0" autoLine="0" autoPict="0">
                <anchor moveWithCells="1">
                  <from>
                    <xdr:col>12</xdr:col>
                    <xdr:colOff>57150</xdr:colOff>
                    <xdr:row>14</xdr:row>
                    <xdr:rowOff>38100</xdr:rowOff>
                  </from>
                  <to>
                    <xdr:col>12</xdr:col>
                    <xdr:colOff>342900</xdr:colOff>
                    <xdr:row>14</xdr:row>
                    <xdr:rowOff>257175</xdr:rowOff>
                  </to>
                </anchor>
              </controlPr>
            </control>
          </mc:Choice>
        </mc:AlternateContent>
        <mc:AlternateContent xmlns:mc="http://schemas.openxmlformats.org/markup-compatibility/2006">
          <mc:Choice Requires="x14">
            <control shapeId="19555" r:id="rId101" name="Check Box 99">
              <controlPr defaultSize="0" autoFill="0" autoLine="0" autoPict="0">
                <anchor moveWithCells="1">
                  <from>
                    <xdr:col>12</xdr:col>
                    <xdr:colOff>57150</xdr:colOff>
                    <xdr:row>14</xdr:row>
                    <xdr:rowOff>228600</xdr:rowOff>
                  </from>
                  <to>
                    <xdr:col>12</xdr:col>
                    <xdr:colOff>342900</xdr:colOff>
                    <xdr:row>14</xdr:row>
                    <xdr:rowOff>447675</xdr:rowOff>
                  </to>
                </anchor>
              </controlPr>
            </control>
          </mc:Choice>
        </mc:AlternateContent>
        <mc:AlternateContent xmlns:mc="http://schemas.openxmlformats.org/markup-compatibility/2006">
          <mc:Choice Requires="x14">
            <control shapeId="19556" r:id="rId102" name="Check Box 100">
              <controlPr defaultSize="0" autoFill="0" autoLine="0" autoPict="0">
                <anchor moveWithCells="1">
                  <from>
                    <xdr:col>12</xdr:col>
                    <xdr:colOff>57150</xdr:colOff>
                    <xdr:row>28</xdr:row>
                    <xdr:rowOff>38100</xdr:rowOff>
                  </from>
                  <to>
                    <xdr:col>12</xdr:col>
                    <xdr:colOff>342900</xdr:colOff>
                    <xdr:row>28</xdr:row>
                    <xdr:rowOff>257175</xdr:rowOff>
                  </to>
                </anchor>
              </controlPr>
            </control>
          </mc:Choice>
        </mc:AlternateContent>
        <mc:AlternateContent xmlns:mc="http://schemas.openxmlformats.org/markup-compatibility/2006">
          <mc:Choice Requires="x14">
            <control shapeId="19557" r:id="rId103" name="Check Box 101">
              <controlPr defaultSize="0" autoFill="0" autoLine="0" autoPict="0">
                <anchor moveWithCells="1">
                  <from>
                    <xdr:col>12</xdr:col>
                    <xdr:colOff>57150</xdr:colOff>
                    <xdr:row>28</xdr:row>
                    <xdr:rowOff>228600</xdr:rowOff>
                  </from>
                  <to>
                    <xdr:col>12</xdr:col>
                    <xdr:colOff>342900</xdr:colOff>
                    <xdr:row>28</xdr:row>
                    <xdr:rowOff>447675</xdr:rowOff>
                  </to>
                </anchor>
              </controlPr>
            </control>
          </mc:Choice>
        </mc:AlternateContent>
        <mc:AlternateContent xmlns:mc="http://schemas.openxmlformats.org/markup-compatibility/2006">
          <mc:Choice Requires="x14">
            <control shapeId="19558" r:id="rId104" name="Check Box 102">
              <controlPr defaultSize="0" autoFill="0" autoLine="0" autoPict="0">
                <anchor moveWithCells="1">
                  <from>
                    <xdr:col>12</xdr:col>
                    <xdr:colOff>1123950</xdr:colOff>
                    <xdr:row>10</xdr:row>
                    <xdr:rowOff>123825</xdr:rowOff>
                  </from>
                  <to>
                    <xdr:col>13</xdr:col>
                    <xdr:colOff>19050</xdr:colOff>
                    <xdr:row>10</xdr:row>
                    <xdr:rowOff>342900</xdr:rowOff>
                  </to>
                </anchor>
              </controlPr>
            </control>
          </mc:Choice>
        </mc:AlternateContent>
        <mc:AlternateContent xmlns:mc="http://schemas.openxmlformats.org/markup-compatibility/2006">
          <mc:Choice Requires="x14">
            <control shapeId="19559" r:id="rId105" name="Check Box 103">
              <controlPr defaultSize="0" autoFill="0" autoLine="0" autoPict="0">
                <anchor moveWithCells="1">
                  <from>
                    <xdr:col>12</xdr:col>
                    <xdr:colOff>1123950</xdr:colOff>
                    <xdr:row>11</xdr:row>
                    <xdr:rowOff>209550</xdr:rowOff>
                  </from>
                  <to>
                    <xdr:col>13</xdr:col>
                    <xdr:colOff>9525</xdr:colOff>
                    <xdr:row>11</xdr:row>
                    <xdr:rowOff>419100</xdr:rowOff>
                  </to>
                </anchor>
              </controlPr>
            </control>
          </mc:Choice>
        </mc:AlternateContent>
        <mc:AlternateContent xmlns:mc="http://schemas.openxmlformats.org/markup-compatibility/2006">
          <mc:Choice Requires="x14">
            <control shapeId="19560" r:id="rId106" name="Check Box 104">
              <controlPr defaultSize="0" autoFill="0" autoLine="0" autoPict="0">
                <anchor moveWithCells="1">
                  <from>
                    <xdr:col>12</xdr:col>
                    <xdr:colOff>57150</xdr:colOff>
                    <xdr:row>15</xdr:row>
                    <xdr:rowOff>0</xdr:rowOff>
                  </from>
                  <to>
                    <xdr:col>12</xdr:col>
                    <xdr:colOff>342900</xdr:colOff>
                    <xdr:row>15</xdr:row>
                    <xdr:rowOff>228600</xdr:rowOff>
                  </to>
                </anchor>
              </controlPr>
            </control>
          </mc:Choice>
        </mc:AlternateContent>
        <mc:AlternateContent xmlns:mc="http://schemas.openxmlformats.org/markup-compatibility/2006">
          <mc:Choice Requires="x14">
            <control shapeId="19561" r:id="rId107" name="Check Box 105">
              <controlPr defaultSize="0" autoFill="0" autoLine="0" autoPict="0">
                <anchor moveWithCells="1">
                  <from>
                    <xdr:col>12</xdr:col>
                    <xdr:colOff>57150</xdr:colOff>
                    <xdr:row>13</xdr:row>
                    <xdr:rowOff>38100</xdr:rowOff>
                  </from>
                  <to>
                    <xdr:col>12</xdr:col>
                    <xdr:colOff>342900</xdr:colOff>
                    <xdr:row>13</xdr:row>
                    <xdr:rowOff>257175</xdr:rowOff>
                  </to>
                </anchor>
              </controlPr>
            </control>
          </mc:Choice>
        </mc:AlternateContent>
        <mc:AlternateContent xmlns:mc="http://schemas.openxmlformats.org/markup-compatibility/2006">
          <mc:Choice Requires="x14">
            <control shapeId="19562" r:id="rId108" name="Check Box 106">
              <controlPr defaultSize="0" autoFill="0" autoLine="0" autoPict="0">
                <anchor moveWithCells="1">
                  <from>
                    <xdr:col>12</xdr:col>
                    <xdr:colOff>57150</xdr:colOff>
                    <xdr:row>13</xdr:row>
                    <xdr:rowOff>228600</xdr:rowOff>
                  </from>
                  <to>
                    <xdr:col>12</xdr:col>
                    <xdr:colOff>342900</xdr:colOff>
                    <xdr:row>13</xdr:row>
                    <xdr:rowOff>447675</xdr:rowOff>
                  </to>
                </anchor>
              </controlPr>
            </control>
          </mc:Choice>
        </mc:AlternateContent>
        <mc:AlternateContent xmlns:mc="http://schemas.openxmlformats.org/markup-compatibility/2006">
          <mc:Choice Requires="x14">
            <control shapeId="19563" r:id="rId109" name="Check Box 107">
              <controlPr defaultSize="0" autoFill="0" autoLine="0" autoPict="0">
                <anchor moveWithCells="1">
                  <from>
                    <xdr:col>12</xdr:col>
                    <xdr:colOff>57150</xdr:colOff>
                    <xdr:row>15</xdr:row>
                    <xdr:rowOff>228600</xdr:rowOff>
                  </from>
                  <to>
                    <xdr:col>12</xdr:col>
                    <xdr:colOff>342900</xdr:colOff>
                    <xdr:row>16</xdr:row>
                    <xdr:rowOff>0</xdr:rowOff>
                  </to>
                </anchor>
              </controlPr>
            </control>
          </mc:Choice>
        </mc:AlternateContent>
        <mc:AlternateContent xmlns:mc="http://schemas.openxmlformats.org/markup-compatibility/2006">
          <mc:Choice Requires="x14">
            <control shapeId="19564" r:id="rId110" name="Check Box 108">
              <controlPr defaultSize="0" autoFill="0" autoLine="0" autoPict="0">
                <anchor moveWithCells="1">
                  <from>
                    <xdr:col>12</xdr:col>
                    <xdr:colOff>57150</xdr:colOff>
                    <xdr:row>19</xdr:row>
                    <xdr:rowOff>0</xdr:rowOff>
                  </from>
                  <to>
                    <xdr:col>12</xdr:col>
                    <xdr:colOff>342900</xdr:colOff>
                    <xdr:row>19</xdr:row>
                    <xdr:rowOff>228600</xdr:rowOff>
                  </to>
                </anchor>
              </controlPr>
            </control>
          </mc:Choice>
        </mc:AlternateContent>
        <mc:AlternateContent xmlns:mc="http://schemas.openxmlformats.org/markup-compatibility/2006">
          <mc:Choice Requires="x14">
            <control shapeId="19565" r:id="rId111" name="Check Box 109">
              <controlPr defaultSize="0" autoFill="0" autoLine="0" autoPict="0">
                <anchor moveWithCells="1">
                  <from>
                    <xdr:col>12</xdr:col>
                    <xdr:colOff>57150</xdr:colOff>
                    <xdr:row>19</xdr:row>
                    <xdr:rowOff>228600</xdr:rowOff>
                  </from>
                  <to>
                    <xdr:col>12</xdr:col>
                    <xdr:colOff>342900</xdr:colOff>
                    <xdr:row>19</xdr:row>
                    <xdr:rowOff>447675</xdr:rowOff>
                  </to>
                </anchor>
              </controlPr>
            </control>
          </mc:Choice>
        </mc:AlternateContent>
        <mc:AlternateContent xmlns:mc="http://schemas.openxmlformats.org/markup-compatibility/2006">
          <mc:Choice Requires="x14">
            <control shapeId="19566" r:id="rId112" name="Check Box 110">
              <controlPr defaultSize="0" autoFill="0" autoLine="0" autoPict="0">
                <anchor moveWithCells="1">
                  <from>
                    <xdr:col>12</xdr:col>
                    <xdr:colOff>57150</xdr:colOff>
                    <xdr:row>20</xdr:row>
                    <xdr:rowOff>38100</xdr:rowOff>
                  </from>
                  <to>
                    <xdr:col>12</xdr:col>
                    <xdr:colOff>342900</xdr:colOff>
                    <xdr:row>20</xdr:row>
                    <xdr:rowOff>257175</xdr:rowOff>
                  </to>
                </anchor>
              </controlPr>
            </control>
          </mc:Choice>
        </mc:AlternateContent>
        <mc:AlternateContent xmlns:mc="http://schemas.openxmlformats.org/markup-compatibility/2006">
          <mc:Choice Requires="x14">
            <control shapeId="19567" r:id="rId113" name="Check Box 111">
              <controlPr defaultSize="0" autoFill="0" autoLine="0" autoPict="0">
                <anchor moveWithCells="1">
                  <from>
                    <xdr:col>12</xdr:col>
                    <xdr:colOff>57150</xdr:colOff>
                    <xdr:row>20</xdr:row>
                    <xdr:rowOff>228600</xdr:rowOff>
                  </from>
                  <to>
                    <xdr:col>12</xdr:col>
                    <xdr:colOff>342900</xdr:colOff>
                    <xdr:row>20</xdr:row>
                    <xdr:rowOff>447675</xdr:rowOff>
                  </to>
                </anchor>
              </controlPr>
            </control>
          </mc:Choice>
        </mc:AlternateContent>
        <mc:AlternateContent xmlns:mc="http://schemas.openxmlformats.org/markup-compatibility/2006">
          <mc:Choice Requires="x14">
            <control shapeId="19568" r:id="rId114" name="Check Box 112">
              <controlPr defaultSize="0" autoFill="0" autoLine="0" autoPict="0">
                <anchor moveWithCells="1">
                  <from>
                    <xdr:col>12</xdr:col>
                    <xdr:colOff>57150</xdr:colOff>
                    <xdr:row>22</xdr:row>
                    <xdr:rowOff>38100</xdr:rowOff>
                  </from>
                  <to>
                    <xdr:col>12</xdr:col>
                    <xdr:colOff>342900</xdr:colOff>
                    <xdr:row>22</xdr:row>
                    <xdr:rowOff>257175</xdr:rowOff>
                  </to>
                </anchor>
              </controlPr>
            </control>
          </mc:Choice>
        </mc:AlternateContent>
        <mc:AlternateContent xmlns:mc="http://schemas.openxmlformats.org/markup-compatibility/2006">
          <mc:Choice Requires="x14">
            <control shapeId="19569" r:id="rId115" name="Check Box 113">
              <controlPr defaultSize="0" autoFill="0" autoLine="0" autoPict="0">
                <anchor moveWithCells="1">
                  <from>
                    <xdr:col>12</xdr:col>
                    <xdr:colOff>57150</xdr:colOff>
                    <xdr:row>22</xdr:row>
                    <xdr:rowOff>228600</xdr:rowOff>
                  </from>
                  <to>
                    <xdr:col>12</xdr:col>
                    <xdr:colOff>342900</xdr:colOff>
                    <xdr:row>22</xdr:row>
                    <xdr:rowOff>447675</xdr:rowOff>
                  </to>
                </anchor>
              </controlPr>
            </control>
          </mc:Choice>
        </mc:AlternateContent>
        <mc:AlternateContent xmlns:mc="http://schemas.openxmlformats.org/markup-compatibility/2006">
          <mc:Choice Requires="x14">
            <control shapeId="19570" r:id="rId116" name="Check Box 114">
              <controlPr defaultSize="0" autoFill="0" autoLine="0" autoPict="0">
                <anchor moveWithCells="1">
                  <from>
                    <xdr:col>12</xdr:col>
                    <xdr:colOff>57150</xdr:colOff>
                    <xdr:row>17</xdr:row>
                    <xdr:rowOff>38100</xdr:rowOff>
                  </from>
                  <to>
                    <xdr:col>12</xdr:col>
                    <xdr:colOff>342900</xdr:colOff>
                    <xdr:row>17</xdr:row>
                    <xdr:rowOff>257175</xdr:rowOff>
                  </to>
                </anchor>
              </controlPr>
            </control>
          </mc:Choice>
        </mc:AlternateContent>
        <mc:AlternateContent xmlns:mc="http://schemas.openxmlformats.org/markup-compatibility/2006">
          <mc:Choice Requires="x14">
            <control shapeId="19571" r:id="rId117" name="Check Box 115">
              <controlPr defaultSize="0" autoFill="0" autoLine="0" autoPict="0">
                <anchor moveWithCells="1">
                  <from>
                    <xdr:col>12</xdr:col>
                    <xdr:colOff>57150</xdr:colOff>
                    <xdr:row>17</xdr:row>
                    <xdr:rowOff>228600</xdr:rowOff>
                  </from>
                  <to>
                    <xdr:col>12</xdr:col>
                    <xdr:colOff>342900</xdr:colOff>
                    <xdr:row>17</xdr:row>
                    <xdr:rowOff>447675</xdr:rowOff>
                  </to>
                </anchor>
              </controlPr>
            </control>
          </mc:Choice>
        </mc:AlternateContent>
        <mc:AlternateContent xmlns:mc="http://schemas.openxmlformats.org/markup-compatibility/2006">
          <mc:Choice Requires="x14">
            <control shapeId="19572" r:id="rId118" name="Check Box 116">
              <controlPr defaultSize="0" autoFill="0" autoLine="0" autoPict="0">
                <anchor moveWithCells="1">
                  <from>
                    <xdr:col>12</xdr:col>
                    <xdr:colOff>57150</xdr:colOff>
                    <xdr:row>18</xdr:row>
                    <xdr:rowOff>38100</xdr:rowOff>
                  </from>
                  <to>
                    <xdr:col>12</xdr:col>
                    <xdr:colOff>342900</xdr:colOff>
                    <xdr:row>18</xdr:row>
                    <xdr:rowOff>257175</xdr:rowOff>
                  </to>
                </anchor>
              </controlPr>
            </control>
          </mc:Choice>
        </mc:AlternateContent>
        <mc:AlternateContent xmlns:mc="http://schemas.openxmlformats.org/markup-compatibility/2006">
          <mc:Choice Requires="x14">
            <control shapeId="19573" r:id="rId119" name="Check Box 117">
              <controlPr defaultSize="0" autoFill="0" autoLine="0" autoPict="0">
                <anchor moveWithCells="1">
                  <from>
                    <xdr:col>12</xdr:col>
                    <xdr:colOff>57150</xdr:colOff>
                    <xdr:row>18</xdr:row>
                    <xdr:rowOff>228600</xdr:rowOff>
                  </from>
                  <to>
                    <xdr:col>12</xdr:col>
                    <xdr:colOff>342900</xdr:colOff>
                    <xdr:row>18</xdr:row>
                    <xdr:rowOff>447675</xdr:rowOff>
                  </to>
                </anchor>
              </controlPr>
            </control>
          </mc:Choice>
        </mc:AlternateContent>
        <mc:AlternateContent xmlns:mc="http://schemas.openxmlformats.org/markup-compatibility/2006">
          <mc:Choice Requires="x14">
            <control shapeId="19574" r:id="rId120" name="Check Box 118">
              <controlPr defaultSize="0" autoFill="0" autoLine="0" autoPict="0">
                <anchor moveWithCells="1">
                  <from>
                    <xdr:col>12</xdr:col>
                    <xdr:colOff>57150</xdr:colOff>
                    <xdr:row>26</xdr:row>
                    <xdr:rowOff>228600</xdr:rowOff>
                  </from>
                  <to>
                    <xdr:col>12</xdr:col>
                    <xdr:colOff>342900</xdr:colOff>
                    <xdr:row>26</xdr:row>
                    <xdr:rowOff>447675</xdr:rowOff>
                  </to>
                </anchor>
              </controlPr>
            </control>
          </mc:Choice>
        </mc:AlternateContent>
        <mc:AlternateContent xmlns:mc="http://schemas.openxmlformats.org/markup-compatibility/2006">
          <mc:Choice Requires="x14">
            <control shapeId="19575" r:id="rId121" name="Check Box 119">
              <controlPr defaultSize="0" autoFill="0" autoLine="0" autoPict="0">
                <anchor moveWithCells="1">
                  <from>
                    <xdr:col>12</xdr:col>
                    <xdr:colOff>57150</xdr:colOff>
                    <xdr:row>29</xdr:row>
                    <xdr:rowOff>38100</xdr:rowOff>
                  </from>
                  <to>
                    <xdr:col>12</xdr:col>
                    <xdr:colOff>342900</xdr:colOff>
                    <xdr:row>29</xdr:row>
                    <xdr:rowOff>257175</xdr:rowOff>
                  </to>
                </anchor>
              </controlPr>
            </control>
          </mc:Choice>
        </mc:AlternateContent>
        <mc:AlternateContent xmlns:mc="http://schemas.openxmlformats.org/markup-compatibility/2006">
          <mc:Choice Requires="x14">
            <control shapeId="19576" r:id="rId122" name="Check Box 120">
              <controlPr defaultSize="0" autoFill="0" autoLine="0" autoPict="0">
                <anchor moveWithCells="1">
                  <from>
                    <xdr:col>12</xdr:col>
                    <xdr:colOff>57150</xdr:colOff>
                    <xdr:row>29</xdr:row>
                    <xdr:rowOff>228600</xdr:rowOff>
                  </from>
                  <to>
                    <xdr:col>12</xdr:col>
                    <xdr:colOff>342900</xdr:colOff>
                    <xdr:row>29</xdr:row>
                    <xdr:rowOff>447675</xdr:rowOff>
                  </to>
                </anchor>
              </controlPr>
            </control>
          </mc:Choice>
        </mc:AlternateContent>
        <mc:AlternateContent xmlns:mc="http://schemas.openxmlformats.org/markup-compatibility/2006">
          <mc:Choice Requires="x14">
            <control shapeId="19577" r:id="rId123" name="Check Box 121">
              <controlPr defaultSize="0" autoFill="0" autoLine="0" autoPict="0">
                <anchor moveWithCells="1">
                  <from>
                    <xdr:col>12</xdr:col>
                    <xdr:colOff>57150</xdr:colOff>
                    <xdr:row>27</xdr:row>
                    <xdr:rowOff>38100</xdr:rowOff>
                  </from>
                  <to>
                    <xdr:col>12</xdr:col>
                    <xdr:colOff>342900</xdr:colOff>
                    <xdr:row>27</xdr:row>
                    <xdr:rowOff>257175</xdr:rowOff>
                  </to>
                </anchor>
              </controlPr>
            </control>
          </mc:Choice>
        </mc:AlternateContent>
        <mc:AlternateContent xmlns:mc="http://schemas.openxmlformats.org/markup-compatibility/2006">
          <mc:Choice Requires="x14">
            <control shapeId="19578" r:id="rId124" name="Check Box 122">
              <controlPr defaultSize="0" autoFill="0" autoLine="0" autoPict="0">
                <anchor moveWithCells="1">
                  <from>
                    <xdr:col>12</xdr:col>
                    <xdr:colOff>57150</xdr:colOff>
                    <xdr:row>27</xdr:row>
                    <xdr:rowOff>228600</xdr:rowOff>
                  </from>
                  <to>
                    <xdr:col>12</xdr:col>
                    <xdr:colOff>342900</xdr:colOff>
                    <xdr:row>27</xdr:row>
                    <xdr:rowOff>447675</xdr:rowOff>
                  </to>
                </anchor>
              </controlPr>
            </control>
          </mc:Choice>
        </mc:AlternateContent>
        <mc:AlternateContent xmlns:mc="http://schemas.openxmlformats.org/markup-compatibility/2006">
          <mc:Choice Requires="x14">
            <control shapeId="19579" r:id="rId125" name="Check Box 123">
              <controlPr defaultSize="0" autoFill="0" autoLine="0" autoPict="0">
                <anchor moveWithCells="1">
                  <from>
                    <xdr:col>12</xdr:col>
                    <xdr:colOff>57150</xdr:colOff>
                    <xdr:row>21</xdr:row>
                    <xdr:rowOff>0</xdr:rowOff>
                  </from>
                  <to>
                    <xdr:col>12</xdr:col>
                    <xdr:colOff>342900</xdr:colOff>
                    <xdr:row>21</xdr:row>
                    <xdr:rowOff>228600</xdr:rowOff>
                  </to>
                </anchor>
              </controlPr>
            </control>
          </mc:Choice>
        </mc:AlternateContent>
        <mc:AlternateContent xmlns:mc="http://schemas.openxmlformats.org/markup-compatibility/2006">
          <mc:Choice Requires="x14">
            <control shapeId="19580" r:id="rId126" name="Check Box 124">
              <controlPr defaultSize="0" autoFill="0" autoLine="0" autoPict="0">
                <anchor moveWithCells="1">
                  <from>
                    <xdr:col>12</xdr:col>
                    <xdr:colOff>57150</xdr:colOff>
                    <xdr:row>21</xdr:row>
                    <xdr:rowOff>228600</xdr:rowOff>
                  </from>
                  <to>
                    <xdr:col>12</xdr:col>
                    <xdr:colOff>342900</xdr:colOff>
                    <xdr:row>21</xdr:row>
                    <xdr:rowOff>447675</xdr:rowOff>
                  </to>
                </anchor>
              </controlPr>
            </control>
          </mc:Choice>
        </mc:AlternateContent>
        <mc:AlternateContent xmlns:mc="http://schemas.openxmlformats.org/markup-compatibility/2006">
          <mc:Choice Requires="x14">
            <control shapeId="19581" r:id="rId127" name="Check Box 125">
              <controlPr defaultSize="0" autoFill="0" autoLine="0" autoPict="0">
                <anchor moveWithCells="1">
                  <from>
                    <xdr:col>12</xdr:col>
                    <xdr:colOff>57150</xdr:colOff>
                    <xdr:row>25</xdr:row>
                    <xdr:rowOff>38100</xdr:rowOff>
                  </from>
                  <to>
                    <xdr:col>12</xdr:col>
                    <xdr:colOff>342900</xdr:colOff>
                    <xdr:row>25</xdr:row>
                    <xdr:rowOff>257175</xdr:rowOff>
                  </to>
                </anchor>
              </controlPr>
            </control>
          </mc:Choice>
        </mc:AlternateContent>
        <mc:AlternateContent xmlns:mc="http://schemas.openxmlformats.org/markup-compatibility/2006">
          <mc:Choice Requires="x14">
            <control shapeId="19582" r:id="rId128" name="Check Box 126">
              <controlPr defaultSize="0" autoFill="0" autoLine="0" autoPict="0">
                <anchor moveWithCells="1">
                  <from>
                    <xdr:col>12</xdr:col>
                    <xdr:colOff>57150</xdr:colOff>
                    <xdr:row>25</xdr:row>
                    <xdr:rowOff>228600</xdr:rowOff>
                  </from>
                  <to>
                    <xdr:col>12</xdr:col>
                    <xdr:colOff>342900</xdr:colOff>
                    <xdr:row>25</xdr:row>
                    <xdr:rowOff>447675</xdr:rowOff>
                  </to>
                </anchor>
              </controlPr>
            </control>
          </mc:Choice>
        </mc:AlternateContent>
        <mc:AlternateContent xmlns:mc="http://schemas.openxmlformats.org/markup-compatibility/2006">
          <mc:Choice Requires="x14">
            <control shapeId="19584" r:id="rId129" name="Check Box 128">
              <controlPr defaultSize="0" autoFill="0" autoLine="0" autoPict="0">
                <anchor moveWithCells="1">
                  <from>
                    <xdr:col>12</xdr:col>
                    <xdr:colOff>57150</xdr:colOff>
                    <xdr:row>14</xdr:row>
                    <xdr:rowOff>228600</xdr:rowOff>
                  </from>
                  <to>
                    <xdr:col>12</xdr:col>
                    <xdr:colOff>342900</xdr:colOff>
                    <xdr:row>14</xdr:row>
                    <xdr:rowOff>447675</xdr:rowOff>
                  </to>
                </anchor>
              </controlPr>
            </control>
          </mc:Choice>
        </mc:AlternateContent>
        <mc:AlternateContent xmlns:mc="http://schemas.openxmlformats.org/markup-compatibility/2006">
          <mc:Choice Requires="x14">
            <control shapeId="19585" r:id="rId130" name="Check Box 129">
              <controlPr defaultSize="0" autoFill="0" autoLine="0" autoPict="0">
                <anchor moveWithCells="1">
                  <from>
                    <xdr:col>12</xdr:col>
                    <xdr:colOff>57150</xdr:colOff>
                    <xdr:row>28</xdr:row>
                    <xdr:rowOff>38100</xdr:rowOff>
                  </from>
                  <to>
                    <xdr:col>12</xdr:col>
                    <xdr:colOff>342900</xdr:colOff>
                    <xdr:row>28</xdr:row>
                    <xdr:rowOff>257175</xdr:rowOff>
                  </to>
                </anchor>
              </controlPr>
            </control>
          </mc:Choice>
        </mc:AlternateContent>
        <mc:AlternateContent xmlns:mc="http://schemas.openxmlformats.org/markup-compatibility/2006">
          <mc:Choice Requires="x14">
            <control shapeId="19586" r:id="rId131" name="Check Box 130">
              <controlPr defaultSize="0" autoFill="0" autoLine="0" autoPict="0">
                <anchor moveWithCells="1">
                  <from>
                    <xdr:col>12</xdr:col>
                    <xdr:colOff>57150</xdr:colOff>
                    <xdr:row>28</xdr:row>
                    <xdr:rowOff>228600</xdr:rowOff>
                  </from>
                  <to>
                    <xdr:col>12</xdr:col>
                    <xdr:colOff>342900</xdr:colOff>
                    <xdr:row>28</xdr:row>
                    <xdr:rowOff>447675</xdr:rowOff>
                  </to>
                </anchor>
              </controlPr>
            </control>
          </mc:Choice>
        </mc:AlternateContent>
        <mc:AlternateContent xmlns:mc="http://schemas.openxmlformats.org/markup-compatibility/2006">
          <mc:Choice Requires="x14">
            <control shapeId="19587" r:id="rId132" name="Check Box 131">
              <controlPr defaultSize="0" autoFill="0" autoLine="0" autoPict="0">
                <anchor moveWithCells="1">
                  <from>
                    <xdr:col>12</xdr:col>
                    <xdr:colOff>57150</xdr:colOff>
                    <xdr:row>24</xdr:row>
                    <xdr:rowOff>38100</xdr:rowOff>
                  </from>
                  <to>
                    <xdr:col>12</xdr:col>
                    <xdr:colOff>342900</xdr:colOff>
                    <xdr:row>24</xdr:row>
                    <xdr:rowOff>257175</xdr:rowOff>
                  </to>
                </anchor>
              </controlPr>
            </control>
          </mc:Choice>
        </mc:AlternateContent>
        <mc:AlternateContent xmlns:mc="http://schemas.openxmlformats.org/markup-compatibility/2006">
          <mc:Choice Requires="x14">
            <control shapeId="19588" r:id="rId133" name="Check Box 132">
              <controlPr defaultSize="0" autoFill="0" autoLine="0" autoPict="0">
                <anchor moveWithCells="1">
                  <from>
                    <xdr:col>12</xdr:col>
                    <xdr:colOff>57150</xdr:colOff>
                    <xdr:row>24</xdr:row>
                    <xdr:rowOff>228600</xdr:rowOff>
                  </from>
                  <to>
                    <xdr:col>12</xdr:col>
                    <xdr:colOff>342900</xdr:colOff>
                    <xdr:row>24</xdr:row>
                    <xdr:rowOff>447675</xdr:rowOff>
                  </to>
                </anchor>
              </controlPr>
            </control>
          </mc:Choice>
        </mc:AlternateContent>
        <mc:AlternateContent xmlns:mc="http://schemas.openxmlformats.org/markup-compatibility/2006">
          <mc:Choice Requires="x14">
            <control shapeId="19589" r:id="rId134" name="Check Box 133">
              <controlPr defaultSize="0" autoFill="0" autoLine="0" autoPict="0">
                <anchor moveWithCells="1">
                  <from>
                    <xdr:col>12</xdr:col>
                    <xdr:colOff>57150</xdr:colOff>
                    <xdr:row>24</xdr:row>
                    <xdr:rowOff>38100</xdr:rowOff>
                  </from>
                  <to>
                    <xdr:col>12</xdr:col>
                    <xdr:colOff>342900</xdr:colOff>
                    <xdr:row>24</xdr:row>
                    <xdr:rowOff>257175</xdr:rowOff>
                  </to>
                </anchor>
              </controlPr>
            </control>
          </mc:Choice>
        </mc:AlternateContent>
        <mc:AlternateContent xmlns:mc="http://schemas.openxmlformats.org/markup-compatibility/2006">
          <mc:Choice Requires="x14">
            <control shapeId="19590" r:id="rId135" name="Check Box 134">
              <controlPr defaultSize="0" autoFill="0" autoLine="0" autoPict="0">
                <anchor moveWithCells="1">
                  <from>
                    <xdr:col>12</xdr:col>
                    <xdr:colOff>57150</xdr:colOff>
                    <xdr:row>24</xdr:row>
                    <xdr:rowOff>228600</xdr:rowOff>
                  </from>
                  <to>
                    <xdr:col>12</xdr:col>
                    <xdr:colOff>342900</xdr:colOff>
                    <xdr:row>24</xdr:row>
                    <xdr:rowOff>447675</xdr:rowOff>
                  </to>
                </anchor>
              </controlPr>
            </control>
          </mc:Choice>
        </mc:AlternateContent>
        <mc:AlternateContent xmlns:mc="http://schemas.openxmlformats.org/markup-compatibility/2006">
          <mc:Choice Requires="x14">
            <control shapeId="19591" r:id="rId136" name="Check Box 135">
              <controlPr defaultSize="0" autoFill="0" autoLine="0" autoPict="0">
                <anchor moveWithCells="1">
                  <from>
                    <xdr:col>12</xdr:col>
                    <xdr:colOff>57150</xdr:colOff>
                    <xdr:row>26</xdr:row>
                    <xdr:rowOff>38100</xdr:rowOff>
                  </from>
                  <to>
                    <xdr:col>12</xdr:col>
                    <xdr:colOff>342900</xdr:colOff>
                    <xdr:row>26</xdr:row>
                    <xdr:rowOff>257175</xdr:rowOff>
                  </to>
                </anchor>
              </controlPr>
            </control>
          </mc:Choice>
        </mc:AlternateContent>
        <mc:AlternateContent xmlns:mc="http://schemas.openxmlformats.org/markup-compatibility/2006">
          <mc:Choice Requires="x14">
            <control shapeId="19592" r:id="rId137" name="Check Box 136">
              <controlPr defaultSize="0" autoFill="0" autoLine="0" autoPict="0">
                <anchor moveWithCells="1">
                  <from>
                    <xdr:col>12</xdr:col>
                    <xdr:colOff>57150</xdr:colOff>
                    <xdr:row>26</xdr:row>
                    <xdr:rowOff>228600</xdr:rowOff>
                  </from>
                  <to>
                    <xdr:col>12</xdr:col>
                    <xdr:colOff>342900</xdr:colOff>
                    <xdr:row>26</xdr:row>
                    <xdr:rowOff>447675</xdr:rowOff>
                  </to>
                </anchor>
              </controlPr>
            </control>
          </mc:Choice>
        </mc:AlternateContent>
        <mc:AlternateContent xmlns:mc="http://schemas.openxmlformats.org/markup-compatibility/2006">
          <mc:Choice Requires="x14">
            <control shapeId="19593" r:id="rId138" name="Check Box 137">
              <controlPr defaultSize="0" autoFill="0" autoLine="0" autoPict="0">
                <anchor moveWithCells="1">
                  <from>
                    <xdr:col>12</xdr:col>
                    <xdr:colOff>57150</xdr:colOff>
                    <xdr:row>26</xdr:row>
                    <xdr:rowOff>38100</xdr:rowOff>
                  </from>
                  <to>
                    <xdr:col>12</xdr:col>
                    <xdr:colOff>342900</xdr:colOff>
                    <xdr:row>26</xdr:row>
                    <xdr:rowOff>257175</xdr:rowOff>
                  </to>
                </anchor>
              </controlPr>
            </control>
          </mc:Choice>
        </mc:AlternateContent>
        <mc:AlternateContent xmlns:mc="http://schemas.openxmlformats.org/markup-compatibility/2006">
          <mc:Choice Requires="x14">
            <control shapeId="19594" r:id="rId139" name="Check Box 138">
              <controlPr defaultSize="0" autoFill="0" autoLine="0" autoPict="0">
                <anchor moveWithCells="1">
                  <from>
                    <xdr:col>12</xdr:col>
                    <xdr:colOff>57150</xdr:colOff>
                    <xdr:row>26</xdr:row>
                    <xdr:rowOff>228600</xdr:rowOff>
                  </from>
                  <to>
                    <xdr:col>12</xdr:col>
                    <xdr:colOff>342900</xdr:colOff>
                    <xdr:row>26</xdr:row>
                    <xdr:rowOff>447675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S41"/>
  <sheetViews>
    <sheetView view="pageBreakPreview" topLeftCell="A6" zoomScaleNormal="100" zoomScaleSheetLayoutView="100" workbookViewId="0">
      <selection activeCell="A19" sqref="A19:V19"/>
    </sheetView>
  </sheetViews>
  <sheetFormatPr defaultColWidth="9" defaultRowHeight="13.5"/>
  <cols>
    <col min="1" max="1" width="3.125" style="113" customWidth="1"/>
    <col min="2" max="2" width="16.125" style="113" bestFit="1" customWidth="1"/>
    <col min="3" max="3" width="2.875" style="113" customWidth="1"/>
    <col min="4" max="5" width="4.25" style="113" customWidth="1"/>
    <col min="6" max="6" width="3.875" style="113" customWidth="1"/>
    <col min="7" max="8" width="5" style="113" customWidth="1"/>
    <col min="9" max="9" width="3.875" style="113" customWidth="1"/>
    <col min="10" max="10" width="4" style="113" customWidth="1"/>
    <col min="11" max="11" width="3.25" style="113" customWidth="1"/>
    <col min="12" max="12" width="5" style="113" customWidth="1"/>
    <col min="13" max="13" width="4.375" style="113" customWidth="1"/>
    <col min="14" max="16" width="5.125" style="113" customWidth="1"/>
    <col min="17" max="17" width="4" style="113" customWidth="1"/>
    <col min="18" max="18" width="3.375" style="113" bestFit="1" customWidth="1"/>
    <col min="19" max="19" width="4.375" style="113" customWidth="1"/>
    <col min="20" max="20" width="3.375" style="113" bestFit="1" customWidth="1"/>
    <col min="21" max="21" width="3.375" style="113" customWidth="1"/>
    <col min="22" max="22" width="7.375" style="113" bestFit="1" customWidth="1"/>
    <col min="23" max="23" width="9" style="113"/>
    <col min="24" max="24" width="3.125" style="113" customWidth="1"/>
    <col min="25" max="25" width="16.125" style="113" bestFit="1" customWidth="1"/>
    <col min="26" max="26" width="2.875" style="113" customWidth="1"/>
    <col min="27" max="28" width="4.25" style="113" customWidth="1"/>
    <col min="29" max="29" width="3.875" style="113" customWidth="1"/>
    <col min="30" max="31" width="5" style="113" customWidth="1"/>
    <col min="32" max="32" width="3.875" style="113" customWidth="1"/>
    <col min="33" max="33" width="4" style="113" customWidth="1"/>
    <col min="34" max="34" width="3.25" style="113" customWidth="1"/>
    <col min="35" max="35" width="5" style="113" customWidth="1"/>
    <col min="36" max="36" width="4.375" style="113" customWidth="1"/>
    <col min="37" max="39" width="5.125" style="113" customWidth="1"/>
    <col min="40" max="40" width="4" style="113" customWidth="1"/>
    <col min="41" max="41" width="3.375" style="113" bestFit="1" customWidth="1"/>
    <col min="42" max="42" width="4.375" style="113" customWidth="1"/>
    <col min="43" max="43" width="3.375" style="113" bestFit="1" customWidth="1"/>
    <col min="44" max="44" width="3.375" style="113" customWidth="1"/>
    <col min="45" max="45" width="7.375" style="113" bestFit="1" customWidth="1"/>
    <col min="46" max="16384" width="9" style="113"/>
  </cols>
  <sheetData>
    <row r="1" spans="1:45" ht="18.75" customHeight="1">
      <c r="A1" s="1070" t="s">
        <v>308</v>
      </c>
      <c r="B1" s="1071"/>
      <c r="C1" s="1071"/>
      <c r="D1" s="1071"/>
      <c r="E1" s="1071"/>
      <c r="F1" s="1071"/>
      <c r="G1" s="1071"/>
      <c r="H1" s="1071"/>
      <c r="I1" s="1071"/>
      <c r="J1" s="1071"/>
      <c r="K1" s="1071"/>
      <c r="L1" s="1071"/>
      <c r="M1" s="1071"/>
      <c r="N1" s="1071"/>
      <c r="O1" s="1071"/>
      <c r="P1" s="1071"/>
      <c r="Q1" s="1071"/>
      <c r="R1" s="1071"/>
      <c r="S1" s="1071"/>
      <c r="T1" s="1071"/>
      <c r="U1" s="1071"/>
      <c r="V1" s="1071"/>
      <c r="X1" s="1070" t="s">
        <v>308</v>
      </c>
      <c r="Y1" s="1071"/>
      <c r="Z1" s="1071"/>
      <c r="AA1" s="1071"/>
      <c r="AB1" s="1071"/>
      <c r="AC1" s="1071"/>
      <c r="AD1" s="1071"/>
      <c r="AE1" s="1071"/>
      <c r="AF1" s="1071"/>
      <c r="AG1" s="1071"/>
      <c r="AH1" s="1071"/>
      <c r="AI1" s="1071"/>
      <c r="AJ1" s="1071"/>
      <c r="AK1" s="1071"/>
      <c r="AL1" s="1071"/>
      <c r="AM1" s="1071"/>
      <c r="AN1" s="1071"/>
      <c r="AO1" s="1071"/>
      <c r="AP1" s="1071"/>
      <c r="AQ1" s="1071"/>
      <c r="AR1" s="1071"/>
      <c r="AS1" s="1071"/>
    </row>
    <row r="2" spans="1:45" ht="18" customHeight="1">
      <c r="A2" s="302"/>
      <c r="B2" s="303"/>
      <c r="C2" s="303"/>
      <c r="D2" s="303"/>
      <c r="E2" s="303"/>
      <c r="F2" s="303"/>
      <c r="G2" s="303"/>
      <c r="H2" s="303"/>
      <c r="I2" s="303"/>
      <c r="J2" s="303"/>
      <c r="K2" s="303"/>
      <c r="L2" s="303"/>
      <c r="M2" s="303"/>
      <c r="N2" s="303"/>
      <c r="O2" s="303"/>
      <c r="P2" s="303"/>
      <c r="Q2" s="303"/>
      <c r="R2" s="303"/>
      <c r="S2" s="303"/>
      <c r="T2" s="303"/>
      <c r="U2" s="303"/>
      <c r="V2" s="303"/>
      <c r="X2" s="302"/>
      <c r="Y2" s="303"/>
      <c r="Z2" s="303"/>
      <c r="AA2" s="303"/>
      <c r="AB2" s="303"/>
      <c r="AC2" s="303"/>
      <c r="AD2" s="303"/>
      <c r="AE2" s="303"/>
      <c r="AF2" s="303"/>
      <c r="AG2" s="303"/>
      <c r="AH2" s="303"/>
      <c r="AI2" s="303"/>
      <c r="AJ2" s="303"/>
      <c r="AK2" s="303"/>
      <c r="AL2" s="303"/>
      <c r="AM2" s="303"/>
      <c r="AN2" s="303"/>
      <c r="AO2" s="303"/>
      <c r="AP2" s="303"/>
      <c r="AQ2" s="303"/>
      <c r="AR2" s="303"/>
      <c r="AS2" s="303"/>
    </row>
    <row r="9" spans="1:45" ht="15" customHeight="1"/>
    <row r="10" spans="1:45" ht="37.5" customHeight="1">
      <c r="A10" s="304" t="s">
        <v>309</v>
      </c>
      <c r="B10" s="305"/>
      <c r="C10" s="305"/>
      <c r="D10" s="305"/>
      <c r="E10" s="305"/>
      <c r="F10" s="305"/>
      <c r="G10" s="305"/>
      <c r="H10" s="305"/>
      <c r="I10" s="305"/>
      <c r="J10" s="305"/>
      <c r="K10" s="305"/>
      <c r="L10" s="305"/>
      <c r="M10" s="305"/>
      <c r="N10" s="305"/>
      <c r="O10" s="305"/>
      <c r="P10" s="305"/>
      <c r="Q10" s="305"/>
      <c r="R10" s="305"/>
      <c r="S10" s="305"/>
      <c r="T10" s="305"/>
      <c r="U10" s="305"/>
      <c r="V10" s="305"/>
      <c r="X10" s="511" t="s">
        <v>2158</v>
      </c>
      <c r="Y10" s="305"/>
      <c r="Z10" s="305"/>
      <c r="AA10" s="305"/>
      <c r="AB10" s="305"/>
      <c r="AC10" s="305"/>
      <c r="AD10" s="305"/>
      <c r="AE10" s="305"/>
      <c r="AF10" s="305"/>
      <c r="AG10" s="305"/>
      <c r="AH10" s="305"/>
      <c r="AI10" s="305"/>
      <c r="AJ10" s="305"/>
      <c r="AK10" s="305"/>
      <c r="AL10" s="305"/>
      <c r="AM10" s="305"/>
      <c r="AN10" s="305"/>
      <c r="AO10" s="305"/>
      <c r="AP10" s="305"/>
      <c r="AQ10" s="305"/>
      <c r="AR10" s="305"/>
      <c r="AS10" s="305"/>
    </row>
    <row r="11" spans="1:45" ht="37.5" customHeight="1">
      <c r="A11" s="1070" t="s">
        <v>310</v>
      </c>
      <c r="B11" s="1071"/>
      <c r="C11" s="1071"/>
      <c r="D11" s="1071"/>
      <c r="E11" s="1071"/>
      <c r="F11" s="1071"/>
      <c r="G11" s="1071"/>
      <c r="H11" s="1071"/>
      <c r="I11" s="1071"/>
      <c r="J11" s="1071"/>
      <c r="K11" s="1071"/>
      <c r="L11" s="1071"/>
      <c r="M11" s="1071"/>
      <c r="N11" s="1071"/>
      <c r="O11" s="1071"/>
      <c r="P11" s="1071"/>
      <c r="Q11" s="1071"/>
      <c r="R11" s="1071"/>
      <c r="S11" s="1071"/>
      <c r="T11" s="1071"/>
      <c r="U11" s="1071"/>
      <c r="V11" s="1071"/>
      <c r="X11" s="1075" t="s">
        <v>2160</v>
      </c>
      <c r="Y11" s="1075"/>
      <c r="Z11" s="1075"/>
      <c r="AA11" s="1075"/>
      <c r="AB11" s="1075"/>
      <c r="AC11" s="1075"/>
      <c r="AD11" s="1075"/>
      <c r="AE11" s="1075"/>
      <c r="AF11" s="1075"/>
      <c r="AG11" s="1075"/>
      <c r="AH11" s="1075"/>
      <c r="AI11" s="1075"/>
      <c r="AJ11" s="1075"/>
      <c r="AK11" s="1075"/>
      <c r="AL11" s="1075"/>
      <c r="AM11" s="1075"/>
      <c r="AN11" s="1075"/>
      <c r="AO11" s="1075"/>
      <c r="AP11" s="1075"/>
      <c r="AQ11" s="1075"/>
      <c r="AR11" s="1075"/>
      <c r="AS11" s="1075"/>
    </row>
    <row r="12" spans="1:45" ht="9" customHeight="1">
      <c r="A12" s="305"/>
      <c r="B12" s="306"/>
      <c r="C12" s="306"/>
      <c r="D12" s="306"/>
      <c r="E12" s="306"/>
      <c r="F12" s="306"/>
      <c r="G12" s="306"/>
      <c r="H12" s="306"/>
      <c r="I12" s="306"/>
      <c r="J12" s="306"/>
      <c r="K12" s="306"/>
      <c r="L12" s="306"/>
      <c r="M12" s="306"/>
      <c r="N12" s="306"/>
      <c r="O12" s="306"/>
      <c r="P12" s="306"/>
      <c r="Q12" s="306"/>
      <c r="R12" s="306"/>
      <c r="S12" s="306"/>
      <c r="T12" s="306"/>
      <c r="U12" s="306"/>
      <c r="V12" s="306"/>
      <c r="X12" s="305"/>
      <c r="Y12" s="306"/>
      <c r="Z12" s="306"/>
      <c r="AA12" s="306"/>
      <c r="AB12" s="306"/>
      <c r="AC12" s="306"/>
      <c r="AD12" s="306"/>
      <c r="AE12" s="306"/>
      <c r="AF12" s="306"/>
      <c r="AG12" s="306"/>
      <c r="AH12" s="306"/>
      <c r="AI12" s="306"/>
      <c r="AJ12" s="306"/>
      <c r="AK12" s="306"/>
      <c r="AL12" s="306"/>
      <c r="AM12" s="306"/>
      <c r="AN12" s="306"/>
      <c r="AO12" s="306"/>
      <c r="AP12" s="306"/>
      <c r="AQ12" s="306"/>
      <c r="AR12" s="306"/>
      <c r="AS12" s="306"/>
    </row>
    <row r="13" spans="1:45" ht="58.5" customHeight="1">
      <c r="A13" s="1070" t="s">
        <v>2032</v>
      </c>
      <c r="B13" s="1071"/>
      <c r="C13" s="1071"/>
      <c r="D13" s="1071"/>
      <c r="E13" s="1071"/>
      <c r="F13" s="1071"/>
      <c r="G13" s="1071"/>
      <c r="H13" s="1071"/>
      <c r="I13" s="1071"/>
      <c r="J13" s="1071"/>
      <c r="K13" s="1071"/>
      <c r="L13" s="1071"/>
      <c r="M13" s="1071"/>
      <c r="N13" s="1071"/>
      <c r="O13" s="1071"/>
      <c r="P13" s="1071"/>
      <c r="Q13" s="1071"/>
      <c r="R13" s="1071"/>
      <c r="S13" s="1071"/>
      <c r="T13" s="1071"/>
      <c r="U13" s="1071"/>
      <c r="V13" s="1071"/>
      <c r="X13" s="1075" t="s">
        <v>2159</v>
      </c>
      <c r="Y13" s="1075"/>
      <c r="Z13" s="1075"/>
      <c r="AA13" s="1075"/>
      <c r="AB13" s="1075"/>
      <c r="AC13" s="1075"/>
      <c r="AD13" s="1075"/>
      <c r="AE13" s="1075"/>
      <c r="AF13" s="1075"/>
      <c r="AG13" s="1075"/>
      <c r="AH13" s="1075"/>
      <c r="AI13" s="1075"/>
      <c r="AJ13" s="1075"/>
      <c r="AK13" s="1075"/>
      <c r="AL13" s="1075"/>
      <c r="AM13" s="1075"/>
      <c r="AN13" s="1075"/>
      <c r="AO13" s="1075"/>
      <c r="AP13" s="1075"/>
      <c r="AQ13" s="1075"/>
      <c r="AR13" s="1075"/>
      <c r="AS13" s="1075"/>
    </row>
    <row r="14" spans="1:45" ht="10.5" customHeight="1">
      <c r="A14" s="305"/>
      <c r="B14" s="306"/>
      <c r="C14" s="306"/>
      <c r="D14" s="306"/>
      <c r="E14" s="306"/>
      <c r="F14" s="306"/>
      <c r="G14" s="306"/>
      <c r="H14" s="306"/>
      <c r="I14" s="306"/>
      <c r="J14" s="306"/>
      <c r="K14" s="306"/>
      <c r="L14" s="306"/>
      <c r="M14" s="306"/>
      <c r="N14" s="306"/>
      <c r="O14" s="306"/>
      <c r="P14" s="306"/>
      <c r="Q14" s="306"/>
      <c r="R14" s="306"/>
      <c r="S14" s="306"/>
      <c r="T14" s="306"/>
      <c r="U14" s="306"/>
      <c r="V14" s="306"/>
      <c r="X14" s="305"/>
      <c r="Y14" s="306"/>
      <c r="Z14" s="306"/>
      <c r="AA14" s="306"/>
      <c r="AB14" s="306"/>
      <c r="AC14" s="306"/>
      <c r="AD14" s="306"/>
      <c r="AE14" s="306"/>
      <c r="AF14" s="306"/>
      <c r="AG14" s="306"/>
      <c r="AH14" s="306"/>
      <c r="AI14" s="306"/>
      <c r="AJ14" s="306"/>
      <c r="AK14" s="306"/>
      <c r="AL14" s="306"/>
      <c r="AM14" s="306"/>
      <c r="AN14" s="306"/>
      <c r="AO14" s="306"/>
      <c r="AP14" s="306"/>
      <c r="AQ14" s="306"/>
      <c r="AR14" s="306"/>
      <c r="AS14" s="306"/>
    </row>
    <row r="15" spans="1:45" ht="58.5" customHeight="1">
      <c r="A15" s="1070" t="s">
        <v>311</v>
      </c>
      <c r="B15" s="1071"/>
      <c r="C15" s="1071"/>
      <c r="D15" s="1071"/>
      <c r="E15" s="1071"/>
      <c r="F15" s="1071"/>
      <c r="G15" s="1071"/>
      <c r="H15" s="1071"/>
      <c r="I15" s="1071"/>
      <c r="J15" s="1071"/>
      <c r="K15" s="1071"/>
      <c r="L15" s="1071"/>
      <c r="M15" s="1071"/>
      <c r="N15" s="1071"/>
      <c r="O15" s="1071"/>
      <c r="P15" s="1071"/>
      <c r="Q15" s="1071"/>
      <c r="R15" s="1071"/>
      <c r="S15" s="1071"/>
      <c r="T15" s="1071"/>
      <c r="U15" s="1071"/>
      <c r="V15" s="1071"/>
      <c r="X15" s="1070" t="s">
        <v>2161</v>
      </c>
      <c r="Y15" s="1071"/>
      <c r="Z15" s="1071"/>
      <c r="AA15" s="1071"/>
      <c r="AB15" s="1071"/>
      <c r="AC15" s="1071"/>
      <c r="AD15" s="1071"/>
      <c r="AE15" s="1071"/>
      <c r="AF15" s="1071"/>
      <c r="AG15" s="1071"/>
      <c r="AH15" s="1071"/>
      <c r="AI15" s="1071"/>
      <c r="AJ15" s="1071"/>
      <c r="AK15" s="1071"/>
      <c r="AL15" s="1071"/>
      <c r="AM15" s="1071"/>
      <c r="AN15" s="1071"/>
      <c r="AO15" s="1071"/>
      <c r="AP15" s="1071"/>
      <c r="AQ15" s="1071"/>
      <c r="AR15" s="1071"/>
      <c r="AS15" s="1071"/>
    </row>
    <row r="16" spans="1:45" ht="13.15" customHeight="1">
      <c r="A16" s="305"/>
      <c r="B16" s="305"/>
      <c r="C16" s="305"/>
      <c r="D16" s="305"/>
      <c r="E16" s="305"/>
      <c r="F16" s="305"/>
      <c r="G16" s="305"/>
      <c r="H16" s="305"/>
      <c r="I16" s="305"/>
      <c r="J16" s="305"/>
      <c r="K16" s="305"/>
      <c r="L16" s="305"/>
      <c r="M16" s="305"/>
      <c r="N16" s="305"/>
      <c r="O16" s="305"/>
      <c r="P16" s="305"/>
      <c r="Q16" s="305"/>
      <c r="R16" s="305"/>
      <c r="S16" s="305"/>
      <c r="T16" s="305"/>
      <c r="U16" s="305"/>
      <c r="V16" s="305"/>
      <c r="X16" s="305"/>
      <c r="Y16" s="305"/>
      <c r="Z16" s="305"/>
      <c r="AA16" s="305"/>
      <c r="AB16" s="305"/>
      <c r="AC16" s="305"/>
      <c r="AD16" s="305"/>
      <c r="AE16" s="305"/>
      <c r="AF16" s="305"/>
      <c r="AG16" s="305"/>
      <c r="AH16" s="305"/>
      <c r="AI16" s="305"/>
      <c r="AJ16" s="305"/>
      <c r="AK16" s="305"/>
      <c r="AL16" s="305"/>
      <c r="AM16" s="305"/>
      <c r="AN16" s="305"/>
      <c r="AO16" s="305"/>
      <c r="AP16" s="305"/>
      <c r="AQ16" s="305"/>
      <c r="AR16" s="305"/>
      <c r="AS16" s="305"/>
    </row>
    <row r="17" spans="1:45" ht="13.15" customHeight="1">
      <c r="A17" s="305"/>
      <c r="B17" s="305"/>
      <c r="C17" s="305"/>
      <c r="D17" s="305"/>
      <c r="E17" s="305"/>
      <c r="F17" s="305"/>
      <c r="G17" s="305"/>
      <c r="H17" s="305"/>
      <c r="I17" s="305"/>
      <c r="J17" s="305"/>
      <c r="K17" s="305"/>
      <c r="L17" s="305"/>
      <c r="M17" s="305"/>
      <c r="N17" s="305"/>
      <c r="O17" s="305"/>
      <c r="P17" s="305"/>
      <c r="Q17" s="305"/>
      <c r="R17" s="305"/>
      <c r="S17" s="305"/>
      <c r="T17" s="305"/>
      <c r="U17" s="305"/>
      <c r="V17" s="305"/>
      <c r="X17" s="305"/>
      <c r="Y17" s="305"/>
      <c r="Z17" s="305"/>
      <c r="AA17" s="305"/>
      <c r="AB17" s="305"/>
      <c r="AC17" s="305"/>
      <c r="AD17" s="305"/>
      <c r="AE17" s="305"/>
      <c r="AF17" s="305"/>
      <c r="AG17" s="305"/>
      <c r="AH17" s="305"/>
      <c r="AI17" s="305"/>
      <c r="AJ17" s="305"/>
      <c r="AK17" s="305"/>
      <c r="AL17" s="305"/>
      <c r="AM17" s="305"/>
      <c r="AN17" s="305"/>
      <c r="AO17" s="305"/>
      <c r="AP17" s="305"/>
      <c r="AQ17" s="305"/>
      <c r="AR17" s="305"/>
      <c r="AS17" s="305"/>
    </row>
    <row r="18" spans="1:45" s="301" customFormat="1" ht="37.5" customHeight="1">
      <c r="A18" s="1073" t="s">
        <v>312</v>
      </c>
      <c r="B18" s="1074"/>
      <c r="C18" s="1074"/>
      <c r="D18" s="1074"/>
      <c r="E18" s="1074"/>
      <c r="F18" s="1074"/>
      <c r="G18" s="1074"/>
      <c r="H18" s="1074"/>
      <c r="I18" s="1074"/>
      <c r="J18" s="1074"/>
      <c r="K18" s="1074"/>
      <c r="L18" s="1074"/>
      <c r="M18" s="1074"/>
      <c r="N18" s="1074"/>
      <c r="O18" s="1074"/>
      <c r="P18" s="1074"/>
      <c r="Q18" s="1074"/>
      <c r="R18" s="1074"/>
      <c r="S18" s="1074"/>
      <c r="T18" s="1074"/>
      <c r="U18" s="1074"/>
      <c r="V18" s="1074"/>
      <c r="X18" s="1073" t="s">
        <v>2162</v>
      </c>
      <c r="Y18" s="1074"/>
      <c r="Z18" s="1074"/>
      <c r="AA18" s="1074"/>
      <c r="AB18" s="1074"/>
      <c r="AC18" s="1074"/>
      <c r="AD18" s="1074"/>
      <c r="AE18" s="1074"/>
      <c r="AF18" s="1074"/>
      <c r="AG18" s="1074"/>
      <c r="AH18" s="1074"/>
      <c r="AI18" s="1074"/>
      <c r="AJ18" s="1074"/>
      <c r="AK18" s="1074"/>
      <c r="AL18" s="1074"/>
      <c r="AM18" s="1074"/>
      <c r="AN18" s="1074"/>
      <c r="AO18" s="1074"/>
      <c r="AP18" s="1074"/>
      <c r="AQ18" s="1074"/>
      <c r="AR18" s="1074"/>
      <c r="AS18" s="1074"/>
    </row>
    <row r="19" spans="1:45" s="301" customFormat="1" ht="37.5" customHeight="1">
      <c r="A19" s="1070" t="s">
        <v>313</v>
      </c>
      <c r="B19" s="1071"/>
      <c r="C19" s="1071"/>
      <c r="D19" s="1071"/>
      <c r="E19" s="1071"/>
      <c r="F19" s="1071"/>
      <c r="G19" s="1071"/>
      <c r="H19" s="1071"/>
      <c r="I19" s="1071"/>
      <c r="J19" s="1071"/>
      <c r="K19" s="1071"/>
      <c r="L19" s="1071"/>
      <c r="M19" s="1071"/>
      <c r="N19" s="1071"/>
      <c r="O19" s="1071"/>
      <c r="P19" s="1071"/>
      <c r="Q19" s="1071"/>
      <c r="R19" s="1071"/>
      <c r="S19" s="1071"/>
      <c r="T19" s="1071"/>
      <c r="U19" s="1071"/>
      <c r="V19" s="1071"/>
      <c r="X19" s="1075" t="s">
        <v>2163</v>
      </c>
      <c r="Y19" s="1071"/>
      <c r="Z19" s="1071"/>
      <c r="AA19" s="1071"/>
      <c r="AB19" s="1071"/>
      <c r="AC19" s="1071"/>
      <c r="AD19" s="1071"/>
      <c r="AE19" s="1071"/>
      <c r="AF19" s="1071"/>
      <c r="AG19" s="1071"/>
      <c r="AH19" s="1071"/>
      <c r="AI19" s="1071"/>
      <c r="AJ19" s="1071"/>
      <c r="AK19" s="1071"/>
      <c r="AL19" s="1071"/>
      <c r="AM19" s="1071"/>
      <c r="AN19" s="1071"/>
      <c r="AO19" s="1071"/>
      <c r="AP19" s="1071"/>
      <c r="AQ19" s="1071"/>
      <c r="AR19" s="1071"/>
      <c r="AS19" s="1071"/>
    </row>
    <row r="20" spans="1:45" s="301" customFormat="1" ht="9" customHeight="1">
      <c r="A20" s="307"/>
      <c r="B20" s="308"/>
      <c r="C20" s="308"/>
      <c r="D20" s="308"/>
      <c r="E20" s="308"/>
      <c r="F20" s="308"/>
      <c r="G20" s="308"/>
      <c r="H20" s="308"/>
      <c r="I20" s="308"/>
      <c r="J20" s="308"/>
      <c r="K20" s="308"/>
      <c r="L20" s="308"/>
      <c r="M20" s="308"/>
      <c r="N20" s="308"/>
      <c r="O20" s="308"/>
      <c r="P20" s="308"/>
      <c r="Q20" s="308"/>
      <c r="R20" s="308"/>
      <c r="S20" s="308"/>
      <c r="T20" s="308"/>
      <c r="U20" s="308"/>
      <c r="V20" s="308"/>
      <c r="X20" s="307"/>
      <c r="Y20" s="308"/>
      <c r="Z20" s="308"/>
      <c r="AA20" s="308"/>
      <c r="AB20" s="308"/>
      <c r="AC20" s="308"/>
      <c r="AD20" s="308"/>
      <c r="AE20" s="308"/>
      <c r="AF20" s="308"/>
      <c r="AG20" s="308"/>
      <c r="AH20" s="308"/>
      <c r="AI20" s="308"/>
      <c r="AJ20" s="308"/>
      <c r="AK20" s="308"/>
      <c r="AL20" s="308"/>
      <c r="AM20" s="308"/>
      <c r="AN20" s="308"/>
      <c r="AO20" s="308"/>
      <c r="AP20" s="308"/>
      <c r="AQ20" s="308"/>
      <c r="AR20" s="308"/>
      <c r="AS20" s="308"/>
    </row>
    <row r="21" spans="1:45" s="301" customFormat="1" ht="44.25" customHeight="1">
      <c r="A21" s="1070" t="s">
        <v>314</v>
      </c>
      <c r="B21" s="1071"/>
      <c r="C21" s="1071"/>
      <c r="D21" s="1071"/>
      <c r="E21" s="1071"/>
      <c r="F21" s="1071"/>
      <c r="G21" s="1071"/>
      <c r="H21" s="1071"/>
      <c r="I21" s="1071"/>
      <c r="J21" s="1071"/>
      <c r="K21" s="1071"/>
      <c r="L21" s="1071"/>
      <c r="M21" s="1071"/>
      <c r="N21" s="1071"/>
      <c r="O21" s="1071"/>
      <c r="P21" s="1071"/>
      <c r="Q21" s="1071"/>
      <c r="R21" s="1071"/>
      <c r="S21" s="1071"/>
      <c r="T21" s="1071"/>
      <c r="U21" s="1071"/>
      <c r="V21" s="1071"/>
      <c r="X21" s="1070" t="s">
        <v>2165</v>
      </c>
      <c r="Y21" s="1071"/>
      <c r="Z21" s="1071"/>
      <c r="AA21" s="1071"/>
      <c r="AB21" s="1071"/>
      <c r="AC21" s="1071"/>
      <c r="AD21" s="1071"/>
      <c r="AE21" s="1071"/>
      <c r="AF21" s="1071"/>
      <c r="AG21" s="1071"/>
      <c r="AH21" s="1071"/>
      <c r="AI21" s="1071"/>
      <c r="AJ21" s="1071"/>
      <c r="AK21" s="1071"/>
      <c r="AL21" s="1071"/>
      <c r="AM21" s="1071"/>
      <c r="AN21" s="1071"/>
      <c r="AO21" s="1071"/>
      <c r="AP21" s="1071"/>
      <c r="AQ21" s="1071"/>
      <c r="AR21" s="1071"/>
      <c r="AS21" s="1071"/>
    </row>
    <row r="22" spans="1:45" s="301" customFormat="1" ht="9" customHeight="1">
      <c r="A22" s="307"/>
      <c r="B22" s="308"/>
      <c r="C22" s="308"/>
      <c r="D22" s="308"/>
      <c r="E22" s="308"/>
      <c r="F22" s="308"/>
      <c r="G22" s="308"/>
      <c r="H22" s="308"/>
      <c r="I22" s="308"/>
      <c r="J22" s="308"/>
      <c r="K22" s="308"/>
      <c r="L22" s="308"/>
      <c r="M22" s="308"/>
      <c r="N22" s="308"/>
      <c r="O22" s="308"/>
      <c r="P22" s="308"/>
      <c r="Q22" s="308"/>
      <c r="R22" s="308"/>
      <c r="S22" s="308"/>
      <c r="T22" s="308"/>
      <c r="U22" s="308"/>
      <c r="V22" s="308"/>
      <c r="X22" s="307"/>
      <c r="Y22" s="308"/>
      <c r="Z22" s="308"/>
      <c r="AA22" s="308"/>
      <c r="AB22" s="308"/>
      <c r="AC22" s="308"/>
      <c r="AD22" s="308"/>
      <c r="AE22" s="308"/>
      <c r="AF22" s="308"/>
      <c r="AG22" s="308"/>
      <c r="AH22" s="308"/>
      <c r="AI22" s="308"/>
      <c r="AJ22" s="308"/>
      <c r="AK22" s="308"/>
      <c r="AL22" s="308"/>
      <c r="AM22" s="308"/>
      <c r="AN22" s="308"/>
      <c r="AO22" s="308"/>
      <c r="AP22" s="308"/>
      <c r="AQ22" s="308"/>
      <c r="AR22" s="308"/>
      <c r="AS22" s="308"/>
    </row>
    <row r="23" spans="1:45" s="301" customFormat="1" ht="37.5" customHeight="1">
      <c r="A23" s="1070" t="s">
        <v>315</v>
      </c>
      <c r="B23" s="1071"/>
      <c r="C23" s="1071"/>
      <c r="D23" s="1071"/>
      <c r="E23" s="1071"/>
      <c r="F23" s="1071"/>
      <c r="G23" s="1071"/>
      <c r="H23" s="1071"/>
      <c r="I23" s="1071"/>
      <c r="J23" s="1071"/>
      <c r="K23" s="1071"/>
      <c r="L23" s="1071"/>
      <c r="M23" s="1071"/>
      <c r="N23" s="1071"/>
      <c r="O23" s="1071"/>
      <c r="P23" s="1071"/>
      <c r="Q23" s="1071"/>
      <c r="R23" s="1071"/>
      <c r="S23" s="1071"/>
      <c r="T23" s="1071"/>
      <c r="U23" s="1071"/>
      <c r="V23" s="1071"/>
      <c r="X23" s="1070" t="s">
        <v>2164</v>
      </c>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row>
    <row r="24" spans="1:45" s="301" customFormat="1" ht="9" customHeight="1">
      <c r="A24" s="307"/>
      <c r="B24" s="308"/>
      <c r="C24" s="308"/>
      <c r="D24" s="308"/>
      <c r="E24" s="308"/>
      <c r="F24" s="308"/>
      <c r="G24" s="308"/>
      <c r="H24" s="308"/>
      <c r="I24" s="308"/>
      <c r="J24" s="308"/>
      <c r="K24" s="308"/>
      <c r="L24" s="308"/>
      <c r="M24" s="308"/>
      <c r="N24" s="308"/>
      <c r="O24" s="308"/>
      <c r="P24" s="308"/>
      <c r="Q24" s="308"/>
      <c r="R24" s="308"/>
      <c r="S24" s="308"/>
      <c r="T24" s="308"/>
      <c r="U24" s="308"/>
      <c r="V24" s="308"/>
      <c r="X24" s="307"/>
      <c r="Y24" s="308"/>
      <c r="Z24" s="308"/>
      <c r="AA24" s="308"/>
      <c r="AB24" s="308"/>
      <c r="AC24" s="308"/>
      <c r="AD24" s="308"/>
      <c r="AE24" s="308"/>
      <c r="AF24" s="308"/>
      <c r="AG24" s="308"/>
      <c r="AH24" s="308"/>
      <c r="AI24" s="308"/>
      <c r="AJ24" s="308"/>
      <c r="AK24" s="308"/>
      <c r="AL24" s="308"/>
      <c r="AM24" s="308"/>
      <c r="AN24" s="308"/>
      <c r="AO24" s="308"/>
      <c r="AP24" s="308"/>
      <c r="AQ24" s="308"/>
      <c r="AR24" s="308"/>
      <c r="AS24" s="308"/>
    </row>
    <row r="25" spans="1:45" s="301" customFormat="1" ht="53.25" customHeight="1">
      <c r="A25" s="1070" t="s">
        <v>316</v>
      </c>
      <c r="B25" s="1071"/>
      <c r="C25" s="1071"/>
      <c r="D25" s="1071"/>
      <c r="E25" s="1071"/>
      <c r="F25" s="1071"/>
      <c r="G25" s="1071"/>
      <c r="H25" s="1071"/>
      <c r="I25" s="1071"/>
      <c r="J25" s="1071"/>
      <c r="K25" s="1071"/>
      <c r="L25" s="1071"/>
      <c r="M25" s="1071"/>
      <c r="N25" s="1071"/>
      <c r="O25" s="1071"/>
      <c r="P25" s="1071"/>
      <c r="Q25" s="1071"/>
      <c r="R25" s="1071"/>
      <c r="S25" s="1071"/>
      <c r="T25" s="1071"/>
      <c r="U25" s="1071"/>
      <c r="V25" s="1071"/>
      <c r="X25" s="1070" t="s">
        <v>2166</v>
      </c>
      <c r="Y25" s="1071"/>
      <c r="Z25" s="1071"/>
      <c r="AA25" s="1071"/>
      <c r="AB25" s="1071"/>
      <c r="AC25" s="1071"/>
      <c r="AD25" s="1071"/>
      <c r="AE25" s="1071"/>
      <c r="AF25" s="1071"/>
      <c r="AG25" s="1071"/>
      <c r="AH25" s="1071"/>
      <c r="AI25" s="1071"/>
      <c r="AJ25" s="1071"/>
      <c r="AK25" s="1071"/>
      <c r="AL25" s="1071"/>
      <c r="AM25" s="1071"/>
      <c r="AN25" s="1071"/>
      <c r="AO25" s="1071"/>
      <c r="AP25" s="1071"/>
      <c r="AQ25" s="1071"/>
      <c r="AR25" s="1071"/>
      <c r="AS25" s="1071"/>
    </row>
    <row r="26" spans="1:45" s="301" customFormat="1" ht="9" customHeight="1">
      <c r="A26" s="307"/>
      <c r="B26" s="308"/>
      <c r="C26" s="308"/>
      <c r="D26" s="308"/>
      <c r="E26" s="308"/>
      <c r="F26" s="308"/>
      <c r="G26" s="308"/>
      <c r="H26" s="308"/>
      <c r="I26" s="308"/>
      <c r="J26" s="308"/>
      <c r="K26" s="308"/>
      <c r="L26" s="308"/>
      <c r="M26" s="308"/>
      <c r="N26" s="308"/>
      <c r="O26" s="308"/>
      <c r="P26" s="308"/>
      <c r="Q26" s="308"/>
      <c r="R26" s="308"/>
      <c r="S26" s="308"/>
      <c r="T26" s="308"/>
      <c r="U26" s="308"/>
      <c r="V26" s="308"/>
      <c r="X26" s="307"/>
      <c r="Y26" s="308"/>
      <c r="Z26" s="308"/>
      <c r="AA26" s="308"/>
      <c r="AB26" s="308"/>
      <c r="AC26" s="308"/>
      <c r="AD26" s="308"/>
      <c r="AE26" s="308"/>
      <c r="AF26" s="308"/>
      <c r="AG26" s="308"/>
      <c r="AH26" s="308"/>
      <c r="AI26" s="308"/>
      <c r="AJ26" s="308"/>
      <c r="AK26" s="308"/>
      <c r="AL26" s="308"/>
      <c r="AM26" s="308"/>
      <c r="AN26" s="308"/>
      <c r="AO26" s="308"/>
      <c r="AP26" s="308"/>
      <c r="AQ26" s="308"/>
      <c r="AR26" s="308"/>
      <c r="AS26" s="308"/>
    </row>
    <row r="27" spans="1:45" s="301" customFormat="1" ht="37.15" customHeight="1">
      <c r="A27" s="1070" t="s">
        <v>317</v>
      </c>
      <c r="B27" s="1071"/>
      <c r="C27" s="1071"/>
      <c r="D27" s="1071"/>
      <c r="E27" s="1071"/>
      <c r="F27" s="1071"/>
      <c r="G27" s="1071"/>
      <c r="H27" s="1071"/>
      <c r="I27" s="1071"/>
      <c r="J27" s="1071"/>
      <c r="K27" s="1071"/>
      <c r="L27" s="1071"/>
      <c r="M27" s="1071"/>
      <c r="N27" s="1071"/>
      <c r="O27" s="1071"/>
      <c r="P27" s="1071"/>
      <c r="Q27" s="1071"/>
      <c r="R27" s="1071"/>
      <c r="S27" s="1071"/>
      <c r="T27" s="1071"/>
      <c r="U27" s="1071"/>
      <c r="V27" s="1071"/>
      <c r="X27" s="1070" t="s">
        <v>2167</v>
      </c>
      <c r="Y27" s="1071"/>
      <c r="Z27" s="1071"/>
      <c r="AA27" s="1071"/>
      <c r="AB27" s="1071"/>
      <c r="AC27" s="1071"/>
      <c r="AD27" s="1071"/>
      <c r="AE27" s="1071"/>
      <c r="AF27" s="1071"/>
      <c r="AG27" s="1071"/>
      <c r="AH27" s="1071"/>
      <c r="AI27" s="1071"/>
      <c r="AJ27" s="1071"/>
      <c r="AK27" s="1071"/>
      <c r="AL27" s="1071"/>
      <c r="AM27" s="1071"/>
      <c r="AN27" s="1071"/>
      <c r="AO27" s="1071"/>
      <c r="AP27" s="1071"/>
      <c r="AQ27" s="1071"/>
      <c r="AR27" s="1071"/>
      <c r="AS27" s="1071"/>
    </row>
    <row r="28" spans="1:45" s="301" customFormat="1" ht="9" customHeight="1">
      <c r="A28" s="307"/>
      <c r="B28" s="308"/>
      <c r="C28" s="308"/>
      <c r="D28" s="308"/>
      <c r="E28" s="308"/>
      <c r="F28" s="308"/>
      <c r="G28" s="308"/>
      <c r="H28" s="308"/>
      <c r="I28" s="308"/>
      <c r="J28" s="308"/>
      <c r="K28" s="308"/>
      <c r="L28" s="308"/>
      <c r="M28" s="308"/>
      <c r="N28" s="308"/>
      <c r="O28" s="308"/>
      <c r="P28" s="308"/>
      <c r="Q28" s="308"/>
      <c r="R28" s="308"/>
      <c r="S28" s="308"/>
      <c r="T28" s="308"/>
      <c r="U28" s="308"/>
      <c r="V28" s="308"/>
      <c r="X28" s="307"/>
      <c r="Y28" s="308"/>
      <c r="Z28" s="308"/>
      <c r="AA28" s="308"/>
      <c r="AB28" s="308"/>
      <c r="AC28" s="308"/>
      <c r="AD28" s="308"/>
      <c r="AE28" s="308"/>
      <c r="AF28" s="308"/>
      <c r="AG28" s="308"/>
      <c r="AH28" s="308"/>
      <c r="AI28" s="308"/>
      <c r="AJ28" s="308"/>
      <c r="AK28" s="308"/>
      <c r="AL28" s="308"/>
      <c r="AM28" s="308"/>
      <c r="AN28" s="308"/>
      <c r="AO28" s="308"/>
      <c r="AP28" s="308"/>
      <c r="AQ28" s="308"/>
      <c r="AR28" s="308"/>
      <c r="AS28" s="308"/>
    </row>
    <row r="29" spans="1:45" s="301" customFormat="1" ht="56.25" customHeight="1">
      <c r="A29" s="1070" t="s">
        <v>318</v>
      </c>
      <c r="B29" s="1071"/>
      <c r="C29" s="1071"/>
      <c r="D29" s="1071"/>
      <c r="E29" s="1071"/>
      <c r="F29" s="1071"/>
      <c r="G29" s="1071"/>
      <c r="H29" s="1071"/>
      <c r="I29" s="1071"/>
      <c r="J29" s="1071"/>
      <c r="K29" s="1071"/>
      <c r="L29" s="1071"/>
      <c r="M29" s="1071"/>
      <c r="N29" s="1071"/>
      <c r="O29" s="1071"/>
      <c r="P29" s="1071"/>
      <c r="Q29" s="1071"/>
      <c r="R29" s="1071"/>
      <c r="S29" s="1071"/>
      <c r="T29" s="1071"/>
      <c r="U29" s="1071"/>
      <c r="V29" s="1071"/>
      <c r="X29" s="1070" t="s">
        <v>2168</v>
      </c>
      <c r="Y29" s="1071"/>
      <c r="Z29" s="1071"/>
      <c r="AA29" s="1071"/>
      <c r="AB29" s="1071"/>
      <c r="AC29" s="1071"/>
      <c r="AD29" s="1071"/>
      <c r="AE29" s="1071"/>
      <c r="AF29" s="1071"/>
      <c r="AG29" s="1071"/>
      <c r="AH29" s="1071"/>
      <c r="AI29" s="1071"/>
      <c r="AJ29" s="1071"/>
      <c r="AK29" s="1071"/>
      <c r="AL29" s="1071"/>
      <c r="AM29" s="1071"/>
      <c r="AN29" s="1071"/>
      <c r="AO29" s="1071"/>
      <c r="AP29" s="1071"/>
      <c r="AQ29" s="1071"/>
      <c r="AR29" s="1071"/>
      <c r="AS29" s="1071"/>
    </row>
    <row r="30" spans="1:45" s="301" customFormat="1" ht="9" customHeight="1">
      <c r="A30" s="307"/>
      <c r="B30" s="308"/>
      <c r="C30" s="308"/>
      <c r="D30" s="308"/>
      <c r="E30" s="308"/>
      <c r="F30" s="308"/>
      <c r="G30" s="308"/>
      <c r="H30" s="308"/>
      <c r="I30" s="308"/>
      <c r="J30" s="308"/>
      <c r="K30" s="308"/>
      <c r="L30" s="308"/>
      <c r="M30" s="308"/>
      <c r="N30" s="308"/>
      <c r="O30" s="308"/>
      <c r="P30" s="308"/>
      <c r="Q30" s="308"/>
      <c r="R30" s="308"/>
      <c r="S30" s="308"/>
      <c r="T30" s="308"/>
      <c r="U30" s="308"/>
      <c r="V30" s="308"/>
      <c r="X30" s="307"/>
      <c r="Y30" s="308"/>
      <c r="Z30" s="308"/>
      <c r="AA30" s="308"/>
      <c r="AB30" s="308"/>
      <c r="AC30" s="308"/>
      <c r="AD30" s="308"/>
      <c r="AE30" s="308"/>
      <c r="AF30" s="308"/>
      <c r="AG30" s="308"/>
      <c r="AH30" s="308"/>
      <c r="AI30" s="308"/>
      <c r="AJ30" s="308"/>
      <c r="AK30" s="308"/>
      <c r="AL30" s="308"/>
      <c r="AM30" s="308"/>
      <c r="AN30" s="308"/>
      <c r="AO30" s="308"/>
      <c r="AP30" s="308"/>
      <c r="AQ30" s="308"/>
      <c r="AR30" s="308"/>
      <c r="AS30" s="308"/>
    </row>
    <row r="31" spans="1:45" ht="37.15" customHeight="1">
      <c r="A31" s="1070" t="s">
        <v>319</v>
      </c>
      <c r="B31" s="1071"/>
      <c r="C31" s="1071"/>
      <c r="D31" s="1071"/>
      <c r="E31" s="1071"/>
      <c r="F31" s="1071"/>
      <c r="G31" s="1071"/>
      <c r="H31" s="1071"/>
      <c r="I31" s="1071"/>
      <c r="J31" s="1071"/>
      <c r="K31" s="1071"/>
      <c r="L31" s="1071"/>
      <c r="M31" s="1071"/>
      <c r="N31" s="1071"/>
      <c r="O31" s="1071"/>
      <c r="P31" s="1071"/>
      <c r="Q31" s="1071"/>
      <c r="R31" s="1071"/>
      <c r="S31" s="1071"/>
      <c r="T31" s="1071"/>
      <c r="U31" s="1071"/>
      <c r="V31" s="1071"/>
      <c r="X31" s="1070" t="s">
        <v>2169</v>
      </c>
      <c r="Y31" s="1071"/>
      <c r="Z31" s="1071"/>
      <c r="AA31" s="1071"/>
      <c r="AB31" s="1071"/>
      <c r="AC31" s="1071"/>
      <c r="AD31" s="1071"/>
      <c r="AE31" s="1071"/>
      <c r="AF31" s="1071"/>
      <c r="AG31" s="1071"/>
      <c r="AH31" s="1071"/>
      <c r="AI31" s="1071"/>
      <c r="AJ31" s="1071"/>
      <c r="AK31" s="1071"/>
      <c r="AL31" s="1071"/>
      <c r="AM31" s="1071"/>
      <c r="AN31" s="1071"/>
      <c r="AO31" s="1071"/>
      <c r="AP31" s="1071"/>
      <c r="AQ31" s="1071"/>
      <c r="AR31" s="1071"/>
      <c r="AS31" s="1071"/>
    </row>
    <row r="32" spans="1:45" ht="13.15" customHeight="1">
      <c r="A32" s="1070"/>
      <c r="B32" s="1071"/>
      <c r="C32" s="1071"/>
      <c r="D32" s="1071"/>
      <c r="E32" s="1071"/>
      <c r="F32" s="1071"/>
      <c r="G32" s="1071"/>
      <c r="H32" s="1071"/>
      <c r="I32" s="1071"/>
      <c r="J32" s="1071"/>
      <c r="K32" s="1071"/>
      <c r="L32" s="1071"/>
      <c r="M32" s="1071"/>
      <c r="N32" s="1071"/>
      <c r="O32" s="1071"/>
      <c r="P32" s="1071"/>
      <c r="Q32" s="1071"/>
      <c r="R32" s="1071"/>
      <c r="S32" s="1071"/>
      <c r="T32" s="1071"/>
      <c r="U32" s="1071"/>
      <c r="V32" s="1071"/>
      <c r="X32" s="1070"/>
      <c r="Y32" s="1071"/>
      <c r="Z32" s="1071"/>
      <c r="AA32" s="1071"/>
      <c r="AB32" s="1071"/>
      <c r="AC32" s="1071"/>
      <c r="AD32" s="1071"/>
      <c r="AE32" s="1071"/>
      <c r="AF32" s="1071"/>
      <c r="AG32" s="1071"/>
      <c r="AH32" s="1071"/>
      <c r="AI32" s="1071"/>
      <c r="AJ32" s="1071"/>
      <c r="AK32" s="1071"/>
      <c r="AL32" s="1071"/>
      <c r="AM32" s="1071"/>
      <c r="AN32" s="1071"/>
      <c r="AO32" s="1071"/>
      <c r="AP32" s="1071"/>
      <c r="AQ32" s="1071"/>
      <c r="AR32" s="1071"/>
      <c r="AS32" s="1071"/>
    </row>
    <row r="33" spans="1:45" ht="13.15" customHeight="1">
      <c r="A33" s="307"/>
      <c r="B33" s="308"/>
      <c r="C33" s="308"/>
      <c r="D33" s="308"/>
      <c r="E33" s="308"/>
      <c r="F33" s="308"/>
      <c r="G33" s="308"/>
      <c r="H33" s="308"/>
      <c r="I33" s="308"/>
      <c r="J33" s="308"/>
      <c r="K33" s="308"/>
      <c r="L33" s="308"/>
      <c r="M33" s="308"/>
      <c r="N33" s="308"/>
      <c r="O33" s="308"/>
      <c r="P33" s="308"/>
      <c r="Q33" s="308"/>
      <c r="R33" s="308"/>
      <c r="S33" s="308"/>
      <c r="T33" s="308"/>
      <c r="U33" s="308"/>
      <c r="V33" s="308"/>
      <c r="X33" s="307"/>
      <c r="Y33" s="308"/>
      <c r="Z33" s="308"/>
      <c r="AA33" s="308"/>
      <c r="AB33" s="308"/>
      <c r="AC33" s="308"/>
      <c r="AD33" s="308"/>
      <c r="AE33" s="308"/>
      <c r="AF33" s="308"/>
      <c r="AG33" s="308"/>
      <c r="AH33" s="308"/>
      <c r="AI33" s="308"/>
      <c r="AJ33" s="308"/>
      <c r="AK33" s="308"/>
      <c r="AL33" s="308"/>
      <c r="AM33" s="308"/>
      <c r="AN33" s="308"/>
      <c r="AO33" s="308"/>
      <c r="AP33" s="308"/>
      <c r="AQ33" s="308"/>
      <c r="AR33" s="308"/>
      <c r="AS33" s="308"/>
    </row>
    <row r="34" spans="1:45" ht="37.5" customHeight="1">
      <c r="A34" s="1073" t="s">
        <v>320</v>
      </c>
      <c r="B34" s="1074"/>
      <c r="C34" s="1074"/>
      <c r="D34" s="1074"/>
      <c r="E34" s="1074"/>
      <c r="F34" s="1074"/>
      <c r="G34" s="1074"/>
      <c r="H34" s="1074"/>
      <c r="I34" s="1074"/>
      <c r="J34" s="1074"/>
      <c r="K34" s="1074"/>
      <c r="L34" s="1074"/>
      <c r="M34" s="1074"/>
      <c r="N34" s="1074"/>
      <c r="O34" s="1074"/>
      <c r="P34" s="1074"/>
      <c r="Q34" s="1074"/>
      <c r="R34" s="1074"/>
      <c r="S34" s="1074"/>
      <c r="T34" s="1074"/>
      <c r="U34" s="1074"/>
      <c r="V34" s="1074"/>
      <c r="X34" s="1073" t="s">
        <v>2170</v>
      </c>
      <c r="Y34" s="1074"/>
      <c r="Z34" s="1074"/>
      <c r="AA34" s="1074"/>
      <c r="AB34" s="1074"/>
      <c r="AC34" s="1074"/>
      <c r="AD34" s="1074"/>
      <c r="AE34" s="1074"/>
      <c r="AF34" s="1074"/>
      <c r="AG34" s="1074"/>
      <c r="AH34" s="1074"/>
      <c r="AI34" s="1074"/>
      <c r="AJ34" s="1074"/>
      <c r="AK34" s="1074"/>
      <c r="AL34" s="1074"/>
      <c r="AM34" s="1074"/>
      <c r="AN34" s="1074"/>
      <c r="AO34" s="1074"/>
      <c r="AP34" s="1074"/>
      <c r="AQ34" s="1074"/>
      <c r="AR34" s="1074"/>
      <c r="AS34" s="1074"/>
    </row>
    <row r="35" spans="1:45" ht="39" customHeight="1">
      <c r="A35" s="1070" t="s">
        <v>321</v>
      </c>
      <c r="B35" s="1071"/>
      <c r="C35" s="1071"/>
      <c r="D35" s="1071"/>
      <c r="E35" s="1071"/>
      <c r="F35" s="1071"/>
      <c r="G35" s="1071"/>
      <c r="H35" s="1071"/>
      <c r="I35" s="1071"/>
      <c r="J35" s="1071"/>
      <c r="K35" s="1071"/>
      <c r="L35" s="1071"/>
      <c r="M35" s="1071"/>
      <c r="N35" s="1071"/>
      <c r="O35" s="1071"/>
      <c r="P35" s="1071"/>
      <c r="Q35" s="1071"/>
      <c r="R35" s="1071"/>
      <c r="S35" s="1071"/>
      <c r="T35" s="1071"/>
      <c r="U35" s="1071"/>
      <c r="V35" s="1071"/>
      <c r="X35" s="1075" t="s">
        <v>2171</v>
      </c>
      <c r="Y35" s="1071"/>
      <c r="Z35" s="1071"/>
      <c r="AA35" s="1071"/>
      <c r="AB35" s="1071"/>
      <c r="AC35" s="1071"/>
      <c r="AD35" s="1071"/>
      <c r="AE35" s="1071"/>
      <c r="AF35" s="1071"/>
      <c r="AG35" s="1071"/>
      <c r="AH35" s="1071"/>
      <c r="AI35" s="1071"/>
      <c r="AJ35" s="1071"/>
      <c r="AK35" s="1071"/>
      <c r="AL35" s="1071"/>
      <c r="AM35" s="1071"/>
      <c r="AN35" s="1071"/>
      <c r="AO35" s="1071"/>
      <c r="AP35" s="1071"/>
      <c r="AQ35" s="1071"/>
      <c r="AR35" s="1071"/>
      <c r="AS35" s="1071"/>
    </row>
    <row r="36" spans="1:45" ht="12" customHeight="1">
      <c r="A36" s="307"/>
      <c r="B36" s="308"/>
      <c r="C36" s="308"/>
      <c r="D36" s="308"/>
      <c r="E36" s="308"/>
      <c r="F36" s="308"/>
      <c r="G36" s="308"/>
      <c r="H36" s="308"/>
      <c r="I36" s="308"/>
      <c r="J36" s="308"/>
      <c r="K36" s="308"/>
      <c r="L36" s="308"/>
      <c r="M36" s="308"/>
      <c r="N36" s="308"/>
      <c r="O36" s="308"/>
      <c r="P36" s="308"/>
      <c r="Q36" s="308"/>
      <c r="R36" s="308"/>
      <c r="S36" s="308"/>
      <c r="T36" s="308"/>
      <c r="U36" s="308"/>
      <c r="V36" s="308"/>
      <c r="X36" s="307"/>
      <c r="Y36" s="308"/>
      <c r="Z36" s="308"/>
      <c r="AA36" s="308"/>
      <c r="AB36" s="308"/>
      <c r="AC36" s="308"/>
      <c r="AD36" s="308"/>
      <c r="AE36" s="308"/>
      <c r="AF36" s="308"/>
      <c r="AG36" s="308"/>
      <c r="AH36" s="308"/>
      <c r="AI36" s="308"/>
      <c r="AJ36" s="308"/>
      <c r="AK36" s="308"/>
      <c r="AL36" s="308"/>
      <c r="AM36" s="308"/>
      <c r="AN36" s="308"/>
      <c r="AO36" s="308"/>
      <c r="AP36" s="308"/>
      <c r="AQ36" s="308"/>
      <c r="AR36" s="308"/>
      <c r="AS36" s="308"/>
    </row>
    <row r="37" spans="1:45" ht="68.25" customHeight="1">
      <c r="A37" s="1070" t="s">
        <v>2033</v>
      </c>
      <c r="B37" s="1071"/>
      <c r="C37" s="1071"/>
      <c r="D37" s="1071"/>
      <c r="E37" s="1071"/>
      <c r="F37" s="1071"/>
      <c r="G37" s="1071"/>
      <c r="H37" s="1071"/>
      <c r="I37" s="1071"/>
      <c r="J37" s="1071"/>
      <c r="K37" s="1071"/>
      <c r="L37" s="1071"/>
      <c r="M37" s="1071"/>
      <c r="N37" s="1071"/>
      <c r="O37" s="1071"/>
      <c r="P37" s="1071"/>
      <c r="Q37" s="1071"/>
      <c r="R37" s="1071"/>
      <c r="S37" s="1071"/>
      <c r="T37" s="1071"/>
      <c r="U37" s="1071"/>
      <c r="V37" s="1071"/>
      <c r="X37" s="1070" t="s">
        <v>2173</v>
      </c>
      <c r="Y37" s="1071"/>
      <c r="Z37" s="1071"/>
      <c r="AA37" s="1071"/>
      <c r="AB37" s="1071"/>
      <c r="AC37" s="1071"/>
      <c r="AD37" s="1071"/>
      <c r="AE37" s="1071"/>
      <c r="AF37" s="1071"/>
      <c r="AG37" s="1071"/>
      <c r="AH37" s="1071"/>
      <c r="AI37" s="1071"/>
      <c r="AJ37" s="1071"/>
      <c r="AK37" s="1071"/>
      <c r="AL37" s="1071"/>
      <c r="AM37" s="1071"/>
      <c r="AN37" s="1071"/>
      <c r="AO37" s="1071"/>
      <c r="AP37" s="1071"/>
      <c r="AQ37" s="1071"/>
      <c r="AR37" s="1071"/>
      <c r="AS37" s="1071"/>
    </row>
    <row r="38" spans="1:45" ht="9" customHeight="1">
      <c r="A38" s="307"/>
      <c r="B38" s="308"/>
      <c r="C38" s="308"/>
      <c r="D38" s="308"/>
      <c r="E38" s="308"/>
      <c r="F38" s="308"/>
      <c r="G38" s="308"/>
      <c r="H38" s="308"/>
      <c r="I38" s="308"/>
      <c r="J38" s="308"/>
      <c r="K38" s="308"/>
      <c r="L38" s="308"/>
      <c r="M38" s="308"/>
      <c r="N38" s="308"/>
      <c r="O38" s="308"/>
      <c r="P38" s="308"/>
      <c r="Q38" s="308"/>
      <c r="R38" s="308"/>
      <c r="S38" s="308"/>
      <c r="T38" s="308"/>
      <c r="U38" s="308"/>
      <c r="V38" s="308"/>
      <c r="X38" s="307"/>
      <c r="Y38" s="308"/>
      <c r="Z38" s="308"/>
      <c r="AA38" s="308"/>
      <c r="AB38" s="308"/>
      <c r="AC38" s="308"/>
      <c r="AD38" s="308"/>
      <c r="AE38" s="308"/>
      <c r="AF38" s="308"/>
      <c r="AG38" s="308"/>
      <c r="AH38" s="308"/>
      <c r="AI38" s="308"/>
      <c r="AJ38" s="308"/>
      <c r="AK38" s="308"/>
      <c r="AL38" s="308"/>
      <c r="AM38" s="308"/>
      <c r="AN38" s="308"/>
      <c r="AO38" s="308"/>
      <c r="AP38" s="308"/>
      <c r="AQ38" s="308"/>
      <c r="AR38" s="308"/>
      <c r="AS38" s="308"/>
    </row>
    <row r="39" spans="1:45" ht="60" customHeight="1">
      <c r="A39" s="1070" t="s">
        <v>322</v>
      </c>
      <c r="B39" s="1071"/>
      <c r="C39" s="1071"/>
      <c r="D39" s="1071"/>
      <c r="E39" s="1071"/>
      <c r="F39" s="1071"/>
      <c r="G39" s="1071"/>
      <c r="H39" s="1071"/>
      <c r="I39" s="1071"/>
      <c r="J39" s="1071"/>
      <c r="K39" s="1071"/>
      <c r="L39" s="1071"/>
      <c r="M39" s="1071"/>
      <c r="N39" s="1071"/>
      <c r="O39" s="1071"/>
      <c r="P39" s="1071"/>
      <c r="Q39" s="1071"/>
      <c r="R39" s="1071"/>
      <c r="S39" s="1071"/>
      <c r="T39" s="1071"/>
      <c r="U39" s="1071"/>
      <c r="V39" s="1071"/>
      <c r="X39" s="1070" t="s">
        <v>2172</v>
      </c>
      <c r="Y39" s="1071"/>
      <c r="Z39" s="1071"/>
      <c r="AA39" s="1071"/>
      <c r="AB39" s="1071"/>
      <c r="AC39" s="1071"/>
      <c r="AD39" s="1071"/>
      <c r="AE39" s="1071"/>
      <c r="AF39" s="1071"/>
      <c r="AG39" s="1071"/>
      <c r="AH39" s="1071"/>
      <c r="AI39" s="1071"/>
      <c r="AJ39" s="1071"/>
      <c r="AK39" s="1071"/>
      <c r="AL39" s="1071"/>
      <c r="AM39" s="1071"/>
      <c r="AN39" s="1071"/>
      <c r="AO39" s="1071"/>
      <c r="AP39" s="1071"/>
      <c r="AQ39" s="1071"/>
      <c r="AR39" s="1071"/>
      <c r="AS39" s="1071"/>
    </row>
    <row r="40" spans="1:45" ht="9" customHeight="1">
      <c r="A40" s="582"/>
      <c r="B40" s="583"/>
      <c r="C40" s="583"/>
      <c r="D40" s="583"/>
      <c r="E40" s="583"/>
      <c r="F40" s="583"/>
      <c r="G40" s="583"/>
      <c r="H40" s="583"/>
      <c r="I40" s="583"/>
      <c r="J40" s="583"/>
      <c r="K40" s="583"/>
      <c r="L40" s="583"/>
      <c r="M40" s="583"/>
      <c r="N40" s="583"/>
      <c r="O40" s="583"/>
      <c r="P40" s="583"/>
      <c r="Q40" s="583"/>
      <c r="R40" s="583"/>
      <c r="S40" s="583"/>
      <c r="T40" s="583"/>
      <c r="U40" s="583"/>
      <c r="V40" s="583"/>
      <c r="X40" s="582"/>
      <c r="Y40" s="583"/>
      <c r="Z40" s="583"/>
      <c r="AA40" s="583"/>
      <c r="AB40" s="583"/>
      <c r="AC40" s="583"/>
      <c r="AD40" s="583"/>
      <c r="AE40" s="583"/>
      <c r="AF40" s="583"/>
      <c r="AG40" s="583"/>
      <c r="AH40" s="583"/>
      <c r="AI40" s="583"/>
      <c r="AJ40" s="583"/>
      <c r="AK40" s="583"/>
      <c r="AL40" s="583"/>
      <c r="AM40" s="583"/>
      <c r="AN40" s="583"/>
      <c r="AO40" s="583"/>
      <c r="AP40" s="583"/>
      <c r="AQ40" s="583"/>
      <c r="AR40" s="583"/>
      <c r="AS40" s="583"/>
    </row>
    <row r="41" spans="1:45" ht="56.25" customHeight="1">
      <c r="A41" s="582" t="s">
        <v>323</v>
      </c>
      <c r="B41" s="583"/>
      <c r="C41" s="583"/>
      <c r="D41" s="583"/>
      <c r="E41" s="583"/>
      <c r="F41" s="583"/>
      <c r="G41" s="583"/>
      <c r="H41" s="583"/>
      <c r="I41" s="583"/>
      <c r="J41" s="583"/>
      <c r="K41" s="583"/>
      <c r="L41" s="583"/>
      <c r="M41" s="583"/>
      <c r="N41" s="583"/>
      <c r="O41" s="583"/>
      <c r="P41" s="583"/>
      <c r="Q41" s="583"/>
      <c r="R41" s="583"/>
      <c r="S41" s="583"/>
      <c r="T41" s="583"/>
      <c r="U41" s="583"/>
      <c r="V41" s="583"/>
      <c r="X41" s="1072" t="s">
        <v>2174</v>
      </c>
      <c r="Y41" s="583"/>
      <c r="Z41" s="583"/>
      <c r="AA41" s="583"/>
      <c r="AB41" s="583"/>
      <c r="AC41" s="583"/>
      <c r="AD41" s="583"/>
      <c r="AE41" s="583"/>
      <c r="AF41" s="583"/>
      <c r="AG41" s="583"/>
      <c r="AH41" s="583"/>
      <c r="AI41" s="583"/>
      <c r="AJ41" s="583"/>
      <c r="AK41" s="583"/>
      <c r="AL41" s="583"/>
      <c r="AM41" s="583"/>
      <c r="AN41" s="583"/>
      <c r="AO41" s="583"/>
      <c r="AP41" s="583"/>
      <c r="AQ41" s="583"/>
      <c r="AR41" s="583"/>
      <c r="AS41" s="583"/>
    </row>
  </sheetData>
  <sheetProtection algorithmName="SHA-512" hashValue="WT3sRLbNJEBARQgplRVAn8GPgsN115daj2zuq95NosbhXoi3L3t00GNZeAybBx1fD5N578hjfQB1rPdsQciH1g==" saltValue="Kj8e6aCI9iqLfW11cdHMJw==" spinCount="100000" sheet="1" objects="1" scenarios="1"/>
  <mergeCells count="38">
    <mergeCell ref="A37:V37"/>
    <mergeCell ref="A40:V40"/>
    <mergeCell ref="A41:V41"/>
    <mergeCell ref="A34:V34"/>
    <mergeCell ref="A35:V35"/>
    <mergeCell ref="A39:V39"/>
    <mergeCell ref="A1:V1"/>
    <mergeCell ref="A27:V27"/>
    <mergeCell ref="A29:V29"/>
    <mergeCell ref="A31:V31"/>
    <mergeCell ref="A32:V32"/>
    <mergeCell ref="A15:V15"/>
    <mergeCell ref="A18:V18"/>
    <mergeCell ref="A19:V19"/>
    <mergeCell ref="A21:V21"/>
    <mergeCell ref="A23:V23"/>
    <mergeCell ref="A25:V25"/>
    <mergeCell ref="A11:V11"/>
    <mergeCell ref="A13:V13"/>
    <mergeCell ref="X1:AS1"/>
    <mergeCell ref="X11:AS11"/>
    <mergeCell ref="X13:AS13"/>
    <mergeCell ref="X15:AS15"/>
    <mergeCell ref="X18:AS18"/>
    <mergeCell ref="X19:AS19"/>
    <mergeCell ref="X21:AS21"/>
    <mergeCell ref="X23:AS23"/>
    <mergeCell ref="X25:AS25"/>
    <mergeCell ref="X27:AS27"/>
    <mergeCell ref="X37:AS37"/>
    <mergeCell ref="X39:AS39"/>
    <mergeCell ref="X40:AS40"/>
    <mergeCell ref="X41:AS41"/>
    <mergeCell ref="X29:AS29"/>
    <mergeCell ref="X31:AS31"/>
    <mergeCell ref="X32:AS32"/>
    <mergeCell ref="X34:AS34"/>
    <mergeCell ref="X35:AS35"/>
  </mergeCells>
  <phoneticPr fontId="1"/>
  <printOptions horizontalCentered="1"/>
  <pageMargins left="0.62992125984251968" right="0.62992125984251968" top="0.39370078740157483" bottom="0.39370078740157483" header="0.31496062992125984" footer="0.31496062992125984"/>
  <pageSetup paperSize="9" scale="80" orientation="portrait" blackAndWhite="1"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Y24"/>
  <sheetViews>
    <sheetView view="pageBreakPreview" zoomScaleNormal="100" zoomScaleSheetLayoutView="100" workbookViewId="0">
      <selection activeCell="B14" sqref="B14:D15"/>
    </sheetView>
  </sheetViews>
  <sheetFormatPr defaultColWidth="9" defaultRowHeight="13.5"/>
  <cols>
    <col min="1" max="1" width="16.625" customWidth="1"/>
    <col min="2" max="2" width="13.625" customWidth="1"/>
    <col min="6" max="6" width="2.375" customWidth="1"/>
    <col min="7" max="7" width="9.25" bestFit="1" customWidth="1"/>
    <col min="8" max="8" width="9.375" bestFit="1" customWidth="1"/>
    <col min="9" max="9" width="9.25" bestFit="1" customWidth="1"/>
    <col min="10" max="10" width="2.875" customWidth="1"/>
    <col min="11" max="11" width="9.25" bestFit="1" customWidth="1"/>
    <col min="12" max="12" width="9.375" bestFit="1" customWidth="1"/>
    <col min="13" max="13" width="9.625" style="448" customWidth="1"/>
    <col min="14" max="14" width="5.375" customWidth="1"/>
    <col min="15" max="15" width="9.625" style="448" customWidth="1"/>
    <col min="16" max="16" width="9.25" bestFit="1" customWidth="1"/>
    <col min="17" max="17" width="3.375" customWidth="1"/>
    <col min="18" max="18" width="9.25" bestFit="1" customWidth="1"/>
    <col min="19" max="19" width="9.375" bestFit="1" customWidth="1"/>
    <col min="20" max="20" width="9.25" bestFit="1" customWidth="1"/>
    <col min="22" max="22" width="9.25" bestFit="1" customWidth="1"/>
  </cols>
  <sheetData>
    <row r="1" spans="1:25" ht="28.5" customHeight="1"/>
    <row r="2" spans="1:25" ht="21" customHeight="1">
      <c r="A2" s="1107" t="s">
        <v>324</v>
      </c>
      <c r="B2" s="1107"/>
      <c r="C2" s="1107"/>
      <c r="D2" s="1107"/>
      <c r="E2" s="1107"/>
      <c r="F2" s="1107"/>
      <c r="G2" s="1107"/>
      <c r="H2" s="1107"/>
      <c r="I2" s="1107"/>
      <c r="J2" s="1107"/>
      <c r="K2" s="1107"/>
      <c r="L2" s="1107"/>
      <c r="M2" s="1107"/>
      <c r="N2" s="1107"/>
      <c r="O2" s="1107"/>
      <c r="P2" s="1107"/>
      <c r="Q2" s="1107"/>
      <c r="R2" s="1107"/>
      <c r="S2" s="1107"/>
      <c r="T2" s="1107"/>
      <c r="U2" s="1107"/>
      <c r="V2" s="1107"/>
      <c r="W2" s="1107"/>
    </row>
    <row r="3" spans="1:25" ht="13.5" customHeight="1">
      <c r="A3" s="430"/>
      <c r="B3" s="430"/>
      <c r="C3" s="430"/>
      <c r="D3" s="430"/>
      <c r="E3" s="430"/>
      <c r="F3" s="430"/>
      <c r="G3" s="431"/>
      <c r="H3" s="431"/>
      <c r="I3" s="431"/>
      <c r="J3" s="431"/>
      <c r="K3" s="431"/>
      <c r="L3" s="431"/>
      <c r="M3" s="432"/>
      <c r="N3" s="431"/>
      <c r="O3" s="432"/>
      <c r="P3" s="431"/>
      <c r="Q3" s="431"/>
      <c r="R3" s="431"/>
      <c r="S3" s="1077">
        <f>'入力シートInput Sheet'!C8</f>
        <v>0</v>
      </c>
      <c r="T3" s="1077"/>
      <c r="U3" s="1108"/>
      <c r="V3" s="1108"/>
      <c r="W3" s="1108"/>
    </row>
    <row r="4" spans="1:25" ht="13.5" customHeight="1">
      <c r="A4" s="430"/>
      <c r="B4" s="430"/>
      <c r="C4" s="430"/>
      <c r="D4" s="430"/>
      <c r="E4" s="430"/>
      <c r="F4" s="430"/>
      <c r="G4" s="431"/>
      <c r="H4" s="431"/>
      <c r="I4" s="431"/>
      <c r="J4" s="431"/>
      <c r="K4" s="431"/>
      <c r="L4" s="431"/>
      <c r="M4" s="432"/>
      <c r="N4" s="431"/>
      <c r="O4" s="432"/>
      <c r="P4" s="431"/>
      <c r="Q4" s="431"/>
      <c r="R4" s="431"/>
      <c r="S4" s="431"/>
      <c r="T4" s="431"/>
      <c r="U4" s="431"/>
      <c r="V4" s="431"/>
      <c r="W4" s="431"/>
    </row>
    <row r="5" spans="1:25" ht="13.5" customHeight="1">
      <c r="A5" s="430"/>
      <c r="B5" s="430"/>
      <c r="C5" s="430"/>
      <c r="D5" s="430"/>
      <c r="E5" s="430"/>
      <c r="F5" s="430"/>
      <c r="G5" s="431"/>
      <c r="H5" s="431"/>
      <c r="I5" s="431"/>
      <c r="J5" s="431"/>
      <c r="K5" s="431"/>
      <c r="L5" s="431"/>
      <c r="M5" s="432"/>
      <c r="N5" s="431"/>
      <c r="O5" s="432"/>
      <c r="P5" s="431"/>
      <c r="Q5" s="431"/>
      <c r="R5" s="431"/>
      <c r="S5" s="431"/>
      <c r="T5" s="431"/>
      <c r="U5" s="431"/>
      <c r="V5" s="431"/>
      <c r="W5" s="431"/>
    </row>
    <row r="6" spans="1:25" ht="13.5" customHeight="1">
      <c r="A6" s="1109" t="s">
        <v>325</v>
      </c>
      <c r="B6" s="1110"/>
      <c r="C6" s="1115" t="s">
        <v>326</v>
      </c>
      <c r="D6" s="1116"/>
      <c r="E6" s="1115" t="s">
        <v>327</v>
      </c>
      <c r="F6" s="1076"/>
      <c r="G6" s="1116"/>
      <c r="H6" s="430"/>
      <c r="I6" s="430"/>
      <c r="J6" s="430"/>
      <c r="K6" s="430"/>
      <c r="L6" s="430"/>
      <c r="M6" s="433"/>
      <c r="N6" s="430"/>
      <c r="O6" s="1121"/>
      <c r="P6" s="1135" t="s">
        <v>328</v>
      </c>
      <c r="Q6" s="1136"/>
      <c r="R6" s="434" t="s">
        <v>329</v>
      </c>
      <c r="S6" s="434" t="s">
        <v>329</v>
      </c>
      <c r="T6" s="434" t="s">
        <v>329</v>
      </c>
      <c r="U6" s="434" t="s">
        <v>329</v>
      </c>
      <c r="V6" s="434" t="s">
        <v>330</v>
      </c>
      <c r="W6" s="431" t="s">
        <v>331</v>
      </c>
    </row>
    <row r="7" spans="1:25" ht="13.5" customHeight="1">
      <c r="A7" s="1111"/>
      <c r="B7" s="1112"/>
      <c r="C7" s="1117"/>
      <c r="D7" s="1118"/>
      <c r="E7" s="1117"/>
      <c r="F7" s="1121"/>
      <c r="G7" s="1118"/>
      <c r="H7" s="430"/>
      <c r="I7" s="430"/>
      <c r="J7" s="430"/>
      <c r="K7" s="430"/>
      <c r="L7" s="430"/>
      <c r="M7" s="433"/>
      <c r="N7" s="430"/>
      <c r="O7" s="1121"/>
      <c r="P7" s="1137"/>
      <c r="Q7" s="1138"/>
      <c r="R7" s="435" t="s">
        <v>332</v>
      </c>
      <c r="S7" s="435" t="s">
        <v>333</v>
      </c>
      <c r="T7" s="435" t="s">
        <v>334</v>
      </c>
      <c r="U7" s="435" t="s">
        <v>335</v>
      </c>
      <c r="V7" s="435" t="s">
        <v>336</v>
      </c>
      <c r="W7" s="430"/>
    </row>
    <row r="8" spans="1:25" ht="13.5" customHeight="1">
      <c r="A8" s="1113"/>
      <c r="B8" s="1114"/>
      <c r="C8" s="1119"/>
      <c r="D8" s="1120"/>
      <c r="E8" s="1119"/>
      <c r="F8" s="1077"/>
      <c r="G8" s="1120"/>
      <c r="H8" s="430"/>
      <c r="I8" s="430"/>
      <c r="J8" s="430"/>
      <c r="K8" s="430"/>
      <c r="L8" s="430"/>
      <c r="M8" s="433"/>
      <c r="N8" s="430"/>
      <c r="O8" s="432"/>
      <c r="P8" s="1139"/>
      <c r="Q8" s="1140"/>
      <c r="R8" s="1122"/>
      <c r="S8" s="436"/>
      <c r="T8" s="436"/>
      <c r="U8" s="436"/>
      <c r="V8" s="436"/>
      <c r="W8" s="437" t="s">
        <v>337</v>
      </c>
    </row>
    <row r="9" spans="1:25" ht="17.45" customHeight="1">
      <c r="A9" s="1125" t="s">
        <v>338</v>
      </c>
      <c r="B9" s="1126"/>
      <c r="C9" s="1129" t="s">
        <v>339</v>
      </c>
      <c r="D9" s="1130"/>
      <c r="E9" s="1129" t="s">
        <v>339</v>
      </c>
      <c r="F9" s="1133"/>
      <c r="G9" s="1130"/>
      <c r="H9" s="430"/>
      <c r="I9" s="430"/>
      <c r="J9" s="430"/>
      <c r="K9" s="430"/>
      <c r="L9" s="430"/>
      <c r="M9" s="433"/>
      <c r="N9" s="430"/>
      <c r="O9" s="432"/>
      <c r="P9" s="1141"/>
      <c r="Q9" s="1142"/>
      <c r="R9" s="1123"/>
      <c r="S9" s="438"/>
      <c r="T9" s="438"/>
      <c r="U9" s="438"/>
      <c r="V9" s="438"/>
      <c r="W9" s="430"/>
    </row>
    <row r="10" spans="1:25" ht="17.45" customHeight="1">
      <c r="A10" s="1127"/>
      <c r="B10" s="1128"/>
      <c r="C10" s="1131"/>
      <c r="D10" s="1132"/>
      <c r="E10" s="1131"/>
      <c r="F10" s="1134"/>
      <c r="G10" s="1132"/>
      <c r="H10" s="430"/>
      <c r="I10" s="430"/>
      <c r="J10" s="430"/>
      <c r="K10" s="430"/>
      <c r="L10" s="430"/>
      <c r="M10" s="433"/>
      <c r="N10" s="430"/>
      <c r="O10" s="432"/>
      <c r="P10" s="1143"/>
      <c r="Q10" s="1144"/>
      <c r="R10" s="1124"/>
      <c r="S10" s="439"/>
      <c r="T10" s="439"/>
      <c r="U10" s="439"/>
      <c r="V10" s="439"/>
      <c r="W10" s="440"/>
    </row>
    <row r="11" spans="1:25" ht="33" customHeight="1">
      <c r="A11" s="441" t="s">
        <v>340</v>
      </c>
      <c r="B11" s="1095" t="s">
        <v>341</v>
      </c>
      <c r="C11" s="1096"/>
      <c r="D11" s="1097"/>
      <c r="E11" s="1102" t="s">
        <v>342</v>
      </c>
      <c r="F11" s="1102"/>
      <c r="G11" s="1103"/>
      <c r="H11" s="1103"/>
      <c r="I11" s="1104" t="s">
        <v>343</v>
      </c>
      <c r="J11" s="1105"/>
      <c r="K11" s="1105"/>
      <c r="L11" s="1106"/>
      <c r="M11" s="1095" t="s">
        <v>344</v>
      </c>
      <c r="N11" s="1096"/>
      <c r="O11" s="1097"/>
      <c r="P11" s="1104" t="s">
        <v>345</v>
      </c>
      <c r="Q11" s="1105"/>
      <c r="R11" s="1105"/>
      <c r="S11" s="1106"/>
      <c r="T11" s="1095" t="s">
        <v>344</v>
      </c>
      <c r="U11" s="1096"/>
      <c r="V11" s="1097"/>
      <c r="W11" s="442" t="s">
        <v>346</v>
      </c>
    </row>
    <row r="12" spans="1:25" ht="33" customHeight="1">
      <c r="A12" s="1098">
        <f>'入力シートInput Sheet'!C11</f>
        <v>0</v>
      </c>
      <c r="B12" s="1087" t="s">
        <v>347</v>
      </c>
      <c r="C12" s="1088"/>
      <c r="D12" s="1089"/>
      <c r="E12" s="1080"/>
      <c r="F12" s="1081"/>
      <c r="G12" s="1081"/>
      <c r="H12" s="1082"/>
      <c r="I12" s="1080"/>
      <c r="J12" s="1081"/>
      <c r="K12" s="1081"/>
      <c r="L12" s="1082"/>
      <c r="M12" s="1083"/>
      <c r="N12" s="1076" t="s">
        <v>214</v>
      </c>
      <c r="O12" s="1078"/>
      <c r="P12" s="1080"/>
      <c r="Q12" s="1081"/>
      <c r="R12" s="1081"/>
      <c r="S12" s="1082"/>
      <c r="T12" s="1083"/>
      <c r="U12" s="1076" t="s">
        <v>214</v>
      </c>
      <c r="V12" s="1078"/>
      <c r="W12" s="443"/>
    </row>
    <row r="13" spans="1:25" ht="33" customHeight="1">
      <c r="A13" s="1099"/>
      <c r="B13" s="1090"/>
      <c r="C13" s="1091"/>
      <c r="D13" s="1092"/>
      <c r="E13" s="426"/>
      <c r="F13" s="444" t="s">
        <v>214</v>
      </c>
      <c r="G13" s="429"/>
      <c r="H13" s="445">
        <f>休日の振替・代休日指定簿!G13-休日の振替・代休日指定簿!E13-(O12-M12)</f>
        <v>0</v>
      </c>
      <c r="I13" s="426"/>
      <c r="J13" s="444" t="s">
        <v>214</v>
      </c>
      <c r="K13" s="429"/>
      <c r="L13" s="446">
        <f>K13-I13</f>
        <v>0</v>
      </c>
      <c r="M13" s="1084"/>
      <c r="N13" s="1077"/>
      <c r="O13" s="1079"/>
      <c r="P13" s="426"/>
      <c r="Q13" s="444" t="s">
        <v>214</v>
      </c>
      <c r="R13" s="429"/>
      <c r="S13" s="445">
        <f>休日の振替・代休日指定簿!R13-休日の振替・代休日指定簿!P13-(V12-T12)</f>
        <v>0</v>
      </c>
      <c r="T13" s="1084"/>
      <c r="U13" s="1077"/>
      <c r="V13" s="1079"/>
      <c r="W13" s="476"/>
      <c r="Y13" s="430"/>
    </row>
    <row r="14" spans="1:25" ht="33" customHeight="1">
      <c r="A14" s="1093"/>
      <c r="B14" s="1087"/>
      <c r="C14" s="1088"/>
      <c r="D14" s="1089"/>
      <c r="E14" s="1080"/>
      <c r="F14" s="1081"/>
      <c r="G14" s="1081"/>
      <c r="H14" s="1082"/>
      <c r="I14" s="1080"/>
      <c r="J14" s="1081"/>
      <c r="K14" s="1081"/>
      <c r="L14" s="1082"/>
      <c r="M14" s="1083"/>
      <c r="N14" s="1076" t="s">
        <v>214</v>
      </c>
      <c r="O14" s="1078"/>
      <c r="P14" s="1080"/>
      <c r="Q14" s="1081"/>
      <c r="R14" s="1081"/>
      <c r="S14" s="1082"/>
      <c r="T14" s="1083"/>
      <c r="U14" s="1076" t="s">
        <v>214</v>
      </c>
      <c r="V14" s="1078"/>
      <c r="W14" s="443"/>
      <c r="Y14" s="430"/>
    </row>
    <row r="15" spans="1:25" ht="33" customHeight="1">
      <c r="A15" s="1094"/>
      <c r="B15" s="1090"/>
      <c r="C15" s="1091"/>
      <c r="D15" s="1092"/>
      <c r="E15" s="426"/>
      <c r="F15" s="444" t="s">
        <v>214</v>
      </c>
      <c r="G15" s="429"/>
      <c r="H15" s="445">
        <f>休日の振替・代休日指定簿!G15-休日の振替・代休日指定簿!E15-(O14-M14)</f>
        <v>0</v>
      </c>
      <c r="I15" s="426"/>
      <c r="J15" s="444" t="s">
        <v>214</v>
      </c>
      <c r="K15" s="429"/>
      <c r="L15" s="446">
        <f>K15-I15</f>
        <v>0</v>
      </c>
      <c r="M15" s="1084"/>
      <c r="N15" s="1077"/>
      <c r="O15" s="1079"/>
      <c r="P15" s="426"/>
      <c r="Q15" s="444" t="s">
        <v>214</v>
      </c>
      <c r="R15" s="429"/>
      <c r="S15" s="445">
        <f>休日の振替・代休日指定簿!R15-休日の振替・代休日指定簿!P15-(V14-T14)</f>
        <v>0</v>
      </c>
      <c r="T15" s="1084"/>
      <c r="U15" s="1077"/>
      <c r="V15" s="1079"/>
      <c r="W15" s="476"/>
    </row>
    <row r="16" spans="1:25" ht="33" customHeight="1">
      <c r="A16" s="1093"/>
      <c r="B16" s="1087"/>
      <c r="C16" s="1088"/>
      <c r="D16" s="1089"/>
      <c r="E16" s="1080"/>
      <c r="F16" s="1081"/>
      <c r="G16" s="1081"/>
      <c r="H16" s="1082"/>
      <c r="I16" s="1080"/>
      <c r="J16" s="1081"/>
      <c r="K16" s="1081"/>
      <c r="L16" s="1082"/>
      <c r="M16" s="1083"/>
      <c r="N16" s="1076" t="s">
        <v>214</v>
      </c>
      <c r="O16" s="1078"/>
      <c r="P16" s="1080"/>
      <c r="Q16" s="1081"/>
      <c r="R16" s="1081"/>
      <c r="S16" s="1082"/>
      <c r="T16" s="1083"/>
      <c r="U16" s="1076" t="s">
        <v>214</v>
      </c>
      <c r="V16" s="1078"/>
      <c r="W16" s="443"/>
    </row>
    <row r="17" spans="1:23" ht="33" customHeight="1">
      <c r="A17" s="1094"/>
      <c r="B17" s="1090"/>
      <c r="C17" s="1091"/>
      <c r="D17" s="1092"/>
      <c r="E17" s="426"/>
      <c r="F17" s="444" t="s">
        <v>214</v>
      </c>
      <c r="G17" s="429"/>
      <c r="H17" s="445">
        <f>休日の振替・代休日指定簿!G17-休日の振替・代休日指定簿!E17-(O16-M16)</f>
        <v>0</v>
      </c>
      <c r="I17" s="426"/>
      <c r="J17" s="444" t="s">
        <v>214</v>
      </c>
      <c r="K17" s="429"/>
      <c r="L17" s="446">
        <f>K17-I17</f>
        <v>0</v>
      </c>
      <c r="M17" s="1084"/>
      <c r="N17" s="1077"/>
      <c r="O17" s="1079"/>
      <c r="P17" s="427"/>
      <c r="Q17" s="444" t="s">
        <v>214</v>
      </c>
      <c r="R17" s="428"/>
      <c r="S17" s="445">
        <f>休日の振替・代休日指定簿!R17-休日の振替・代休日指定簿!P17-(V16-T16)</f>
        <v>0</v>
      </c>
      <c r="T17" s="1084"/>
      <c r="U17" s="1077"/>
      <c r="V17" s="1079"/>
      <c r="W17" s="476"/>
    </row>
    <row r="18" spans="1:23" ht="33" customHeight="1">
      <c r="A18" s="1085"/>
      <c r="B18" s="1087"/>
      <c r="C18" s="1088"/>
      <c r="D18" s="1089"/>
      <c r="E18" s="1080"/>
      <c r="F18" s="1081"/>
      <c r="G18" s="1081"/>
      <c r="H18" s="1082"/>
      <c r="I18" s="1080"/>
      <c r="J18" s="1081"/>
      <c r="K18" s="1081"/>
      <c r="L18" s="1082"/>
      <c r="M18" s="1083"/>
      <c r="N18" s="1076" t="s">
        <v>214</v>
      </c>
      <c r="O18" s="1078"/>
      <c r="P18" s="1080"/>
      <c r="Q18" s="1081"/>
      <c r="R18" s="1081"/>
      <c r="S18" s="1082"/>
      <c r="T18" s="1083"/>
      <c r="U18" s="1076" t="s">
        <v>214</v>
      </c>
      <c r="V18" s="1078"/>
      <c r="W18" s="447"/>
    </row>
    <row r="19" spans="1:23" ht="33" customHeight="1">
      <c r="A19" s="1086"/>
      <c r="B19" s="1090"/>
      <c r="C19" s="1091"/>
      <c r="D19" s="1092"/>
      <c r="E19" s="426"/>
      <c r="F19" s="444" t="s">
        <v>214</v>
      </c>
      <c r="G19" s="429"/>
      <c r="H19" s="445">
        <f>休日の振替・代休日指定簿!G19-休日の振替・代休日指定簿!E19-(O18-M18)</f>
        <v>0</v>
      </c>
      <c r="I19" s="426"/>
      <c r="J19" s="444" t="s">
        <v>214</v>
      </c>
      <c r="K19" s="429"/>
      <c r="L19" s="446">
        <f>K19-I19</f>
        <v>0</v>
      </c>
      <c r="M19" s="1084"/>
      <c r="N19" s="1077"/>
      <c r="O19" s="1079"/>
      <c r="P19" s="426"/>
      <c r="Q19" s="444" t="s">
        <v>214</v>
      </c>
      <c r="R19" s="429"/>
      <c r="S19" s="445">
        <f>休日の振替・代休日指定簿!R19-休日の振替・代休日指定簿!P19-(V18-T18)</f>
        <v>0</v>
      </c>
      <c r="T19" s="1084"/>
      <c r="U19" s="1077"/>
      <c r="V19" s="1079"/>
      <c r="W19" s="476"/>
    </row>
    <row r="20" spans="1:23" ht="33" customHeight="1">
      <c r="A20" s="1085"/>
      <c r="B20" s="1087"/>
      <c r="C20" s="1088"/>
      <c r="D20" s="1089"/>
      <c r="E20" s="1080"/>
      <c r="F20" s="1081"/>
      <c r="G20" s="1081"/>
      <c r="H20" s="1082"/>
      <c r="I20" s="1080"/>
      <c r="J20" s="1081"/>
      <c r="K20" s="1081"/>
      <c r="L20" s="1082"/>
      <c r="M20" s="1083"/>
      <c r="N20" s="1076" t="s">
        <v>214</v>
      </c>
      <c r="O20" s="1078"/>
      <c r="P20" s="1080"/>
      <c r="Q20" s="1081"/>
      <c r="R20" s="1081"/>
      <c r="S20" s="1082"/>
      <c r="T20" s="1083"/>
      <c r="U20" s="1076" t="s">
        <v>214</v>
      </c>
      <c r="V20" s="1078"/>
      <c r="W20" s="447"/>
    </row>
    <row r="21" spans="1:23" ht="33" customHeight="1">
      <c r="A21" s="1086"/>
      <c r="B21" s="1090"/>
      <c r="C21" s="1091"/>
      <c r="D21" s="1092"/>
      <c r="E21" s="426"/>
      <c r="F21" s="444" t="s">
        <v>214</v>
      </c>
      <c r="G21" s="429"/>
      <c r="H21" s="445">
        <f>休日の振替・代休日指定簿!G21-休日の振替・代休日指定簿!E21-(O20-M20)</f>
        <v>0</v>
      </c>
      <c r="I21" s="426"/>
      <c r="J21" s="444" t="s">
        <v>214</v>
      </c>
      <c r="K21" s="429"/>
      <c r="L21" s="446">
        <f>K21-I21</f>
        <v>0</v>
      </c>
      <c r="M21" s="1084"/>
      <c r="N21" s="1077"/>
      <c r="O21" s="1079"/>
      <c r="P21" s="426"/>
      <c r="Q21" s="444" t="s">
        <v>214</v>
      </c>
      <c r="R21" s="429"/>
      <c r="S21" s="445">
        <f>休日の振替・代休日指定簿!R21-休日の振替・代休日指定簿!P21-(V20-T20)</f>
        <v>0</v>
      </c>
      <c r="T21" s="1084"/>
      <c r="U21" s="1077"/>
      <c r="V21" s="1079"/>
      <c r="W21" s="476"/>
    </row>
    <row r="22" spans="1:23" ht="33" customHeight="1">
      <c r="A22" s="1085"/>
      <c r="B22" s="1087"/>
      <c r="C22" s="1088"/>
      <c r="D22" s="1089"/>
      <c r="E22" s="1080"/>
      <c r="F22" s="1081"/>
      <c r="G22" s="1081"/>
      <c r="H22" s="1082"/>
      <c r="I22" s="1080"/>
      <c r="J22" s="1081"/>
      <c r="K22" s="1081"/>
      <c r="L22" s="1082"/>
      <c r="M22" s="1083"/>
      <c r="N22" s="1076" t="s">
        <v>214</v>
      </c>
      <c r="O22" s="1078"/>
      <c r="P22" s="1080"/>
      <c r="Q22" s="1081"/>
      <c r="R22" s="1081"/>
      <c r="S22" s="1082"/>
      <c r="T22" s="1083"/>
      <c r="U22" s="1076" t="s">
        <v>214</v>
      </c>
      <c r="V22" s="1078"/>
      <c r="W22" s="447"/>
    </row>
    <row r="23" spans="1:23" ht="33" customHeight="1">
      <c r="A23" s="1086"/>
      <c r="B23" s="1090"/>
      <c r="C23" s="1091"/>
      <c r="D23" s="1092"/>
      <c r="E23" s="427"/>
      <c r="F23" s="444" t="s">
        <v>214</v>
      </c>
      <c r="G23" s="428"/>
      <c r="H23" s="445">
        <f>休日の振替・代休日指定簿!G23-休日の振替・代休日指定簿!E23-(O22-M22)</f>
        <v>0</v>
      </c>
      <c r="I23" s="427"/>
      <c r="J23" s="444" t="s">
        <v>214</v>
      </c>
      <c r="K23" s="428"/>
      <c r="L23" s="446">
        <f>K23-I23</f>
        <v>0</v>
      </c>
      <c r="M23" s="1084"/>
      <c r="N23" s="1077"/>
      <c r="O23" s="1079"/>
      <c r="P23" s="427"/>
      <c r="Q23" s="444" t="s">
        <v>214</v>
      </c>
      <c r="R23" s="428"/>
      <c r="S23" s="445">
        <f>休日の振替・代休日指定簿!R23-休日の振替・代休日指定簿!P23-(V22-T22)</f>
        <v>0</v>
      </c>
      <c r="T23" s="1084"/>
      <c r="U23" s="1077"/>
      <c r="V23" s="1079"/>
      <c r="W23" s="477"/>
    </row>
    <row r="24" spans="1:23" s="430" customFormat="1" ht="45" customHeight="1">
      <c r="A24" s="1100" t="s">
        <v>348</v>
      </c>
      <c r="B24" s="1101"/>
      <c r="C24" s="1101"/>
      <c r="D24" s="1101"/>
      <c r="E24" s="1101"/>
      <c r="F24" s="1101"/>
      <c r="G24" s="1101"/>
      <c r="H24" s="1101"/>
      <c r="I24" s="1101"/>
      <c r="J24" s="1101"/>
      <c r="K24" s="1101"/>
      <c r="L24" s="1101"/>
      <c r="M24" s="1101"/>
      <c r="N24" s="1101"/>
      <c r="O24" s="1101"/>
      <c r="P24" s="1101"/>
      <c r="Q24" s="1101"/>
      <c r="R24" s="1101"/>
      <c r="S24" s="1101"/>
      <c r="T24" s="1101"/>
      <c r="U24" s="478"/>
    </row>
  </sheetData>
  <mergeCells count="85">
    <mergeCell ref="B11:D11"/>
    <mergeCell ref="E11:H11"/>
    <mergeCell ref="I11:L11"/>
    <mergeCell ref="A2:W2"/>
    <mergeCell ref="S3:W3"/>
    <mergeCell ref="A6:B8"/>
    <mergeCell ref="C6:D8"/>
    <mergeCell ref="E6:G8"/>
    <mergeCell ref="O6:O7"/>
    <mergeCell ref="R8:R10"/>
    <mergeCell ref="A9:B10"/>
    <mergeCell ref="C9:D10"/>
    <mergeCell ref="E9:G10"/>
    <mergeCell ref="P6:Q7"/>
    <mergeCell ref="P8:Q10"/>
    <mergeCell ref="P11:S11"/>
    <mergeCell ref="A12:A13"/>
    <mergeCell ref="B12:D13"/>
    <mergeCell ref="E12:H12"/>
    <mergeCell ref="I12:L12"/>
    <mergeCell ref="A24:T24"/>
    <mergeCell ref="P12:S12"/>
    <mergeCell ref="A20:A21"/>
    <mergeCell ref="B20:D21"/>
    <mergeCell ref="E20:H20"/>
    <mergeCell ref="I20:L20"/>
    <mergeCell ref="P22:S22"/>
    <mergeCell ref="A22:A23"/>
    <mergeCell ref="B22:D23"/>
    <mergeCell ref="E22:H22"/>
    <mergeCell ref="I22:L22"/>
    <mergeCell ref="O22:O23"/>
    <mergeCell ref="T11:V11"/>
    <mergeCell ref="M12:M13"/>
    <mergeCell ref="O12:O13"/>
    <mergeCell ref="N12:N13"/>
    <mergeCell ref="T12:T13"/>
    <mergeCell ref="U12:U13"/>
    <mergeCell ref="V12:V13"/>
    <mergeCell ref="M11:O11"/>
    <mergeCell ref="U14:U15"/>
    <mergeCell ref="V14:V15"/>
    <mergeCell ref="A16:A17"/>
    <mergeCell ref="B16:D17"/>
    <mergeCell ref="E16:H16"/>
    <mergeCell ref="I16:L16"/>
    <mergeCell ref="A14:A15"/>
    <mergeCell ref="B14:D15"/>
    <mergeCell ref="E14:H14"/>
    <mergeCell ref="I14:L14"/>
    <mergeCell ref="P14:S14"/>
    <mergeCell ref="M14:M15"/>
    <mergeCell ref="O14:O15"/>
    <mergeCell ref="N14:N15"/>
    <mergeCell ref="T14:T15"/>
    <mergeCell ref="U16:U17"/>
    <mergeCell ref="V16:V17"/>
    <mergeCell ref="A18:A19"/>
    <mergeCell ref="B18:D19"/>
    <mergeCell ref="E18:H18"/>
    <mergeCell ref="I18:L18"/>
    <mergeCell ref="P16:S16"/>
    <mergeCell ref="M16:M17"/>
    <mergeCell ref="O16:O17"/>
    <mergeCell ref="N16:N17"/>
    <mergeCell ref="T16:T17"/>
    <mergeCell ref="V18:V19"/>
    <mergeCell ref="P18:S18"/>
    <mergeCell ref="O18:O19"/>
    <mergeCell ref="M18:M19"/>
    <mergeCell ref="N18:N19"/>
    <mergeCell ref="T18:T19"/>
    <mergeCell ref="M22:M23"/>
    <mergeCell ref="N22:N23"/>
    <mergeCell ref="T22:T23"/>
    <mergeCell ref="U22:U23"/>
    <mergeCell ref="V22:V23"/>
    <mergeCell ref="U20:U21"/>
    <mergeCell ref="V20:V21"/>
    <mergeCell ref="U18:U19"/>
    <mergeCell ref="P20:S20"/>
    <mergeCell ref="M20:M21"/>
    <mergeCell ref="O20:O21"/>
    <mergeCell ref="N20:N21"/>
    <mergeCell ref="T20:T21"/>
  </mergeCells>
  <phoneticPr fontId="1"/>
  <conditionalFormatting sqref="E12:H12 P12:S12 B12:D13 M12:M13 O12:O13 T12:T13 V12:V13 E13 G13 P13 R13">
    <cfRule type="containsBlanks" dxfId="2" priority="30">
      <formula>LEN(TRIM(B12))=0</formula>
    </cfRule>
  </conditionalFormatting>
  <conditionalFormatting sqref="W13">
    <cfRule type="containsBlanks" dxfId="1" priority="1">
      <formula>LEN(TRIM(W13))=0</formula>
    </cfRule>
  </conditionalFormatting>
  <dataValidations count="3">
    <dataValidation type="date" imeMode="halfAlpha" allowBlank="1" showInputMessage="1" showErrorMessage="1" sqref="E12:L12 P12:S12 P22:S22 P14:S14 E20:L20 P16:S16 E22:L22 P18:S18 E16:L16 P20:S20 E18:L18 E14:L14" xr:uid="{00000000-0002-0000-0800-000000000000}">
      <formula1>1</formula1>
      <formula2>365609</formula2>
    </dataValidation>
    <dataValidation type="time" imeMode="halfAlpha" allowBlank="1" showInputMessage="1" showErrorMessage="1" sqref="E13 G13 I13 K13 P13 R13 R15 P15 K15 I15 E15 G15 E17 G17 I17 K17 P17 R17 R19 P19 K19 I19 G19 E19 E21 G21 I21 K21 P21 R21 V12:V23 T12:T23 R23 P23 O12:O23 M12:M23 K23 I23 G23 E23" xr:uid="{00000000-0002-0000-0800-000001000000}">
      <formula1>0</formula1>
      <formula2>0.999305555555556</formula2>
    </dataValidation>
    <dataValidation type="list" allowBlank="1" showInputMessage="1" showErrorMessage="1" sqref="W13 W17 W21 W19 W23 W15" xr:uid="{00000000-0002-0000-0800-000002000000}">
      <formula1>"メール,口頭"</formula1>
    </dataValidation>
  </dataValidations>
  <pageMargins left="0.70866141732283472" right="0.70866141732283472" top="0.74803149606299213" bottom="0.74803149606299213" header="0.31496062992125984" footer="0.31496062992125984"/>
  <pageSetup paperSize="9" scale="66" orientation="landscape"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70657" r:id="rId4" name="Check Box 1">
              <controlPr defaultSize="0" autoFill="0" autoLine="0" autoPict="0">
                <anchor moveWithCells="1">
                  <from>
                    <xdr:col>22</xdr:col>
                    <xdr:colOff>19050</xdr:colOff>
                    <xdr:row>11</xdr:row>
                    <xdr:rowOff>9525</xdr:rowOff>
                  </from>
                  <to>
                    <xdr:col>22</xdr:col>
                    <xdr:colOff>219075</xdr:colOff>
                    <xdr:row>11</xdr:row>
                    <xdr:rowOff>238125</xdr:rowOff>
                  </to>
                </anchor>
              </controlPr>
            </control>
          </mc:Choice>
        </mc:AlternateContent>
        <mc:AlternateContent xmlns:mc="http://schemas.openxmlformats.org/markup-compatibility/2006">
          <mc:Choice Requires="x14">
            <control shapeId="70658" r:id="rId5" name="Check Box 2">
              <controlPr defaultSize="0" autoFill="0" autoLine="0" autoPict="0">
                <anchor moveWithCells="1">
                  <from>
                    <xdr:col>22</xdr:col>
                    <xdr:colOff>19050</xdr:colOff>
                    <xdr:row>13</xdr:row>
                    <xdr:rowOff>9525</xdr:rowOff>
                  </from>
                  <to>
                    <xdr:col>22</xdr:col>
                    <xdr:colOff>209550</xdr:colOff>
                    <xdr:row>13</xdr:row>
                    <xdr:rowOff>209550</xdr:rowOff>
                  </to>
                </anchor>
              </controlPr>
            </control>
          </mc:Choice>
        </mc:AlternateContent>
        <mc:AlternateContent xmlns:mc="http://schemas.openxmlformats.org/markup-compatibility/2006">
          <mc:Choice Requires="x14">
            <control shapeId="70659" r:id="rId6" name="Check Box 3">
              <controlPr defaultSize="0" autoFill="0" autoLine="0" autoPict="0">
                <anchor moveWithCells="1">
                  <from>
                    <xdr:col>22</xdr:col>
                    <xdr:colOff>19050</xdr:colOff>
                    <xdr:row>15</xdr:row>
                    <xdr:rowOff>9525</xdr:rowOff>
                  </from>
                  <to>
                    <xdr:col>22</xdr:col>
                    <xdr:colOff>209550</xdr:colOff>
                    <xdr:row>15</xdr:row>
                    <xdr:rowOff>209550</xdr:rowOff>
                  </to>
                </anchor>
              </controlPr>
            </control>
          </mc:Choice>
        </mc:AlternateContent>
        <mc:AlternateContent xmlns:mc="http://schemas.openxmlformats.org/markup-compatibility/2006">
          <mc:Choice Requires="x14">
            <control shapeId="70660" r:id="rId7" name="Check Box 4">
              <controlPr defaultSize="0" autoFill="0" autoLine="0" autoPict="0">
                <anchor moveWithCells="1">
                  <from>
                    <xdr:col>22</xdr:col>
                    <xdr:colOff>19050</xdr:colOff>
                    <xdr:row>17</xdr:row>
                    <xdr:rowOff>9525</xdr:rowOff>
                  </from>
                  <to>
                    <xdr:col>22</xdr:col>
                    <xdr:colOff>209550</xdr:colOff>
                    <xdr:row>17</xdr:row>
                    <xdr:rowOff>209550</xdr:rowOff>
                  </to>
                </anchor>
              </controlPr>
            </control>
          </mc:Choice>
        </mc:AlternateContent>
        <mc:AlternateContent xmlns:mc="http://schemas.openxmlformats.org/markup-compatibility/2006">
          <mc:Choice Requires="x14">
            <control shapeId="70661" r:id="rId8" name="Check Box 5">
              <controlPr defaultSize="0" autoFill="0" autoLine="0" autoPict="0">
                <anchor moveWithCells="1">
                  <from>
                    <xdr:col>22</xdr:col>
                    <xdr:colOff>19050</xdr:colOff>
                    <xdr:row>19</xdr:row>
                    <xdr:rowOff>9525</xdr:rowOff>
                  </from>
                  <to>
                    <xdr:col>22</xdr:col>
                    <xdr:colOff>209550</xdr:colOff>
                    <xdr:row>19</xdr:row>
                    <xdr:rowOff>209550</xdr:rowOff>
                  </to>
                </anchor>
              </controlPr>
            </control>
          </mc:Choice>
        </mc:AlternateContent>
        <mc:AlternateContent xmlns:mc="http://schemas.openxmlformats.org/markup-compatibility/2006">
          <mc:Choice Requires="x14">
            <control shapeId="70662" r:id="rId9" name="Check Box 6">
              <controlPr defaultSize="0" autoFill="0" autoLine="0" autoPict="0">
                <anchor moveWithCells="1">
                  <from>
                    <xdr:col>22</xdr:col>
                    <xdr:colOff>19050</xdr:colOff>
                    <xdr:row>21</xdr:row>
                    <xdr:rowOff>9525</xdr:rowOff>
                  </from>
                  <to>
                    <xdr:col>22</xdr:col>
                    <xdr:colOff>209550</xdr:colOff>
                    <xdr:row>21</xdr:row>
                    <xdr:rowOff>209550</xdr:rowOff>
                  </to>
                </anchor>
              </controlPr>
            </control>
          </mc:Choice>
        </mc:AlternateContent>
        <mc:AlternateContent xmlns:mc="http://schemas.openxmlformats.org/markup-compatibility/2006">
          <mc:Choice Requires="x14">
            <control shapeId="70663" r:id="rId10" name="Check Box 7">
              <controlPr defaultSize="0" autoFill="0" autoLine="0" autoPict="0">
                <anchor moveWithCells="1">
                  <from>
                    <xdr:col>22</xdr:col>
                    <xdr:colOff>19050</xdr:colOff>
                    <xdr:row>15</xdr:row>
                    <xdr:rowOff>9525</xdr:rowOff>
                  </from>
                  <to>
                    <xdr:col>22</xdr:col>
                    <xdr:colOff>219075</xdr:colOff>
                    <xdr:row>15</xdr:row>
                    <xdr:rowOff>238125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85F93B012BAB044A6700C0EC8B923C4" ma:contentTypeVersion="4" ma:contentTypeDescription="新しいドキュメントを作成します。" ma:contentTypeScope="" ma:versionID="f5e708fab4774a14bd366028beec4e92">
  <xsd:schema xmlns:xsd="http://www.w3.org/2001/XMLSchema" xmlns:xs="http://www.w3.org/2001/XMLSchema" xmlns:p="http://schemas.microsoft.com/office/2006/metadata/properties" xmlns:ns2="fa36232e-864a-4c95-a18e-0c93a43b69ee" targetNamespace="http://schemas.microsoft.com/office/2006/metadata/properties" ma:root="true" ma:fieldsID="02c2981c2ba67cf968be9f42872ad76f" ns2:_="">
    <xsd:import namespace="fa36232e-864a-4c95-a18e-0c93a43b69e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36232e-864a-4c95-a18e-0c93a43b69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1D2BA7-E107-4179-AA5C-F0E8E1517E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36232e-864a-4c95-a18e-0c93a43b69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6C49D4-BC68-4DDA-958E-4CF59F3A7E5A}">
  <ds:schemaRefs>
    <ds:schemaRef ds:uri="http://www.w3.org/XML/1998/namespace"/>
    <ds:schemaRef ds:uri="http://schemas.openxmlformats.org/package/2006/metadata/core-properties"/>
    <ds:schemaRef ds:uri="http://purl.org/dc/terms/"/>
    <ds:schemaRef ds:uri="http://purl.org/dc/dcmitype/"/>
    <ds:schemaRef ds:uri="http://purl.org/dc/elements/1.1/"/>
    <ds:schemaRef ds:uri="http://schemas.microsoft.com/office/2006/documentManagement/types"/>
    <ds:schemaRef ds:uri="http://schemas.microsoft.com/office/infopath/2007/PartnerControls"/>
    <ds:schemaRef ds:uri="fa36232e-864a-4c95-a18e-0c93a43b69ee"/>
    <ds:schemaRef ds:uri="http://schemas.microsoft.com/office/2006/metadata/properties"/>
  </ds:schemaRefs>
</ds:datastoreItem>
</file>

<file path=customXml/itemProps3.xml><?xml version="1.0" encoding="utf-8"?>
<ds:datastoreItem xmlns:ds="http://schemas.openxmlformats.org/officeDocument/2006/customXml" ds:itemID="{7694D0E7-4D8B-4479-96F3-9862A2F9462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16</vt:i4>
      </vt:variant>
      <vt:variant>
        <vt:lpstr>名前付き一覧</vt:lpstr>
      </vt:variant>
      <vt:variant>
        <vt:i4>13</vt:i4>
      </vt:variant>
    </vt:vector>
  </HeadingPairs>
  <TitlesOfParts>
    <vt:vector size="29" baseType="lpstr">
      <vt:lpstr>入力シートInput Sheet</vt:lpstr>
      <vt:lpstr>国内旅行フローDomestic Travel Workflow</vt:lpstr>
      <vt:lpstr>外国旅行フローOverseas Travel Workflow</vt:lpstr>
      <vt:lpstr>旅行命令(依頼)伺</vt:lpstr>
      <vt:lpstr>海外渡航情報</vt:lpstr>
      <vt:lpstr>旅行報告書Travel Report</vt:lpstr>
      <vt:lpstr>旅行経費明細Travel Expense Breakdown</vt:lpstr>
      <vt:lpstr>留意事項(Important Notes)</vt:lpstr>
      <vt:lpstr>休日の振替・代休日指定簿</vt:lpstr>
      <vt:lpstr>内国旅行</vt:lpstr>
      <vt:lpstr>外国旅行（職員）</vt:lpstr>
      <vt:lpstr>外国旅行（役員）</vt:lpstr>
      <vt:lpstr>赴任旅費</vt:lpstr>
      <vt:lpstr>別表２</vt:lpstr>
      <vt:lpstr>別表３</vt:lpstr>
      <vt:lpstr>データ</vt:lpstr>
      <vt:lpstr>海外渡航情報!Print_Area</vt:lpstr>
      <vt:lpstr>'外国旅行（職員）'!Print_Area</vt:lpstr>
      <vt:lpstr>'外国旅行（役員）'!Print_Area</vt:lpstr>
      <vt:lpstr>'外国旅行フローOverseas Travel Workflow'!Print_Area</vt:lpstr>
      <vt:lpstr>休日の振替・代休日指定簿!Print_Area</vt:lpstr>
      <vt:lpstr>'国内旅行フローDomestic Travel Workflow'!Print_Area</vt:lpstr>
      <vt:lpstr>内国旅行!Print_Area</vt:lpstr>
      <vt:lpstr>'入力シートInput Sheet'!Print_Area</vt:lpstr>
      <vt:lpstr>赴任旅費!Print_Area</vt:lpstr>
      <vt:lpstr>'留意事項(Important Notes)'!Print_Area</vt:lpstr>
      <vt:lpstr>'旅行経費明細Travel Expense Breakdown'!Print_Area</vt:lpstr>
      <vt:lpstr>'旅行報告書Travel Report'!Print_Area</vt:lpstr>
      <vt:lpstr>'旅行命令(依頼)伺'!Print_Area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revision/>
  <cp:lastPrinted>2026-04-21T07:07:07Z</cp:lastPrinted>
  <dcterms:created xsi:type="dcterms:W3CDTF">2018-10-25T01:04:30Z</dcterms:created>
  <dcterms:modified xsi:type="dcterms:W3CDTF">2026-04-21T07:07:22Z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0x010100685F93B012BAB044A6700C0EC8B923C4</vt:lpwstr>
  </property>
</Properties>
</file>