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6.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73.35\shisetsu\令和7年度\12.災害・復興科学研究所関係\2025公募型共同研究\3.採択通知\送付用\"/>
    </mc:Choice>
  </mc:AlternateContent>
  <xr:revisionPtr revIDLastSave="0" documentId="13_ncr:1_{6B59FDEB-7718-4FC2-AECF-31D6407320E0}" xr6:coauthVersionLast="47" xr6:coauthVersionMax="47" xr10:uidLastSave="{00000000-0000-0000-0000-000000000000}"/>
  <bookViews>
    <workbookView xWindow="-120" yWindow="-120" windowWidth="29040" windowHeight="15720" tabRatio="820" firstSheet="4" activeTab="4" xr2:uid="{00000000-000D-0000-FFFF-FFFF00000000}"/>
  </bookViews>
  <sheets>
    <sheet name="国内旅行フロー" sheetId="20" state="hidden" r:id="rId1"/>
    <sheet name="外国旅行フロー" sheetId="28" state="hidden" r:id="rId2"/>
    <sheet name="旅行命令(依頼)伺" sheetId="25" state="hidden" r:id="rId3"/>
    <sheet name="海外渡航情報" sheetId="27" state="hidden" r:id="rId4"/>
    <sheet name="旅行報告書" sheetId="24" r:id="rId5"/>
    <sheet name="旅行経費明細" sheetId="21" r:id="rId6"/>
    <sheet name="留意事項" sheetId="26" r:id="rId7"/>
    <sheet name="休日の振替・代休日指定簿" sheetId="29" state="hidden" r:id="rId8"/>
    <sheet name="内国旅行" sheetId="9" state="hidden" r:id="rId9"/>
    <sheet name="外国旅行（職員）" sheetId="13" state="hidden" r:id="rId10"/>
    <sheet name="外国旅行（役員）" sheetId="23" state="hidden" r:id="rId11"/>
    <sheet name="赴任旅費" sheetId="15" state="hidden" r:id="rId12"/>
    <sheet name="別表２" sheetId="4" state="hidden" r:id="rId13"/>
    <sheet name="別表３" sheetId="5" state="hidden" r:id="rId14"/>
    <sheet name="データ" sheetId="30" state="hidden" r:id="rId15"/>
  </sheets>
  <definedNames>
    <definedName name="ColumnTitle1" localSheetId="3">#REF!</definedName>
    <definedName name="ColumnTitle1" localSheetId="10">#REF!</definedName>
    <definedName name="ColumnTitle1" localSheetId="1">#REF!</definedName>
    <definedName name="ColumnTitle1" localSheetId="6">#REF!</definedName>
    <definedName name="ColumnTitle1" localSheetId="5">#REF!</definedName>
    <definedName name="ColumnTitle1" localSheetId="4">#REF!</definedName>
    <definedName name="ColumnTitle1" localSheetId="2">#REF!</definedName>
    <definedName name="ColumnTitle1">#REF!</definedName>
    <definedName name="_xlnm.Print_Area" localSheetId="3">海外渡航情報!$A$1:$E$89</definedName>
    <definedName name="_xlnm.Print_Area" localSheetId="9">'外国旅行（職員）'!$A$1:$O$785</definedName>
    <definedName name="_xlnm.Print_Area" localSheetId="10">'外国旅行（役員）'!$A$1:$O$785</definedName>
    <definedName name="_xlnm.Print_Area" localSheetId="1">外国旅行フロー!$A$1:$G$68</definedName>
    <definedName name="_xlnm.Print_Area" localSheetId="7">休日の振替・代休日指定簿!$A$1:$W$24</definedName>
    <definedName name="_xlnm.Print_Area" localSheetId="0">国内旅行フロー!$A$1:$G$63</definedName>
    <definedName name="_xlnm.Print_Area" localSheetId="8">内国旅行!$A$1:$G$1150</definedName>
    <definedName name="_xlnm.Print_Area" localSheetId="11">赴任旅費!$A$1:$H$45</definedName>
    <definedName name="_xlnm.Print_Area" localSheetId="6">留意事項!$A$1:$V$41</definedName>
    <definedName name="_xlnm.Print_Area" localSheetId="5">旅行経費明細!$A$1:$I$36</definedName>
    <definedName name="_xlnm.Print_Area" localSheetId="4">旅行報告書!$A$1:$V$55</definedName>
    <definedName name="_xlnm.Print_Area" localSheetId="2">'旅行命令(依頼)伺'!$A$1:$G$44</definedName>
    <definedName name="RowTitleRegion1..D3" localSheetId="3">#REF!</definedName>
    <definedName name="RowTitleRegion1..D3" localSheetId="10">#REF!</definedName>
    <definedName name="RowTitleRegion1..D3" localSheetId="1">#REF!</definedName>
    <definedName name="RowTitleRegion1..D3" localSheetId="6">#REF!</definedName>
    <definedName name="RowTitleRegion1..D3" localSheetId="5">#REF!</definedName>
    <definedName name="RowTitleRegion1..D3" localSheetId="4">#REF!</definedName>
    <definedName name="RowTitleRegion1..D3" localSheetId="2">#REF!</definedName>
    <definedName name="RowTitleRegion1..D3">#REF!</definedName>
    <definedName name="RowTitleRegion2..D5" localSheetId="3">#REF!</definedName>
    <definedName name="RowTitleRegion2..D5" localSheetId="10">#REF!</definedName>
    <definedName name="RowTitleRegion2..D5" localSheetId="1">#REF!</definedName>
    <definedName name="RowTitleRegion2..D5" localSheetId="6">#REF!</definedName>
    <definedName name="RowTitleRegion2..D5" localSheetId="5">#REF!</definedName>
    <definedName name="RowTitleRegion2..D5" localSheetId="4">#REF!</definedName>
    <definedName name="RowTitleRegion2..D5" localSheetId="2">#REF!</definedName>
    <definedName name="RowTitleRegion2..D5">#REF!</definedName>
    <definedName name="RowTitleRegion3..D6" localSheetId="3">#REF!</definedName>
    <definedName name="RowTitleRegion3..D6" localSheetId="10">#REF!</definedName>
    <definedName name="RowTitleRegion3..D6" localSheetId="1">#REF!</definedName>
    <definedName name="RowTitleRegion3..D6" localSheetId="6">#REF!</definedName>
    <definedName name="RowTitleRegion3..D6" localSheetId="5">#REF!</definedName>
    <definedName name="RowTitleRegion3..D6" localSheetId="4">#REF!</definedName>
    <definedName name="RowTitleRegion3..D6" localSheetId="2">#REF!</definedName>
    <definedName name="RowTitleRegion3..D6">#REF!</definedName>
    <definedName name="RowTitleRegion4..I7" localSheetId="3">#REF!</definedName>
    <definedName name="RowTitleRegion4..I7" localSheetId="10">#REF!</definedName>
    <definedName name="RowTitleRegion4..I7" localSheetId="1">#REF!</definedName>
    <definedName name="RowTitleRegion4..I7" localSheetId="6">#REF!</definedName>
    <definedName name="RowTitleRegion4..I7" localSheetId="5">#REF!</definedName>
    <definedName name="RowTitleRegion4..I7" localSheetId="4">#REF!</definedName>
    <definedName name="RowTitleRegion4..I7" localSheetId="2">#REF!</definedName>
    <definedName name="RowTitleRegion4..I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1" l="1"/>
  <c r="B31" i="25" l="1"/>
  <c r="B43" i="25" l="1"/>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C2" i="30"/>
  <c r="B2" i="30"/>
  <c r="A2" i="30"/>
  <c r="H13" i="29" l="1"/>
  <c r="L13" i="29"/>
  <c r="L15" i="29"/>
  <c r="H15" i="29"/>
  <c r="S23" i="29"/>
  <c r="S21" i="29"/>
  <c r="S19" i="29"/>
  <c r="S17" i="29"/>
  <c r="S15" i="29"/>
  <c r="S13" i="29"/>
  <c r="L23" i="29"/>
  <c r="L21" i="29"/>
  <c r="L19" i="29"/>
  <c r="L17" i="29"/>
  <c r="H23" i="29"/>
  <c r="H21" i="29"/>
  <c r="H19" i="29"/>
  <c r="H17" i="29"/>
  <c r="B27" i="25"/>
  <c r="B26" i="25"/>
  <c r="A12" i="29"/>
  <c r="S3" i="29"/>
  <c r="B16" i="25"/>
  <c r="E6" i="27"/>
  <c r="D6" i="27"/>
  <c r="C6" i="27"/>
  <c r="B6" i="27"/>
  <c r="A6" i="27"/>
  <c r="C3" i="27"/>
  <c r="D3" i="27" s="1"/>
  <c r="C89" i="27"/>
  <c r="E85" i="27"/>
  <c r="E84" i="27"/>
  <c r="E83" i="27"/>
  <c r="E82" i="27"/>
  <c r="E79" i="27"/>
  <c r="E78" i="27"/>
  <c r="E77" i="27"/>
  <c r="E73" i="27"/>
  <c r="E71" i="27"/>
  <c r="C67" i="27"/>
  <c r="C66" i="27"/>
  <c r="B65" i="27"/>
  <c r="B64" i="27"/>
  <c r="B42" i="25"/>
  <c r="B41" i="25"/>
  <c r="E39" i="27"/>
  <c r="E32" i="27"/>
  <c r="D20" i="27"/>
  <c r="D19" i="27"/>
  <c r="D18" i="27"/>
  <c r="B16" i="27"/>
  <c r="D17" i="27"/>
  <c r="E12" i="27"/>
  <c r="D12" i="27"/>
  <c r="C12" i="27"/>
  <c r="B12" i="27"/>
  <c r="E11" i="27"/>
  <c r="D11" i="27"/>
  <c r="C11" i="27"/>
  <c r="B11" i="27"/>
  <c r="B8" i="27"/>
  <c r="B7" i="27"/>
  <c r="C10" i="27"/>
  <c r="C9" i="27"/>
  <c r="E24" i="27"/>
  <c r="E54" i="27"/>
  <c r="E58" i="27"/>
  <c r="E53" i="27"/>
  <c r="E48" i="27"/>
  <c r="E45" i="27"/>
  <c r="E40" i="27"/>
  <c r="E33" i="27"/>
  <c r="E25" i="27"/>
  <c r="E21" i="27"/>
  <c r="A7" i="9"/>
  <c r="A6" i="23"/>
  <c r="E5" i="23"/>
  <c r="C5" i="23"/>
  <c r="A5" i="23"/>
  <c r="A6" i="13"/>
  <c r="D12" i="25"/>
  <c r="B12" i="25"/>
  <c r="E383" i="9"/>
  <c r="E385" i="9"/>
  <c r="E386" i="9"/>
  <c r="E388" i="9"/>
  <c r="E387" i="9"/>
  <c r="E391" i="9"/>
  <c r="E390" i="9"/>
  <c r="E389" i="9"/>
  <c r="E392" i="9"/>
  <c r="E393" i="9"/>
  <c r="D772" i="9"/>
  <c r="E772" i="9" s="1"/>
  <c r="D15" i="9" s="1"/>
  <c r="D1141" i="9"/>
  <c r="E1141" i="9" s="1"/>
  <c r="D18" i="9" s="1"/>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375" i="9"/>
  <c r="E376" i="9"/>
  <c r="E377" i="9"/>
  <c r="E378" i="9"/>
  <c r="E379" i="9"/>
  <c r="E380" i="9"/>
  <c r="E381" i="9"/>
  <c r="E382" i="9"/>
  <c r="E384"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79"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G56" i="23"/>
  <c r="O56" i="23" s="1"/>
  <c r="H56" i="23"/>
  <c r="I56" i="23"/>
  <c r="J56" i="23"/>
  <c r="K56" i="23"/>
  <c r="L56" i="23"/>
  <c r="G57" i="23"/>
  <c r="H57" i="23"/>
  <c r="I57" i="23"/>
  <c r="J57" i="23"/>
  <c r="K57" i="23"/>
  <c r="L57" i="23"/>
  <c r="G58" i="23"/>
  <c r="H58" i="23"/>
  <c r="I58" i="23"/>
  <c r="J58" i="23"/>
  <c r="K58" i="23"/>
  <c r="L58" i="23"/>
  <c r="G59" i="23"/>
  <c r="H59" i="23"/>
  <c r="I59" i="23"/>
  <c r="J59" i="23"/>
  <c r="K59" i="23"/>
  <c r="L59" i="23"/>
  <c r="G60" i="23"/>
  <c r="O60" i="23" s="1"/>
  <c r="H60" i="23"/>
  <c r="I60" i="23"/>
  <c r="J60" i="23"/>
  <c r="K60" i="23"/>
  <c r="L60" i="23"/>
  <c r="G61" i="23"/>
  <c r="H61" i="23"/>
  <c r="I61" i="23"/>
  <c r="J61" i="23"/>
  <c r="K61" i="23"/>
  <c r="L61" i="23"/>
  <c r="G62" i="23"/>
  <c r="H62" i="23"/>
  <c r="I62" i="23"/>
  <c r="J62" i="23"/>
  <c r="K62" i="23"/>
  <c r="L62" i="23"/>
  <c r="G63" i="23"/>
  <c r="H63" i="23"/>
  <c r="I63" i="23"/>
  <c r="J63" i="23"/>
  <c r="K63" i="23"/>
  <c r="L63" i="23"/>
  <c r="G64" i="23"/>
  <c r="H64" i="23"/>
  <c r="I64" i="23"/>
  <c r="J64" i="23"/>
  <c r="K64" i="23"/>
  <c r="L64" i="23"/>
  <c r="G65" i="23"/>
  <c r="H65" i="23"/>
  <c r="I65" i="23"/>
  <c r="J65" i="23"/>
  <c r="K65" i="23"/>
  <c r="O65" i="23" s="1"/>
  <c r="L65" i="23"/>
  <c r="G66" i="23"/>
  <c r="H66" i="23"/>
  <c r="I66" i="23"/>
  <c r="J66" i="23"/>
  <c r="K66" i="23"/>
  <c r="L66" i="23"/>
  <c r="G67" i="23"/>
  <c r="H67" i="23"/>
  <c r="I67" i="23"/>
  <c r="J67" i="23"/>
  <c r="K67" i="23"/>
  <c r="O67" i="23" s="1"/>
  <c r="L67" i="23"/>
  <c r="G68" i="23"/>
  <c r="H68" i="23"/>
  <c r="I68" i="23"/>
  <c r="J68" i="23"/>
  <c r="K68" i="23"/>
  <c r="L68" i="23"/>
  <c r="G69" i="23"/>
  <c r="H69" i="23"/>
  <c r="I69" i="23"/>
  <c r="J69" i="23"/>
  <c r="K69" i="23"/>
  <c r="O69" i="23" s="1"/>
  <c r="L69" i="23"/>
  <c r="G70" i="23"/>
  <c r="H70" i="23"/>
  <c r="I70" i="23"/>
  <c r="J70" i="23"/>
  <c r="K70" i="23"/>
  <c r="L70" i="23"/>
  <c r="G71" i="23"/>
  <c r="H71" i="23"/>
  <c r="I71" i="23"/>
  <c r="J71" i="23"/>
  <c r="K71" i="23"/>
  <c r="O71" i="23" s="1"/>
  <c r="L71" i="23"/>
  <c r="G72" i="23"/>
  <c r="H72" i="23"/>
  <c r="I72" i="23"/>
  <c r="J72" i="23"/>
  <c r="K72" i="23"/>
  <c r="L72" i="23"/>
  <c r="G73" i="23"/>
  <c r="H73" i="23"/>
  <c r="I73" i="23"/>
  <c r="J73" i="23"/>
  <c r="K73" i="23"/>
  <c r="O73" i="23" s="1"/>
  <c r="L73" i="23"/>
  <c r="G74" i="23"/>
  <c r="H74" i="23"/>
  <c r="I74" i="23"/>
  <c r="J74" i="23"/>
  <c r="K74" i="23"/>
  <c r="L74" i="23"/>
  <c r="G75" i="23"/>
  <c r="H75" i="23"/>
  <c r="I75" i="23"/>
  <c r="J75" i="23"/>
  <c r="K75" i="23"/>
  <c r="O75" i="23" s="1"/>
  <c r="L75" i="23"/>
  <c r="G76" i="23"/>
  <c r="H76" i="23"/>
  <c r="I76" i="23"/>
  <c r="J76" i="23"/>
  <c r="K76" i="23"/>
  <c r="L76" i="23"/>
  <c r="G77" i="23"/>
  <c r="H77" i="23"/>
  <c r="I77" i="23"/>
  <c r="J77" i="23"/>
  <c r="K77" i="23"/>
  <c r="O77" i="23" s="1"/>
  <c r="L77" i="23"/>
  <c r="G78" i="23"/>
  <c r="H78" i="23"/>
  <c r="I78" i="23"/>
  <c r="J78" i="23"/>
  <c r="K78" i="23"/>
  <c r="L78" i="23"/>
  <c r="G79" i="23"/>
  <c r="H79" i="23"/>
  <c r="I79" i="23"/>
  <c r="J79" i="23"/>
  <c r="K79" i="23"/>
  <c r="O79" i="23" s="1"/>
  <c r="L79" i="23"/>
  <c r="G80" i="23"/>
  <c r="H80" i="23"/>
  <c r="I80" i="23"/>
  <c r="J80" i="23"/>
  <c r="K80" i="23"/>
  <c r="L80" i="23"/>
  <c r="G81" i="23"/>
  <c r="H81" i="23"/>
  <c r="I81" i="23"/>
  <c r="J81" i="23"/>
  <c r="K81" i="23"/>
  <c r="O81" i="23" s="1"/>
  <c r="L81" i="23"/>
  <c r="G82" i="23"/>
  <c r="H82" i="23"/>
  <c r="I82" i="23"/>
  <c r="J82" i="23"/>
  <c r="K82" i="23"/>
  <c r="L82" i="23"/>
  <c r="G83" i="23"/>
  <c r="H83" i="23"/>
  <c r="I83" i="23"/>
  <c r="J83" i="23"/>
  <c r="K83" i="23"/>
  <c r="O83" i="23" s="1"/>
  <c r="L83" i="23"/>
  <c r="G84" i="23"/>
  <c r="H84" i="23"/>
  <c r="I84" i="23"/>
  <c r="J84" i="23"/>
  <c r="K84" i="23"/>
  <c r="L84" i="23"/>
  <c r="G85" i="23"/>
  <c r="H85" i="23"/>
  <c r="I85" i="23"/>
  <c r="J85" i="23"/>
  <c r="K85" i="23"/>
  <c r="O85" i="23" s="1"/>
  <c r="L85" i="23"/>
  <c r="G86" i="23"/>
  <c r="H86" i="23"/>
  <c r="I86" i="23"/>
  <c r="J86" i="23"/>
  <c r="K86" i="23"/>
  <c r="L86" i="23"/>
  <c r="G87" i="23"/>
  <c r="H87" i="23"/>
  <c r="I87" i="23"/>
  <c r="J87" i="23"/>
  <c r="K87" i="23"/>
  <c r="L87" i="23"/>
  <c r="G88" i="23"/>
  <c r="H88" i="23"/>
  <c r="I88" i="23"/>
  <c r="J88" i="23"/>
  <c r="K88" i="23"/>
  <c r="L88" i="23"/>
  <c r="G89" i="23"/>
  <c r="H89" i="23"/>
  <c r="I89" i="23"/>
  <c r="J89" i="23"/>
  <c r="K89" i="23"/>
  <c r="L89" i="23"/>
  <c r="G90" i="23"/>
  <c r="H90" i="23"/>
  <c r="I90" i="23"/>
  <c r="J90" i="23"/>
  <c r="K90" i="23"/>
  <c r="L90" i="23"/>
  <c r="G91" i="23"/>
  <c r="H91" i="23"/>
  <c r="I91" i="23"/>
  <c r="J91" i="23"/>
  <c r="K91" i="23"/>
  <c r="L91" i="23"/>
  <c r="G92" i="23"/>
  <c r="H92" i="23"/>
  <c r="I92" i="23"/>
  <c r="J92" i="23"/>
  <c r="K92" i="23"/>
  <c r="L92" i="23"/>
  <c r="G93" i="23"/>
  <c r="H93" i="23"/>
  <c r="I93" i="23"/>
  <c r="J93" i="23"/>
  <c r="K93" i="23"/>
  <c r="L93" i="23"/>
  <c r="G94" i="23"/>
  <c r="H94" i="23"/>
  <c r="I94" i="23"/>
  <c r="J94" i="23"/>
  <c r="K94" i="23"/>
  <c r="L94" i="23"/>
  <c r="G95" i="23"/>
  <c r="H95" i="23"/>
  <c r="I95" i="23"/>
  <c r="J95" i="23"/>
  <c r="K95" i="23"/>
  <c r="L95" i="23"/>
  <c r="G96" i="23"/>
  <c r="H96" i="23"/>
  <c r="I96" i="23"/>
  <c r="J96" i="23"/>
  <c r="K96" i="23"/>
  <c r="L96" i="23"/>
  <c r="G97" i="23"/>
  <c r="H97" i="23"/>
  <c r="I97" i="23"/>
  <c r="J97" i="23"/>
  <c r="K97" i="23"/>
  <c r="L97" i="23"/>
  <c r="G98" i="23"/>
  <c r="H98" i="23"/>
  <c r="I98" i="23"/>
  <c r="J98" i="23"/>
  <c r="K98" i="23"/>
  <c r="L98" i="23"/>
  <c r="G99" i="23"/>
  <c r="H99" i="23"/>
  <c r="I99" i="23"/>
  <c r="J99" i="23"/>
  <c r="K99" i="23"/>
  <c r="L99" i="23"/>
  <c r="G100" i="23"/>
  <c r="H100" i="23"/>
  <c r="I100" i="23"/>
  <c r="J100" i="23"/>
  <c r="K100" i="23"/>
  <c r="L100" i="23"/>
  <c r="G101" i="23"/>
  <c r="H101" i="23"/>
  <c r="I101" i="23"/>
  <c r="J101" i="23"/>
  <c r="K101" i="23"/>
  <c r="L101" i="23"/>
  <c r="G102" i="23"/>
  <c r="H102" i="23"/>
  <c r="I102" i="23"/>
  <c r="J102" i="23"/>
  <c r="K102" i="23"/>
  <c r="L102" i="23"/>
  <c r="G103" i="23"/>
  <c r="H103" i="23"/>
  <c r="I103" i="23"/>
  <c r="J103" i="23"/>
  <c r="K103" i="23"/>
  <c r="L103" i="23"/>
  <c r="G104" i="23"/>
  <c r="H104" i="23"/>
  <c r="I104" i="23"/>
  <c r="J104" i="23"/>
  <c r="K104" i="23"/>
  <c r="L104" i="23"/>
  <c r="G105" i="23"/>
  <c r="H105" i="23"/>
  <c r="I105" i="23"/>
  <c r="J105" i="23"/>
  <c r="K105" i="23"/>
  <c r="L105" i="23"/>
  <c r="G106" i="23"/>
  <c r="H106" i="23"/>
  <c r="I106" i="23"/>
  <c r="J106" i="23"/>
  <c r="K106" i="23"/>
  <c r="L106" i="23"/>
  <c r="G107" i="23"/>
  <c r="H107" i="23"/>
  <c r="I107" i="23"/>
  <c r="J107" i="23"/>
  <c r="K107" i="23"/>
  <c r="L107" i="23"/>
  <c r="G108" i="23"/>
  <c r="H108" i="23"/>
  <c r="I108" i="23"/>
  <c r="J108" i="23"/>
  <c r="K108" i="23"/>
  <c r="L108" i="23"/>
  <c r="G109" i="23"/>
  <c r="H109" i="23"/>
  <c r="I109" i="23"/>
  <c r="J109" i="23"/>
  <c r="K109" i="23"/>
  <c r="L109" i="23"/>
  <c r="G110" i="23"/>
  <c r="H110" i="23"/>
  <c r="I110" i="23"/>
  <c r="J110" i="23"/>
  <c r="K110" i="23"/>
  <c r="L110" i="23"/>
  <c r="G111" i="23"/>
  <c r="H111" i="23"/>
  <c r="I111" i="23"/>
  <c r="J111" i="23"/>
  <c r="K111" i="23"/>
  <c r="L111" i="23"/>
  <c r="G112" i="23"/>
  <c r="H112" i="23"/>
  <c r="I112" i="23"/>
  <c r="J112" i="23"/>
  <c r="K112" i="23"/>
  <c r="L112" i="23"/>
  <c r="G113" i="23"/>
  <c r="H113" i="23"/>
  <c r="I113" i="23"/>
  <c r="J113" i="23"/>
  <c r="K113" i="23"/>
  <c r="L113" i="23"/>
  <c r="G114" i="23"/>
  <c r="H114" i="23"/>
  <c r="I114" i="23"/>
  <c r="J114" i="23"/>
  <c r="K114" i="23"/>
  <c r="L114" i="23"/>
  <c r="G115" i="23"/>
  <c r="H115" i="23"/>
  <c r="I115" i="23"/>
  <c r="J115" i="23"/>
  <c r="K115" i="23"/>
  <c r="L115" i="23"/>
  <c r="G116" i="23"/>
  <c r="H116" i="23"/>
  <c r="I116" i="23"/>
  <c r="J116" i="23"/>
  <c r="K116" i="23"/>
  <c r="L116" i="23"/>
  <c r="G117" i="23"/>
  <c r="H117" i="23"/>
  <c r="I117" i="23"/>
  <c r="J117" i="23"/>
  <c r="K117" i="23"/>
  <c r="L117" i="23"/>
  <c r="G118" i="23"/>
  <c r="H118" i="23"/>
  <c r="I118" i="23"/>
  <c r="J118" i="23"/>
  <c r="K118" i="23"/>
  <c r="L118" i="23"/>
  <c r="G119" i="23"/>
  <c r="H119" i="23"/>
  <c r="I119" i="23"/>
  <c r="J119" i="23"/>
  <c r="K119" i="23"/>
  <c r="L119" i="23"/>
  <c r="G120" i="23"/>
  <c r="H120" i="23"/>
  <c r="I120" i="23"/>
  <c r="J120" i="23"/>
  <c r="K120" i="23"/>
  <c r="L120" i="23"/>
  <c r="G121" i="23"/>
  <c r="H121" i="23"/>
  <c r="I121" i="23"/>
  <c r="J121" i="23"/>
  <c r="K121" i="23"/>
  <c r="L121" i="23"/>
  <c r="G122" i="23"/>
  <c r="H122" i="23"/>
  <c r="I122" i="23"/>
  <c r="J122" i="23"/>
  <c r="K122" i="23"/>
  <c r="L122" i="23"/>
  <c r="G123" i="23"/>
  <c r="H123" i="23"/>
  <c r="I123" i="23"/>
  <c r="J123" i="23"/>
  <c r="K123" i="23"/>
  <c r="L123" i="23"/>
  <c r="G124" i="23"/>
  <c r="H124" i="23"/>
  <c r="I124" i="23"/>
  <c r="J124" i="23"/>
  <c r="K124" i="23"/>
  <c r="L124" i="23"/>
  <c r="G125" i="23"/>
  <c r="H125" i="23"/>
  <c r="I125" i="23"/>
  <c r="J125" i="23"/>
  <c r="K125" i="23"/>
  <c r="L125" i="23"/>
  <c r="G126" i="23"/>
  <c r="H126" i="23"/>
  <c r="I126" i="23"/>
  <c r="J126" i="23"/>
  <c r="K126" i="23"/>
  <c r="L126" i="23"/>
  <c r="G127" i="23"/>
  <c r="H127" i="23"/>
  <c r="I127" i="23"/>
  <c r="J127" i="23"/>
  <c r="K127" i="23"/>
  <c r="L127" i="23"/>
  <c r="G128" i="23"/>
  <c r="H128" i="23"/>
  <c r="I128" i="23"/>
  <c r="J128" i="23"/>
  <c r="K128" i="23"/>
  <c r="L128" i="23"/>
  <c r="G129" i="23"/>
  <c r="H129" i="23"/>
  <c r="I129" i="23"/>
  <c r="J129" i="23"/>
  <c r="K129" i="23"/>
  <c r="L129" i="23"/>
  <c r="G130" i="23"/>
  <c r="H130" i="23"/>
  <c r="I130" i="23"/>
  <c r="J130" i="23"/>
  <c r="K130" i="23"/>
  <c r="L130" i="23"/>
  <c r="G131" i="23"/>
  <c r="H131" i="23"/>
  <c r="I131" i="23"/>
  <c r="J131" i="23"/>
  <c r="K131" i="23"/>
  <c r="L131" i="23"/>
  <c r="G132" i="23"/>
  <c r="H132" i="23"/>
  <c r="I132" i="23"/>
  <c r="J132" i="23"/>
  <c r="K132" i="23"/>
  <c r="L132" i="23"/>
  <c r="G133" i="23"/>
  <c r="H133" i="23"/>
  <c r="I133" i="23"/>
  <c r="J133" i="23"/>
  <c r="K133" i="23"/>
  <c r="L133" i="23"/>
  <c r="G134" i="23"/>
  <c r="H134" i="23"/>
  <c r="I134" i="23"/>
  <c r="J134" i="23"/>
  <c r="K134" i="23"/>
  <c r="L134" i="23"/>
  <c r="G135" i="23"/>
  <c r="H135" i="23"/>
  <c r="I135" i="23"/>
  <c r="J135" i="23"/>
  <c r="K135" i="23"/>
  <c r="L135" i="23"/>
  <c r="G136" i="23"/>
  <c r="O136" i="23" s="1"/>
  <c r="H136" i="23"/>
  <c r="I136" i="23"/>
  <c r="J136" i="23"/>
  <c r="K136" i="23"/>
  <c r="L136" i="23"/>
  <c r="G137" i="23"/>
  <c r="H137" i="23"/>
  <c r="I137" i="23"/>
  <c r="J137" i="23"/>
  <c r="K137" i="23"/>
  <c r="L137" i="23"/>
  <c r="G138" i="23"/>
  <c r="O138" i="23" s="1"/>
  <c r="H138" i="23"/>
  <c r="I138" i="23"/>
  <c r="J138" i="23"/>
  <c r="K138" i="23"/>
  <c r="L138" i="23"/>
  <c r="G139" i="23"/>
  <c r="H139" i="23"/>
  <c r="I139" i="23"/>
  <c r="J139" i="23"/>
  <c r="K139" i="23"/>
  <c r="L139" i="23"/>
  <c r="G140" i="23"/>
  <c r="O140" i="23" s="1"/>
  <c r="H140" i="23"/>
  <c r="I140" i="23"/>
  <c r="J140" i="23"/>
  <c r="K140" i="23"/>
  <c r="L140" i="23"/>
  <c r="G141" i="23"/>
  <c r="H141" i="23"/>
  <c r="I141" i="23"/>
  <c r="J141" i="23"/>
  <c r="K141" i="23"/>
  <c r="L141" i="23"/>
  <c r="G142" i="23"/>
  <c r="O142" i="23" s="1"/>
  <c r="H142" i="23"/>
  <c r="I142" i="23"/>
  <c r="J142" i="23"/>
  <c r="K142" i="23"/>
  <c r="L142" i="23"/>
  <c r="G143" i="23"/>
  <c r="H143" i="23"/>
  <c r="I143" i="23"/>
  <c r="J143" i="23"/>
  <c r="K143" i="23"/>
  <c r="L143" i="23"/>
  <c r="G144" i="23"/>
  <c r="O144" i="23" s="1"/>
  <c r="H144" i="23"/>
  <c r="I144" i="23"/>
  <c r="J144" i="23"/>
  <c r="K144" i="23"/>
  <c r="L144" i="23"/>
  <c r="G145" i="23"/>
  <c r="H145" i="23"/>
  <c r="I145" i="23"/>
  <c r="J145" i="23"/>
  <c r="K145" i="23"/>
  <c r="L145" i="23"/>
  <c r="G146" i="23"/>
  <c r="O146" i="23" s="1"/>
  <c r="H146" i="23"/>
  <c r="I146" i="23"/>
  <c r="J146" i="23"/>
  <c r="K146" i="23"/>
  <c r="L146" i="23"/>
  <c r="G147" i="23"/>
  <c r="H147" i="23"/>
  <c r="I147" i="23"/>
  <c r="J147" i="23"/>
  <c r="K147" i="23"/>
  <c r="L147" i="23"/>
  <c r="G148" i="23"/>
  <c r="O148" i="23" s="1"/>
  <c r="H148" i="23"/>
  <c r="I148" i="23"/>
  <c r="J148" i="23"/>
  <c r="K148" i="23"/>
  <c r="L148" i="23"/>
  <c r="G149" i="23"/>
  <c r="H149" i="23"/>
  <c r="I149" i="23"/>
  <c r="J149" i="23"/>
  <c r="K149" i="23"/>
  <c r="L149" i="23"/>
  <c r="G150" i="23"/>
  <c r="O150" i="23" s="1"/>
  <c r="H150" i="23"/>
  <c r="I150" i="23"/>
  <c r="J150" i="23"/>
  <c r="K150" i="23"/>
  <c r="L150" i="23"/>
  <c r="G151" i="23"/>
  <c r="H151" i="23"/>
  <c r="I151" i="23"/>
  <c r="J151" i="23"/>
  <c r="K151" i="23"/>
  <c r="L151" i="23"/>
  <c r="G152" i="23"/>
  <c r="O152" i="23" s="1"/>
  <c r="H152" i="23"/>
  <c r="I152" i="23"/>
  <c r="J152" i="23"/>
  <c r="K152" i="23"/>
  <c r="L152" i="23"/>
  <c r="G153" i="23"/>
  <c r="H153" i="23"/>
  <c r="I153" i="23"/>
  <c r="J153" i="23"/>
  <c r="K153" i="23"/>
  <c r="L153" i="23"/>
  <c r="G154" i="23"/>
  <c r="O154" i="23" s="1"/>
  <c r="H154" i="23"/>
  <c r="I154" i="23"/>
  <c r="J154" i="23"/>
  <c r="K154" i="23"/>
  <c r="L154" i="23"/>
  <c r="G155" i="23"/>
  <c r="H155" i="23"/>
  <c r="I155" i="23"/>
  <c r="J155" i="23"/>
  <c r="K155" i="23"/>
  <c r="L155" i="23"/>
  <c r="G156" i="23"/>
  <c r="O156" i="23" s="1"/>
  <c r="H156" i="23"/>
  <c r="I156" i="23"/>
  <c r="J156" i="23"/>
  <c r="K156" i="23"/>
  <c r="L156" i="23"/>
  <c r="G157" i="23"/>
  <c r="H157" i="23"/>
  <c r="I157" i="23"/>
  <c r="J157" i="23"/>
  <c r="K157" i="23"/>
  <c r="O157" i="23" s="1"/>
  <c r="L157" i="23"/>
  <c r="G158" i="23"/>
  <c r="O158" i="23" s="1"/>
  <c r="H158" i="23"/>
  <c r="I158" i="23"/>
  <c r="J158" i="23"/>
  <c r="K158" i="23"/>
  <c r="L158" i="23"/>
  <c r="G159" i="23"/>
  <c r="H159" i="23"/>
  <c r="I159" i="23"/>
  <c r="J159" i="23"/>
  <c r="K159" i="23"/>
  <c r="L159" i="23"/>
  <c r="G160" i="23"/>
  <c r="O160" i="23" s="1"/>
  <c r="H160" i="23"/>
  <c r="I160" i="23"/>
  <c r="J160" i="23"/>
  <c r="K160" i="23"/>
  <c r="L160" i="23"/>
  <c r="G161" i="23"/>
  <c r="H161" i="23"/>
  <c r="I161" i="23"/>
  <c r="J161" i="23"/>
  <c r="K161" i="23"/>
  <c r="L161" i="23"/>
  <c r="G162" i="23"/>
  <c r="O162" i="23" s="1"/>
  <c r="H162" i="23"/>
  <c r="I162" i="23"/>
  <c r="J162" i="23"/>
  <c r="K162" i="23"/>
  <c r="L162" i="23"/>
  <c r="G163" i="23"/>
  <c r="H163" i="23"/>
  <c r="I163" i="23"/>
  <c r="J163" i="23"/>
  <c r="K163" i="23"/>
  <c r="O163" i="23" s="1"/>
  <c r="L163" i="23"/>
  <c r="G164" i="23"/>
  <c r="O164" i="23" s="1"/>
  <c r="H164" i="23"/>
  <c r="I164" i="23"/>
  <c r="J164" i="23"/>
  <c r="K164" i="23"/>
  <c r="L164" i="23"/>
  <c r="G165" i="23"/>
  <c r="H165" i="23"/>
  <c r="I165" i="23"/>
  <c r="J165" i="23"/>
  <c r="K165" i="23"/>
  <c r="L165" i="23"/>
  <c r="G166" i="23"/>
  <c r="O166" i="23" s="1"/>
  <c r="H166" i="23"/>
  <c r="I166" i="23"/>
  <c r="J166" i="23"/>
  <c r="K166" i="23"/>
  <c r="L166" i="23"/>
  <c r="G167" i="23"/>
  <c r="H167" i="23"/>
  <c r="I167" i="23"/>
  <c r="J167" i="23"/>
  <c r="K167" i="23"/>
  <c r="L167" i="23"/>
  <c r="G168" i="23"/>
  <c r="O168" i="23" s="1"/>
  <c r="H168" i="23"/>
  <c r="I168" i="23"/>
  <c r="J168" i="23"/>
  <c r="K168" i="23"/>
  <c r="L168" i="23"/>
  <c r="G169" i="23"/>
  <c r="H169" i="23"/>
  <c r="I169" i="23"/>
  <c r="J169" i="23"/>
  <c r="K169" i="23"/>
  <c r="L169" i="23"/>
  <c r="G170" i="23"/>
  <c r="O170" i="23" s="1"/>
  <c r="H170" i="23"/>
  <c r="I170" i="23"/>
  <c r="J170" i="23"/>
  <c r="K170" i="23"/>
  <c r="L170" i="23"/>
  <c r="G171" i="23"/>
  <c r="H171" i="23"/>
  <c r="I171" i="23"/>
  <c r="J171" i="23"/>
  <c r="K171" i="23"/>
  <c r="L171" i="23"/>
  <c r="G172" i="23"/>
  <c r="O172" i="23" s="1"/>
  <c r="H172" i="23"/>
  <c r="I172" i="23"/>
  <c r="J172" i="23"/>
  <c r="K172" i="23"/>
  <c r="L172" i="23"/>
  <c r="G173" i="23"/>
  <c r="H173" i="23"/>
  <c r="I173" i="23"/>
  <c r="J173" i="23"/>
  <c r="K173" i="23"/>
  <c r="L173" i="23"/>
  <c r="G174" i="23"/>
  <c r="O174" i="23" s="1"/>
  <c r="H174" i="23"/>
  <c r="I174" i="23"/>
  <c r="J174" i="23"/>
  <c r="K174" i="23"/>
  <c r="L174" i="23"/>
  <c r="G175" i="23"/>
  <c r="H175" i="23"/>
  <c r="I175" i="23"/>
  <c r="J175" i="23"/>
  <c r="K175" i="23"/>
  <c r="L175" i="23"/>
  <c r="G176" i="23"/>
  <c r="O176" i="23" s="1"/>
  <c r="H176" i="23"/>
  <c r="I176" i="23"/>
  <c r="J176" i="23"/>
  <c r="K176" i="23"/>
  <c r="L176" i="23"/>
  <c r="G177" i="23"/>
  <c r="H177" i="23"/>
  <c r="I177" i="23"/>
  <c r="J177" i="23"/>
  <c r="K177" i="23"/>
  <c r="L177" i="23"/>
  <c r="G178" i="23"/>
  <c r="O178" i="23" s="1"/>
  <c r="H178" i="23"/>
  <c r="I178" i="23"/>
  <c r="J178" i="23"/>
  <c r="K178" i="23"/>
  <c r="L178" i="23"/>
  <c r="G179" i="23"/>
  <c r="H179" i="23"/>
  <c r="I179" i="23"/>
  <c r="J179" i="23"/>
  <c r="K179" i="23"/>
  <c r="L179" i="23"/>
  <c r="G180" i="23"/>
  <c r="O180" i="23" s="1"/>
  <c r="H180" i="23"/>
  <c r="I180" i="23"/>
  <c r="J180" i="23"/>
  <c r="K180" i="23"/>
  <c r="L180" i="23"/>
  <c r="G181" i="23"/>
  <c r="H181" i="23"/>
  <c r="I181" i="23"/>
  <c r="J181" i="23"/>
  <c r="K181" i="23"/>
  <c r="L181" i="23"/>
  <c r="G182" i="23"/>
  <c r="O182" i="23" s="1"/>
  <c r="H182" i="23"/>
  <c r="I182" i="23"/>
  <c r="J182" i="23"/>
  <c r="K182" i="23"/>
  <c r="L182" i="23"/>
  <c r="G183" i="23"/>
  <c r="H183" i="23"/>
  <c r="I183" i="23"/>
  <c r="J183" i="23"/>
  <c r="K183" i="23"/>
  <c r="L183" i="23"/>
  <c r="G184" i="23"/>
  <c r="H184" i="23"/>
  <c r="I184" i="23"/>
  <c r="J184" i="23"/>
  <c r="K184" i="23"/>
  <c r="L184" i="23"/>
  <c r="G185" i="23"/>
  <c r="H185" i="23"/>
  <c r="I185" i="23"/>
  <c r="J185" i="23"/>
  <c r="K185" i="23"/>
  <c r="L185" i="23"/>
  <c r="G186" i="23"/>
  <c r="H186" i="23"/>
  <c r="I186" i="23"/>
  <c r="J186" i="23"/>
  <c r="K186" i="23"/>
  <c r="L186" i="23"/>
  <c r="G187" i="23"/>
  <c r="H187" i="23"/>
  <c r="I187" i="23"/>
  <c r="J187" i="23"/>
  <c r="K187" i="23"/>
  <c r="L187" i="23"/>
  <c r="G188" i="23"/>
  <c r="H188" i="23"/>
  <c r="I188" i="23"/>
  <c r="J188" i="23"/>
  <c r="K188" i="23"/>
  <c r="L188" i="23"/>
  <c r="G189" i="23"/>
  <c r="H189" i="23"/>
  <c r="I189" i="23"/>
  <c r="J189" i="23"/>
  <c r="K189" i="23"/>
  <c r="L189" i="23"/>
  <c r="G190" i="23"/>
  <c r="H190" i="23"/>
  <c r="I190" i="23"/>
  <c r="J190" i="23"/>
  <c r="K190" i="23"/>
  <c r="L190" i="23"/>
  <c r="G191" i="23"/>
  <c r="H191" i="23"/>
  <c r="I191" i="23"/>
  <c r="J191" i="23"/>
  <c r="K191" i="23"/>
  <c r="L191" i="23"/>
  <c r="G192" i="23"/>
  <c r="H192" i="23"/>
  <c r="I192" i="23"/>
  <c r="J192" i="23"/>
  <c r="K192" i="23"/>
  <c r="L192" i="23"/>
  <c r="G193" i="23"/>
  <c r="H193" i="23"/>
  <c r="I193" i="23"/>
  <c r="J193" i="23"/>
  <c r="K193" i="23"/>
  <c r="L193" i="23"/>
  <c r="G194" i="23"/>
  <c r="H194" i="23"/>
  <c r="I194" i="23"/>
  <c r="J194" i="23"/>
  <c r="K194" i="23"/>
  <c r="L194" i="23"/>
  <c r="G195" i="23"/>
  <c r="H195" i="23"/>
  <c r="I195" i="23"/>
  <c r="J195" i="23"/>
  <c r="K195" i="23"/>
  <c r="L195" i="23"/>
  <c r="G196" i="23"/>
  <c r="H196" i="23"/>
  <c r="I196" i="23"/>
  <c r="J196" i="23"/>
  <c r="K196" i="23"/>
  <c r="L196" i="23"/>
  <c r="G197" i="23"/>
  <c r="H197" i="23"/>
  <c r="I197" i="23"/>
  <c r="J197" i="23"/>
  <c r="K197" i="23"/>
  <c r="L197" i="23"/>
  <c r="G198" i="23"/>
  <c r="H198" i="23"/>
  <c r="I198" i="23"/>
  <c r="J198" i="23"/>
  <c r="K198" i="23"/>
  <c r="L198" i="23"/>
  <c r="G199" i="23"/>
  <c r="H199" i="23"/>
  <c r="I199" i="23"/>
  <c r="J199" i="23"/>
  <c r="K199" i="23"/>
  <c r="L199" i="23"/>
  <c r="G200" i="23"/>
  <c r="H200" i="23"/>
  <c r="I200" i="23"/>
  <c r="J200" i="23"/>
  <c r="K200" i="23"/>
  <c r="L200" i="23"/>
  <c r="G201" i="23"/>
  <c r="H201" i="23"/>
  <c r="I201" i="23"/>
  <c r="J201" i="23"/>
  <c r="K201" i="23"/>
  <c r="L201" i="23"/>
  <c r="G202" i="23"/>
  <c r="H202" i="23"/>
  <c r="I202" i="23"/>
  <c r="J202" i="23"/>
  <c r="K202" i="23"/>
  <c r="L202" i="23"/>
  <c r="G203" i="23"/>
  <c r="H203" i="23"/>
  <c r="I203" i="23"/>
  <c r="J203" i="23"/>
  <c r="K203" i="23"/>
  <c r="L203" i="23"/>
  <c r="G204" i="23"/>
  <c r="H204" i="23"/>
  <c r="I204" i="23"/>
  <c r="J204" i="23"/>
  <c r="K204" i="23"/>
  <c r="L204" i="23"/>
  <c r="G205" i="23"/>
  <c r="H205" i="23"/>
  <c r="I205" i="23"/>
  <c r="J205" i="23"/>
  <c r="K205" i="23"/>
  <c r="L205" i="23"/>
  <c r="G206" i="23"/>
  <c r="O206" i="23" s="1"/>
  <c r="H206" i="23"/>
  <c r="I206" i="23"/>
  <c r="J206" i="23"/>
  <c r="K206" i="23"/>
  <c r="L206" i="23"/>
  <c r="G207" i="23"/>
  <c r="H207" i="23"/>
  <c r="I207" i="23"/>
  <c r="J207" i="23"/>
  <c r="K207" i="23"/>
  <c r="L207" i="23"/>
  <c r="G208" i="23"/>
  <c r="H208" i="23"/>
  <c r="I208" i="23"/>
  <c r="J208" i="23"/>
  <c r="K208" i="23"/>
  <c r="L208" i="23"/>
  <c r="G209" i="23"/>
  <c r="H209" i="23"/>
  <c r="I209" i="23"/>
  <c r="J209" i="23"/>
  <c r="K209" i="23"/>
  <c r="L209" i="23"/>
  <c r="G210" i="23"/>
  <c r="H210" i="23"/>
  <c r="I210" i="23"/>
  <c r="J210" i="23"/>
  <c r="K210" i="23"/>
  <c r="L210" i="23"/>
  <c r="G211" i="23"/>
  <c r="H211" i="23"/>
  <c r="I211" i="23"/>
  <c r="J211" i="23"/>
  <c r="K211" i="23"/>
  <c r="L211" i="23"/>
  <c r="G212" i="23"/>
  <c r="H212" i="23"/>
  <c r="I212" i="23"/>
  <c r="J212" i="23"/>
  <c r="K212" i="23"/>
  <c r="L212" i="23"/>
  <c r="G213" i="23"/>
  <c r="H213" i="23"/>
  <c r="I213" i="23"/>
  <c r="J213" i="23"/>
  <c r="K213" i="23"/>
  <c r="L213" i="23"/>
  <c r="G214" i="23"/>
  <c r="H214" i="23"/>
  <c r="I214" i="23"/>
  <c r="J214" i="23"/>
  <c r="K214" i="23"/>
  <c r="L214" i="23"/>
  <c r="G215" i="23"/>
  <c r="H215" i="23"/>
  <c r="I215" i="23"/>
  <c r="J215" i="23"/>
  <c r="K215" i="23"/>
  <c r="L215" i="23"/>
  <c r="G216" i="23"/>
  <c r="H216" i="23"/>
  <c r="I216" i="23"/>
  <c r="J216" i="23"/>
  <c r="K216" i="23"/>
  <c r="L216" i="23"/>
  <c r="G217" i="23"/>
  <c r="H217" i="23"/>
  <c r="I217" i="23"/>
  <c r="J217" i="23"/>
  <c r="K217" i="23"/>
  <c r="L217" i="23"/>
  <c r="G218" i="23"/>
  <c r="H218" i="23"/>
  <c r="I218" i="23"/>
  <c r="J218" i="23"/>
  <c r="K218" i="23"/>
  <c r="L218" i="23"/>
  <c r="G219" i="23"/>
  <c r="H219" i="23"/>
  <c r="I219" i="23"/>
  <c r="J219" i="23"/>
  <c r="K219" i="23"/>
  <c r="L219" i="23"/>
  <c r="G220" i="23"/>
  <c r="H220" i="23"/>
  <c r="I220" i="23"/>
  <c r="J220" i="23"/>
  <c r="K220" i="23"/>
  <c r="L220" i="23"/>
  <c r="G221" i="23"/>
  <c r="H221" i="23"/>
  <c r="I221" i="23"/>
  <c r="J221" i="23"/>
  <c r="K221" i="23"/>
  <c r="L221" i="23"/>
  <c r="G222" i="23"/>
  <c r="H222" i="23"/>
  <c r="I222" i="23"/>
  <c r="J222" i="23"/>
  <c r="K222" i="23"/>
  <c r="L222" i="23"/>
  <c r="G223" i="23"/>
  <c r="H223" i="23"/>
  <c r="I223" i="23"/>
  <c r="J223" i="23"/>
  <c r="K223" i="23"/>
  <c r="L223" i="23"/>
  <c r="G224" i="23"/>
  <c r="H224" i="23"/>
  <c r="I224" i="23"/>
  <c r="J224" i="23"/>
  <c r="K224" i="23"/>
  <c r="L224" i="23"/>
  <c r="G225" i="23"/>
  <c r="H225" i="23"/>
  <c r="I225" i="23"/>
  <c r="J225" i="23"/>
  <c r="K225" i="23"/>
  <c r="L225" i="23"/>
  <c r="G226" i="23"/>
  <c r="O226" i="23" s="1"/>
  <c r="H226" i="23"/>
  <c r="I226" i="23"/>
  <c r="J226" i="23"/>
  <c r="K226" i="23"/>
  <c r="L226" i="23"/>
  <c r="G227" i="23"/>
  <c r="H227" i="23"/>
  <c r="I227" i="23"/>
  <c r="J227" i="23"/>
  <c r="K227" i="23"/>
  <c r="L227" i="23"/>
  <c r="G228" i="23"/>
  <c r="H228" i="23"/>
  <c r="I228" i="23"/>
  <c r="J228" i="23"/>
  <c r="K228" i="23"/>
  <c r="L228" i="23"/>
  <c r="G229" i="23"/>
  <c r="H229" i="23"/>
  <c r="I229" i="23"/>
  <c r="J229" i="23"/>
  <c r="K229" i="23"/>
  <c r="L229" i="23"/>
  <c r="G230" i="23"/>
  <c r="H230" i="23"/>
  <c r="I230" i="23"/>
  <c r="J230" i="23"/>
  <c r="K230" i="23"/>
  <c r="L230" i="23"/>
  <c r="G231" i="23"/>
  <c r="H231" i="23"/>
  <c r="I231" i="23"/>
  <c r="J231" i="23"/>
  <c r="K231" i="23"/>
  <c r="L231" i="23"/>
  <c r="G232" i="23"/>
  <c r="H232" i="23"/>
  <c r="I232" i="23"/>
  <c r="J232" i="23"/>
  <c r="K232" i="23"/>
  <c r="L232" i="23"/>
  <c r="G233" i="23"/>
  <c r="H233" i="23"/>
  <c r="I233" i="23"/>
  <c r="J233" i="23"/>
  <c r="K233" i="23"/>
  <c r="L233" i="23"/>
  <c r="G234" i="23"/>
  <c r="H234" i="23"/>
  <c r="I234" i="23"/>
  <c r="J234" i="23"/>
  <c r="K234" i="23"/>
  <c r="L234" i="23"/>
  <c r="G235" i="23"/>
  <c r="H235" i="23"/>
  <c r="I235" i="23"/>
  <c r="J235" i="23"/>
  <c r="K235" i="23"/>
  <c r="L235" i="23"/>
  <c r="G236" i="23"/>
  <c r="H236" i="23"/>
  <c r="I236" i="23"/>
  <c r="J236" i="23"/>
  <c r="K236" i="23"/>
  <c r="L236" i="23"/>
  <c r="G237" i="23"/>
  <c r="H237" i="23"/>
  <c r="I237" i="23"/>
  <c r="J237" i="23"/>
  <c r="K237" i="23"/>
  <c r="L237" i="23"/>
  <c r="G238" i="23"/>
  <c r="H238" i="23"/>
  <c r="I238" i="23"/>
  <c r="J238" i="23"/>
  <c r="K238" i="23"/>
  <c r="L238" i="23"/>
  <c r="G239" i="23"/>
  <c r="H239" i="23"/>
  <c r="I239" i="23"/>
  <c r="J239" i="23"/>
  <c r="K239" i="23"/>
  <c r="L239" i="23"/>
  <c r="G240" i="23"/>
  <c r="H240" i="23"/>
  <c r="I240" i="23"/>
  <c r="J240" i="23"/>
  <c r="K240" i="23"/>
  <c r="L240" i="23"/>
  <c r="G241" i="23"/>
  <c r="H241" i="23"/>
  <c r="I241" i="23"/>
  <c r="J241" i="23"/>
  <c r="K241" i="23"/>
  <c r="L241" i="23"/>
  <c r="G242" i="23"/>
  <c r="H242" i="23"/>
  <c r="I242" i="23"/>
  <c r="J242" i="23"/>
  <c r="K242" i="23"/>
  <c r="L242" i="23"/>
  <c r="G243" i="23"/>
  <c r="H243" i="23"/>
  <c r="I243" i="23"/>
  <c r="J243" i="23"/>
  <c r="K243" i="23"/>
  <c r="L243" i="23"/>
  <c r="G244" i="23"/>
  <c r="H244" i="23"/>
  <c r="I244" i="23"/>
  <c r="J244" i="23"/>
  <c r="K244" i="23"/>
  <c r="L244" i="23"/>
  <c r="G245" i="23"/>
  <c r="H245" i="23"/>
  <c r="I245" i="23"/>
  <c r="J245" i="23"/>
  <c r="K245" i="23"/>
  <c r="L245" i="23"/>
  <c r="G246" i="23"/>
  <c r="H246" i="23"/>
  <c r="I246" i="23"/>
  <c r="J246" i="23"/>
  <c r="K246" i="23"/>
  <c r="L246" i="23"/>
  <c r="G247" i="23"/>
  <c r="H247" i="23"/>
  <c r="I247" i="23"/>
  <c r="J247" i="23"/>
  <c r="K247" i="23"/>
  <c r="L247" i="23"/>
  <c r="G248" i="23"/>
  <c r="H248" i="23"/>
  <c r="I248" i="23"/>
  <c r="J248" i="23"/>
  <c r="K248" i="23"/>
  <c r="L248" i="23"/>
  <c r="G249" i="23"/>
  <c r="H249" i="23"/>
  <c r="I249" i="23"/>
  <c r="J249" i="23"/>
  <c r="K249" i="23"/>
  <c r="L249" i="23"/>
  <c r="G250" i="23"/>
  <c r="H250" i="23"/>
  <c r="I250" i="23"/>
  <c r="J250" i="23"/>
  <c r="K250" i="23"/>
  <c r="L250" i="23"/>
  <c r="G251" i="23"/>
  <c r="H251" i="23"/>
  <c r="I251" i="23"/>
  <c r="J251" i="23"/>
  <c r="K251" i="23"/>
  <c r="L251" i="23"/>
  <c r="G252" i="23"/>
  <c r="H252" i="23"/>
  <c r="I252" i="23"/>
  <c r="J252" i="23"/>
  <c r="K252" i="23"/>
  <c r="L252" i="23"/>
  <c r="G253" i="23"/>
  <c r="H253" i="23"/>
  <c r="I253" i="23"/>
  <c r="J253" i="23"/>
  <c r="K253" i="23"/>
  <c r="L253" i="23"/>
  <c r="G254" i="23"/>
  <c r="H254" i="23"/>
  <c r="I254" i="23"/>
  <c r="J254" i="23"/>
  <c r="K254" i="23"/>
  <c r="L254" i="23"/>
  <c r="G255" i="23"/>
  <c r="H255" i="23"/>
  <c r="I255" i="23"/>
  <c r="J255" i="23"/>
  <c r="K255" i="23"/>
  <c r="L255" i="23"/>
  <c r="G256" i="23"/>
  <c r="H256" i="23"/>
  <c r="I256" i="23"/>
  <c r="J256" i="23"/>
  <c r="K256" i="23"/>
  <c r="L256" i="23"/>
  <c r="G257" i="23"/>
  <c r="H257" i="23"/>
  <c r="I257" i="23"/>
  <c r="J257" i="23"/>
  <c r="K257" i="23"/>
  <c r="L257" i="23"/>
  <c r="G258" i="23"/>
  <c r="H258" i="23"/>
  <c r="I258" i="23"/>
  <c r="J258" i="23"/>
  <c r="K258" i="23"/>
  <c r="L258" i="23"/>
  <c r="G259" i="23"/>
  <c r="H259" i="23"/>
  <c r="I259" i="23"/>
  <c r="J259" i="23"/>
  <c r="K259" i="23"/>
  <c r="L259" i="23"/>
  <c r="G260" i="23"/>
  <c r="H260" i="23"/>
  <c r="I260" i="23"/>
  <c r="J260" i="23"/>
  <c r="K260" i="23"/>
  <c r="L260" i="23"/>
  <c r="G261" i="23"/>
  <c r="H261" i="23"/>
  <c r="I261" i="23"/>
  <c r="J261" i="23"/>
  <c r="K261" i="23"/>
  <c r="L261" i="23"/>
  <c r="G262" i="23"/>
  <c r="H262" i="23"/>
  <c r="I262" i="23"/>
  <c r="J262" i="23"/>
  <c r="K262" i="23"/>
  <c r="L262" i="23"/>
  <c r="G263" i="23"/>
  <c r="H263" i="23"/>
  <c r="I263" i="23"/>
  <c r="J263" i="23"/>
  <c r="K263" i="23"/>
  <c r="L263" i="23"/>
  <c r="G264" i="23"/>
  <c r="H264" i="23"/>
  <c r="I264" i="23"/>
  <c r="J264" i="23"/>
  <c r="K264" i="23"/>
  <c r="L264" i="23"/>
  <c r="G265" i="23"/>
  <c r="H265" i="23"/>
  <c r="I265" i="23"/>
  <c r="J265" i="23"/>
  <c r="K265" i="23"/>
  <c r="L265" i="23"/>
  <c r="G266" i="23"/>
  <c r="H266" i="23"/>
  <c r="I266" i="23"/>
  <c r="J266" i="23"/>
  <c r="K266" i="23"/>
  <c r="L266" i="23"/>
  <c r="G267" i="23"/>
  <c r="H267" i="23"/>
  <c r="I267" i="23"/>
  <c r="J267" i="23"/>
  <c r="K267" i="23"/>
  <c r="L267" i="23"/>
  <c r="G268" i="23"/>
  <c r="H268" i="23"/>
  <c r="I268" i="23"/>
  <c r="J268" i="23"/>
  <c r="K268" i="23"/>
  <c r="L268" i="23"/>
  <c r="G269" i="23"/>
  <c r="H269" i="23"/>
  <c r="I269" i="23"/>
  <c r="J269" i="23"/>
  <c r="K269" i="23"/>
  <c r="L269" i="23"/>
  <c r="G270" i="23"/>
  <c r="H270" i="23"/>
  <c r="I270" i="23"/>
  <c r="J270" i="23"/>
  <c r="K270" i="23"/>
  <c r="L270" i="23"/>
  <c r="G271" i="23"/>
  <c r="H271" i="23"/>
  <c r="I271" i="23"/>
  <c r="J271" i="23"/>
  <c r="K271" i="23"/>
  <c r="L271" i="23"/>
  <c r="G272" i="23"/>
  <c r="H272" i="23"/>
  <c r="I272" i="23"/>
  <c r="J272" i="23"/>
  <c r="K272" i="23"/>
  <c r="L272" i="23"/>
  <c r="G273" i="23"/>
  <c r="H273" i="23"/>
  <c r="I273" i="23"/>
  <c r="J273" i="23"/>
  <c r="K273" i="23"/>
  <c r="L273" i="23"/>
  <c r="G274" i="23"/>
  <c r="H274" i="23"/>
  <c r="I274" i="23"/>
  <c r="J274" i="23"/>
  <c r="K274" i="23"/>
  <c r="L274" i="23"/>
  <c r="G275" i="23"/>
  <c r="H275" i="23"/>
  <c r="I275" i="23"/>
  <c r="J275" i="23"/>
  <c r="K275" i="23"/>
  <c r="L275" i="23"/>
  <c r="G276" i="23"/>
  <c r="H276" i="23"/>
  <c r="I276" i="23"/>
  <c r="J276" i="23"/>
  <c r="K276" i="23"/>
  <c r="L276" i="23"/>
  <c r="G277" i="23"/>
  <c r="H277" i="23"/>
  <c r="I277" i="23"/>
  <c r="J277" i="23"/>
  <c r="K277" i="23"/>
  <c r="L277" i="23"/>
  <c r="G278" i="23"/>
  <c r="H278" i="23"/>
  <c r="I278" i="23"/>
  <c r="J278" i="23"/>
  <c r="K278" i="23"/>
  <c r="L278" i="23"/>
  <c r="G279" i="23"/>
  <c r="H279" i="23"/>
  <c r="I279" i="23"/>
  <c r="J279" i="23"/>
  <c r="K279" i="23"/>
  <c r="L279" i="23"/>
  <c r="G280" i="23"/>
  <c r="H280" i="23"/>
  <c r="I280" i="23"/>
  <c r="J280" i="23"/>
  <c r="K280" i="23"/>
  <c r="L280" i="23"/>
  <c r="G281" i="23"/>
  <c r="H281" i="23"/>
  <c r="I281" i="23"/>
  <c r="J281" i="23"/>
  <c r="K281" i="23"/>
  <c r="L281" i="23"/>
  <c r="G282" i="23"/>
  <c r="H282" i="23"/>
  <c r="I282" i="23"/>
  <c r="J282" i="23"/>
  <c r="K282" i="23"/>
  <c r="L282" i="23"/>
  <c r="G283" i="23"/>
  <c r="H283" i="23"/>
  <c r="I283" i="23"/>
  <c r="J283" i="23"/>
  <c r="K283" i="23"/>
  <c r="L283" i="23"/>
  <c r="G284" i="23"/>
  <c r="H284" i="23"/>
  <c r="I284" i="23"/>
  <c r="J284" i="23"/>
  <c r="K284" i="23"/>
  <c r="L284" i="23"/>
  <c r="G285" i="23"/>
  <c r="H285" i="23"/>
  <c r="I285" i="23"/>
  <c r="J285" i="23"/>
  <c r="K285" i="23"/>
  <c r="L285" i="23"/>
  <c r="G286" i="23"/>
  <c r="H286" i="23"/>
  <c r="I286" i="23"/>
  <c r="J286" i="23"/>
  <c r="K286" i="23"/>
  <c r="L286" i="23"/>
  <c r="G287" i="23"/>
  <c r="H287" i="23"/>
  <c r="I287" i="23"/>
  <c r="J287" i="23"/>
  <c r="K287" i="23"/>
  <c r="L287" i="23"/>
  <c r="G288" i="23"/>
  <c r="H288" i="23"/>
  <c r="I288" i="23"/>
  <c r="J288" i="23"/>
  <c r="K288" i="23"/>
  <c r="L288" i="23"/>
  <c r="G289" i="23"/>
  <c r="H289" i="23"/>
  <c r="I289" i="23"/>
  <c r="J289" i="23"/>
  <c r="K289" i="23"/>
  <c r="L289" i="23"/>
  <c r="G290" i="23"/>
  <c r="H290" i="23"/>
  <c r="I290" i="23"/>
  <c r="J290" i="23"/>
  <c r="K290" i="23"/>
  <c r="L290" i="23"/>
  <c r="G291" i="23"/>
  <c r="H291" i="23"/>
  <c r="I291" i="23"/>
  <c r="J291" i="23"/>
  <c r="K291" i="23"/>
  <c r="L291" i="23"/>
  <c r="G292" i="23"/>
  <c r="H292" i="23"/>
  <c r="I292" i="23"/>
  <c r="J292" i="23"/>
  <c r="K292" i="23"/>
  <c r="L292" i="23"/>
  <c r="G293" i="23"/>
  <c r="H293" i="23"/>
  <c r="I293" i="23"/>
  <c r="J293" i="23"/>
  <c r="K293" i="23"/>
  <c r="L293" i="23"/>
  <c r="G294" i="23"/>
  <c r="O294" i="23" s="1"/>
  <c r="H294" i="23"/>
  <c r="I294" i="23"/>
  <c r="J294" i="23"/>
  <c r="K294" i="23"/>
  <c r="L294" i="23"/>
  <c r="G295" i="23"/>
  <c r="H295" i="23"/>
  <c r="I295" i="23"/>
  <c r="J295" i="23"/>
  <c r="K295" i="23"/>
  <c r="L295" i="23"/>
  <c r="G296" i="23"/>
  <c r="H296" i="23"/>
  <c r="I296" i="23"/>
  <c r="J296" i="23"/>
  <c r="K296" i="23"/>
  <c r="L296" i="23"/>
  <c r="G297" i="23"/>
  <c r="H297" i="23"/>
  <c r="I297" i="23"/>
  <c r="J297" i="23"/>
  <c r="K297" i="23"/>
  <c r="L297" i="23"/>
  <c r="G298" i="23"/>
  <c r="H298" i="23"/>
  <c r="I298" i="23"/>
  <c r="J298" i="23"/>
  <c r="K298" i="23"/>
  <c r="L298" i="23"/>
  <c r="G299" i="23"/>
  <c r="H299" i="23"/>
  <c r="I299" i="23"/>
  <c r="J299" i="23"/>
  <c r="K299" i="23"/>
  <c r="L299" i="23"/>
  <c r="G300" i="23"/>
  <c r="H300" i="23"/>
  <c r="I300" i="23"/>
  <c r="J300" i="23"/>
  <c r="K300" i="23"/>
  <c r="L300" i="23"/>
  <c r="G301" i="23"/>
  <c r="H301" i="23"/>
  <c r="I301" i="23"/>
  <c r="J301" i="23"/>
  <c r="K301" i="23"/>
  <c r="L301" i="23"/>
  <c r="G302" i="23"/>
  <c r="H302" i="23"/>
  <c r="I302" i="23"/>
  <c r="J302" i="23"/>
  <c r="K302" i="23"/>
  <c r="L302" i="23"/>
  <c r="G303" i="23"/>
  <c r="H303" i="23"/>
  <c r="I303" i="23"/>
  <c r="J303" i="23"/>
  <c r="K303" i="23"/>
  <c r="L303" i="23"/>
  <c r="G304" i="23"/>
  <c r="H304" i="23"/>
  <c r="I304" i="23"/>
  <c r="J304" i="23"/>
  <c r="K304" i="23"/>
  <c r="L304" i="23"/>
  <c r="G305" i="23"/>
  <c r="H305" i="23"/>
  <c r="I305" i="23"/>
  <c r="J305" i="23"/>
  <c r="K305" i="23"/>
  <c r="L305" i="23"/>
  <c r="G306" i="23"/>
  <c r="H306" i="23"/>
  <c r="I306" i="23"/>
  <c r="J306" i="23"/>
  <c r="K306" i="23"/>
  <c r="L306" i="23"/>
  <c r="G307" i="23"/>
  <c r="H307" i="23"/>
  <c r="I307" i="23"/>
  <c r="J307" i="23"/>
  <c r="K307" i="23"/>
  <c r="L307" i="23"/>
  <c r="G308" i="23"/>
  <c r="H308" i="23"/>
  <c r="I308" i="23"/>
  <c r="J308" i="23"/>
  <c r="K308" i="23"/>
  <c r="L308" i="23"/>
  <c r="G309" i="23"/>
  <c r="H309" i="23"/>
  <c r="I309" i="23"/>
  <c r="J309" i="23"/>
  <c r="K309" i="23"/>
  <c r="L309" i="23"/>
  <c r="G310" i="23"/>
  <c r="H310" i="23"/>
  <c r="I310" i="23"/>
  <c r="J310" i="23"/>
  <c r="K310" i="23"/>
  <c r="L310" i="23"/>
  <c r="G311" i="23"/>
  <c r="H311" i="23"/>
  <c r="I311" i="23"/>
  <c r="J311" i="23"/>
  <c r="K311" i="23"/>
  <c r="L311" i="23"/>
  <c r="G312" i="23"/>
  <c r="H312" i="23"/>
  <c r="I312" i="23"/>
  <c r="J312" i="23"/>
  <c r="K312" i="23"/>
  <c r="L312" i="23"/>
  <c r="G313" i="23"/>
  <c r="H313" i="23"/>
  <c r="I313" i="23"/>
  <c r="J313" i="23"/>
  <c r="K313" i="23"/>
  <c r="L313" i="23"/>
  <c r="G314" i="23"/>
  <c r="H314" i="23"/>
  <c r="I314" i="23"/>
  <c r="J314" i="23"/>
  <c r="K314" i="23"/>
  <c r="L314" i="23"/>
  <c r="G315" i="23"/>
  <c r="H315" i="23"/>
  <c r="I315" i="23"/>
  <c r="J315" i="23"/>
  <c r="K315" i="23"/>
  <c r="L315" i="23"/>
  <c r="G316" i="23"/>
  <c r="H316" i="23"/>
  <c r="I316" i="23"/>
  <c r="J316" i="23"/>
  <c r="K316" i="23"/>
  <c r="L316" i="23"/>
  <c r="G317" i="23"/>
  <c r="H317" i="23"/>
  <c r="I317" i="23"/>
  <c r="J317" i="23"/>
  <c r="K317" i="23"/>
  <c r="L317" i="23"/>
  <c r="G318" i="23"/>
  <c r="H318" i="23"/>
  <c r="I318" i="23"/>
  <c r="J318" i="23"/>
  <c r="K318" i="23"/>
  <c r="L318" i="23"/>
  <c r="G319" i="23"/>
  <c r="H319" i="23"/>
  <c r="I319" i="23"/>
  <c r="J319" i="23"/>
  <c r="K319" i="23"/>
  <c r="L319" i="23"/>
  <c r="G320" i="23"/>
  <c r="H320" i="23"/>
  <c r="I320" i="23"/>
  <c r="J320" i="23"/>
  <c r="K320" i="23"/>
  <c r="L320" i="23"/>
  <c r="G321" i="23"/>
  <c r="H321" i="23"/>
  <c r="I321" i="23"/>
  <c r="J321" i="23"/>
  <c r="K321" i="23"/>
  <c r="L321" i="23"/>
  <c r="G322" i="23"/>
  <c r="H322" i="23"/>
  <c r="I322" i="23"/>
  <c r="J322" i="23"/>
  <c r="K322" i="23"/>
  <c r="L322" i="23"/>
  <c r="G323" i="23"/>
  <c r="H323" i="23"/>
  <c r="I323" i="23"/>
  <c r="J323" i="23"/>
  <c r="K323" i="23"/>
  <c r="L323" i="23"/>
  <c r="G324" i="23"/>
  <c r="H324" i="23"/>
  <c r="I324" i="23"/>
  <c r="J324" i="23"/>
  <c r="K324" i="23"/>
  <c r="L324" i="23"/>
  <c r="G325" i="23"/>
  <c r="H325" i="23"/>
  <c r="I325" i="23"/>
  <c r="J325" i="23"/>
  <c r="K325" i="23"/>
  <c r="L325" i="23"/>
  <c r="G326" i="23"/>
  <c r="H326" i="23"/>
  <c r="I326" i="23"/>
  <c r="J326" i="23"/>
  <c r="K326" i="23"/>
  <c r="L326" i="23"/>
  <c r="G327" i="23"/>
  <c r="H327" i="23"/>
  <c r="I327" i="23"/>
  <c r="J327" i="23"/>
  <c r="K327" i="23"/>
  <c r="L327" i="23"/>
  <c r="G328" i="23"/>
  <c r="H328" i="23"/>
  <c r="I328" i="23"/>
  <c r="J328" i="23"/>
  <c r="K328" i="23"/>
  <c r="L328" i="23"/>
  <c r="G329" i="23"/>
  <c r="H329" i="23"/>
  <c r="I329" i="23"/>
  <c r="J329" i="23"/>
  <c r="K329" i="23"/>
  <c r="L329" i="23"/>
  <c r="G330" i="23"/>
  <c r="H330" i="23"/>
  <c r="I330" i="23"/>
  <c r="J330" i="23"/>
  <c r="K330" i="23"/>
  <c r="L330" i="23"/>
  <c r="G331" i="23"/>
  <c r="H331" i="23"/>
  <c r="I331" i="23"/>
  <c r="J331" i="23"/>
  <c r="K331" i="23"/>
  <c r="L331" i="23"/>
  <c r="G332" i="23"/>
  <c r="H332" i="23"/>
  <c r="I332" i="23"/>
  <c r="J332" i="23"/>
  <c r="K332" i="23"/>
  <c r="L332" i="23"/>
  <c r="G333" i="23"/>
  <c r="H333" i="23"/>
  <c r="I333" i="23"/>
  <c r="J333" i="23"/>
  <c r="K333" i="23"/>
  <c r="L333" i="23"/>
  <c r="G334" i="23"/>
  <c r="O334" i="23" s="1"/>
  <c r="H334" i="23"/>
  <c r="I334" i="23"/>
  <c r="J334" i="23"/>
  <c r="K334" i="23"/>
  <c r="L334" i="23"/>
  <c r="G335" i="23"/>
  <c r="H335" i="23"/>
  <c r="I335" i="23"/>
  <c r="J335" i="23"/>
  <c r="K335" i="23"/>
  <c r="L335" i="23"/>
  <c r="G336" i="23"/>
  <c r="H336" i="23"/>
  <c r="I336" i="23"/>
  <c r="J336" i="23"/>
  <c r="K336" i="23"/>
  <c r="L336" i="23"/>
  <c r="G337" i="23"/>
  <c r="H337" i="23"/>
  <c r="I337" i="23"/>
  <c r="J337" i="23"/>
  <c r="K337" i="23"/>
  <c r="L337" i="23"/>
  <c r="G338" i="23"/>
  <c r="H338" i="23"/>
  <c r="I338" i="23"/>
  <c r="J338" i="23"/>
  <c r="K338" i="23"/>
  <c r="L338" i="23"/>
  <c r="G339" i="23"/>
  <c r="H339" i="23"/>
  <c r="I339" i="23"/>
  <c r="J339" i="23"/>
  <c r="K339" i="23"/>
  <c r="L339" i="23"/>
  <c r="G340" i="23"/>
  <c r="H340" i="23"/>
  <c r="I340" i="23"/>
  <c r="J340" i="23"/>
  <c r="K340" i="23"/>
  <c r="L340" i="23"/>
  <c r="G341" i="23"/>
  <c r="H341" i="23"/>
  <c r="I341" i="23"/>
  <c r="J341" i="23"/>
  <c r="K341" i="23"/>
  <c r="L341" i="23"/>
  <c r="G342" i="23"/>
  <c r="H342" i="23"/>
  <c r="I342" i="23"/>
  <c r="J342" i="23"/>
  <c r="K342" i="23"/>
  <c r="L342" i="23"/>
  <c r="G343" i="23"/>
  <c r="H343" i="23"/>
  <c r="I343" i="23"/>
  <c r="J343" i="23"/>
  <c r="K343" i="23"/>
  <c r="L343" i="23"/>
  <c r="G344" i="23"/>
  <c r="H344" i="23"/>
  <c r="I344" i="23"/>
  <c r="J344" i="23"/>
  <c r="K344" i="23"/>
  <c r="L344" i="23"/>
  <c r="G345" i="23"/>
  <c r="H345" i="23"/>
  <c r="I345" i="23"/>
  <c r="J345" i="23"/>
  <c r="K345" i="23"/>
  <c r="L345" i="23"/>
  <c r="G346" i="23"/>
  <c r="H346" i="23"/>
  <c r="I346" i="23"/>
  <c r="J346" i="23"/>
  <c r="K346" i="23"/>
  <c r="L346" i="23"/>
  <c r="G347" i="23"/>
  <c r="H347" i="23"/>
  <c r="I347" i="23"/>
  <c r="J347" i="23"/>
  <c r="K347" i="23"/>
  <c r="L347" i="23"/>
  <c r="G348" i="23"/>
  <c r="H348" i="23"/>
  <c r="I348" i="23"/>
  <c r="J348" i="23"/>
  <c r="K348" i="23"/>
  <c r="L348" i="23"/>
  <c r="G349" i="23"/>
  <c r="H349" i="23"/>
  <c r="I349" i="23"/>
  <c r="J349" i="23"/>
  <c r="K349" i="23"/>
  <c r="L349" i="23"/>
  <c r="G350" i="23"/>
  <c r="H350" i="23"/>
  <c r="I350" i="23"/>
  <c r="J350" i="23"/>
  <c r="K350" i="23"/>
  <c r="L350" i="23"/>
  <c r="G351" i="23"/>
  <c r="H351" i="23"/>
  <c r="I351" i="23"/>
  <c r="J351" i="23"/>
  <c r="K351" i="23"/>
  <c r="L351" i="23"/>
  <c r="G352" i="23"/>
  <c r="H352" i="23"/>
  <c r="I352" i="23"/>
  <c r="J352" i="23"/>
  <c r="K352" i="23"/>
  <c r="L352" i="23"/>
  <c r="G353" i="23"/>
  <c r="H353" i="23"/>
  <c r="I353" i="23"/>
  <c r="J353" i="23"/>
  <c r="K353" i="23"/>
  <c r="L353" i="23"/>
  <c r="G354" i="23"/>
  <c r="H354" i="23"/>
  <c r="I354" i="23"/>
  <c r="J354" i="23"/>
  <c r="K354" i="23"/>
  <c r="L354" i="23"/>
  <c r="G355" i="23"/>
  <c r="H355" i="23"/>
  <c r="I355" i="23"/>
  <c r="J355" i="23"/>
  <c r="K355" i="23"/>
  <c r="L355" i="23"/>
  <c r="G356" i="23"/>
  <c r="H356" i="23"/>
  <c r="I356" i="23"/>
  <c r="J356" i="23"/>
  <c r="K356" i="23"/>
  <c r="L356" i="23"/>
  <c r="G357" i="23"/>
  <c r="H357" i="23"/>
  <c r="I357" i="23"/>
  <c r="J357" i="23"/>
  <c r="K357" i="23"/>
  <c r="L357" i="23"/>
  <c r="G358" i="23"/>
  <c r="H358" i="23"/>
  <c r="I358" i="23"/>
  <c r="J358" i="23"/>
  <c r="K358" i="23"/>
  <c r="L358" i="23"/>
  <c r="G359" i="23"/>
  <c r="H359" i="23"/>
  <c r="I359" i="23"/>
  <c r="J359" i="23"/>
  <c r="K359" i="23"/>
  <c r="L359" i="23"/>
  <c r="G360" i="23"/>
  <c r="H360" i="23"/>
  <c r="I360" i="23"/>
  <c r="J360" i="23"/>
  <c r="K360" i="23"/>
  <c r="L360" i="23"/>
  <c r="G361" i="23"/>
  <c r="H361" i="23"/>
  <c r="I361" i="23"/>
  <c r="J361" i="23"/>
  <c r="K361" i="23"/>
  <c r="L361" i="23"/>
  <c r="G362" i="23"/>
  <c r="H362" i="23"/>
  <c r="I362" i="23"/>
  <c r="J362" i="23"/>
  <c r="K362" i="23"/>
  <c r="L362" i="23"/>
  <c r="G363" i="23"/>
  <c r="H363" i="23"/>
  <c r="I363" i="23"/>
  <c r="J363" i="23"/>
  <c r="K363" i="23"/>
  <c r="L363" i="23"/>
  <c r="G364" i="23"/>
  <c r="H364" i="23"/>
  <c r="I364" i="23"/>
  <c r="J364" i="23"/>
  <c r="K364" i="23"/>
  <c r="L364" i="23"/>
  <c r="G365" i="23"/>
  <c r="H365" i="23"/>
  <c r="I365" i="23"/>
  <c r="J365" i="23"/>
  <c r="K365" i="23"/>
  <c r="L365" i="23"/>
  <c r="G366" i="23"/>
  <c r="H366" i="23"/>
  <c r="I366" i="23"/>
  <c r="J366" i="23"/>
  <c r="K366" i="23"/>
  <c r="L366" i="23"/>
  <c r="G367" i="23"/>
  <c r="H367" i="23"/>
  <c r="I367" i="23"/>
  <c r="J367" i="23"/>
  <c r="K367" i="23"/>
  <c r="L367" i="23"/>
  <c r="G368" i="23"/>
  <c r="H368" i="23"/>
  <c r="I368" i="23"/>
  <c r="J368" i="23"/>
  <c r="K368" i="23"/>
  <c r="L368" i="23"/>
  <c r="G369" i="23"/>
  <c r="H369" i="23"/>
  <c r="I369" i="23"/>
  <c r="J369" i="23"/>
  <c r="K369" i="23"/>
  <c r="L369" i="23"/>
  <c r="G370" i="23"/>
  <c r="H370" i="23"/>
  <c r="I370" i="23"/>
  <c r="J370" i="23"/>
  <c r="K370" i="23"/>
  <c r="L370" i="23"/>
  <c r="G371" i="23"/>
  <c r="H371" i="23"/>
  <c r="I371" i="23"/>
  <c r="J371" i="23"/>
  <c r="K371" i="23"/>
  <c r="L371" i="23"/>
  <c r="G372" i="23"/>
  <c r="H372" i="23"/>
  <c r="I372" i="23"/>
  <c r="J372" i="23"/>
  <c r="K372" i="23"/>
  <c r="L372" i="23"/>
  <c r="G373" i="23"/>
  <c r="H373" i="23"/>
  <c r="I373" i="23"/>
  <c r="J373" i="23"/>
  <c r="K373" i="23"/>
  <c r="L373" i="23"/>
  <c r="G374" i="23"/>
  <c r="H374" i="23"/>
  <c r="I374" i="23"/>
  <c r="J374" i="23"/>
  <c r="K374" i="23"/>
  <c r="L374" i="23"/>
  <c r="G375" i="23"/>
  <c r="H375" i="23"/>
  <c r="I375" i="23"/>
  <c r="J375" i="23"/>
  <c r="K375" i="23"/>
  <c r="L375" i="23"/>
  <c r="G376" i="23"/>
  <c r="H376" i="23"/>
  <c r="I376" i="23"/>
  <c r="J376" i="23"/>
  <c r="K376" i="23"/>
  <c r="L376" i="23"/>
  <c r="G377" i="23"/>
  <c r="H377" i="23"/>
  <c r="I377" i="23"/>
  <c r="J377" i="23"/>
  <c r="K377" i="23"/>
  <c r="L377" i="23"/>
  <c r="G378" i="23"/>
  <c r="H378" i="23"/>
  <c r="I378" i="23"/>
  <c r="J378" i="23"/>
  <c r="K378" i="23"/>
  <c r="L378" i="23"/>
  <c r="G379" i="23"/>
  <c r="H379" i="23"/>
  <c r="I379" i="23"/>
  <c r="J379" i="23"/>
  <c r="K379" i="23"/>
  <c r="L379" i="23"/>
  <c r="G380" i="23"/>
  <c r="O380" i="23" s="1"/>
  <c r="H380" i="23"/>
  <c r="I380" i="23"/>
  <c r="J380" i="23"/>
  <c r="K380" i="23"/>
  <c r="L380" i="23"/>
  <c r="G381" i="23"/>
  <c r="H381" i="23"/>
  <c r="I381" i="23"/>
  <c r="J381" i="23"/>
  <c r="K381" i="23"/>
  <c r="L381" i="23"/>
  <c r="G382" i="23"/>
  <c r="O382" i="23" s="1"/>
  <c r="H382" i="23"/>
  <c r="I382" i="23"/>
  <c r="J382" i="23"/>
  <c r="K382" i="23"/>
  <c r="L382" i="23"/>
  <c r="G383" i="23"/>
  <c r="H383" i="23"/>
  <c r="I383" i="23"/>
  <c r="J383" i="23"/>
  <c r="K383" i="23"/>
  <c r="L383" i="23"/>
  <c r="G384" i="23"/>
  <c r="O384" i="23" s="1"/>
  <c r="H384" i="23"/>
  <c r="I384" i="23"/>
  <c r="J384" i="23"/>
  <c r="K384" i="23"/>
  <c r="L384" i="23"/>
  <c r="G385" i="23"/>
  <c r="H385" i="23"/>
  <c r="I385" i="23"/>
  <c r="J385" i="23"/>
  <c r="K385" i="23"/>
  <c r="L385" i="23"/>
  <c r="G386" i="23"/>
  <c r="H386" i="23"/>
  <c r="I386" i="23"/>
  <c r="J386" i="23"/>
  <c r="K386" i="23"/>
  <c r="L386" i="23"/>
  <c r="G387" i="23"/>
  <c r="H387" i="23"/>
  <c r="I387" i="23"/>
  <c r="J387" i="23"/>
  <c r="K387" i="23"/>
  <c r="L387" i="23"/>
  <c r="G388" i="23"/>
  <c r="O388" i="23" s="1"/>
  <c r="H388" i="23"/>
  <c r="I388" i="23"/>
  <c r="J388" i="23"/>
  <c r="K388" i="23"/>
  <c r="L388" i="23"/>
  <c r="G389" i="23"/>
  <c r="H389" i="23"/>
  <c r="I389" i="23"/>
  <c r="J389" i="23"/>
  <c r="K389" i="23"/>
  <c r="L389" i="23"/>
  <c r="G390" i="23"/>
  <c r="O390" i="23" s="1"/>
  <c r="H390" i="23"/>
  <c r="I390" i="23"/>
  <c r="J390" i="23"/>
  <c r="K390" i="23"/>
  <c r="L390" i="23"/>
  <c r="G391" i="23"/>
  <c r="H391" i="23"/>
  <c r="I391" i="23"/>
  <c r="J391" i="23"/>
  <c r="K391" i="23"/>
  <c r="L391" i="23"/>
  <c r="G392" i="23"/>
  <c r="H392" i="23"/>
  <c r="I392" i="23"/>
  <c r="J392" i="23"/>
  <c r="K392" i="23"/>
  <c r="L392" i="23"/>
  <c r="G393" i="23"/>
  <c r="H393" i="23"/>
  <c r="I393" i="23"/>
  <c r="J393" i="23"/>
  <c r="K393" i="23"/>
  <c r="L393" i="23"/>
  <c r="G394" i="23"/>
  <c r="H394" i="23"/>
  <c r="I394" i="23"/>
  <c r="J394" i="23"/>
  <c r="K394" i="23"/>
  <c r="L394" i="23"/>
  <c r="G395" i="23"/>
  <c r="H395" i="23"/>
  <c r="I395" i="23"/>
  <c r="J395" i="23"/>
  <c r="K395" i="23"/>
  <c r="L395" i="23"/>
  <c r="G396" i="23"/>
  <c r="O396" i="23" s="1"/>
  <c r="H396" i="23"/>
  <c r="I396" i="23"/>
  <c r="J396" i="23"/>
  <c r="K396" i="23"/>
  <c r="L396" i="23"/>
  <c r="G397" i="23"/>
  <c r="H397" i="23"/>
  <c r="I397" i="23"/>
  <c r="J397" i="23"/>
  <c r="K397" i="23"/>
  <c r="L397" i="23"/>
  <c r="G398" i="23"/>
  <c r="H398" i="23"/>
  <c r="I398" i="23"/>
  <c r="J398" i="23"/>
  <c r="K398" i="23"/>
  <c r="L398" i="23"/>
  <c r="G399" i="23"/>
  <c r="H399" i="23"/>
  <c r="I399" i="23"/>
  <c r="J399" i="23"/>
  <c r="K399" i="23"/>
  <c r="L399" i="23"/>
  <c r="G400" i="23"/>
  <c r="O400" i="23" s="1"/>
  <c r="H400" i="23"/>
  <c r="I400" i="23"/>
  <c r="J400" i="23"/>
  <c r="K400" i="23"/>
  <c r="L400" i="23"/>
  <c r="G401" i="23"/>
  <c r="H401" i="23"/>
  <c r="I401" i="23"/>
  <c r="J401" i="23"/>
  <c r="K401" i="23"/>
  <c r="L401" i="23"/>
  <c r="G402" i="23"/>
  <c r="O402" i="23" s="1"/>
  <c r="H402" i="23"/>
  <c r="I402" i="23"/>
  <c r="J402" i="23"/>
  <c r="K402" i="23"/>
  <c r="L402" i="23"/>
  <c r="G403" i="23"/>
  <c r="H403" i="23"/>
  <c r="I403" i="23"/>
  <c r="J403" i="23"/>
  <c r="K403" i="23"/>
  <c r="L403" i="23"/>
  <c r="G404" i="23"/>
  <c r="O404" i="23" s="1"/>
  <c r="H404" i="23"/>
  <c r="I404" i="23"/>
  <c r="J404" i="23"/>
  <c r="K404" i="23"/>
  <c r="L404" i="23"/>
  <c r="G405" i="23"/>
  <c r="H405" i="23"/>
  <c r="I405" i="23"/>
  <c r="J405" i="23"/>
  <c r="K405" i="23"/>
  <c r="L405" i="23"/>
  <c r="G406" i="23"/>
  <c r="O406" i="23" s="1"/>
  <c r="H406" i="23"/>
  <c r="I406" i="23"/>
  <c r="J406" i="23"/>
  <c r="K406" i="23"/>
  <c r="L406" i="23"/>
  <c r="G407" i="23"/>
  <c r="H407" i="23"/>
  <c r="I407" i="23"/>
  <c r="J407" i="23"/>
  <c r="K407" i="23"/>
  <c r="L407" i="23"/>
  <c r="G408" i="23"/>
  <c r="H408" i="23"/>
  <c r="I408" i="23"/>
  <c r="J408" i="23"/>
  <c r="K408" i="23"/>
  <c r="L408" i="23"/>
  <c r="G409" i="23"/>
  <c r="H409" i="23"/>
  <c r="I409" i="23"/>
  <c r="J409" i="23"/>
  <c r="K409" i="23"/>
  <c r="L409" i="23"/>
  <c r="G410" i="23"/>
  <c r="H410" i="23"/>
  <c r="I410" i="23"/>
  <c r="J410" i="23"/>
  <c r="K410" i="23"/>
  <c r="L410" i="23"/>
  <c r="G411" i="23"/>
  <c r="H411" i="23"/>
  <c r="I411" i="23"/>
  <c r="J411" i="23"/>
  <c r="K411" i="23"/>
  <c r="L411" i="23"/>
  <c r="G412" i="23"/>
  <c r="O412" i="23" s="1"/>
  <c r="H412" i="23"/>
  <c r="I412" i="23"/>
  <c r="J412" i="23"/>
  <c r="K412" i="23"/>
  <c r="L412" i="23"/>
  <c r="G413" i="23"/>
  <c r="H413" i="23"/>
  <c r="I413" i="23"/>
  <c r="J413" i="23"/>
  <c r="K413" i="23"/>
  <c r="L413" i="23"/>
  <c r="G414" i="23"/>
  <c r="O414" i="23" s="1"/>
  <c r="H414" i="23"/>
  <c r="I414" i="23"/>
  <c r="J414" i="23"/>
  <c r="K414" i="23"/>
  <c r="L414" i="23"/>
  <c r="G415" i="23"/>
  <c r="H415" i="23"/>
  <c r="I415" i="23"/>
  <c r="J415" i="23"/>
  <c r="K415" i="23"/>
  <c r="L415" i="23"/>
  <c r="G416" i="23"/>
  <c r="O416" i="23" s="1"/>
  <c r="H416" i="23"/>
  <c r="I416" i="23"/>
  <c r="J416" i="23"/>
  <c r="K416" i="23"/>
  <c r="L416" i="23"/>
  <c r="G417" i="23"/>
  <c r="H417" i="23"/>
  <c r="I417" i="23"/>
  <c r="J417" i="23"/>
  <c r="K417" i="23"/>
  <c r="L417" i="23"/>
  <c r="G418" i="23"/>
  <c r="O418" i="23" s="1"/>
  <c r="H418" i="23"/>
  <c r="I418" i="23"/>
  <c r="J418" i="23"/>
  <c r="K418" i="23"/>
  <c r="L418" i="23"/>
  <c r="G419" i="23"/>
  <c r="H419" i="23"/>
  <c r="I419" i="23"/>
  <c r="J419" i="23"/>
  <c r="K419" i="23"/>
  <c r="L419" i="23"/>
  <c r="G420" i="23"/>
  <c r="H420" i="23"/>
  <c r="I420" i="23"/>
  <c r="J420" i="23"/>
  <c r="K420" i="23"/>
  <c r="L420" i="23"/>
  <c r="G421" i="23"/>
  <c r="H421" i="23"/>
  <c r="I421" i="23"/>
  <c r="J421" i="23"/>
  <c r="K421" i="23"/>
  <c r="L421" i="23"/>
  <c r="G422" i="23"/>
  <c r="O422" i="23" s="1"/>
  <c r="H422" i="23"/>
  <c r="I422" i="23"/>
  <c r="J422" i="23"/>
  <c r="K422" i="23"/>
  <c r="L422" i="23"/>
  <c r="G423" i="23"/>
  <c r="H423" i="23"/>
  <c r="I423" i="23"/>
  <c r="J423" i="23"/>
  <c r="K423" i="23"/>
  <c r="L423" i="23"/>
  <c r="G424" i="23"/>
  <c r="H424" i="23"/>
  <c r="I424" i="23"/>
  <c r="J424" i="23"/>
  <c r="K424" i="23"/>
  <c r="L424" i="23"/>
  <c r="G425" i="23"/>
  <c r="H425" i="23"/>
  <c r="I425" i="23"/>
  <c r="J425" i="23"/>
  <c r="K425" i="23"/>
  <c r="L425" i="23"/>
  <c r="G426" i="23"/>
  <c r="O426" i="23" s="1"/>
  <c r="H426" i="23"/>
  <c r="I426" i="23"/>
  <c r="J426" i="23"/>
  <c r="K426" i="23"/>
  <c r="L426" i="23"/>
  <c r="G427" i="23"/>
  <c r="H427" i="23"/>
  <c r="I427" i="23"/>
  <c r="J427" i="23"/>
  <c r="K427" i="23"/>
  <c r="L427" i="23"/>
  <c r="G428" i="23"/>
  <c r="O428" i="23" s="1"/>
  <c r="H428" i="23"/>
  <c r="I428" i="23"/>
  <c r="J428" i="23"/>
  <c r="K428" i="23"/>
  <c r="L428" i="23"/>
  <c r="G429" i="23"/>
  <c r="H429" i="23"/>
  <c r="I429" i="23"/>
  <c r="J429" i="23"/>
  <c r="K429" i="23"/>
  <c r="L429" i="23"/>
  <c r="G430" i="23"/>
  <c r="O430" i="23" s="1"/>
  <c r="H430" i="23"/>
  <c r="I430" i="23"/>
  <c r="J430" i="23"/>
  <c r="K430" i="23"/>
  <c r="L430" i="23"/>
  <c r="G431" i="23"/>
  <c r="H431" i="23"/>
  <c r="I431" i="23"/>
  <c r="J431" i="23"/>
  <c r="K431" i="23"/>
  <c r="L431" i="23"/>
  <c r="G432" i="23"/>
  <c r="O432" i="23" s="1"/>
  <c r="H432" i="23"/>
  <c r="I432" i="23"/>
  <c r="J432" i="23"/>
  <c r="K432" i="23"/>
  <c r="L432" i="23"/>
  <c r="G433" i="23"/>
  <c r="H433" i="23"/>
  <c r="I433" i="23"/>
  <c r="J433" i="23"/>
  <c r="K433" i="23"/>
  <c r="L433" i="23"/>
  <c r="G434" i="23"/>
  <c r="H434" i="23"/>
  <c r="I434" i="23"/>
  <c r="J434" i="23"/>
  <c r="K434" i="23"/>
  <c r="L434" i="23"/>
  <c r="G435" i="23"/>
  <c r="H435" i="23"/>
  <c r="I435" i="23"/>
  <c r="J435" i="23"/>
  <c r="K435" i="23"/>
  <c r="L435" i="23"/>
  <c r="G436" i="23"/>
  <c r="O436" i="23" s="1"/>
  <c r="H436" i="23"/>
  <c r="I436" i="23"/>
  <c r="J436" i="23"/>
  <c r="K436" i="23"/>
  <c r="L436" i="23"/>
  <c r="G437" i="23"/>
  <c r="H437" i="23"/>
  <c r="I437" i="23"/>
  <c r="J437" i="23"/>
  <c r="K437" i="23"/>
  <c r="L437" i="23"/>
  <c r="G438" i="23"/>
  <c r="O438" i="23" s="1"/>
  <c r="H438" i="23"/>
  <c r="I438" i="23"/>
  <c r="J438" i="23"/>
  <c r="K438" i="23"/>
  <c r="L438" i="23"/>
  <c r="G439" i="23"/>
  <c r="H439" i="23"/>
  <c r="I439" i="23"/>
  <c r="J439" i="23"/>
  <c r="K439" i="23"/>
  <c r="L439" i="23"/>
  <c r="G440" i="23"/>
  <c r="H440" i="23"/>
  <c r="I440" i="23"/>
  <c r="J440" i="23"/>
  <c r="K440" i="23"/>
  <c r="L440" i="23"/>
  <c r="G441" i="23"/>
  <c r="H441" i="23"/>
  <c r="I441" i="23"/>
  <c r="J441" i="23"/>
  <c r="K441" i="23"/>
  <c r="L441" i="23"/>
  <c r="G442" i="23"/>
  <c r="O442" i="23" s="1"/>
  <c r="H442" i="23"/>
  <c r="I442" i="23"/>
  <c r="J442" i="23"/>
  <c r="K442" i="23"/>
  <c r="L442" i="23"/>
  <c r="G443" i="23"/>
  <c r="H443" i="23"/>
  <c r="I443" i="23"/>
  <c r="J443" i="23"/>
  <c r="K443" i="23"/>
  <c r="L443" i="23"/>
  <c r="G444" i="23"/>
  <c r="O444" i="23" s="1"/>
  <c r="H444" i="23"/>
  <c r="I444" i="23"/>
  <c r="J444" i="23"/>
  <c r="K444" i="23"/>
  <c r="L444" i="23"/>
  <c r="G445" i="23"/>
  <c r="H445" i="23"/>
  <c r="I445" i="23"/>
  <c r="J445" i="23"/>
  <c r="K445" i="23"/>
  <c r="L445" i="23"/>
  <c r="G446" i="23"/>
  <c r="O446" i="23" s="1"/>
  <c r="H446" i="23"/>
  <c r="I446" i="23"/>
  <c r="J446" i="23"/>
  <c r="K446" i="23"/>
  <c r="L446" i="23"/>
  <c r="G447" i="23"/>
  <c r="H447" i="23"/>
  <c r="I447" i="23"/>
  <c r="J447" i="23"/>
  <c r="K447" i="23"/>
  <c r="L447" i="23"/>
  <c r="G448" i="23"/>
  <c r="O448" i="23" s="1"/>
  <c r="H448" i="23"/>
  <c r="I448" i="23"/>
  <c r="J448" i="23"/>
  <c r="K448" i="23"/>
  <c r="L448" i="23"/>
  <c r="G449" i="23"/>
  <c r="H449" i="23"/>
  <c r="I449" i="23"/>
  <c r="J449" i="23"/>
  <c r="K449" i="23"/>
  <c r="L449" i="23"/>
  <c r="G450" i="23"/>
  <c r="O450" i="23" s="1"/>
  <c r="H450" i="23"/>
  <c r="I450" i="23"/>
  <c r="J450" i="23"/>
  <c r="K450" i="23"/>
  <c r="L450" i="23"/>
  <c r="G451" i="23"/>
  <c r="H451" i="23"/>
  <c r="I451" i="23"/>
  <c r="J451" i="23"/>
  <c r="O451" i="23" s="1"/>
  <c r="K451" i="23"/>
  <c r="L451" i="23"/>
  <c r="G452" i="23"/>
  <c r="H452" i="23"/>
  <c r="I452" i="23"/>
  <c r="J452" i="23"/>
  <c r="K452" i="23"/>
  <c r="L452" i="23"/>
  <c r="G453" i="23"/>
  <c r="H453" i="23"/>
  <c r="I453" i="23"/>
  <c r="J453" i="23"/>
  <c r="K453" i="23"/>
  <c r="L453" i="23"/>
  <c r="G454" i="23"/>
  <c r="O454" i="23" s="1"/>
  <c r="H454" i="23"/>
  <c r="I454" i="23"/>
  <c r="J454" i="23"/>
  <c r="K454" i="23"/>
  <c r="L454" i="23"/>
  <c r="G455" i="23"/>
  <c r="H455" i="23"/>
  <c r="I455" i="23"/>
  <c r="J455" i="23"/>
  <c r="K455" i="23"/>
  <c r="L455" i="23"/>
  <c r="G456" i="23"/>
  <c r="H456" i="23"/>
  <c r="I456" i="23"/>
  <c r="J456" i="23"/>
  <c r="K456" i="23"/>
  <c r="L456" i="23"/>
  <c r="G457" i="23"/>
  <c r="H457" i="23"/>
  <c r="I457" i="23"/>
  <c r="J457" i="23"/>
  <c r="K457" i="23"/>
  <c r="L457" i="23"/>
  <c r="G458" i="23"/>
  <c r="H458" i="23"/>
  <c r="I458" i="23"/>
  <c r="J458" i="23"/>
  <c r="K458" i="23"/>
  <c r="L458" i="23"/>
  <c r="G459" i="23"/>
  <c r="H459" i="23"/>
  <c r="I459" i="23"/>
  <c r="J459" i="23"/>
  <c r="K459" i="23"/>
  <c r="L459" i="23"/>
  <c r="G460" i="23"/>
  <c r="H460" i="23"/>
  <c r="I460" i="23"/>
  <c r="J460" i="23"/>
  <c r="K460" i="23"/>
  <c r="L460" i="23"/>
  <c r="G461" i="23"/>
  <c r="H461" i="23"/>
  <c r="I461" i="23"/>
  <c r="J461" i="23"/>
  <c r="K461" i="23"/>
  <c r="L461" i="23"/>
  <c r="G462" i="23"/>
  <c r="O462" i="23" s="1"/>
  <c r="H462" i="23"/>
  <c r="I462" i="23"/>
  <c r="J462" i="23"/>
  <c r="K462" i="23"/>
  <c r="L462" i="23"/>
  <c r="G463" i="23"/>
  <c r="H463" i="23"/>
  <c r="I463" i="23"/>
  <c r="J463" i="23"/>
  <c r="K463" i="23"/>
  <c r="L463" i="23"/>
  <c r="G464" i="23"/>
  <c r="O464" i="23" s="1"/>
  <c r="H464" i="23"/>
  <c r="I464" i="23"/>
  <c r="J464" i="23"/>
  <c r="K464" i="23"/>
  <c r="L464" i="23"/>
  <c r="G465" i="23"/>
  <c r="H465" i="23"/>
  <c r="I465" i="23"/>
  <c r="J465" i="23"/>
  <c r="K465" i="23"/>
  <c r="L465" i="23"/>
  <c r="G466" i="23"/>
  <c r="H466" i="23"/>
  <c r="I466" i="23"/>
  <c r="J466" i="23"/>
  <c r="K466" i="23"/>
  <c r="L466" i="23"/>
  <c r="G467" i="23"/>
  <c r="H467" i="23"/>
  <c r="I467" i="23"/>
  <c r="J467" i="23"/>
  <c r="K467" i="23"/>
  <c r="L467" i="23"/>
  <c r="G468" i="23"/>
  <c r="O468" i="23" s="1"/>
  <c r="H468" i="23"/>
  <c r="I468" i="23"/>
  <c r="J468" i="23"/>
  <c r="K468" i="23"/>
  <c r="L468" i="23"/>
  <c r="G469" i="23"/>
  <c r="H469" i="23"/>
  <c r="I469" i="23"/>
  <c r="J469" i="23"/>
  <c r="K469" i="23"/>
  <c r="O469" i="23" s="1"/>
  <c r="L469" i="23"/>
  <c r="G470" i="23"/>
  <c r="H470" i="23"/>
  <c r="I470" i="23"/>
  <c r="J470" i="23"/>
  <c r="K470" i="23"/>
  <c r="L470" i="23"/>
  <c r="G471" i="23"/>
  <c r="H471" i="23"/>
  <c r="I471" i="23"/>
  <c r="J471" i="23"/>
  <c r="K471" i="23"/>
  <c r="L471" i="23"/>
  <c r="G472" i="23"/>
  <c r="H472" i="23"/>
  <c r="I472" i="23"/>
  <c r="J472" i="23"/>
  <c r="K472" i="23"/>
  <c r="L472" i="23"/>
  <c r="G473" i="23"/>
  <c r="H473" i="23"/>
  <c r="I473" i="23"/>
  <c r="J473" i="23"/>
  <c r="K473" i="23"/>
  <c r="L473" i="23"/>
  <c r="G474" i="23"/>
  <c r="H474" i="23"/>
  <c r="I474" i="23"/>
  <c r="J474" i="23"/>
  <c r="K474" i="23"/>
  <c r="L474" i="23"/>
  <c r="G475" i="23"/>
  <c r="H475" i="23"/>
  <c r="I475" i="23"/>
  <c r="J475" i="23"/>
  <c r="K475" i="23"/>
  <c r="L475" i="23"/>
  <c r="G476" i="23"/>
  <c r="O476" i="23" s="1"/>
  <c r="H476" i="23"/>
  <c r="I476" i="23"/>
  <c r="J476" i="23"/>
  <c r="K476" i="23"/>
  <c r="L476" i="23"/>
  <c r="G477" i="23"/>
  <c r="H477" i="23"/>
  <c r="I477" i="23"/>
  <c r="J477" i="23"/>
  <c r="K477" i="23"/>
  <c r="L477" i="23"/>
  <c r="G478" i="23"/>
  <c r="H478" i="23"/>
  <c r="I478" i="23"/>
  <c r="J478" i="23"/>
  <c r="K478" i="23"/>
  <c r="L478" i="23"/>
  <c r="G479" i="23"/>
  <c r="H479" i="23"/>
  <c r="I479" i="23"/>
  <c r="J479" i="23"/>
  <c r="K479" i="23"/>
  <c r="L479" i="23"/>
  <c r="G480" i="23"/>
  <c r="O480" i="23" s="1"/>
  <c r="H480" i="23"/>
  <c r="I480" i="23"/>
  <c r="J480" i="23"/>
  <c r="K480" i="23"/>
  <c r="L480" i="23"/>
  <c r="G481" i="23"/>
  <c r="H481" i="23"/>
  <c r="I481" i="23"/>
  <c r="J481" i="23"/>
  <c r="K481" i="23"/>
  <c r="L481" i="23"/>
  <c r="G482" i="23"/>
  <c r="O482" i="23" s="1"/>
  <c r="H482" i="23"/>
  <c r="I482" i="23"/>
  <c r="J482" i="23"/>
  <c r="K482" i="23"/>
  <c r="L482" i="23"/>
  <c r="G483" i="23"/>
  <c r="H483" i="23"/>
  <c r="I483" i="23"/>
  <c r="J483" i="23"/>
  <c r="K483" i="23"/>
  <c r="L483" i="23"/>
  <c r="G484" i="23"/>
  <c r="H484" i="23"/>
  <c r="I484" i="23"/>
  <c r="J484" i="23"/>
  <c r="K484" i="23"/>
  <c r="L484" i="23"/>
  <c r="G485" i="23"/>
  <c r="H485" i="23"/>
  <c r="I485" i="23"/>
  <c r="J485" i="23"/>
  <c r="K485" i="23"/>
  <c r="L485" i="23"/>
  <c r="G486" i="23"/>
  <c r="O486" i="23" s="1"/>
  <c r="H486" i="23"/>
  <c r="I486" i="23"/>
  <c r="J486" i="23"/>
  <c r="K486" i="23"/>
  <c r="L486" i="23"/>
  <c r="G487" i="23"/>
  <c r="H487" i="23"/>
  <c r="I487" i="23"/>
  <c r="J487" i="23"/>
  <c r="K487" i="23"/>
  <c r="L487" i="23"/>
  <c r="G488" i="23"/>
  <c r="H488" i="23"/>
  <c r="I488" i="23"/>
  <c r="J488" i="23"/>
  <c r="K488" i="23"/>
  <c r="L488" i="23"/>
  <c r="G489" i="23"/>
  <c r="H489" i="23"/>
  <c r="I489" i="23"/>
  <c r="J489" i="23"/>
  <c r="K489" i="23"/>
  <c r="L489" i="23"/>
  <c r="G490" i="23"/>
  <c r="O490" i="23" s="1"/>
  <c r="H490" i="23"/>
  <c r="I490" i="23"/>
  <c r="J490" i="23"/>
  <c r="K490" i="23"/>
  <c r="L490" i="23"/>
  <c r="G491" i="23"/>
  <c r="H491" i="23"/>
  <c r="I491" i="23"/>
  <c r="J491" i="23"/>
  <c r="K491" i="23"/>
  <c r="O491" i="23" s="1"/>
  <c r="L491" i="23"/>
  <c r="G492" i="23"/>
  <c r="O492" i="23" s="1"/>
  <c r="H492" i="23"/>
  <c r="I492" i="23"/>
  <c r="J492" i="23"/>
  <c r="K492" i="23"/>
  <c r="L492" i="23"/>
  <c r="G493" i="23"/>
  <c r="H493" i="23"/>
  <c r="I493" i="23"/>
  <c r="J493" i="23"/>
  <c r="K493" i="23"/>
  <c r="L493" i="23"/>
  <c r="G494" i="23"/>
  <c r="H494" i="23"/>
  <c r="I494" i="23"/>
  <c r="J494" i="23"/>
  <c r="K494" i="23"/>
  <c r="L494" i="23"/>
  <c r="G495" i="23"/>
  <c r="H495" i="23"/>
  <c r="I495" i="23"/>
  <c r="J495" i="23"/>
  <c r="K495" i="23"/>
  <c r="L495" i="23"/>
  <c r="G496" i="23"/>
  <c r="O496" i="23" s="1"/>
  <c r="H496" i="23"/>
  <c r="I496" i="23"/>
  <c r="J496" i="23"/>
  <c r="K496" i="23"/>
  <c r="L496" i="23"/>
  <c r="G497" i="23"/>
  <c r="H497" i="23"/>
  <c r="I497" i="23"/>
  <c r="J497" i="23"/>
  <c r="K497" i="23"/>
  <c r="L497" i="23"/>
  <c r="G498" i="23"/>
  <c r="H498" i="23"/>
  <c r="I498" i="23"/>
  <c r="J498" i="23"/>
  <c r="K498" i="23"/>
  <c r="L498" i="23"/>
  <c r="G499" i="23"/>
  <c r="H499" i="23"/>
  <c r="I499" i="23"/>
  <c r="J499" i="23"/>
  <c r="K499" i="23"/>
  <c r="L499" i="23"/>
  <c r="G500" i="23"/>
  <c r="O500" i="23" s="1"/>
  <c r="P500" i="23"/>
  <c r="H500" i="23"/>
  <c r="I500" i="23"/>
  <c r="J500" i="23"/>
  <c r="K500" i="23"/>
  <c r="L500" i="23"/>
  <c r="G501" i="23"/>
  <c r="H501" i="23"/>
  <c r="I501" i="23"/>
  <c r="J501" i="23"/>
  <c r="K501" i="23"/>
  <c r="L501" i="23"/>
  <c r="G502" i="23"/>
  <c r="H502" i="23"/>
  <c r="I502" i="23"/>
  <c r="J502" i="23"/>
  <c r="K502" i="23"/>
  <c r="L502" i="23"/>
  <c r="G503" i="23"/>
  <c r="H503" i="23"/>
  <c r="I503" i="23"/>
  <c r="J503" i="23"/>
  <c r="K503" i="23"/>
  <c r="L503" i="23"/>
  <c r="G504" i="23"/>
  <c r="H504" i="23"/>
  <c r="I504" i="23"/>
  <c r="J504" i="23"/>
  <c r="K504" i="23"/>
  <c r="L504" i="23"/>
  <c r="G505" i="23"/>
  <c r="H505" i="23"/>
  <c r="I505" i="23"/>
  <c r="J505" i="23"/>
  <c r="K505" i="23"/>
  <c r="L505" i="23"/>
  <c r="G506" i="23"/>
  <c r="O506" i="23" s="1"/>
  <c r="H506" i="23"/>
  <c r="I506" i="23"/>
  <c r="J506" i="23"/>
  <c r="K506" i="23"/>
  <c r="L506" i="23"/>
  <c r="G507" i="23"/>
  <c r="H507" i="23"/>
  <c r="I507" i="23"/>
  <c r="J507" i="23"/>
  <c r="K507" i="23"/>
  <c r="L507" i="23"/>
  <c r="G508" i="23"/>
  <c r="O508" i="23" s="1"/>
  <c r="H508" i="23"/>
  <c r="I508" i="23"/>
  <c r="J508" i="23"/>
  <c r="K508" i="23"/>
  <c r="L508" i="23"/>
  <c r="G509" i="23"/>
  <c r="H509" i="23"/>
  <c r="I509" i="23"/>
  <c r="J509" i="23"/>
  <c r="K509" i="23"/>
  <c r="L509" i="23"/>
  <c r="G510" i="23"/>
  <c r="H510" i="23"/>
  <c r="I510" i="23"/>
  <c r="J510" i="23"/>
  <c r="K510" i="23"/>
  <c r="L510" i="23"/>
  <c r="G511" i="23"/>
  <c r="H511" i="23"/>
  <c r="I511" i="23"/>
  <c r="J511" i="23"/>
  <c r="K511" i="23"/>
  <c r="O511" i="23" s="1"/>
  <c r="L511" i="23"/>
  <c r="G512" i="23"/>
  <c r="O512" i="23" s="1"/>
  <c r="H512" i="23"/>
  <c r="I512" i="23"/>
  <c r="J512" i="23"/>
  <c r="K512" i="23"/>
  <c r="L512" i="23"/>
  <c r="G513" i="23"/>
  <c r="H513" i="23"/>
  <c r="I513" i="23"/>
  <c r="J513" i="23"/>
  <c r="K513" i="23"/>
  <c r="L513" i="23"/>
  <c r="G514" i="23"/>
  <c r="H514" i="23"/>
  <c r="I514" i="23"/>
  <c r="J514" i="23"/>
  <c r="K514" i="23"/>
  <c r="L514" i="23"/>
  <c r="G515" i="23"/>
  <c r="H515" i="23"/>
  <c r="I515" i="23"/>
  <c r="J515" i="23"/>
  <c r="K515" i="23"/>
  <c r="L515" i="23"/>
  <c r="G516" i="23"/>
  <c r="O516" i="23" s="1"/>
  <c r="H516" i="23"/>
  <c r="I516" i="23"/>
  <c r="J516" i="23"/>
  <c r="K516" i="23"/>
  <c r="L516" i="23"/>
  <c r="G517" i="23"/>
  <c r="H517" i="23"/>
  <c r="I517" i="23"/>
  <c r="J517" i="23"/>
  <c r="K517" i="23"/>
  <c r="L517" i="23"/>
  <c r="G518" i="23"/>
  <c r="O518" i="23" s="1"/>
  <c r="H518" i="23"/>
  <c r="I518" i="23"/>
  <c r="J518" i="23"/>
  <c r="K518" i="23"/>
  <c r="L518" i="23"/>
  <c r="G519" i="23"/>
  <c r="H519" i="23"/>
  <c r="I519" i="23"/>
  <c r="J519" i="23"/>
  <c r="O519" i="23" s="1"/>
  <c r="K519" i="23"/>
  <c r="L519" i="23"/>
  <c r="G520" i="23"/>
  <c r="H520" i="23"/>
  <c r="I520" i="23"/>
  <c r="J520" i="23"/>
  <c r="K520" i="23"/>
  <c r="L520" i="23"/>
  <c r="G521" i="23"/>
  <c r="H521" i="23"/>
  <c r="I521" i="23"/>
  <c r="J521" i="23"/>
  <c r="K521" i="23"/>
  <c r="L521" i="23"/>
  <c r="G522" i="23"/>
  <c r="H522" i="23"/>
  <c r="I522" i="23"/>
  <c r="J522" i="23"/>
  <c r="K522" i="23"/>
  <c r="L522" i="23"/>
  <c r="G523" i="23"/>
  <c r="H523" i="23"/>
  <c r="I523" i="23"/>
  <c r="J523" i="23"/>
  <c r="K523" i="23"/>
  <c r="L523" i="23"/>
  <c r="G524" i="23"/>
  <c r="H524" i="23"/>
  <c r="I524" i="23"/>
  <c r="J524" i="23"/>
  <c r="K524" i="23"/>
  <c r="L524" i="23"/>
  <c r="G525" i="23"/>
  <c r="H525" i="23"/>
  <c r="I525" i="23"/>
  <c r="J525" i="23"/>
  <c r="K525" i="23"/>
  <c r="L525" i="23"/>
  <c r="G526" i="23"/>
  <c r="O526" i="23" s="1"/>
  <c r="H526" i="23"/>
  <c r="I526" i="23"/>
  <c r="J526" i="23"/>
  <c r="K526" i="23"/>
  <c r="L526" i="23"/>
  <c r="G527" i="23"/>
  <c r="H527" i="23"/>
  <c r="I527" i="23"/>
  <c r="J527" i="23"/>
  <c r="K527" i="23"/>
  <c r="L527" i="23"/>
  <c r="G528" i="23"/>
  <c r="O528" i="23" s="1"/>
  <c r="H528" i="23"/>
  <c r="I528" i="23"/>
  <c r="J528" i="23"/>
  <c r="K528" i="23"/>
  <c r="L528" i="23"/>
  <c r="G529" i="23"/>
  <c r="H529" i="23"/>
  <c r="I529" i="23"/>
  <c r="J529" i="23"/>
  <c r="K529" i="23"/>
  <c r="L529" i="23"/>
  <c r="G530" i="23"/>
  <c r="O530" i="23" s="1"/>
  <c r="H530" i="23"/>
  <c r="I530" i="23"/>
  <c r="J530" i="23"/>
  <c r="K530" i="23"/>
  <c r="L530" i="23"/>
  <c r="G531" i="23"/>
  <c r="H531" i="23"/>
  <c r="I531" i="23"/>
  <c r="J531" i="23"/>
  <c r="K531" i="23"/>
  <c r="L531" i="23"/>
  <c r="G532" i="23"/>
  <c r="O532" i="23" s="1"/>
  <c r="H532" i="23"/>
  <c r="I532" i="23"/>
  <c r="J532" i="23"/>
  <c r="K532" i="23"/>
  <c r="L532" i="23"/>
  <c r="G533" i="23"/>
  <c r="H533" i="23"/>
  <c r="I533" i="23"/>
  <c r="J533" i="23"/>
  <c r="O533" i="23" s="1"/>
  <c r="K533" i="23"/>
  <c r="L533" i="23"/>
  <c r="G534" i="23"/>
  <c r="H534" i="23"/>
  <c r="I534" i="23"/>
  <c r="J534" i="23"/>
  <c r="K534" i="23"/>
  <c r="L534" i="23"/>
  <c r="G535" i="23"/>
  <c r="H535" i="23"/>
  <c r="I535" i="23"/>
  <c r="J535" i="23"/>
  <c r="K535" i="23"/>
  <c r="L535" i="23"/>
  <c r="G536" i="23"/>
  <c r="H536" i="23"/>
  <c r="I536" i="23"/>
  <c r="J536" i="23"/>
  <c r="K536" i="23"/>
  <c r="L536" i="23"/>
  <c r="G537" i="23"/>
  <c r="H537" i="23"/>
  <c r="I537" i="23"/>
  <c r="J537" i="23"/>
  <c r="K537" i="23"/>
  <c r="L537" i="23"/>
  <c r="G538" i="23"/>
  <c r="H538" i="23"/>
  <c r="I538" i="23"/>
  <c r="J538" i="23"/>
  <c r="K538" i="23"/>
  <c r="L538" i="23"/>
  <c r="G539" i="23"/>
  <c r="H539" i="23"/>
  <c r="I539" i="23"/>
  <c r="J539" i="23"/>
  <c r="K539" i="23"/>
  <c r="L539" i="23"/>
  <c r="G540" i="23"/>
  <c r="H540" i="23"/>
  <c r="I540" i="23"/>
  <c r="J540" i="23"/>
  <c r="K540" i="23"/>
  <c r="L540" i="23"/>
  <c r="G541" i="23"/>
  <c r="H541" i="23"/>
  <c r="I541" i="23"/>
  <c r="J541" i="23"/>
  <c r="K541" i="23"/>
  <c r="L541" i="23"/>
  <c r="G542" i="23"/>
  <c r="H542" i="23"/>
  <c r="I542" i="23"/>
  <c r="J542" i="23"/>
  <c r="K542" i="23"/>
  <c r="L542" i="23"/>
  <c r="G543" i="23"/>
  <c r="H543" i="23"/>
  <c r="I543" i="23"/>
  <c r="J543" i="23"/>
  <c r="O543" i="23" s="1"/>
  <c r="K543" i="23"/>
  <c r="L543" i="23"/>
  <c r="G544" i="23"/>
  <c r="O544" i="23" s="1"/>
  <c r="H544" i="23"/>
  <c r="I544" i="23"/>
  <c r="J544" i="23"/>
  <c r="K544" i="23"/>
  <c r="L544" i="23"/>
  <c r="G545" i="23"/>
  <c r="H545" i="23"/>
  <c r="I545" i="23"/>
  <c r="J545" i="23"/>
  <c r="K545" i="23"/>
  <c r="L545" i="23"/>
  <c r="G546" i="23"/>
  <c r="O546" i="23" s="1"/>
  <c r="H546" i="23"/>
  <c r="I546" i="23"/>
  <c r="J546" i="23"/>
  <c r="K546" i="23"/>
  <c r="L546" i="23"/>
  <c r="G547" i="23"/>
  <c r="H547" i="23"/>
  <c r="I547" i="23"/>
  <c r="J547" i="23"/>
  <c r="K547" i="23"/>
  <c r="L547" i="23"/>
  <c r="G548" i="23"/>
  <c r="O548" i="23" s="1"/>
  <c r="H548" i="23"/>
  <c r="I548" i="23"/>
  <c r="J548" i="23"/>
  <c r="K548" i="23"/>
  <c r="L548" i="23"/>
  <c r="G549" i="23"/>
  <c r="H549" i="23"/>
  <c r="I549" i="23"/>
  <c r="J549" i="23"/>
  <c r="K549" i="23"/>
  <c r="L549" i="23"/>
  <c r="G550" i="23"/>
  <c r="O550" i="23" s="1"/>
  <c r="H550" i="23"/>
  <c r="I550" i="23"/>
  <c r="J550" i="23"/>
  <c r="K550" i="23"/>
  <c r="L550" i="23"/>
  <c r="G551" i="23"/>
  <c r="H551" i="23"/>
  <c r="I551" i="23"/>
  <c r="J551" i="23"/>
  <c r="O551" i="23" s="1"/>
  <c r="K551" i="23"/>
  <c r="L551" i="23"/>
  <c r="G552" i="23"/>
  <c r="H552" i="23"/>
  <c r="I552" i="23"/>
  <c r="J552" i="23"/>
  <c r="K552" i="23"/>
  <c r="L552" i="23"/>
  <c r="G553" i="23"/>
  <c r="H553" i="23"/>
  <c r="I553" i="23"/>
  <c r="J553" i="23"/>
  <c r="K553" i="23"/>
  <c r="L553" i="23"/>
  <c r="G554" i="23"/>
  <c r="H554" i="23"/>
  <c r="I554" i="23"/>
  <c r="J554" i="23"/>
  <c r="K554" i="23"/>
  <c r="L554" i="23"/>
  <c r="G555" i="23"/>
  <c r="H555" i="23"/>
  <c r="I555" i="23"/>
  <c r="J555" i="23"/>
  <c r="K555" i="23"/>
  <c r="L555" i="23"/>
  <c r="G556" i="23"/>
  <c r="O556" i="23" s="1"/>
  <c r="H556" i="23"/>
  <c r="I556" i="23"/>
  <c r="J556" i="23"/>
  <c r="K556" i="23"/>
  <c r="L556" i="23"/>
  <c r="G557" i="23"/>
  <c r="H557" i="23"/>
  <c r="I557" i="23"/>
  <c r="J557" i="23"/>
  <c r="K557" i="23"/>
  <c r="L557" i="23"/>
  <c r="G558" i="23"/>
  <c r="O558" i="23" s="1"/>
  <c r="H558" i="23"/>
  <c r="I558" i="23"/>
  <c r="J558" i="23"/>
  <c r="K558" i="23"/>
  <c r="L558" i="23"/>
  <c r="G559" i="23"/>
  <c r="H559" i="23"/>
  <c r="I559" i="23"/>
  <c r="J559" i="23"/>
  <c r="K559" i="23"/>
  <c r="L559" i="23"/>
  <c r="G560" i="23"/>
  <c r="O560" i="23" s="1"/>
  <c r="H560" i="23"/>
  <c r="I560" i="23"/>
  <c r="J560" i="23"/>
  <c r="K560" i="23"/>
  <c r="L560" i="23"/>
  <c r="G561" i="23"/>
  <c r="H561" i="23"/>
  <c r="I561" i="23"/>
  <c r="J561" i="23"/>
  <c r="K561" i="23"/>
  <c r="L561" i="23"/>
  <c r="G562" i="23"/>
  <c r="H562" i="23"/>
  <c r="I562" i="23"/>
  <c r="J562" i="23"/>
  <c r="K562" i="23"/>
  <c r="L562" i="23"/>
  <c r="G563" i="23"/>
  <c r="H563" i="23"/>
  <c r="I563" i="23"/>
  <c r="J563" i="23"/>
  <c r="K563" i="23"/>
  <c r="L563" i="23"/>
  <c r="G564" i="23"/>
  <c r="O564" i="23" s="1"/>
  <c r="H564" i="23"/>
  <c r="I564" i="23"/>
  <c r="J564" i="23"/>
  <c r="K564" i="23"/>
  <c r="L564" i="23"/>
  <c r="G565" i="23"/>
  <c r="H565" i="23"/>
  <c r="I565" i="23"/>
  <c r="J565" i="23"/>
  <c r="K565" i="23"/>
  <c r="L565" i="23"/>
  <c r="G566" i="23"/>
  <c r="O566" i="23" s="1"/>
  <c r="H566" i="23"/>
  <c r="I566" i="23"/>
  <c r="J566" i="23"/>
  <c r="K566" i="23"/>
  <c r="L566" i="23"/>
  <c r="G567" i="23"/>
  <c r="H567" i="23"/>
  <c r="I567" i="23"/>
  <c r="J567" i="23"/>
  <c r="K567" i="23"/>
  <c r="L567" i="23"/>
  <c r="G568" i="23"/>
  <c r="O568" i="23" s="1"/>
  <c r="H568" i="23"/>
  <c r="I568" i="23"/>
  <c r="J568" i="23"/>
  <c r="K568" i="23"/>
  <c r="L568" i="23"/>
  <c r="G569" i="23"/>
  <c r="H569" i="23"/>
  <c r="I569" i="23"/>
  <c r="J569" i="23"/>
  <c r="K569" i="23"/>
  <c r="L569" i="23"/>
  <c r="G570" i="23"/>
  <c r="H570" i="23"/>
  <c r="I570" i="23"/>
  <c r="J570" i="23"/>
  <c r="K570" i="23"/>
  <c r="L570" i="23"/>
  <c r="G571" i="23"/>
  <c r="H571" i="23"/>
  <c r="I571" i="23"/>
  <c r="J571" i="23"/>
  <c r="O571" i="23" s="1"/>
  <c r="K571" i="23"/>
  <c r="L571" i="23"/>
  <c r="G572" i="23"/>
  <c r="H572" i="23"/>
  <c r="I572" i="23"/>
  <c r="J572" i="23"/>
  <c r="K572" i="23"/>
  <c r="L572" i="23"/>
  <c r="G573" i="23"/>
  <c r="H573" i="23"/>
  <c r="I573" i="23"/>
  <c r="J573" i="23"/>
  <c r="K573" i="23"/>
  <c r="L573" i="23"/>
  <c r="G574" i="23"/>
  <c r="H574" i="23"/>
  <c r="I574" i="23"/>
  <c r="J574" i="23"/>
  <c r="K574" i="23"/>
  <c r="L574" i="23"/>
  <c r="G575" i="23"/>
  <c r="H575" i="23"/>
  <c r="I575" i="23"/>
  <c r="J575" i="23"/>
  <c r="K575" i="23"/>
  <c r="L575" i="23"/>
  <c r="G576" i="23"/>
  <c r="H576" i="23"/>
  <c r="I576" i="23"/>
  <c r="J576" i="23"/>
  <c r="K576" i="23"/>
  <c r="L576" i="23"/>
  <c r="G577" i="23"/>
  <c r="H577" i="23"/>
  <c r="I577" i="23"/>
  <c r="J577" i="23"/>
  <c r="K577" i="23"/>
  <c r="L577" i="23"/>
  <c r="G578" i="23"/>
  <c r="H578" i="23"/>
  <c r="I578" i="23"/>
  <c r="J578" i="23"/>
  <c r="K578" i="23"/>
  <c r="L578" i="23"/>
  <c r="G579" i="23"/>
  <c r="H579" i="23"/>
  <c r="I579" i="23"/>
  <c r="J579" i="23"/>
  <c r="K579" i="23"/>
  <c r="L579" i="23"/>
  <c r="G580" i="23"/>
  <c r="H580" i="23"/>
  <c r="I580" i="23"/>
  <c r="J580" i="23"/>
  <c r="K580" i="23"/>
  <c r="L580" i="23"/>
  <c r="G581" i="23"/>
  <c r="H581" i="23"/>
  <c r="I581" i="23"/>
  <c r="J581" i="23"/>
  <c r="K581" i="23"/>
  <c r="L581" i="23"/>
  <c r="G582" i="23"/>
  <c r="H582" i="23"/>
  <c r="I582" i="23"/>
  <c r="J582" i="23"/>
  <c r="K582" i="23"/>
  <c r="L582" i="23"/>
  <c r="G583" i="23"/>
  <c r="H583" i="23"/>
  <c r="I583" i="23"/>
  <c r="J583" i="23"/>
  <c r="K583" i="23"/>
  <c r="L583" i="23"/>
  <c r="G584" i="23"/>
  <c r="H584" i="23"/>
  <c r="I584" i="23"/>
  <c r="J584" i="23"/>
  <c r="K584" i="23"/>
  <c r="L584" i="23"/>
  <c r="G585" i="23"/>
  <c r="H585" i="23"/>
  <c r="I585" i="23"/>
  <c r="J585" i="23"/>
  <c r="K585" i="23"/>
  <c r="L585" i="23"/>
  <c r="G586" i="23"/>
  <c r="H586" i="23"/>
  <c r="I586" i="23"/>
  <c r="J586" i="23"/>
  <c r="K586" i="23"/>
  <c r="L586" i="23"/>
  <c r="G587" i="23"/>
  <c r="H587" i="23"/>
  <c r="I587" i="23"/>
  <c r="J587" i="23"/>
  <c r="K587" i="23"/>
  <c r="L587" i="23"/>
  <c r="G588" i="23"/>
  <c r="H588" i="23"/>
  <c r="I588" i="23"/>
  <c r="J588" i="23"/>
  <c r="K588" i="23"/>
  <c r="L588" i="23"/>
  <c r="G589" i="23"/>
  <c r="H589" i="23"/>
  <c r="I589" i="23"/>
  <c r="J589" i="23"/>
  <c r="K589" i="23"/>
  <c r="L589" i="23"/>
  <c r="G590" i="23"/>
  <c r="H590" i="23"/>
  <c r="I590" i="23"/>
  <c r="J590" i="23"/>
  <c r="K590" i="23"/>
  <c r="L590" i="23"/>
  <c r="G591" i="23"/>
  <c r="H591" i="23"/>
  <c r="I591" i="23"/>
  <c r="J591" i="23"/>
  <c r="K591" i="23"/>
  <c r="L591" i="23"/>
  <c r="G592" i="23"/>
  <c r="H592" i="23"/>
  <c r="I592" i="23"/>
  <c r="J592" i="23"/>
  <c r="K592" i="23"/>
  <c r="L592" i="23"/>
  <c r="G593" i="23"/>
  <c r="H593" i="23"/>
  <c r="I593" i="23"/>
  <c r="J593" i="23"/>
  <c r="K593" i="23"/>
  <c r="L593" i="23"/>
  <c r="G594" i="23"/>
  <c r="H594" i="23"/>
  <c r="I594" i="23"/>
  <c r="J594" i="23"/>
  <c r="K594" i="23"/>
  <c r="L594" i="23"/>
  <c r="G595" i="23"/>
  <c r="H595" i="23"/>
  <c r="I595" i="23"/>
  <c r="J595" i="23"/>
  <c r="K595" i="23"/>
  <c r="L595" i="23"/>
  <c r="G596" i="23"/>
  <c r="H596" i="23"/>
  <c r="I596" i="23"/>
  <c r="J596" i="23"/>
  <c r="K596" i="23"/>
  <c r="L596" i="23"/>
  <c r="G597" i="23"/>
  <c r="H597" i="23"/>
  <c r="I597" i="23"/>
  <c r="J597" i="23"/>
  <c r="K597" i="23"/>
  <c r="L597" i="23"/>
  <c r="G598" i="23"/>
  <c r="H598" i="23"/>
  <c r="I598" i="23"/>
  <c r="J598" i="23"/>
  <c r="K598" i="23"/>
  <c r="L598" i="23"/>
  <c r="G599" i="23"/>
  <c r="H599" i="23"/>
  <c r="I599" i="23"/>
  <c r="J599" i="23"/>
  <c r="K599" i="23"/>
  <c r="L599" i="23"/>
  <c r="G600" i="23"/>
  <c r="H600" i="23"/>
  <c r="I600" i="23"/>
  <c r="J600" i="23"/>
  <c r="K600" i="23"/>
  <c r="L600" i="23"/>
  <c r="G601" i="23"/>
  <c r="H601" i="23"/>
  <c r="I601" i="23"/>
  <c r="J601" i="23"/>
  <c r="K601" i="23"/>
  <c r="L601" i="23"/>
  <c r="G602" i="23"/>
  <c r="H602" i="23"/>
  <c r="I602" i="23"/>
  <c r="J602" i="23"/>
  <c r="K602" i="23"/>
  <c r="L602" i="23"/>
  <c r="G603" i="23"/>
  <c r="H603" i="23"/>
  <c r="I603" i="23"/>
  <c r="J603" i="23"/>
  <c r="K603" i="23"/>
  <c r="L603" i="23"/>
  <c r="G604" i="23"/>
  <c r="H604" i="23"/>
  <c r="I604" i="23"/>
  <c r="J604" i="23"/>
  <c r="K604" i="23"/>
  <c r="L604" i="23"/>
  <c r="G605" i="23"/>
  <c r="H605" i="23"/>
  <c r="I605" i="23"/>
  <c r="J605" i="23"/>
  <c r="K605" i="23"/>
  <c r="L605" i="23"/>
  <c r="G606" i="23"/>
  <c r="H606" i="23"/>
  <c r="I606" i="23"/>
  <c r="J606" i="23"/>
  <c r="K606" i="23"/>
  <c r="L606" i="23"/>
  <c r="G607" i="23"/>
  <c r="H607" i="23"/>
  <c r="I607" i="23"/>
  <c r="J607" i="23"/>
  <c r="K607" i="23"/>
  <c r="L607" i="23"/>
  <c r="G608" i="23"/>
  <c r="H608" i="23"/>
  <c r="I608" i="23"/>
  <c r="J608" i="23"/>
  <c r="K608" i="23"/>
  <c r="L608" i="23"/>
  <c r="G609" i="23"/>
  <c r="H609" i="23"/>
  <c r="I609" i="23"/>
  <c r="J609" i="23"/>
  <c r="K609" i="23"/>
  <c r="L609" i="23"/>
  <c r="G610" i="23"/>
  <c r="O610" i="23" s="1"/>
  <c r="H610" i="23"/>
  <c r="I610" i="23"/>
  <c r="J610" i="23"/>
  <c r="K610" i="23"/>
  <c r="L610" i="23"/>
  <c r="G611" i="23"/>
  <c r="H611" i="23"/>
  <c r="I611" i="23"/>
  <c r="J611" i="23"/>
  <c r="K611" i="23"/>
  <c r="L611" i="23"/>
  <c r="G612" i="23"/>
  <c r="H612" i="23"/>
  <c r="I612" i="23"/>
  <c r="J612" i="23"/>
  <c r="K612" i="23"/>
  <c r="L612" i="23"/>
  <c r="G613" i="23"/>
  <c r="H613" i="23"/>
  <c r="I613" i="23"/>
  <c r="J613" i="23"/>
  <c r="K613" i="23"/>
  <c r="L613" i="23"/>
  <c r="G614" i="23"/>
  <c r="H614" i="23"/>
  <c r="I614" i="23"/>
  <c r="J614" i="23"/>
  <c r="K614" i="23"/>
  <c r="L614" i="23"/>
  <c r="G615" i="23"/>
  <c r="H615" i="23"/>
  <c r="I615" i="23"/>
  <c r="J615" i="23"/>
  <c r="K615" i="23"/>
  <c r="L615" i="23"/>
  <c r="G616" i="23"/>
  <c r="H616" i="23"/>
  <c r="I616" i="23"/>
  <c r="J616" i="23"/>
  <c r="K616" i="23"/>
  <c r="L616" i="23"/>
  <c r="G617" i="23"/>
  <c r="H617" i="23"/>
  <c r="I617" i="23"/>
  <c r="J617" i="23"/>
  <c r="K617" i="23"/>
  <c r="L617" i="23"/>
  <c r="G618" i="23"/>
  <c r="H618" i="23"/>
  <c r="I618" i="23"/>
  <c r="J618" i="23"/>
  <c r="K618" i="23"/>
  <c r="L618" i="23"/>
  <c r="G619" i="23"/>
  <c r="H619" i="23"/>
  <c r="I619" i="23"/>
  <c r="J619" i="23"/>
  <c r="K619" i="23"/>
  <c r="L619" i="23"/>
  <c r="G620" i="23"/>
  <c r="H620" i="23"/>
  <c r="I620" i="23"/>
  <c r="J620" i="23"/>
  <c r="K620" i="23"/>
  <c r="L620" i="23"/>
  <c r="G621" i="23"/>
  <c r="H621" i="23"/>
  <c r="I621" i="23"/>
  <c r="J621" i="23"/>
  <c r="K621" i="23"/>
  <c r="L621" i="23"/>
  <c r="G622" i="23"/>
  <c r="H622" i="23"/>
  <c r="I622" i="23"/>
  <c r="J622" i="23"/>
  <c r="K622" i="23"/>
  <c r="L622" i="23"/>
  <c r="G623" i="23"/>
  <c r="H623" i="23"/>
  <c r="I623" i="23"/>
  <c r="J623" i="23"/>
  <c r="K623" i="23"/>
  <c r="L623" i="23"/>
  <c r="G624" i="23"/>
  <c r="H624" i="23"/>
  <c r="I624" i="23"/>
  <c r="J624" i="23"/>
  <c r="K624" i="23"/>
  <c r="L624" i="23"/>
  <c r="G625" i="23"/>
  <c r="H625" i="23"/>
  <c r="I625" i="23"/>
  <c r="J625" i="23"/>
  <c r="K625" i="23"/>
  <c r="L625" i="23"/>
  <c r="G626" i="23"/>
  <c r="H626" i="23"/>
  <c r="I626" i="23"/>
  <c r="J626" i="23"/>
  <c r="K626" i="23"/>
  <c r="L626" i="23"/>
  <c r="G627" i="23"/>
  <c r="H627" i="23"/>
  <c r="I627" i="23"/>
  <c r="J627" i="23"/>
  <c r="K627" i="23"/>
  <c r="L627" i="23"/>
  <c r="G628" i="23"/>
  <c r="H628" i="23"/>
  <c r="I628" i="23"/>
  <c r="J628" i="23"/>
  <c r="K628" i="23"/>
  <c r="L628" i="23"/>
  <c r="G629" i="23"/>
  <c r="H629" i="23"/>
  <c r="I629" i="23"/>
  <c r="J629" i="23"/>
  <c r="K629" i="23"/>
  <c r="L629" i="23"/>
  <c r="G630" i="23"/>
  <c r="H630" i="23"/>
  <c r="I630" i="23"/>
  <c r="J630" i="23"/>
  <c r="K630" i="23"/>
  <c r="L630" i="23"/>
  <c r="G631" i="23"/>
  <c r="H631" i="23"/>
  <c r="I631" i="23"/>
  <c r="J631" i="23"/>
  <c r="K631" i="23"/>
  <c r="L631" i="23"/>
  <c r="G632" i="23"/>
  <c r="H632" i="23"/>
  <c r="I632" i="23"/>
  <c r="J632" i="23"/>
  <c r="K632" i="23"/>
  <c r="L632" i="23"/>
  <c r="G633" i="23"/>
  <c r="H633" i="23"/>
  <c r="I633" i="23"/>
  <c r="J633" i="23"/>
  <c r="K633" i="23"/>
  <c r="L633" i="23"/>
  <c r="G634" i="23"/>
  <c r="H634" i="23"/>
  <c r="I634" i="23"/>
  <c r="J634" i="23"/>
  <c r="K634" i="23"/>
  <c r="L634" i="23"/>
  <c r="G635" i="23"/>
  <c r="H635" i="23"/>
  <c r="I635" i="23"/>
  <c r="J635" i="23"/>
  <c r="K635" i="23"/>
  <c r="L635" i="23"/>
  <c r="G636" i="23"/>
  <c r="H636" i="23"/>
  <c r="I636" i="23"/>
  <c r="J636" i="23"/>
  <c r="K636" i="23"/>
  <c r="L636" i="23"/>
  <c r="G637" i="23"/>
  <c r="H637" i="23"/>
  <c r="I637" i="23"/>
  <c r="J637" i="23"/>
  <c r="K637" i="23"/>
  <c r="L637" i="23"/>
  <c r="G638" i="23"/>
  <c r="O638" i="23" s="1"/>
  <c r="H638" i="23"/>
  <c r="I638" i="23"/>
  <c r="J638" i="23"/>
  <c r="K638" i="23"/>
  <c r="L638" i="23"/>
  <c r="G639" i="23"/>
  <c r="H639" i="23"/>
  <c r="I639" i="23"/>
  <c r="J639" i="23"/>
  <c r="O639" i="23" s="1"/>
  <c r="K639" i="23"/>
  <c r="L639" i="23"/>
  <c r="G640" i="23"/>
  <c r="H640" i="23"/>
  <c r="I640" i="23"/>
  <c r="J640" i="23"/>
  <c r="K640" i="23"/>
  <c r="L640" i="23"/>
  <c r="G641" i="23"/>
  <c r="H641" i="23"/>
  <c r="I641" i="23"/>
  <c r="J641" i="23"/>
  <c r="K641" i="23"/>
  <c r="L641" i="23"/>
  <c r="G642" i="23"/>
  <c r="O642" i="23" s="1"/>
  <c r="H642" i="23"/>
  <c r="I642" i="23"/>
  <c r="J642" i="23"/>
  <c r="K642" i="23"/>
  <c r="L642" i="23"/>
  <c r="G643" i="23"/>
  <c r="H643" i="23"/>
  <c r="I643" i="23"/>
  <c r="J643" i="23"/>
  <c r="O643" i="23" s="1"/>
  <c r="K643" i="23"/>
  <c r="L643" i="23"/>
  <c r="G644" i="23"/>
  <c r="O644" i="23" s="1"/>
  <c r="H644" i="23"/>
  <c r="I644" i="23"/>
  <c r="J644" i="23"/>
  <c r="K644" i="23"/>
  <c r="L644" i="23"/>
  <c r="G645" i="23"/>
  <c r="H645" i="23"/>
  <c r="I645" i="23"/>
  <c r="J645" i="23"/>
  <c r="K645" i="23"/>
  <c r="L645" i="23"/>
  <c r="G646" i="23"/>
  <c r="H646" i="23"/>
  <c r="I646" i="23"/>
  <c r="J646" i="23"/>
  <c r="K646" i="23"/>
  <c r="L646" i="23"/>
  <c r="G647" i="23"/>
  <c r="H647" i="23"/>
  <c r="I647" i="23"/>
  <c r="J647" i="23"/>
  <c r="O647" i="23" s="1"/>
  <c r="K647" i="23"/>
  <c r="L647" i="23"/>
  <c r="G648" i="23"/>
  <c r="O648" i="23" s="1"/>
  <c r="H648" i="23"/>
  <c r="I648" i="23"/>
  <c r="J648" i="23"/>
  <c r="K648" i="23"/>
  <c r="L648" i="23"/>
  <c r="G649" i="23"/>
  <c r="H649" i="23"/>
  <c r="I649" i="23"/>
  <c r="J649" i="23"/>
  <c r="K649" i="23"/>
  <c r="L649" i="23"/>
  <c r="G650" i="23"/>
  <c r="H650" i="23"/>
  <c r="I650" i="23"/>
  <c r="J650" i="23"/>
  <c r="K650" i="23"/>
  <c r="L650" i="23"/>
  <c r="G651" i="23"/>
  <c r="H651" i="23"/>
  <c r="I651" i="23"/>
  <c r="J651" i="23"/>
  <c r="O651" i="23" s="1"/>
  <c r="K651" i="23"/>
  <c r="L651" i="23"/>
  <c r="G652" i="23"/>
  <c r="H652" i="23"/>
  <c r="I652" i="23"/>
  <c r="J652" i="23"/>
  <c r="K652" i="23"/>
  <c r="L652" i="23"/>
  <c r="G653" i="23"/>
  <c r="H653" i="23"/>
  <c r="I653" i="23"/>
  <c r="J653" i="23"/>
  <c r="K653" i="23"/>
  <c r="L653" i="23"/>
  <c r="G654" i="23"/>
  <c r="H654" i="23"/>
  <c r="I654" i="23"/>
  <c r="J654" i="23"/>
  <c r="K654" i="23"/>
  <c r="L654" i="23"/>
  <c r="G655" i="23"/>
  <c r="H655" i="23"/>
  <c r="I655" i="23"/>
  <c r="J655" i="23"/>
  <c r="K655" i="23"/>
  <c r="L655" i="23"/>
  <c r="G656" i="23"/>
  <c r="O656" i="23" s="1"/>
  <c r="H656" i="23"/>
  <c r="I656" i="23"/>
  <c r="J656" i="23"/>
  <c r="K656" i="23"/>
  <c r="L656" i="23"/>
  <c r="G657" i="23"/>
  <c r="H657" i="23"/>
  <c r="I657" i="23"/>
  <c r="J657" i="23"/>
  <c r="K657" i="23"/>
  <c r="L657" i="23"/>
  <c r="G658" i="23"/>
  <c r="O658" i="23" s="1"/>
  <c r="H658" i="23"/>
  <c r="I658" i="23"/>
  <c r="J658" i="23"/>
  <c r="K658" i="23"/>
  <c r="L658" i="23"/>
  <c r="G659" i="23"/>
  <c r="H659" i="23"/>
  <c r="I659" i="23"/>
  <c r="J659" i="23"/>
  <c r="K659" i="23"/>
  <c r="L659" i="23"/>
  <c r="G660" i="23"/>
  <c r="O660" i="23" s="1"/>
  <c r="H660" i="23"/>
  <c r="I660" i="23"/>
  <c r="J660" i="23"/>
  <c r="K660" i="23"/>
  <c r="L660" i="23"/>
  <c r="G661" i="23"/>
  <c r="H661" i="23"/>
  <c r="I661" i="23"/>
  <c r="J661" i="23"/>
  <c r="K661" i="23"/>
  <c r="L661" i="23"/>
  <c r="G662" i="23"/>
  <c r="H662" i="23"/>
  <c r="I662" i="23"/>
  <c r="J662" i="23"/>
  <c r="K662" i="23"/>
  <c r="L662" i="23"/>
  <c r="G663" i="23"/>
  <c r="H663" i="23"/>
  <c r="I663" i="23"/>
  <c r="J663" i="23"/>
  <c r="K663" i="23"/>
  <c r="L663" i="23"/>
  <c r="G664" i="23"/>
  <c r="O664" i="23" s="1"/>
  <c r="H664" i="23"/>
  <c r="I664" i="23"/>
  <c r="J664" i="23"/>
  <c r="K664" i="23"/>
  <c r="L664" i="23"/>
  <c r="G665" i="23"/>
  <c r="H665" i="23"/>
  <c r="I665" i="23"/>
  <c r="J665" i="23"/>
  <c r="K665" i="23"/>
  <c r="L665" i="23"/>
  <c r="G666" i="23"/>
  <c r="H666" i="23"/>
  <c r="I666" i="23"/>
  <c r="J666" i="23"/>
  <c r="K666" i="23"/>
  <c r="L666" i="23"/>
  <c r="G667" i="23"/>
  <c r="H667" i="23"/>
  <c r="I667" i="23"/>
  <c r="J667" i="23"/>
  <c r="K667" i="23"/>
  <c r="L667" i="23"/>
  <c r="G668" i="23"/>
  <c r="H668" i="23"/>
  <c r="I668" i="23"/>
  <c r="J668" i="23"/>
  <c r="K668" i="23"/>
  <c r="L668" i="23"/>
  <c r="G669" i="23"/>
  <c r="H669" i="23"/>
  <c r="I669" i="23"/>
  <c r="J669" i="23"/>
  <c r="K669" i="23"/>
  <c r="L669" i="23"/>
  <c r="G670" i="23"/>
  <c r="H670" i="23"/>
  <c r="I670" i="23"/>
  <c r="J670" i="23"/>
  <c r="K670" i="23"/>
  <c r="L670" i="23"/>
  <c r="G671" i="23"/>
  <c r="H671" i="23"/>
  <c r="I671" i="23"/>
  <c r="J671" i="23"/>
  <c r="K671" i="23"/>
  <c r="L671" i="23"/>
  <c r="G672" i="23"/>
  <c r="H672" i="23"/>
  <c r="I672" i="23"/>
  <c r="J672" i="23"/>
  <c r="K672" i="23"/>
  <c r="L672" i="23"/>
  <c r="G673" i="23"/>
  <c r="H673" i="23"/>
  <c r="I673" i="23"/>
  <c r="J673" i="23"/>
  <c r="K673" i="23"/>
  <c r="L673" i="23"/>
  <c r="G674" i="23"/>
  <c r="H674" i="23"/>
  <c r="I674" i="23"/>
  <c r="J674" i="23"/>
  <c r="K674" i="23"/>
  <c r="L674" i="23"/>
  <c r="G675" i="23"/>
  <c r="H675" i="23"/>
  <c r="I675" i="23"/>
  <c r="J675" i="23"/>
  <c r="K675" i="23"/>
  <c r="L675" i="23"/>
  <c r="G676" i="23"/>
  <c r="H676" i="23"/>
  <c r="I676" i="23"/>
  <c r="J676" i="23"/>
  <c r="K676" i="23"/>
  <c r="L676" i="23"/>
  <c r="G677" i="23"/>
  <c r="H677" i="23"/>
  <c r="I677" i="23"/>
  <c r="J677" i="23"/>
  <c r="K677" i="23"/>
  <c r="L677" i="23"/>
  <c r="G678" i="23"/>
  <c r="H678" i="23"/>
  <c r="I678" i="23"/>
  <c r="J678" i="23"/>
  <c r="K678" i="23"/>
  <c r="L678" i="23"/>
  <c r="G679" i="23"/>
  <c r="H679" i="23"/>
  <c r="I679" i="23"/>
  <c r="J679" i="23"/>
  <c r="K679" i="23"/>
  <c r="L679" i="23"/>
  <c r="G680" i="23"/>
  <c r="H680" i="23"/>
  <c r="I680" i="23"/>
  <c r="J680" i="23"/>
  <c r="K680" i="23"/>
  <c r="L680" i="23"/>
  <c r="G681" i="23"/>
  <c r="H681" i="23"/>
  <c r="I681" i="23"/>
  <c r="J681" i="23"/>
  <c r="K681" i="23"/>
  <c r="L681" i="23"/>
  <c r="G682" i="23"/>
  <c r="H682" i="23"/>
  <c r="I682" i="23"/>
  <c r="J682" i="23"/>
  <c r="K682" i="23"/>
  <c r="L682" i="23"/>
  <c r="G683" i="23"/>
  <c r="H683" i="23"/>
  <c r="I683" i="23"/>
  <c r="J683" i="23"/>
  <c r="K683" i="23"/>
  <c r="L683" i="23"/>
  <c r="G684" i="23"/>
  <c r="H684" i="23"/>
  <c r="I684" i="23"/>
  <c r="J684" i="23"/>
  <c r="K684" i="23"/>
  <c r="L684" i="23"/>
  <c r="G685" i="23"/>
  <c r="H685" i="23"/>
  <c r="I685" i="23"/>
  <c r="J685" i="23"/>
  <c r="O685" i="23" s="1"/>
  <c r="K685" i="23"/>
  <c r="L685" i="23"/>
  <c r="G686" i="23"/>
  <c r="H686" i="23"/>
  <c r="I686" i="23"/>
  <c r="J686" i="23"/>
  <c r="K686" i="23"/>
  <c r="L686" i="23"/>
  <c r="G687" i="23"/>
  <c r="H687" i="23"/>
  <c r="I687" i="23"/>
  <c r="J687" i="23"/>
  <c r="K687" i="23"/>
  <c r="L687" i="23"/>
  <c r="G688" i="23"/>
  <c r="H688" i="23"/>
  <c r="I688" i="23"/>
  <c r="J688" i="23"/>
  <c r="K688" i="23"/>
  <c r="L688" i="23"/>
  <c r="G689" i="23"/>
  <c r="H689" i="23"/>
  <c r="I689" i="23"/>
  <c r="J689" i="23"/>
  <c r="K689" i="23"/>
  <c r="L689" i="23"/>
  <c r="G690" i="23"/>
  <c r="H690" i="23"/>
  <c r="I690" i="23"/>
  <c r="J690" i="23"/>
  <c r="K690" i="23"/>
  <c r="L690" i="23"/>
  <c r="G691" i="23"/>
  <c r="H691" i="23"/>
  <c r="I691" i="23"/>
  <c r="J691" i="23"/>
  <c r="K691" i="23"/>
  <c r="L691" i="23"/>
  <c r="G692" i="23"/>
  <c r="H692" i="23"/>
  <c r="I692" i="23"/>
  <c r="J692" i="23"/>
  <c r="K692" i="23"/>
  <c r="L692" i="23"/>
  <c r="G693" i="23"/>
  <c r="H693" i="23"/>
  <c r="I693" i="23"/>
  <c r="J693" i="23"/>
  <c r="K693" i="23"/>
  <c r="L693" i="23"/>
  <c r="G694" i="23"/>
  <c r="H694" i="23"/>
  <c r="I694" i="23"/>
  <c r="J694" i="23"/>
  <c r="K694" i="23"/>
  <c r="L694" i="23"/>
  <c r="G695" i="23"/>
  <c r="H695" i="23"/>
  <c r="I695" i="23"/>
  <c r="J695" i="23"/>
  <c r="K695" i="23"/>
  <c r="L695" i="23"/>
  <c r="G696" i="23"/>
  <c r="H696" i="23"/>
  <c r="I696" i="23"/>
  <c r="J696" i="23"/>
  <c r="K696" i="23"/>
  <c r="L696" i="23"/>
  <c r="G697" i="23"/>
  <c r="H697" i="23"/>
  <c r="I697" i="23"/>
  <c r="J697" i="23"/>
  <c r="K697" i="23"/>
  <c r="L697" i="23"/>
  <c r="G698" i="23"/>
  <c r="H698" i="23"/>
  <c r="I698" i="23"/>
  <c r="J698" i="23"/>
  <c r="K698" i="23"/>
  <c r="L698" i="23"/>
  <c r="G699" i="23"/>
  <c r="H699" i="23"/>
  <c r="I699" i="23"/>
  <c r="J699" i="23"/>
  <c r="K699" i="23"/>
  <c r="L699" i="23"/>
  <c r="G700" i="23"/>
  <c r="H700" i="23"/>
  <c r="I700" i="23"/>
  <c r="J700" i="23"/>
  <c r="K700" i="23"/>
  <c r="L700" i="23"/>
  <c r="G701" i="23"/>
  <c r="H701" i="23"/>
  <c r="I701" i="23"/>
  <c r="J701" i="23"/>
  <c r="K701" i="23"/>
  <c r="L701" i="23"/>
  <c r="G702" i="23"/>
  <c r="H702" i="23"/>
  <c r="I702" i="23"/>
  <c r="J702" i="23"/>
  <c r="K702" i="23"/>
  <c r="L702" i="23"/>
  <c r="G703" i="23"/>
  <c r="H703" i="23"/>
  <c r="I703" i="23"/>
  <c r="J703" i="23"/>
  <c r="K703" i="23"/>
  <c r="L703" i="23"/>
  <c r="G704" i="23"/>
  <c r="H704" i="23"/>
  <c r="I704" i="23"/>
  <c r="J704" i="23"/>
  <c r="K704" i="23"/>
  <c r="L704" i="23"/>
  <c r="G705" i="23"/>
  <c r="H705" i="23"/>
  <c r="I705" i="23"/>
  <c r="J705" i="23"/>
  <c r="K705" i="23"/>
  <c r="L705" i="23"/>
  <c r="G706" i="23"/>
  <c r="H706" i="23"/>
  <c r="I706" i="23"/>
  <c r="J706" i="23"/>
  <c r="K706" i="23"/>
  <c r="L706" i="23"/>
  <c r="G707" i="23"/>
  <c r="H707" i="23"/>
  <c r="I707" i="23"/>
  <c r="J707" i="23"/>
  <c r="K707" i="23"/>
  <c r="L707" i="23"/>
  <c r="G708" i="23"/>
  <c r="H708" i="23"/>
  <c r="I708" i="23"/>
  <c r="J708" i="23"/>
  <c r="K708" i="23"/>
  <c r="L708" i="23"/>
  <c r="G709" i="23"/>
  <c r="H709" i="23"/>
  <c r="I709" i="23"/>
  <c r="J709" i="23"/>
  <c r="K709" i="23"/>
  <c r="L709" i="23"/>
  <c r="G710" i="23"/>
  <c r="H710" i="23"/>
  <c r="I710" i="23"/>
  <c r="J710" i="23"/>
  <c r="K710" i="23"/>
  <c r="L710" i="23"/>
  <c r="G711" i="23"/>
  <c r="H711" i="23"/>
  <c r="I711" i="23"/>
  <c r="J711" i="23"/>
  <c r="K711" i="23"/>
  <c r="L711" i="23"/>
  <c r="G712" i="23"/>
  <c r="H712" i="23"/>
  <c r="I712" i="23"/>
  <c r="J712" i="23"/>
  <c r="K712" i="23"/>
  <c r="L712" i="23"/>
  <c r="G713" i="23"/>
  <c r="H713" i="23"/>
  <c r="I713" i="23"/>
  <c r="J713" i="23"/>
  <c r="K713" i="23"/>
  <c r="L713" i="23"/>
  <c r="G714" i="23"/>
  <c r="H714" i="23"/>
  <c r="I714" i="23"/>
  <c r="J714" i="23"/>
  <c r="K714" i="23"/>
  <c r="L714" i="23"/>
  <c r="G715" i="23"/>
  <c r="H715" i="23"/>
  <c r="I715" i="23"/>
  <c r="J715" i="23"/>
  <c r="K715" i="23"/>
  <c r="L715" i="23"/>
  <c r="G716" i="23"/>
  <c r="H716" i="23"/>
  <c r="I716" i="23"/>
  <c r="J716" i="23"/>
  <c r="K716" i="23"/>
  <c r="L716" i="23"/>
  <c r="G717" i="23"/>
  <c r="H717" i="23"/>
  <c r="I717" i="23"/>
  <c r="J717" i="23"/>
  <c r="K717" i="23"/>
  <c r="L717" i="23"/>
  <c r="G718" i="23"/>
  <c r="H718" i="23"/>
  <c r="I718" i="23"/>
  <c r="J718" i="23"/>
  <c r="O718" i="23" s="1"/>
  <c r="K718" i="23"/>
  <c r="L718" i="23"/>
  <c r="G719" i="23"/>
  <c r="H719" i="23"/>
  <c r="I719" i="23"/>
  <c r="J719" i="23"/>
  <c r="K719" i="23"/>
  <c r="L719" i="23"/>
  <c r="G720" i="23"/>
  <c r="H720" i="23"/>
  <c r="I720" i="23"/>
  <c r="J720" i="23"/>
  <c r="K720" i="23"/>
  <c r="L720" i="23"/>
  <c r="G721" i="23"/>
  <c r="H721" i="23"/>
  <c r="I721" i="23"/>
  <c r="J721" i="23"/>
  <c r="K721" i="23"/>
  <c r="L721" i="23"/>
  <c r="G722" i="23"/>
  <c r="H722" i="23"/>
  <c r="I722" i="23"/>
  <c r="J722" i="23"/>
  <c r="K722" i="23"/>
  <c r="L722" i="23"/>
  <c r="G723" i="23"/>
  <c r="H723" i="23"/>
  <c r="I723" i="23"/>
  <c r="J723" i="23"/>
  <c r="K723" i="23"/>
  <c r="L723" i="23"/>
  <c r="G724" i="23"/>
  <c r="H724" i="23"/>
  <c r="I724" i="23"/>
  <c r="J724" i="23"/>
  <c r="K724" i="23"/>
  <c r="L724" i="23"/>
  <c r="G725" i="23"/>
  <c r="H725" i="23"/>
  <c r="I725" i="23"/>
  <c r="J725" i="23"/>
  <c r="K725" i="23"/>
  <c r="L725" i="23"/>
  <c r="G726" i="23"/>
  <c r="H726" i="23"/>
  <c r="I726" i="23"/>
  <c r="J726" i="23"/>
  <c r="K726" i="23"/>
  <c r="L726" i="23"/>
  <c r="G727" i="23"/>
  <c r="H727" i="23"/>
  <c r="I727" i="23"/>
  <c r="J727" i="23"/>
  <c r="K727" i="23"/>
  <c r="O727" i="23" s="1"/>
  <c r="L727" i="23"/>
  <c r="G728" i="23"/>
  <c r="H728" i="23"/>
  <c r="I728" i="23"/>
  <c r="J728" i="23"/>
  <c r="K728" i="23"/>
  <c r="L728" i="23"/>
  <c r="G729" i="23"/>
  <c r="H729" i="23"/>
  <c r="I729" i="23"/>
  <c r="J729" i="23"/>
  <c r="K729" i="23"/>
  <c r="L729" i="23"/>
  <c r="G730" i="23"/>
  <c r="H730" i="23"/>
  <c r="I730" i="23"/>
  <c r="J730" i="23"/>
  <c r="K730" i="23"/>
  <c r="L730" i="23"/>
  <c r="G731" i="23"/>
  <c r="H731" i="23"/>
  <c r="I731" i="23"/>
  <c r="J731" i="23"/>
  <c r="K731" i="23"/>
  <c r="L731" i="23"/>
  <c r="G732" i="23"/>
  <c r="H732" i="23"/>
  <c r="I732" i="23"/>
  <c r="J732" i="23"/>
  <c r="K732" i="23"/>
  <c r="L732" i="23"/>
  <c r="G733" i="23"/>
  <c r="H733" i="23"/>
  <c r="I733" i="23"/>
  <c r="J733" i="23"/>
  <c r="K733" i="23"/>
  <c r="L733" i="23"/>
  <c r="G734" i="23"/>
  <c r="H734" i="23"/>
  <c r="I734" i="23"/>
  <c r="J734" i="23"/>
  <c r="O734" i="23" s="1"/>
  <c r="K734" i="23"/>
  <c r="L734" i="23"/>
  <c r="G735" i="23"/>
  <c r="H735" i="23"/>
  <c r="I735" i="23"/>
  <c r="J735" i="23"/>
  <c r="K735" i="23"/>
  <c r="O735" i="23" s="1"/>
  <c r="L735" i="23"/>
  <c r="G736" i="23"/>
  <c r="H736" i="23"/>
  <c r="I736" i="23"/>
  <c r="J736" i="23"/>
  <c r="K736" i="23"/>
  <c r="L736" i="23"/>
  <c r="G737" i="23"/>
  <c r="H737" i="23"/>
  <c r="I737" i="23"/>
  <c r="J737" i="23"/>
  <c r="K737" i="23"/>
  <c r="L737" i="23"/>
  <c r="G738" i="23"/>
  <c r="H738" i="23"/>
  <c r="I738" i="23"/>
  <c r="J738" i="23"/>
  <c r="K738" i="23"/>
  <c r="L738" i="23"/>
  <c r="G739" i="23"/>
  <c r="H739" i="23"/>
  <c r="I739" i="23"/>
  <c r="J739" i="23"/>
  <c r="K739" i="23"/>
  <c r="L739" i="23"/>
  <c r="G740" i="23"/>
  <c r="H740" i="23"/>
  <c r="I740" i="23"/>
  <c r="J740" i="23"/>
  <c r="K740" i="23"/>
  <c r="L740" i="23"/>
  <c r="G741" i="23"/>
  <c r="H741" i="23"/>
  <c r="I741" i="23"/>
  <c r="J741" i="23"/>
  <c r="K741" i="23"/>
  <c r="L741" i="23"/>
  <c r="G742" i="23"/>
  <c r="H742" i="23"/>
  <c r="I742" i="23"/>
  <c r="J742" i="23"/>
  <c r="K742" i="23"/>
  <c r="L742" i="23"/>
  <c r="G743" i="23"/>
  <c r="H743" i="23"/>
  <c r="I743" i="23"/>
  <c r="J743" i="23"/>
  <c r="K743" i="23"/>
  <c r="L743" i="23"/>
  <c r="G744" i="23"/>
  <c r="H744" i="23"/>
  <c r="I744" i="23"/>
  <c r="J744" i="23"/>
  <c r="K744" i="23"/>
  <c r="L744" i="23"/>
  <c r="G745" i="23"/>
  <c r="H745" i="23"/>
  <c r="I745" i="23"/>
  <c r="J745" i="23"/>
  <c r="K745" i="23"/>
  <c r="L745" i="23"/>
  <c r="G746" i="23"/>
  <c r="H746" i="23"/>
  <c r="I746" i="23"/>
  <c r="J746" i="23"/>
  <c r="K746" i="23"/>
  <c r="L746" i="23"/>
  <c r="G747" i="23"/>
  <c r="H747" i="23"/>
  <c r="I747" i="23"/>
  <c r="J747" i="23"/>
  <c r="K747" i="23"/>
  <c r="L747" i="23"/>
  <c r="G748" i="23"/>
  <c r="H748" i="23"/>
  <c r="I748" i="23"/>
  <c r="J748" i="23"/>
  <c r="K748" i="23"/>
  <c r="L748" i="23"/>
  <c r="G749" i="23"/>
  <c r="H749" i="23"/>
  <c r="I749" i="23"/>
  <c r="J749" i="23"/>
  <c r="O749" i="23" s="1"/>
  <c r="K749" i="23"/>
  <c r="L749" i="23"/>
  <c r="G750" i="23"/>
  <c r="H750" i="23"/>
  <c r="I750" i="23"/>
  <c r="J750" i="23"/>
  <c r="K750" i="23"/>
  <c r="L750" i="23"/>
  <c r="G751" i="23"/>
  <c r="H751" i="23"/>
  <c r="I751" i="23"/>
  <c r="J751" i="23"/>
  <c r="K751" i="23"/>
  <c r="L751" i="23"/>
  <c r="G752" i="23"/>
  <c r="H752" i="23"/>
  <c r="I752" i="23"/>
  <c r="J752" i="23"/>
  <c r="O752" i="23" s="1"/>
  <c r="K752" i="23"/>
  <c r="L752" i="23"/>
  <c r="G753" i="23"/>
  <c r="H753" i="23"/>
  <c r="I753" i="23"/>
  <c r="J753" i="23"/>
  <c r="K753" i="23"/>
  <c r="L753" i="23"/>
  <c r="G754" i="23"/>
  <c r="H754" i="23"/>
  <c r="I754" i="23"/>
  <c r="J754" i="23"/>
  <c r="K754" i="23"/>
  <c r="L754" i="23"/>
  <c r="G755" i="23"/>
  <c r="H755" i="23"/>
  <c r="I755" i="23"/>
  <c r="J755" i="23"/>
  <c r="K755" i="23"/>
  <c r="L755" i="23"/>
  <c r="G756" i="23"/>
  <c r="H756" i="23"/>
  <c r="I756" i="23"/>
  <c r="J756" i="23"/>
  <c r="K756" i="23"/>
  <c r="L756" i="23"/>
  <c r="G757" i="23"/>
  <c r="H757" i="23"/>
  <c r="I757" i="23"/>
  <c r="J757" i="23"/>
  <c r="K757" i="23"/>
  <c r="L757" i="23"/>
  <c r="G758" i="23"/>
  <c r="H758" i="23"/>
  <c r="I758" i="23"/>
  <c r="J758" i="23"/>
  <c r="K758" i="23"/>
  <c r="L758" i="23"/>
  <c r="G759" i="23"/>
  <c r="H759" i="23"/>
  <c r="I759" i="23"/>
  <c r="J759" i="23"/>
  <c r="K759" i="23"/>
  <c r="L759" i="23"/>
  <c r="G760" i="23"/>
  <c r="H760" i="23"/>
  <c r="I760" i="23"/>
  <c r="J760" i="23"/>
  <c r="K760" i="23"/>
  <c r="L760" i="23"/>
  <c r="G761" i="23"/>
  <c r="H761" i="23"/>
  <c r="I761" i="23"/>
  <c r="J761" i="23"/>
  <c r="K761" i="23"/>
  <c r="O761" i="23" s="1"/>
  <c r="L761" i="23"/>
  <c r="G762" i="23"/>
  <c r="H762" i="23"/>
  <c r="I762" i="23"/>
  <c r="J762" i="23"/>
  <c r="K762" i="23"/>
  <c r="L762" i="23"/>
  <c r="G763" i="23"/>
  <c r="H763" i="23"/>
  <c r="I763" i="23"/>
  <c r="J763" i="23"/>
  <c r="K763" i="23"/>
  <c r="L763" i="23"/>
  <c r="G764" i="23"/>
  <c r="H764" i="23"/>
  <c r="I764" i="23"/>
  <c r="J764" i="23"/>
  <c r="K764" i="23"/>
  <c r="L764" i="23"/>
  <c r="G765" i="23"/>
  <c r="H765" i="23"/>
  <c r="I765" i="23"/>
  <c r="J765" i="23"/>
  <c r="K765" i="23"/>
  <c r="L765" i="23"/>
  <c r="G766" i="23"/>
  <c r="H766" i="23"/>
  <c r="I766" i="23"/>
  <c r="J766" i="23"/>
  <c r="K766" i="23"/>
  <c r="L766" i="23"/>
  <c r="G767" i="23"/>
  <c r="H767" i="23"/>
  <c r="I767" i="23"/>
  <c r="J767" i="23"/>
  <c r="K767" i="23"/>
  <c r="L767" i="23"/>
  <c r="G768" i="23"/>
  <c r="H768" i="23"/>
  <c r="I768" i="23"/>
  <c r="J768" i="23"/>
  <c r="K768" i="23"/>
  <c r="L768" i="23"/>
  <c r="G769" i="23"/>
  <c r="H769" i="23"/>
  <c r="I769" i="23"/>
  <c r="J769" i="23"/>
  <c r="K769" i="23"/>
  <c r="L769" i="23"/>
  <c r="G770" i="23"/>
  <c r="H770" i="23"/>
  <c r="I770" i="23"/>
  <c r="J770" i="23"/>
  <c r="K770" i="23"/>
  <c r="L770" i="23"/>
  <c r="G771" i="23"/>
  <c r="H771" i="23"/>
  <c r="I771" i="23"/>
  <c r="J771" i="23"/>
  <c r="K771" i="23"/>
  <c r="L771" i="23"/>
  <c r="G772" i="23"/>
  <c r="H772" i="23"/>
  <c r="I772" i="23"/>
  <c r="J772" i="23"/>
  <c r="K772" i="23"/>
  <c r="L772" i="23"/>
  <c r="G773" i="23"/>
  <c r="H773" i="23"/>
  <c r="I773" i="23"/>
  <c r="J773" i="23"/>
  <c r="K773" i="23"/>
  <c r="L773" i="23"/>
  <c r="G774" i="23"/>
  <c r="H774" i="23"/>
  <c r="I774" i="23"/>
  <c r="J774" i="23"/>
  <c r="K774" i="23"/>
  <c r="L774" i="23"/>
  <c r="G775" i="23"/>
  <c r="H775" i="23"/>
  <c r="I775" i="23"/>
  <c r="J775" i="23"/>
  <c r="K775" i="23"/>
  <c r="L775" i="23"/>
  <c r="G776" i="23"/>
  <c r="H776" i="23"/>
  <c r="I776" i="23"/>
  <c r="J776" i="23"/>
  <c r="K776" i="23"/>
  <c r="L776" i="23"/>
  <c r="G777" i="23"/>
  <c r="H777" i="23"/>
  <c r="I777" i="23"/>
  <c r="J777" i="23"/>
  <c r="K777" i="23"/>
  <c r="L777" i="23"/>
  <c r="G778" i="23"/>
  <c r="H778" i="23"/>
  <c r="I778" i="23"/>
  <c r="J778" i="23"/>
  <c r="K778" i="23"/>
  <c r="L778" i="23"/>
  <c r="G779" i="23"/>
  <c r="H779" i="23"/>
  <c r="I779" i="23"/>
  <c r="J779" i="23"/>
  <c r="K779" i="23"/>
  <c r="L779" i="23"/>
  <c r="G780" i="23"/>
  <c r="P780" i="23"/>
  <c r="H780" i="23"/>
  <c r="I780" i="23"/>
  <c r="J780" i="23"/>
  <c r="K780" i="23"/>
  <c r="L780" i="23"/>
  <c r="G781" i="23"/>
  <c r="H781" i="23"/>
  <c r="I781" i="23"/>
  <c r="J781" i="23"/>
  <c r="K781" i="23"/>
  <c r="O781" i="23" s="1"/>
  <c r="L781" i="23"/>
  <c r="G782" i="23"/>
  <c r="H782" i="23"/>
  <c r="I782" i="23"/>
  <c r="J782" i="23"/>
  <c r="K782" i="23"/>
  <c r="L782" i="23"/>
  <c r="G783" i="23"/>
  <c r="H783" i="23"/>
  <c r="I783" i="23"/>
  <c r="J783" i="23"/>
  <c r="K783" i="23"/>
  <c r="O783" i="23" s="1"/>
  <c r="L783" i="23"/>
  <c r="T784" i="23"/>
  <c r="S784" i="23"/>
  <c r="T783" i="23"/>
  <c r="S783" i="23"/>
  <c r="T782" i="23"/>
  <c r="S782" i="23"/>
  <c r="T781" i="23"/>
  <c r="S781" i="23"/>
  <c r="T780" i="23"/>
  <c r="S780" i="23"/>
  <c r="T779" i="23"/>
  <c r="S779" i="23"/>
  <c r="T778" i="23"/>
  <c r="S778" i="23"/>
  <c r="T777" i="23"/>
  <c r="S777" i="23"/>
  <c r="T776" i="23"/>
  <c r="S776" i="23"/>
  <c r="T775" i="23"/>
  <c r="S775" i="23"/>
  <c r="T774" i="23"/>
  <c r="S774" i="23"/>
  <c r="T773" i="23"/>
  <c r="S773" i="23"/>
  <c r="T772" i="23"/>
  <c r="S772" i="23"/>
  <c r="T771" i="23"/>
  <c r="S771" i="23"/>
  <c r="T770" i="23"/>
  <c r="S770" i="23"/>
  <c r="T769" i="23"/>
  <c r="S769" i="23"/>
  <c r="T768" i="23"/>
  <c r="S768" i="23"/>
  <c r="T767" i="23"/>
  <c r="S767" i="23"/>
  <c r="T766" i="23"/>
  <c r="S766" i="23"/>
  <c r="T765" i="23"/>
  <c r="S765" i="23"/>
  <c r="T764" i="23"/>
  <c r="S764" i="23"/>
  <c r="T763" i="23"/>
  <c r="S763" i="23"/>
  <c r="T762" i="23"/>
  <c r="S762" i="23"/>
  <c r="T761" i="23"/>
  <c r="S761" i="23"/>
  <c r="T760" i="23"/>
  <c r="S760" i="23"/>
  <c r="T759" i="23"/>
  <c r="S759" i="23"/>
  <c r="T758" i="23"/>
  <c r="S758" i="23"/>
  <c r="T757" i="23"/>
  <c r="S757" i="23"/>
  <c r="T756" i="23"/>
  <c r="S756" i="23"/>
  <c r="T755" i="23"/>
  <c r="S755" i="23"/>
  <c r="T754" i="23"/>
  <c r="S754" i="23"/>
  <c r="T753" i="23"/>
  <c r="S753" i="23"/>
  <c r="T752" i="23"/>
  <c r="S752" i="23"/>
  <c r="T751" i="23"/>
  <c r="S751" i="23"/>
  <c r="T750" i="23"/>
  <c r="S750" i="23"/>
  <c r="T749" i="23"/>
  <c r="S749" i="23"/>
  <c r="T748" i="23"/>
  <c r="S748" i="23"/>
  <c r="T747" i="23"/>
  <c r="S747" i="23"/>
  <c r="T746" i="23"/>
  <c r="S746" i="23"/>
  <c r="T745" i="23"/>
  <c r="S745" i="23"/>
  <c r="T744" i="23"/>
  <c r="S744" i="23"/>
  <c r="T743" i="23"/>
  <c r="S743" i="23"/>
  <c r="T742" i="23"/>
  <c r="S742" i="23"/>
  <c r="T741" i="23"/>
  <c r="S741" i="23"/>
  <c r="T740" i="23"/>
  <c r="S740" i="23"/>
  <c r="T739" i="23"/>
  <c r="S739" i="23"/>
  <c r="T738" i="23"/>
  <c r="S738" i="23"/>
  <c r="T737" i="23"/>
  <c r="S737" i="23"/>
  <c r="T736" i="23"/>
  <c r="S736" i="23"/>
  <c r="T735" i="23"/>
  <c r="S735" i="23"/>
  <c r="T734" i="23"/>
  <c r="S734" i="23"/>
  <c r="T733" i="23"/>
  <c r="S733" i="23"/>
  <c r="T732" i="23"/>
  <c r="S732" i="23"/>
  <c r="T731" i="23"/>
  <c r="S731" i="23"/>
  <c r="T730" i="23"/>
  <c r="S730" i="23"/>
  <c r="T729" i="23"/>
  <c r="S729" i="23"/>
  <c r="T728" i="23"/>
  <c r="S728" i="23"/>
  <c r="T727" i="23"/>
  <c r="S727" i="23"/>
  <c r="T726" i="23"/>
  <c r="S726" i="23"/>
  <c r="T725" i="23"/>
  <c r="S725" i="23"/>
  <c r="T724" i="23"/>
  <c r="S724" i="23"/>
  <c r="T723" i="23"/>
  <c r="S723" i="23"/>
  <c r="T722" i="23"/>
  <c r="S722" i="23"/>
  <c r="T721" i="23"/>
  <c r="S721" i="23"/>
  <c r="T720" i="23"/>
  <c r="S720" i="23"/>
  <c r="T719" i="23"/>
  <c r="S719" i="23"/>
  <c r="T718" i="23"/>
  <c r="S718" i="23"/>
  <c r="T717" i="23"/>
  <c r="S717" i="23"/>
  <c r="T716" i="23"/>
  <c r="S716" i="23"/>
  <c r="T715" i="23"/>
  <c r="S715" i="23"/>
  <c r="T714" i="23"/>
  <c r="S714" i="23"/>
  <c r="T713" i="23"/>
  <c r="S713" i="23"/>
  <c r="T712" i="23"/>
  <c r="S712" i="23"/>
  <c r="T711" i="23"/>
  <c r="S711" i="23"/>
  <c r="T710" i="23"/>
  <c r="S710" i="23"/>
  <c r="T709" i="23"/>
  <c r="S709" i="23"/>
  <c r="T708" i="23"/>
  <c r="S708" i="23"/>
  <c r="T707" i="23"/>
  <c r="S707" i="23"/>
  <c r="T706" i="23"/>
  <c r="S706" i="23"/>
  <c r="T705" i="23"/>
  <c r="S705" i="23"/>
  <c r="T704" i="23"/>
  <c r="S704" i="23"/>
  <c r="T703" i="23"/>
  <c r="S703" i="23"/>
  <c r="T702" i="23"/>
  <c r="S702" i="23"/>
  <c r="T701" i="23"/>
  <c r="S701" i="23"/>
  <c r="T700" i="23"/>
  <c r="S700" i="23"/>
  <c r="T699" i="23"/>
  <c r="S699" i="23"/>
  <c r="T698" i="23"/>
  <c r="S698" i="23"/>
  <c r="T697" i="23"/>
  <c r="S697" i="23"/>
  <c r="T696" i="23"/>
  <c r="S696" i="23"/>
  <c r="T695" i="23"/>
  <c r="S695" i="23"/>
  <c r="T694" i="23"/>
  <c r="S694" i="23"/>
  <c r="T693" i="23"/>
  <c r="S693" i="23"/>
  <c r="T692" i="23"/>
  <c r="S692" i="23"/>
  <c r="T691" i="23"/>
  <c r="S691" i="23"/>
  <c r="T690" i="23"/>
  <c r="S690" i="23"/>
  <c r="T689" i="23"/>
  <c r="S689" i="23"/>
  <c r="T688" i="23"/>
  <c r="S688" i="23"/>
  <c r="T687" i="23"/>
  <c r="S687" i="23"/>
  <c r="T686" i="23"/>
  <c r="S686" i="23"/>
  <c r="T685" i="23"/>
  <c r="S685" i="23"/>
  <c r="T684" i="23"/>
  <c r="S684" i="23"/>
  <c r="T683" i="23"/>
  <c r="S683" i="23"/>
  <c r="T682" i="23"/>
  <c r="S682" i="23"/>
  <c r="T681" i="23"/>
  <c r="S681" i="23"/>
  <c r="T680" i="23"/>
  <c r="S680" i="23"/>
  <c r="T679" i="23"/>
  <c r="S679" i="23"/>
  <c r="T678" i="23"/>
  <c r="S678" i="23"/>
  <c r="T677" i="23"/>
  <c r="S677" i="23"/>
  <c r="T676" i="23"/>
  <c r="S676" i="23"/>
  <c r="T675" i="23"/>
  <c r="S675" i="23"/>
  <c r="T674" i="23"/>
  <c r="S674" i="23"/>
  <c r="T673" i="23"/>
  <c r="S673" i="23"/>
  <c r="T672" i="23"/>
  <c r="S672" i="23"/>
  <c r="T671" i="23"/>
  <c r="S671" i="23"/>
  <c r="T670" i="23"/>
  <c r="S670" i="23"/>
  <c r="T669" i="23"/>
  <c r="S669" i="23"/>
  <c r="T668" i="23"/>
  <c r="S668" i="23"/>
  <c r="T667" i="23"/>
  <c r="S667" i="23"/>
  <c r="T666" i="23"/>
  <c r="S666" i="23"/>
  <c r="T665" i="23"/>
  <c r="S665" i="23"/>
  <c r="T664" i="23"/>
  <c r="S664" i="23"/>
  <c r="T663" i="23"/>
  <c r="S663" i="23"/>
  <c r="T662" i="23"/>
  <c r="S662" i="23"/>
  <c r="T661" i="23"/>
  <c r="S661" i="23"/>
  <c r="T660" i="23"/>
  <c r="S660" i="23"/>
  <c r="T659" i="23"/>
  <c r="S659" i="23"/>
  <c r="T658" i="23"/>
  <c r="S658" i="23"/>
  <c r="T657" i="23"/>
  <c r="S657" i="23"/>
  <c r="T656" i="23"/>
  <c r="S656" i="23"/>
  <c r="T655" i="23"/>
  <c r="S655" i="23"/>
  <c r="T654" i="23"/>
  <c r="S654" i="23"/>
  <c r="T653" i="23"/>
  <c r="S653" i="23"/>
  <c r="T652" i="23"/>
  <c r="S652" i="23"/>
  <c r="T651" i="23"/>
  <c r="S651" i="23"/>
  <c r="T650" i="23"/>
  <c r="S650" i="23"/>
  <c r="T649" i="23"/>
  <c r="S649" i="23"/>
  <c r="T648" i="23"/>
  <c r="S648" i="23"/>
  <c r="T647" i="23"/>
  <c r="S647" i="23"/>
  <c r="T646" i="23"/>
  <c r="S646" i="23"/>
  <c r="T645" i="23"/>
  <c r="S645" i="23"/>
  <c r="T644" i="23"/>
  <c r="S644" i="23"/>
  <c r="T643" i="23"/>
  <c r="S643" i="23"/>
  <c r="T642" i="23"/>
  <c r="S642" i="23"/>
  <c r="T641" i="23"/>
  <c r="S641" i="23"/>
  <c r="T640" i="23"/>
  <c r="S640" i="23"/>
  <c r="T639" i="23"/>
  <c r="S639" i="23"/>
  <c r="T638" i="23"/>
  <c r="S638" i="23"/>
  <c r="T637" i="23"/>
  <c r="S637" i="23"/>
  <c r="T636" i="23"/>
  <c r="S636" i="23"/>
  <c r="T635" i="23"/>
  <c r="S635" i="23"/>
  <c r="T634" i="23"/>
  <c r="S634" i="23"/>
  <c r="T633" i="23"/>
  <c r="S633" i="23"/>
  <c r="T632" i="23"/>
  <c r="S632" i="23"/>
  <c r="T631" i="23"/>
  <c r="S631" i="23"/>
  <c r="T630" i="23"/>
  <c r="S630" i="23"/>
  <c r="T629" i="23"/>
  <c r="S629" i="23"/>
  <c r="T628" i="23"/>
  <c r="S628" i="23"/>
  <c r="T627" i="23"/>
  <c r="S627" i="23"/>
  <c r="T626" i="23"/>
  <c r="S626" i="23"/>
  <c r="T625" i="23"/>
  <c r="S625" i="23"/>
  <c r="T624" i="23"/>
  <c r="S624" i="23"/>
  <c r="T623" i="23"/>
  <c r="S623" i="23"/>
  <c r="T622" i="23"/>
  <c r="S622" i="23"/>
  <c r="T621" i="23"/>
  <c r="S621" i="23"/>
  <c r="T620" i="23"/>
  <c r="S620" i="23"/>
  <c r="T619" i="23"/>
  <c r="S619" i="23"/>
  <c r="T618" i="23"/>
  <c r="S618" i="23"/>
  <c r="T617" i="23"/>
  <c r="S617" i="23"/>
  <c r="T616" i="23"/>
  <c r="S616" i="23"/>
  <c r="T615" i="23"/>
  <c r="S615" i="23"/>
  <c r="T614" i="23"/>
  <c r="S614" i="23"/>
  <c r="T613" i="23"/>
  <c r="S613" i="23"/>
  <c r="T612" i="23"/>
  <c r="S612" i="23"/>
  <c r="T611" i="23"/>
  <c r="S611" i="23"/>
  <c r="T610" i="23"/>
  <c r="S610" i="23"/>
  <c r="T609" i="23"/>
  <c r="S609" i="23"/>
  <c r="T608" i="23"/>
  <c r="S608" i="23"/>
  <c r="T607" i="23"/>
  <c r="S607" i="23"/>
  <c r="T606" i="23"/>
  <c r="S606" i="23"/>
  <c r="T605" i="23"/>
  <c r="S605" i="23"/>
  <c r="T604" i="23"/>
  <c r="S604" i="23"/>
  <c r="T603" i="23"/>
  <c r="S603" i="23"/>
  <c r="T602" i="23"/>
  <c r="S602" i="23"/>
  <c r="T601" i="23"/>
  <c r="S601" i="23"/>
  <c r="T600" i="23"/>
  <c r="S600" i="23"/>
  <c r="T599" i="23"/>
  <c r="S599" i="23"/>
  <c r="T598" i="23"/>
  <c r="S598" i="23"/>
  <c r="T597" i="23"/>
  <c r="S597" i="23"/>
  <c r="T596" i="23"/>
  <c r="S596" i="23"/>
  <c r="T595" i="23"/>
  <c r="S595" i="23"/>
  <c r="T594" i="23"/>
  <c r="S594" i="23"/>
  <c r="T593" i="23"/>
  <c r="S593" i="23"/>
  <c r="T592" i="23"/>
  <c r="S592" i="23"/>
  <c r="T591" i="23"/>
  <c r="S591" i="23"/>
  <c r="T590" i="23"/>
  <c r="S590" i="23"/>
  <c r="T589" i="23"/>
  <c r="S589" i="23"/>
  <c r="T588" i="23"/>
  <c r="S588" i="23"/>
  <c r="T587" i="23"/>
  <c r="S587" i="23"/>
  <c r="T586" i="23"/>
  <c r="S586" i="23"/>
  <c r="T585" i="23"/>
  <c r="S585" i="23"/>
  <c r="T584" i="23"/>
  <c r="S584" i="23"/>
  <c r="T583" i="23"/>
  <c r="S583" i="23"/>
  <c r="T582" i="23"/>
  <c r="S582" i="23"/>
  <c r="T581" i="23"/>
  <c r="S581" i="23"/>
  <c r="T580" i="23"/>
  <c r="S580" i="23"/>
  <c r="T579" i="23"/>
  <c r="S579" i="23"/>
  <c r="T578" i="23"/>
  <c r="S578" i="23"/>
  <c r="T577" i="23"/>
  <c r="S577" i="23"/>
  <c r="T576" i="23"/>
  <c r="S576" i="23"/>
  <c r="T575" i="23"/>
  <c r="S575" i="23"/>
  <c r="T574" i="23"/>
  <c r="S574" i="23"/>
  <c r="T573" i="23"/>
  <c r="S573" i="23"/>
  <c r="T572" i="23"/>
  <c r="S572" i="23"/>
  <c r="T571" i="23"/>
  <c r="S571" i="23"/>
  <c r="T570" i="23"/>
  <c r="S570" i="23"/>
  <c r="T569" i="23"/>
  <c r="S569" i="23"/>
  <c r="T568" i="23"/>
  <c r="S568" i="23"/>
  <c r="T567" i="23"/>
  <c r="S567" i="23"/>
  <c r="T566" i="23"/>
  <c r="S566" i="23"/>
  <c r="T565" i="23"/>
  <c r="S565" i="23"/>
  <c r="T564" i="23"/>
  <c r="S564" i="23"/>
  <c r="T563" i="23"/>
  <c r="S563" i="23"/>
  <c r="T562" i="23"/>
  <c r="S562" i="23"/>
  <c r="T561" i="23"/>
  <c r="S561" i="23"/>
  <c r="T560" i="23"/>
  <c r="S560" i="23"/>
  <c r="T559" i="23"/>
  <c r="S559" i="23"/>
  <c r="T558" i="23"/>
  <c r="S558" i="23"/>
  <c r="T557" i="23"/>
  <c r="S557" i="23"/>
  <c r="T556" i="23"/>
  <c r="S556" i="23"/>
  <c r="T555" i="23"/>
  <c r="S555" i="23"/>
  <c r="T554" i="23"/>
  <c r="S554" i="23"/>
  <c r="T553" i="23"/>
  <c r="S553" i="23"/>
  <c r="T552" i="23"/>
  <c r="S552" i="23"/>
  <c r="T551" i="23"/>
  <c r="S551" i="23"/>
  <c r="T550" i="23"/>
  <c r="S550" i="23"/>
  <c r="T549" i="23"/>
  <c r="S549" i="23"/>
  <c r="T548" i="23"/>
  <c r="S548" i="23"/>
  <c r="T547" i="23"/>
  <c r="S547" i="23"/>
  <c r="T546" i="23"/>
  <c r="S546" i="23"/>
  <c r="T545" i="23"/>
  <c r="S545" i="23"/>
  <c r="T544" i="23"/>
  <c r="S544" i="23"/>
  <c r="T543" i="23"/>
  <c r="S543" i="23"/>
  <c r="T542" i="23"/>
  <c r="S542" i="23"/>
  <c r="T541" i="23"/>
  <c r="S541" i="23"/>
  <c r="T540" i="23"/>
  <c r="S540" i="23"/>
  <c r="T539" i="23"/>
  <c r="S539" i="23"/>
  <c r="T538" i="23"/>
  <c r="S538" i="23"/>
  <c r="T537" i="23"/>
  <c r="S537" i="23"/>
  <c r="T536" i="23"/>
  <c r="S536" i="23"/>
  <c r="T535" i="23"/>
  <c r="S535" i="23"/>
  <c r="T534" i="23"/>
  <c r="S534" i="23"/>
  <c r="T533" i="23"/>
  <c r="S533" i="23"/>
  <c r="T532" i="23"/>
  <c r="S532" i="23"/>
  <c r="T531" i="23"/>
  <c r="S531" i="23"/>
  <c r="T530" i="23"/>
  <c r="S530" i="23"/>
  <c r="T529" i="23"/>
  <c r="S529" i="23"/>
  <c r="T528" i="23"/>
  <c r="S528" i="23"/>
  <c r="T527" i="23"/>
  <c r="S527" i="23"/>
  <c r="T526" i="23"/>
  <c r="S526" i="23"/>
  <c r="T525" i="23"/>
  <c r="S525" i="23"/>
  <c r="T524" i="23"/>
  <c r="S524" i="23"/>
  <c r="T523" i="23"/>
  <c r="S523" i="23"/>
  <c r="T522" i="23"/>
  <c r="S522" i="23"/>
  <c r="T521" i="23"/>
  <c r="S521" i="23"/>
  <c r="T520" i="23"/>
  <c r="S520" i="23"/>
  <c r="T519" i="23"/>
  <c r="S519" i="23"/>
  <c r="T518" i="23"/>
  <c r="S518" i="23"/>
  <c r="T517" i="23"/>
  <c r="S517" i="23"/>
  <c r="T516" i="23"/>
  <c r="S516" i="23"/>
  <c r="T515" i="23"/>
  <c r="S515" i="23"/>
  <c r="T514" i="23"/>
  <c r="S514" i="23"/>
  <c r="T513" i="23"/>
  <c r="S513" i="23"/>
  <c r="T512" i="23"/>
  <c r="S512" i="23"/>
  <c r="T511" i="23"/>
  <c r="S511" i="23"/>
  <c r="T510" i="23"/>
  <c r="S510" i="23"/>
  <c r="T509" i="23"/>
  <c r="S509" i="23"/>
  <c r="T508" i="23"/>
  <c r="S508" i="23"/>
  <c r="T507" i="23"/>
  <c r="S507" i="23"/>
  <c r="T506" i="23"/>
  <c r="S506" i="23"/>
  <c r="T505" i="23"/>
  <c r="S505" i="23"/>
  <c r="T504" i="23"/>
  <c r="S504" i="23"/>
  <c r="T503" i="23"/>
  <c r="S503" i="23"/>
  <c r="T502" i="23"/>
  <c r="S502" i="23"/>
  <c r="T501" i="23"/>
  <c r="S501" i="23"/>
  <c r="T500" i="23"/>
  <c r="S500" i="23"/>
  <c r="T499" i="23"/>
  <c r="S499" i="23"/>
  <c r="T498" i="23"/>
  <c r="S498" i="23"/>
  <c r="T497" i="23"/>
  <c r="S497" i="23"/>
  <c r="T496" i="23"/>
  <c r="S496" i="23"/>
  <c r="T495" i="23"/>
  <c r="S495" i="23"/>
  <c r="T494" i="23"/>
  <c r="S494" i="23"/>
  <c r="T493" i="23"/>
  <c r="S493" i="23"/>
  <c r="T492" i="23"/>
  <c r="S492" i="23"/>
  <c r="T491" i="23"/>
  <c r="S491" i="23"/>
  <c r="T490" i="23"/>
  <c r="S490" i="23"/>
  <c r="T489" i="23"/>
  <c r="S489" i="23"/>
  <c r="T488" i="23"/>
  <c r="S488" i="23"/>
  <c r="T487" i="23"/>
  <c r="S487" i="23"/>
  <c r="T486" i="23"/>
  <c r="S486" i="23"/>
  <c r="T485" i="23"/>
  <c r="S485" i="23"/>
  <c r="T484" i="23"/>
  <c r="S484" i="23"/>
  <c r="T483" i="23"/>
  <c r="S483" i="23"/>
  <c r="T482" i="23"/>
  <c r="S482" i="23"/>
  <c r="T481" i="23"/>
  <c r="S481" i="23"/>
  <c r="T480" i="23"/>
  <c r="S480" i="23"/>
  <c r="T479" i="23"/>
  <c r="S479" i="23"/>
  <c r="T478" i="23"/>
  <c r="S478" i="23"/>
  <c r="T477" i="23"/>
  <c r="S477" i="23"/>
  <c r="T476" i="23"/>
  <c r="S476" i="23"/>
  <c r="T475" i="23"/>
  <c r="S475" i="23"/>
  <c r="T474" i="23"/>
  <c r="S474" i="23"/>
  <c r="T473" i="23"/>
  <c r="S473" i="23"/>
  <c r="T472" i="23"/>
  <c r="S472" i="23"/>
  <c r="T471" i="23"/>
  <c r="S471" i="23"/>
  <c r="T470" i="23"/>
  <c r="S470" i="23"/>
  <c r="T469" i="23"/>
  <c r="S469" i="23"/>
  <c r="T468" i="23"/>
  <c r="S468" i="23"/>
  <c r="T467" i="23"/>
  <c r="S467" i="23"/>
  <c r="T466" i="23"/>
  <c r="S466" i="23"/>
  <c r="T465" i="23"/>
  <c r="S465" i="23"/>
  <c r="T464" i="23"/>
  <c r="S464" i="23"/>
  <c r="T463" i="23"/>
  <c r="S463" i="23"/>
  <c r="T462" i="23"/>
  <c r="S462" i="23"/>
  <c r="T461" i="23"/>
  <c r="S461" i="23"/>
  <c r="T460" i="23"/>
  <c r="S460" i="23"/>
  <c r="T459" i="23"/>
  <c r="S459" i="23"/>
  <c r="T458" i="23"/>
  <c r="S458" i="23"/>
  <c r="T457" i="23"/>
  <c r="S457" i="23"/>
  <c r="T456" i="23"/>
  <c r="S456" i="23"/>
  <c r="T455" i="23"/>
  <c r="S455" i="23"/>
  <c r="T454" i="23"/>
  <c r="S454" i="23"/>
  <c r="T453" i="23"/>
  <c r="S453" i="23"/>
  <c r="T452" i="23"/>
  <c r="S452" i="23"/>
  <c r="T451" i="23"/>
  <c r="S451" i="23"/>
  <c r="T450" i="23"/>
  <c r="S450" i="23"/>
  <c r="T449" i="23"/>
  <c r="S449" i="23"/>
  <c r="T448" i="23"/>
  <c r="S448" i="23"/>
  <c r="T447" i="23"/>
  <c r="S447" i="23"/>
  <c r="T446" i="23"/>
  <c r="S446" i="23"/>
  <c r="T445" i="23"/>
  <c r="S445" i="23"/>
  <c r="T444" i="23"/>
  <c r="S444" i="23"/>
  <c r="T443" i="23"/>
  <c r="S443" i="23"/>
  <c r="T442" i="23"/>
  <c r="S442" i="23"/>
  <c r="T441" i="23"/>
  <c r="S441" i="23"/>
  <c r="T440" i="23"/>
  <c r="S440" i="23"/>
  <c r="T439" i="23"/>
  <c r="S439" i="23"/>
  <c r="T438" i="23"/>
  <c r="S438" i="23"/>
  <c r="T437" i="23"/>
  <c r="S437" i="23"/>
  <c r="T436" i="23"/>
  <c r="S436" i="23"/>
  <c r="T435" i="23"/>
  <c r="S435" i="23"/>
  <c r="T434" i="23"/>
  <c r="S434" i="23"/>
  <c r="T433" i="23"/>
  <c r="S433" i="23"/>
  <c r="T432" i="23"/>
  <c r="S432" i="23"/>
  <c r="T431" i="23"/>
  <c r="S431" i="23"/>
  <c r="T430" i="23"/>
  <c r="S430" i="23"/>
  <c r="T429" i="23"/>
  <c r="S429" i="23"/>
  <c r="T428" i="23"/>
  <c r="S428" i="23"/>
  <c r="T427" i="23"/>
  <c r="S427" i="23"/>
  <c r="T426" i="23"/>
  <c r="S426" i="23"/>
  <c r="T425" i="23"/>
  <c r="S425" i="23"/>
  <c r="T424" i="23"/>
  <c r="S424" i="23"/>
  <c r="T423" i="23"/>
  <c r="S423" i="23"/>
  <c r="T422" i="23"/>
  <c r="S422" i="23"/>
  <c r="T421" i="23"/>
  <c r="S421" i="23"/>
  <c r="T420" i="23"/>
  <c r="S420" i="23"/>
  <c r="T419" i="23"/>
  <c r="S419" i="23"/>
  <c r="T418" i="23"/>
  <c r="S418" i="23"/>
  <c r="T417" i="23"/>
  <c r="S417" i="23"/>
  <c r="T416" i="23"/>
  <c r="S416" i="23"/>
  <c r="T415" i="23"/>
  <c r="S415" i="23"/>
  <c r="T414" i="23"/>
  <c r="S414" i="23"/>
  <c r="T413" i="23"/>
  <c r="S413" i="23"/>
  <c r="T412" i="23"/>
  <c r="S412" i="23"/>
  <c r="T411" i="23"/>
  <c r="S411" i="23"/>
  <c r="T410" i="23"/>
  <c r="S410" i="23"/>
  <c r="T409" i="23"/>
  <c r="S409" i="23"/>
  <c r="T408" i="23"/>
  <c r="S408" i="23"/>
  <c r="T407" i="23"/>
  <c r="S407" i="23"/>
  <c r="T406" i="23"/>
  <c r="S406" i="23"/>
  <c r="T405" i="23"/>
  <c r="S405" i="23"/>
  <c r="T404" i="23"/>
  <c r="S404" i="23"/>
  <c r="T403" i="23"/>
  <c r="S403" i="23"/>
  <c r="T402" i="23"/>
  <c r="S402" i="23"/>
  <c r="T401" i="23"/>
  <c r="S401" i="23"/>
  <c r="T400" i="23"/>
  <c r="S400" i="23"/>
  <c r="T399" i="23"/>
  <c r="S399" i="23"/>
  <c r="T398" i="23"/>
  <c r="S398" i="23"/>
  <c r="T397" i="23"/>
  <c r="S397" i="23"/>
  <c r="T396" i="23"/>
  <c r="S396" i="23"/>
  <c r="T395" i="23"/>
  <c r="S395" i="23"/>
  <c r="T394" i="23"/>
  <c r="S394" i="23"/>
  <c r="T393" i="23"/>
  <c r="S393" i="23"/>
  <c r="T392" i="23"/>
  <c r="S392" i="23"/>
  <c r="T391" i="23"/>
  <c r="S391" i="23"/>
  <c r="T390" i="23"/>
  <c r="S390" i="23"/>
  <c r="T389" i="23"/>
  <c r="S389" i="23"/>
  <c r="T388" i="23"/>
  <c r="S388" i="23"/>
  <c r="T387" i="23"/>
  <c r="S387" i="23"/>
  <c r="T386" i="23"/>
  <c r="S386" i="23"/>
  <c r="T385" i="23"/>
  <c r="S385" i="23"/>
  <c r="T384" i="23"/>
  <c r="S384" i="23"/>
  <c r="T383" i="23"/>
  <c r="S383" i="23"/>
  <c r="T382" i="23"/>
  <c r="S382" i="23"/>
  <c r="T381" i="23"/>
  <c r="S381" i="23"/>
  <c r="T380" i="23"/>
  <c r="S380" i="23"/>
  <c r="T379" i="23"/>
  <c r="S379" i="23"/>
  <c r="T378" i="23"/>
  <c r="S378" i="23"/>
  <c r="T377" i="23"/>
  <c r="S377" i="23"/>
  <c r="T376" i="23"/>
  <c r="S376" i="23"/>
  <c r="T375" i="23"/>
  <c r="S375" i="23"/>
  <c r="T374" i="23"/>
  <c r="S374" i="23"/>
  <c r="T373" i="23"/>
  <c r="S373" i="23"/>
  <c r="T372" i="23"/>
  <c r="S372" i="23"/>
  <c r="T371" i="23"/>
  <c r="S371" i="23"/>
  <c r="T370" i="23"/>
  <c r="S370" i="23"/>
  <c r="T369" i="23"/>
  <c r="S369" i="23"/>
  <c r="T368" i="23"/>
  <c r="S368" i="23"/>
  <c r="T367" i="23"/>
  <c r="S367" i="23"/>
  <c r="T366" i="23"/>
  <c r="S366" i="23"/>
  <c r="T365" i="23"/>
  <c r="S365" i="23"/>
  <c r="T364" i="23"/>
  <c r="S364" i="23"/>
  <c r="T363" i="23"/>
  <c r="S363" i="23"/>
  <c r="T362" i="23"/>
  <c r="S362" i="23"/>
  <c r="T361" i="23"/>
  <c r="S361" i="23"/>
  <c r="T360" i="23"/>
  <c r="S360" i="23"/>
  <c r="T359" i="23"/>
  <c r="S359" i="23"/>
  <c r="T358" i="23"/>
  <c r="S358" i="23"/>
  <c r="T357" i="23"/>
  <c r="S357" i="23"/>
  <c r="T356" i="23"/>
  <c r="S356" i="23"/>
  <c r="T355" i="23"/>
  <c r="S355" i="23"/>
  <c r="T354" i="23"/>
  <c r="S354" i="23"/>
  <c r="T353" i="23"/>
  <c r="S353" i="23"/>
  <c r="T352" i="23"/>
  <c r="S352" i="23"/>
  <c r="T351" i="23"/>
  <c r="S351" i="23"/>
  <c r="T350" i="23"/>
  <c r="S350" i="23"/>
  <c r="T349" i="23"/>
  <c r="S349" i="23"/>
  <c r="T348" i="23"/>
  <c r="S348" i="23"/>
  <c r="T347" i="23"/>
  <c r="S347" i="23"/>
  <c r="T346" i="23"/>
  <c r="S346" i="23"/>
  <c r="T345" i="23"/>
  <c r="S345" i="23"/>
  <c r="T344" i="23"/>
  <c r="S344" i="23"/>
  <c r="T343" i="23"/>
  <c r="S343" i="23"/>
  <c r="T342" i="23"/>
  <c r="S342" i="23"/>
  <c r="T341" i="23"/>
  <c r="S341" i="23"/>
  <c r="T340" i="23"/>
  <c r="S340" i="23"/>
  <c r="T339" i="23"/>
  <c r="S339" i="23"/>
  <c r="T338" i="23"/>
  <c r="S338" i="23"/>
  <c r="T337" i="23"/>
  <c r="S337" i="23"/>
  <c r="T336" i="23"/>
  <c r="S336" i="23"/>
  <c r="T335" i="23"/>
  <c r="S335" i="23"/>
  <c r="T334" i="23"/>
  <c r="S334" i="23"/>
  <c r="T333" i="23"/>
  <c r="S333" i="23"/>
  <c r="T332" i="23"/>
  <c r="S332" i="23"/>
  <c r="T331" i="23"/>
  <c r="S331" i="23"/>
  <c r="T330" i="23"/>
  <c r="S330" i="23"/>
  <c r="T329" i="23"/>
  <c r="S329" i="23"/>
  <c r="T328" i="23"/>
  <c r="S328" i="23"/>
  <c r="T327" i="23"/>
  <c r="S327" i="23"/>
  <c r="T326" i="23"/>
  <c r="S326" i="23"/>
  <c r="T325" i="23"/>
  <c r="S325" i="23"/>
  <c r="T324" i="23"/>
  <c r="S324" i="23"/>
  <c r="T323" i="23"/>
  <c r="S323" i="23"/>
  <c r="T322" i="23"/>
  <c r="S322" i="23"/>
  <c r="T321" i="23"/>
  <c r="S321" i="23"/>
  <c r="T320" i="23"/>
  <c r="S320" i="23"/>
  <c r="T319" i="23"/>
  <c r="S319" i="23"/>
  <c r="T318" i="23"/>
  <c r="S318" i="23"/>
  <c r="T317" i="23"/>
  <c r="S317" i="23"/>
  <c r="T316" i="23"/>
  <c r="S316" i="23"/>
  <c r="T315" i="23"/>
  <c r="S315" i="23"/>
  <c r="T314" i="23"/>
  <c r="S314" i="23"/>
  <c r="T313" i="23"/>
  <c r="S313" i="23"/>
  <c r="T312" i="23"/>
  <c r="S312" i="23"/>
  <c r="T311" i="23"/>
  <c r="S311" i="23"/>
  <c r="T310" i="23"/>
  <c r="S310" i="23"/>
  <c r="T309" i="23"/>
  <c r="S309" i="23"/>
  <c r="T308" i="23"/>
  <c r="S308" i="23"/>
  <c r="T307" i="23"/>
  <c r="S307" i="23"/>
  <c r="T306" i="23"/>
  <c r="S306" i="23"/>
  <c r="T305" i="23"/>
  <c r="S305" i="23"/>
  <c r="T304" i="23"/>
  <c r="S304" i="23"/>
  <c r="T303" i="23"/>
  <c r="S303" i="23"/>
  <c r="T302" i="23"/>
  <c r="S302" i="23"/>
  <c r="T301" i="23"/>
  <c r="S301" i="23"/>
  <c r="T300" i="23"/>
  <c r="S300" i="23"/>
  <c r="T299" i="23"/>
  <c r="S299" i="23"/>
  <c r="T298" i="23"/>
  <c r="S298" i="23"/>
  <c r="T297" i="23"/>
  <c r="S297" i="23"/>
  <c r="T296" i="23"/>
  <c r="S296" i="23"/>
  <c r="T295" i="23"/>
  <c r="S295" i="23"/>
  <c r="T294" i="23"/>
  <c r="S294" i="23"/>
  <c r="T293" i="23"/>
  <c r="S293" i="23"/>
  <c r="T292" i="23"/>
  <c r="S292" i="23"/>
  <c r="T291" i="23"/>
  <c r="S291" i="23"/>
  <c r="T290" i="23"/>
  <c r="S290" i="23"/>
  <c r="T289" i="23"/>
  <c r="S289" i="23"/>
  <c r="T288" i="23"/>
  <c r="S288" i="23"/>
  <c r="T287" i="23"/>
  <c r="S287" i="23"/>
  <c r="T286" i="23"/>
  <c r="S286" i="23"/>
  <c r="T285" i="23"/>
  <c r="S285" i="23"/>
  <c r="T284" i="23"/>
  <c r="S284" i="23"/>
  <c r="T283" i="23"/>
  <c r="S283" i="23"/>
  <c r="T282" i="23"/>
  <c r="S282" i="23"/>
  <c r="T281" i="23"/>
  <c r="S281" i="23"/>
  <c r="T280" i="23"/>
  <c r="S280" i="23"/>
  <c r="T279" i="23"/>
  <c r="S279" i="23"/>
  <c r="T278" i="23"/>
  <c r="S278" i="23"/>
  <c r="T277" i="23"/>
  <c r="S277" i="23"/>
  <c r="T276" i="23"/>
  <c r="S276" i="23"/>
  <c r="T275" i="23"/>
  <c r="S275" i="23"/>
  <c r="T274" i="23"/>
  <c r="S274" i="23"/>
  <c r="T273" i="23"/>
  <c r="S273" i="23"/>
  <c r="T272" i="23"/>
  <c r="S272" i="23"/>
  <c r="T271" i="23"/>
  <c r="S271" i="23"/>
  <c r="T270" i="23"/>
  <c r="S270" i="23"/>
  <c r="T269" i="23"/>
  <c r="S269" i="23"/>
  <c r="T268" i="23"/>
  <c r="S268" i="23"/>
  <c r="T267" i="23"/>
  <c r="S267" i="23"/>
  <c r="T266" i="23"/>
  <c r="S266" i="23"/>
  <c r="T265" i="23"/>
  <c r="S265" i="23"/>
  <c r="T264" i="23"/>
  <c r="S264" i="23"/>
  <c r="T263" i="23"/>
  <c r="S263" i="23"/>
  <c r="T262" i="23"/>
  <c r="S262" i="23"/>
  <c r="T261" i="23"/>
  <c r="S261" i="23"/>
  <c r="T260" i="23"/>
  <c r="S260" i="23"/>
  <c r="T259" i="23"/>
  <c r="S259" i="23"/>
  <c r="T258" i="23"/>
  <c r="S258" i="23"/>
  <c r="T257" i="23"/>
  <c r="S257" i="23"/>
  <c r="T256" i="23"/>
  <c r="S256" i="23"/>
  <c r="T255" i="23"/>
  <c r="S255" i="23"/>
  <c r="T254" i="23"/>
  <c r="S254" i="23"/>
  <c r="T253" i="23"/>
  <c r="S253" i="23"/>
  <c r="T252" i="23"/>
  <c r="S252" i="23"/>
  <c r="T251" i="23"/>
  <c r="S251" i="23"/>
  <c r="T250" i="23"/>
  <c r="S250" i="23"/>
  <c r="T249" i="23"/>
  <c r="S249" i="23"/>
  <c r="T248" i="23"/>
  <c r="S248" i="23"/>
  <c r="T247" i="23"/>
  <c r="S247" i="23"/>
  <c r="T246" i="23"/>
  <c r="S246" i="23"/>
  <c r="T245" i="23"/>
  <c r="S245" i="23"/>
  <c r="T244" i="23"/>
  <c r="S244" i="23"/>
  <c r="T243" i="23"/>
  <c r="S243" i="23"/>
  <c r="T242" i="23"/>
  <c r="S242" i="23"/>
  <c r="T241" i="23"/>
  <c r="S241" i="23"/>
  <c r="T240" i="23"/>
  <c r="S240" i="23"/>
  <c r="T239" i="23"/>
  <c r="S239" i="23"/>
  <c r="T238" i="23"/>
  <c r="S238" i="23"/>
  <c r="T237" i="23"/>
  <c r="S237" i="23"/>
  <c r="T236" i="23"/>
  <c r="S236" i="23"/>
  <c r="T235" i="23"/>
  <c r="S235" i="23"/>
  <c r="T234" i="23"/>
  <c r="S234" i="23"/>
  <c r="T233" i="23"/>
  <c r="S233" i="23"/>
  <c r="T232" i="23"/>
  <c r="S232" i="23"/>
  <c r="T231" i="23"/>
  <c r="S231" i="23"/>
  <c r="T230" i="23"/>
  <c r="S230" i="23"/>
  <c r="T229" i="23"/>
  <c r="S229" i="23"/>
  <c r="T228" i="23"/>
  <c r="S228" i="23"/>
  <c r="T227" i="23"/>
  <c r="S227" i="23"/>
  <c r="T226" i="23"/>
  <c r="S226" i="23"/>
  <c r="T225" i="23"/>
  <c r="S225" i="23"/>
  <c r="T224" i="23"/>
  <c r="S224" i="23"/>
  <c r="T223" i="23"/>
  <c r="S223" i="23"/>
  <c r="T222" i="23"/>
  <c r="S222" i="23"/>
  <c r="T221" i="23"/>
  <c r="S221" i="23"/>
  <c r="T220" i="23"/>
  <c r="S220" i="23"/>
  <c r="T219" i="23"/>
  <c r="S219" i="23"/>
  <c r="T218" i="23"/>
  <c r="S218" i="23"/>
  <c r="T217" i="23"/>
  <c r="S217" i="23"/>
  <c r="T216" i="23"/>
  <c r="S216" i="23"/>
  <c r="T215" i="23"/>
  <c r="S215" i="23"/>
  <c r="T214" i="23"/>
  <c r="S214" i="23"/>
  <c r="T213" i="23"/>
  <c r="S213" i="23"/>
  <c r="T212" i="23"/>
  <c r="S212" i="23"/>
  <c r="T211" i="23"/>
  <c r="S211" i="23"/>
  <c r="T210" i="23"/>
  <c r="S210" i="23"/>
  <c r="T209" i="23"/>
  <c r="S209" i="23"/>
  <c r="T208" i="23"/>
  <c r="S208" i="23"/>
  <c r="T207" i="23"/>
  <c r="S207" i="23"/>
  <c r="T206" i="23"/>
  <c r="S206" i="23"/>
  <c r="T205" i="23"/>
  <c r="S205" i="23"/>
  <c r="T204" i="23"/>
  <c r="S204" i="23"/>
  <c r="T203" i="23"/>
  <c r="S203" i="23"/>
  <c r="T202" i="23"/>
  <c r="S202" i="23"/>
  <c r="T201" i="23"/>
  <c r="S201" i="23"/>
  <c r="T200" i="23"/>
  <c r="S200" i="23"/>
  <c r="T199" i="23"/>
  <c r="S199" i="23"/>
  <c r="T198" i="23"/>
  <c r="S198" i="23"/>
  <c r="T197" i="23"/>
  <c r="S197" i="23"/>
  <c r="T196" i="23"/>
  <c r="S196" i="23"/>
  <c r="T195" i="23"/>
  <c r="S195" i="23"/>
  <c r="T194" i="23"/>
  <c r="S194" i="23"/>
  <c r="T193" i="23"/>
  <c r="S193" i="23"/>
  <c r="T192" i="23"/>
  <c r="S192" i="23"/>
  <c r="T191" i="23"/>
  <c r="S191" i="23"/>
  <c r="T190" i="23"/>
  <c r="S190" i="23"/>
  <c r="T189" i="23"/>
  <c r="S189" i="23"/>
  <c r="T188" i="23"/>
  <c r="S188" i="23"/>
  <c r="T187" i="23"/>
  <c r="S187" i="23"/>
  <c r="T186" i="23"/>
  <c r="S186" i="23"/>
  <c r="T185" i="23"/>
  <c r="S185" i="23"/>
  <c r="T184" i="23"/>
  <c r="S184" i="23"/>
  <c r="T183" i="23"/>
  <c r="S183" i="23"/>
  <c r="T182" i="23"/>
  <c r="S182" i="23"/>
  <c r="T181" i="23"/>
  <c r="S181" i="23"/>
  <c r="T180" i="23"/>
  <c r="S180" i="23"/>
  <c r="T179" i="23"/>
  <c r="S179" i="23"/>
  <c r="T178" i="23"/>
  <c r="S178" i="23"/>
  <c r="T177" i="23"/>
  <c r="S177" i="23"/>
  <c r="T176" i="23"/>
  <c r="S176" i="23"/>
  <c r="T175" i="23"/>
  <c r="S175" i="23"/>
  <c r="T174" i="23"/>
  <c r="S174" i="23"/>
  <c r="T173" i="23"/>
  <c r="S173" i="23"/>
  <c r="T172" i="23"/>
  <c r="S172" i="23"/>
  <c r="T171" i="23"/>
  <c r="S171" i="23"/>
  <c r="T170" i="23"/>
  <c r="S170" i="23"/>
  <c r="T169" i="23"/>
  <c r="S169" i="23"/>
  <c r="T168" i="23"/>
  <c r="S168" i="23"/>
  <c r="T167" i="23"/>
  <c r="S167" i="23"/>
  <c r="T166" i="23"/>
  <c r="S166" i="23"/>
  <c r="T165" i="23"/>
  <c r="S165" i="23"/>
  <c r="T164" i="23"/>
  <c r="S164" i="23"/>
  <c r="T163" i="23"/>
  <c r="S163" i="23"/>
  <c r="T162" i="23"/>
  <c r="S162" i="23"/>
  <c r="T161" i="23"/>
  <c r="S161" i="23"/>
  <c r="T160" i="23"/>
  <c r="S160" i="23"/>
  <c r="T159" i="23"/>
  <c r="S159" i="23"/>
  <c r="T158" i="23"/>
  <c r="S158" i="23"/>
  <c r="T157" i="23"/>
  <c r="S157" i="23"/>
  <c r="T156" i="23"/>
  <c r="S156" i="23"/>
  <c r="T155" i="23"/>
  <c r="S155" i="23"/>
  <c r="T154" i="23"/>
  <c r="S154" i="23"/>
  <c r="T153" i="23"/>
  <c r="S153" i="23"/>
  <c r="T152" i="23"/>
  <c r="S152" i="23"/>
  <c r="T151" i="23"/>
  <c r="S151" i="23"/>
  <c r="T150" i="23"/>
  <c r="S150" i="23"/>
  <c r="T149" i="23"/>
  <c r="S149" i="23"/>
  <c r="T148" i="23"/>
  <c r="S148" i="23"/>
  <c r="T147" i="23"/>
  <c r="S147" i="23"/>
  <c r="T146" i="23"/>
  <c r="S146" i="23"/>
  <c r="T145" i="23"/>
  <c r="S145" i="23"/>
  <c r="T144" i="23"/>
  <c r="S144" i="23"/>
  <c r="T143" i="23"/>
  <c r="S143" i="23"/>
  <c r="T142" i="23"/>
  <c r="S142" i="23"/>
  <c r="T141" i="23"/>
  <c r="S141" i="23"/>
  <c r="T140" i="23"/>
  <c r="S140" i="23"/>
  <c r="T139" i="23"/>
  <c r="S139" i="23"/>
  <c r="T138" i="23"/>
  <c r="S138" i="23"/>
  <c r="T137" i="23"/>
  <c r="S137" i="23"/>
  <c r="T136" i="23"/>
  <c r="S136" i="23"/>
  <c r="T135" i="23"/>
  <c r="S135" i="23"/>
  <c r="T134" i="23"/>
  <c r="S134" i="23"/>
  <c r="T133" i="23"/>
  <c r="S133" i="23"/>
  <c r="T132" i="23"/>
  <c r="S132" i="23"/>
  <c r="T131" i="23"/>
  <c r="S131" i="23"/>
  <c r="T130" i="23"/>
  <c r="S130" i="23"/>
  <c r="T129" i="23"/>
  <c r="S129" i="23"/>
  <c r="T128" i="23"/>
  <c r="S128" i="23"/>
  <c r="T127" i="23"/>
  <c r="S127" i="23"/>
  <c r="T126" i="23"/>
  <c r="S126" i="23"/>
  <c r="T125" i="23"/>
  <c r="S125" i="23"/>
  <c r="T124" i="23"/>
  <c r="S124" i="23"/>
  <c r="T123" i="23"/>
  <c r="S123" i="23"/>
  <c r="T122" i="23"/>
  <c r="S122" i="23"/>
  <c r="T121" i="23"/>
  <c r="S121" i="23"/>
  <c r="T120" i="23"/>
  <c r="S120" i="23"/>
  <c r="T119" i="23"/>
  <c r="S119" i="23"/>
  <c r="T118" i="23"/>
  <c r="S118" i="23"/>
  <c r="T117" i="23"/>
  <c r="S117" i="23"/>
  <c r="T116" i="23"/>
  <c r="S116" i="23"/>
  <c r="T115" i="23"/>
  <c r="S115" i="23"/>
  <c r="T114" i="23"/>
  <c r="S114" i="23"/>
  <c r="T113" i="23"/>
  <c r="S113" i="23"/>
  <c r="T112" i="23"/>
  <c r="S112" i="23"/>
  <c r="T111" i="23"/>
  <c r="S111" i="23"/>
  <c r="T110" i="23"/>
  <c r="S110" i="23"/>
  <c r="T109" i="23"/>
  <c r="S109" i="23"/>
  <c r="T108" i="23"/>
  <c r="S108" i="23"/>
  <c r="T107" i="23"/>
  <c r="S107" i="23"/>
  <c r="T106" i="23"/>
  <c r="S106" i="23"/>
  <c r="T105" i="23"/>
  <c r="S105" i="23"/>
  <c r="T104" i="23"/>
  <c r="S104" i="23"/>
  <c r="T103" i="23"/>
  <c r="S103" i="23"/>
  <c r="T102" i="23"/>
  <c r="S102" i="23"/>
  <c r="T101" i="23"/>
  <c r="S101" i="23"/>
  <c r="T100" i="23"/>
  <c r="S100" i="23"/>
  <c r="T99" i="23"/>
  <c r="S99" i="23"/>
  <c r="T98" i="23"/>
  <c r="S98" i="23"/>
  <c r="T97" i="23"/>
  <c r="S97" i="23"/>
  <c r="T96" i="23"/>
  <c r="S96" i="23"/>
  <c r="T95" i="23"/>
  <c r="S95" i="23"/>
  <c r="T94" i="23"/>
  <c r="S94" i="23"/>
  <c r="T93" i="23"/>
  <c r="S93" i="23"/>
  <c r="T92" i="23"/>
  <c r="S92" i="23"/>
  <c r="T91" i="23"/>
  <c r="S91" i="23"/>
  <c r="T90" i="23"/>
  <c r="S90" i="23"/>
  <c r="T89" i="23"/>
  <c r="S89" i="23"/>
  <c r="T88" i="23"/>
  <c r="S88" i="23"/>
  <c r="T87" i="23"/>
  <c r="S87" i="23"/>
  <c r="T86" i="23"/>
  <c r="S86" i="23"/>
  <c r="T85" i="23"/>
  <c r="S85" i="23"/>
  <c r="T84" i="23"/>
  <c r="S84" i="23"/>
  <c r="T83" i="23"/>
  <c r="S83" i="23"/>
  <c r="T82" i="23"/>
  <c r="S82" i="23"/>
  <c r="T81" i="23"/>
  <c r="S81" i="23"/>
  <c r="T80" i="23"/>
  <c r="S80" i="23"/>
  <c r="T79" i="23"/>
  <c r="S79" i="23"/>
  <c r="T78" i="23"/>
  <c r="S78" i="23"/>
  <c r="T77" i="23"/>
  <c r="S77" i="23"/>
  <c r="T76" i="23"/>
  <c r="S76" i="23"/>
  <c r="T75" i="23"/>
  <c r="S75" i="23"/>
  <c r="T74" i="23"/>
  <c r="S74" i="23"/>
  <c r="T73" i="23"/>
  <c r="S73" i="23"/>
  <c r="T72" i="23"/>
  <c r="S72" i="23"/>
  <c r="T71" i="23"/>
  <c r="S71" i="23"/>
  <c r="T70" i="23"/>
  <c r="S70" i="23"/>
  <c r="T69" i="23"/>
  <c r="S69" i="23"/>
  <c r="T68" i="23"/>
  <c r="S68" i="23"/>
  <c r="T67" i="23"/>
  <c r="S67" i="23"/>
  <c r="T66" i="23"/>
  <c r="S66" i="23"/>
  <c r="T65" i="23"/>
  <c r="S65" i="23"/>
  <c r="T64" i="23"/>
  <c r="S64" i="23"/>
  <c r="T63" i="23"/>
  <c r="S63" i="23"/>
  <c r="T62" i="23"/>
  <c r="S62" i="23"/>
  <c r="T61" i="23"/>
  <c r="S61" i="23"/>
  <c r="T60" i="23"/>
  <c r="S60" i="23"/>
  <c r="T59" i="23"/>
  <c r="S59" i="23"/>
  <c r="T58" i="23"/>
  <c r="S58" i="23"/>
  <c r="T57" i="23"/>
  <c r="S57" i="23"/>
  <c r="T56" i="23"/>
  <c r="S56" i="23"/>
  <c r="T55" i="23"/>
  <c r="S55" i="23"/>
  <c r="T54" i="23"/>
  <c r="S54" i="23"/>
  <c r="S724" i="13"/>
  <c r="Q783" i="23"/>
  <c r="P783" i="23"/>
  <c r="Q782" i="23"/>
  <c r="P782" i="23"/>
  <c r="R782" i="23" s="1"/>
  <c r="Q781" i="23"/>
  <c r="P781" i="23"/>
  <c r="R781" i="23" s="1"/>
  <c r="Q779" i="23"/>
  <c r="P779" i="23"/>
  <c r="R779" i="23" s="1"/>
  <c r="Q778" i="23"/>
  <c r="P778" i="23"/>
  <c r="R778" i="23" s="1"/>
  <c r="Q777" i="23"/>
  <c r="P777" i="23"/>
  <c r="R777" i="23" s="1"/>
  <c r="Q776" i="23"/>
  <c r="P776" i="23"/>
  <c r="Q775" i="23"/>
  <c r="P775" i="23"/>
  <c r="R775" i="23" s="1"/>
  <c r="Q774" i="23"/>
  <c r="P774" i="23"/>
  <c r="Q773" i="23"/>
  <c r="P773" i="23"/>
  <c r="R773" i="23" s="1"/>
  <c r="Q772" i="23"/>
  <c r="P772" i="23"/>
  <c r="R772" i="23" s="1"/>
  <c r="Q771" i="23"/>
  <c r="P771" i="23"/>
  <c r="R771" i="23" s="1"/>
  <c r="Q770" i="23"/>
  <c r="P770" i="23"/>
  <c r="Q769" i="23"/>
  <c r="P769" i="23"/>
  <c r="R769" i="23" s="1"/>
  <c r="Q768" i="23"/>
  <c r="P768" i="23"/>
  <c r="Q767" i="23"/>
  <c r="P767" i="23"/>
  <c r="R767" i="23" s="1"/>
  <c r="Q766" i="23"/>
  <c r="P766" i="23"/>
  <c r="R766" i="23" s="1"/>
  <c r="Q765" i="23"/>
  <c r="P765" i="23"/>
  <c r="R765" i="23" s="1"/>
  <c r="Q764" i="23"/>
  <c r="P764" i="23"/>
  <c r="Q763" i="23"/>
  <c r="P763" i="23"/>
  <c r="R763" i="23" s="1"/>
  <c r="Q762" i="23"/>
  <c r="P762" i="23"/>
  <c r="R762" i="23" s="1"/>
  <c r="Q761" i="23"/>
  <c r="P761" i="23"/>
  <c r="R761" i="23" s="1"/>
  <c r="Q760" i="23"/>
  <c r="P760" i="23"/>
  <c r="R760" i="23" s="1"/>
  <c r="P759" i="23"/>
  <c r="Q758" i="23"/>
  <c r="P758" i="23"/>
  <c r="Q757" i="23"/>
  <c r="P757" i="23"/>
  <c r="Q756" i="23"/>
  <c r="P756" i="23"/>
  <c r="Q755" i="23"/>
  <c r="P755" i="23"/>
  <c r="Q754" i="23"/>
  <c r="P754" i="23"/>
  <c r="Q753" i="23"/>
  <c r="P753" i="23"/>
  <c r="R753" i="23" s="1"/>
  <c r="Q752" i="23"/>
  <c r="P752" i="23"/>
  <c r="Q751" i="23"/>
  <c r="P751" i="23"/>
  <c r="Q750" i="23"/>
  <c r="P750" i="23"/>
  <c r="Q749" i="23"/>
  <c r="R749" i="23" s="1"/>
  <c r="P749" i="23"/>
  <c r="Q748" i="23"/>
  <c r="P748" i="23"/>
  <c r="Q747" i="23"/>
  <c r="P747" i="23"/>
  <c r="R747" i="23" s="1"/>
  <c r="Q746" i="23"/>
  <c r="P746" i="23"/>
  <c r="Q745" i="23"/>
  <c r="P745" i="23"/>
  <c r="Q744" i="23"/>
  <c r="P744" i="23"/>
  <c r="Q743" i="23"/>
  <c r="P743" i="23"/>
  <c r="Q742" i="23"/>
  <c r="P742" i="23"/>
  <c r="Q741" i="23"/>
  <c r="P741" i="23"/>
  <c r="R741" i="23" s="1"/>
  <c r="Q740" i="23"/>
  <c r="P740" i="23"/>
  <c r="Q739" i="23"/>
  <c r="P739" i="23"/>
  <c r="Q738" i="23"/>
  <c r="P738" i="23"/>
  <c r="Q737" i="23"/>
  <c r="P737" i="23"/>
  <c r="Q736" i="23"/>
  <c r="P736" i="23"/>
  <c r="Q735" i="23"/>
  <c r="P735" i="23"/>
  <c r="R735" i="23" s="1"/>
  <c r="Q734" i="23"/>
  <c r="P734" i="23"/>
  <c r="Q733" i="23"/>
  <c r="P733" i="23"/>
  <c r="Q732" i="23"/>
  <c r="P732" i="23"/>
  <c r="Q731" i="23"/>
  <c r="P731" i="23"/>
  <c r="Q730" i="23"/>
  <c r="P730" i="23"/>
  <c r="Q729" i="23"/>
  <c r="P729" i="23"/>
  <c r="R729" i="23" s="1"/>
  <c r="Q728" i="23"/>
  <c r="P728" i="23"/>
  <c r="Q727" i="23"/>
  <c r="P727" i="23"/>
  <c r="Q726" i="23"/>
  <c r="P726" i="23"/>
  <c r="Q725" i="23"/>
  <c r="R725" i="23" s="1"/>
  <c r="P725" i="23"/>
  <c r="Q724" i="23"/>
  <c r="P724" i="23"/>
  <c r="Q723" i="23"/>
  <c r="P723" i="23"/>
  <c r="R723" i="23" s="1"/>
  <c r="Q722" i="23"/>
  <c r="P722" i="23"/>
  <c r="Q721" i="23"/>
  <c r="P721" i="23"/>
  <c r="Q720" i="23"/>
  <c r="P720" i="23"/>
  <c r="Q719" i="23"/>
  <c r="R719" i="23" s="1"/>
  <c r="P719" i="23"/>
  <c r="Q718" i="23"/>
  <c r="P718" i="23"/>
  <c r="Q717" i="23"/>
  <c r="P717" i="23"/>
  <c r="R717" i="23" s="1"/>
  <c r="Q716" i="23"/>
  <c r="P716" i="23"/>
  <c r="Q715" i="23"/>
  <c r="P715" i="23"/>
  <c r="Q714" i="23"/>
  <c r="P714" i="23"/>
  <c r="Q713" i="23"/>
  <c r="P713" i="23"/>
  <c r="Q712" i="23"/>
  <c r="P712" i="23"/>
  <c r="Q711" i="23"/>
  <c r="P711" i="23"/>
  <c r="R711" i="23" s="1"/>
  <c r="Q710" i="23"/>
  <c r="P710" i="23"/>
  <c r="Q709" i="23"/>
  <c r="P709" i="23"/>
  <c r="Q708" i="23"/>
  <c r="P708" i="23"/>
  <c r="Q707" i="23"/>
  <c r="P707" i="23"/>
  <c r="Q706" i="23"/>
  <c r="P706" i="23"/>
  <c r="Q705" i="23"/>
  <c r="P705" i="23"/>
  <c r="R705" i="23" s="1"/>
  <c r="Q704" i="23"/>
  <c r="P704" i="23"/>
  <c r="Q703" i="23"/>
  <c r="P703" i="23"/>
  <c r="Q702" i="23"/>
  <c r="P702" i="23"/>
  <c r="Q701" i="23"/>
  <c r="R701" i="23" s="1"/>
  <c r="P701" i="23"/>
  <c r="Q700" i="23"/>
  <c r="P700" i="23"/>
  <c r="Q699" i="23"/>
  <c r="P699" i="23"/>
  <c r="R699" i="23" s="1"/>
  <c r="Q698" i="23"/>
  <c r="P698" i="23"/>
  <c r="Q697" i="23"/>
  <c r="P697" i="23"/>
  <c r="Q696" i="23"/>
  <c r="P696" i="23"/>
  <c r="Q695" i="23"/>
  <c r="P695" i="23"/>
  <c r="Q694" i="23"/>
  <c r="P694" i="23"/>
  <c r="Q693" i="23"/>
  <c r="P693" i="23"/>
  <c r="R693" i="23" s="1"/>
  <c r="Q692" i="23"/>
  <c r="P692" i="23"/>
  <c r="Q691" i="23"/>
  <c r="P691" i="23"/>
  <c r="Q690" i="23"/>
  <c r="P690" i="23"/>
  <c r="Q689" i="23"/>
  <c r="R689" i="23" s="1"/>
  <c r="P689" i="23"/>
  <c r="Q688" i="23"/>
  <c r="P688" i="23"/>
  <c r="Q687" i="23"/>
  <c r="P687" i="23"/>
  <c r="R687" i="23" s="1"/>
  <c r="Q686" i="23"/>
  <c r="P686" i="23"/>
  <c r="Q685" i="23"/>
  <c r="P685" i="23"/>
  <c r="Q684" i="23"/>
  <c r="P684" i="23"/>
  <c r="Q683" i="23"/>
  <c r="P683" i="23"/>
  <c r="Q682" i="23"/>
  <c r="P682" i="23"/>
  <c r="Q681" i="23"/>
  <c r="P681" i="23"/>
  <c r="R681" i="23" s="1"/>
  <c r="Q680" i="23"/>
  <c r="P680" i="23"/>
  <c r="Q679" i="23"/>
  <c r="P679" i="23"/>
  <c r="Q678" i="23"/>
  <c r="P678" i="23"/>
  <c r="Q677" i="23"/>
  <c r="R677" i="23" s="1"/>
  <c r="P677" i="23"/>
  <c r="Q676" i="23"/>
  <c r="P676" i="23"/>
  <c r="Q675" i="23"/>
  <c r="P675" i="23"/>
  <c r="Q674" i="23"/>
  <c r="P674" i="23"/>
  <c r="Q673" i="23"/>
  <c r="P673" i="23"/>
  <c r="Q672" i="23"/>
  <c r="P672" i="23"/>
  <c r="Q671" i="23"/>
  <c r="P671" i="23"/>
  <c r="Q670" i="23"/>
  <c r="P670" i="23"/>
  <c r="Q669" i="23"/>
  <c r="P669" i="23"/>
  <c r="R669" i="23" s="1"/>
  <c r="Q668" i="23"/>
  <c r="P668" i="23"/>
  <c r="Q667" i="23"/>
  <c r="P667" i="23"/>
  <c r="Q666" i="23"/>
  <c r="P666" i="23"/>
  <c r="Q665" i="23"/>
  <c r="R665" i="23" s="1"/>
  <c r="P665" i="23"/>
  <c r="Q664" i="23"/>
  <c r="P664" i="23"/>
  <c r="Q663" i="23"/>
  <c r="P663" i="23"/>
  <c r="R663" i="23" s="1"/>
  <c r="Q662" i="23"/>
  <c r="P662" i="23"/>
  <c r="Q661" i="23"/>
  <c r="P661" i="23"/>
  <c r="Q660" i="23"/>
  <c r="P660" i="23"/>
  <c r="Q659" i="23"/>
  <c r="P659" i="23"/>
  <c r="Q658" i="23"/>
  <c r="P658" i="23"/>
  <c r="Q657" i="23"/>
  <c r="P657" i="23"/>
  <c r="R657" i="23" s="1"/>
  <c r="Q656" i="23"/>
  <c r="P656" i="23"/>
  <c r="Q655" i="23"/>
  <c r="P655" i="23"/>
  <c r="Q654" i="23"/>
  <c r="P654" i="23"/>
  <c r="Q653" i="23"/>
  <c r="R653" i="23" s="1"/>
  <c r="P653" i="23"/>
  <c r="Q652" i="23"/>
  <c r="P652" i="23"/>
  <c r="Q651" i="23"/>
  <c r="P651" i="23"/>
  <c r="R651" i="23" s="1"/>
  <c r="Q650" i="23"/>
  <c r="R650" i="23" s="1"/>
  <c r="P650" i="23"/>
  <c r="Q649" i="23"/>
  <c r="P649" i="23"/>
  <c r="Q648" i="23"/>
  <c r="P648" i="23"/>
  <c r="Q647" i="23"/>
  <c r="P647" i="23"/>
  <c r="Q646" i="23"/>
  <c r="P646" i="23"/>
  <c r="Q645" i="23"/>
  <c r="P645" i="23"/>
  <c r="R645" i="23" s="1"/>
  <c r="Q644" i="23"/>
  <c r="P644" i="23"/>
  <c r="Q643" i="23"/>
  <c r="P643" i="23"/>
  <c r="Q642" i="23"/>
  <c r="P642" i="23"/>
  <c r="Q641" i="23"/>
  <c r="P641" i="23"/>
  <c r="Q640" i="23"/>
  <c r="P640" i="23"/>
  <c r="Q639" i="23"/>
  <c r="P639" i="23"/>
  <c r="R639" i="23" s="1"/>
  <c r="Q638" i="23"/>
  <c r="P638" i="23"/>
  <c r="Q637" i="23"/>
  <c r="P637" i="23"/>
  <c r="Q636" i="23"/>
  <c r="P636" i="23"/>
  <c r="Q635" i="23"/>
  <c r="R635" i="23" s="1"/>
  <c r="P635" i="23"/>
  <c r="Q634" i="23"/>
  <c r="P634" i="23"/>
  <c r="Q633" i="23"/>
  <c r="P633" i="23"/>
  <c r="R633" i="23" s="1"/>
  <c r="Q632" i="23"/>
  <c r="P632" i="23"/>
  <c r="Q631" i="23"/>
  <c r="P631" i="23"/>
  <c r="Q630" i="23"/>
  <c r="P630" i="23"/>
  <c r="P629" i="23"/>
  <c r="R629" i="23" s="1"/>
  <c r="Q628" i="23"/>
  <c r="P628" i="23"/>
  <c r="R628" i="23" s="1"/>
  <c r="Q627" i="23"/>
  <c r="P627" i="23"/>
  <c r="R627" i="23" s="1"/>
  <c r="Q626" i="23"/>
  <c r="P626" i="23"/>
  <c r="R626" i="23" s="1"/>
  <c r="Q625" i="23"/>
  <c r="P625" i="23"/>
  <c r="Q624" i="23"/>
  <c r="P624" i="23"/>
  <c r="R624" i="23" s="1"/>
  <c r="Q623" i="23"/>
  <c r="P623" i="23"/>
  <c r="R623" i="23" s="1"/>
  <c r="Q622" i="23"/>
  <c r="P622" i="23"/>
  <c r="R622" i="23" s="1"/>
  <c r="Q621" i="23"/>
  <c r="P621" i="23"/>
  <c r="R621" i="23" s="1"/>
  <c r="Q620" i="23"/>
  <c r="P620" i="23"/>
  <c r="R620" i="23" s="1"/>
  <c r="Q619" i="23"/>
  <c r="P619" i="23"/>
  <c r="Q618" i="23"/>
  <c r="P618" i="23"/>
  <c r="R618" i="23" s="1"/>
  <c r="Q617" i="23"/>
  <c r="P617" i="23"/>
  <c r="Q616" i="23"/>
  <c r="P616" i="23"/>
  <c r="R616" i="23" s="1"/>
  <c r="Q615" i="23"/>
  <c r="P615" i="23"/>
  <c r="R615" i="23" s="1"/>
  <c r="Q614" i="23"/>
  <c r="P614" i="23"/>
  <c r="R614" i="23" s="1"/>
  <c r="Q613" i="23"/>
  <c r="P613" i="23"/>
  <c r="Q612" i="23"/>
  <c r="P612" i="23"/>
  <c r="R612" i="23" s="1"/>
  <c r="Q611" i="23"/>
  <c r="P611" i="23"/>
  <c r="Q610" i="23"/>
  <c r="P610" i="23"/>
  <c r="R610" i="23" s="1"/>
  <c r="Q609" i="23"/>
  <c r="P609" i="23"/>
  <c r="R609" i="23" s="1"/>
  <c r="Q608" i="23"/>
  <c r="P608" i="23"/>
  <c r="R608" i="23" s="1"/>
  <c r="Q607" i="23"/>
  <c r="P607" i="23"/>
  <c r="Q606" i="23"/>
  <c r="P606" i="23"/>
  <c r="R606" i="23" s="1"/>
  <c r="Q605" i="23"/>
  <c r="P605" i="23"/>
  <c r="Q604" i="23"/>
  <c r="P604" i="23"/>
  <c r="R604" i="23" s="1"/>
  <c r="Q603" i="23"/>
  <c r="P603" i="23"/>
  <c r="R603" i="23" s="1"/>
  <c r="Q602" i="23"/>
  <c r="P602" i="23"/>
  <c r="R602" i="23" s="1"/>
  <c r="Q601" i="23"/>
  <c r="P601" i="23"/>
  <c r="Q600" i="23"/>
  <c r="P600" i="23"/>
  <c r="R600" i="23" s="1"/>
  <c r="Q599" i="23"/>
  <c r="P599" i="23"/>
  <c r="R599" i="23" s="1"/>
  <c r="Q598" i="23"/>
  <c r="P598" i="23"/>
  <c r="R598" i="23" s="1"/>
  <c r="Q597" i="23"/>
  <c r="P597" i="23"/>
  <c r="R597" i="23" s="1"/>
  <c r="Q596" i="23"/>
  <c r="P596" i="23"/>
  <c r="R596" i="23" s="1"/>
  <c r="Q595" i="23"/>
  <c r="P595" i="23"/>
  <c r="Q594" i="23"/>
  <c r="P594" i="23"/>
  <c r="R594" i="23" s="1"/>
  <c r="Q593" i="23"/>
  <c r="P593" i="23"/>
  <c r="R593" i="23" s="1"/>
  <c r="Q592" i="23"/>
  <c r="P592" i="23"/>
  <c r="R592" i="23" s="1"/>
  <c r="Q591" i="23"/>
  <c r="P591" i="23"/>
  <c r="R591" i="23" s="1"/>
  <c r="Q590" i="23"/>
  <c r="P590" i="23"/>
  <c r="R590" i="23" s="1"/>
  <c r="Q589" i="23"/>
  <c r="P589" i="23"/>
  <c r="Q588" i="23"/>
  <c r="P588" i="23"/>
  <c r="R588" i="23" s="1"/>
  <c r="Q587" i="23"/>
  <c r="P587" i="23"/>
  <c r="Q586" i="23"/>
  <c r="P586" i="23"/>
  <c r="R586" i="23" s="1"/>
  <c r="Q585" i="23"/>
  <c r="P585" i="23"/>
  <c r="R585" i="23" s="1"/>
  <c r="Q584" i="23"/>
  <c r="P584" i="23"/>
  <c r="R584" i="23" s="1"/>
  <c r="Q583" i="23"/>
  <c r="P583" i="23"/>
  <c r="Q582" i="23"/>
  <c r="P582" i="23"/>
  <c r="R582" i="23" s="1"/>
  <c r="Q581" i="23"/>
  <c r="P581" i="23"/>
  <c r="R581" i="23" s="1"/>
  <c r="Q580" i="23"/>
  <c r="P580" i="23"/>
  <c r="Q579" i="23"/>
  <c r="P579" i="23"/>
  <c r="R579" i="23" s="1"/>
  <c r="Q578" i="23"/>
  <c r="P578" i="23"/>
  <c r="R578" i="23" s="1"/>
  <c r="Q577" i="23"/>
  <c r="P577" i="23"/>
  <c r="Q576" i="23"/>
  <c r="P576" i="23"/>
  <c r="R576" i="23" s="1"/>
  <c r="Q575" i="23"/>
  <c r="P575" i="23"/>
  <c r="R575" i="23" s="1"/>
  <c r="Q574" i="23"/>
  <c r="P574" i="23"/>
  <c r="R574" i="23" s="1"/>
  <c r="Q573" i="23"/>
  <c r="P573" i="23"/>
  <c r="R573" i="23" s="1"/>
  <c r="Q572" i="23"/>
  <c r="P572" i="23"/>
  <c r="R572" i="23" s="1"/>
  <c r="Q571" i="23"/>
  <c r="P571" i="23"/>
  <c r="Q570" i="23"/>
  <c r="P570" i="23"/>
  <c r="R570" i="23" s="1"/>
  <c r="Q569" i="23"/>
  <c r="P569" i="23"/>
  <c r="Q568" i="23"/>
  <c r="P568" i="23"/>
  <c r="R568" i="23" s="1"/>
  <c r="Q567" i="23"/>
  <c r="P567" i="23"/>
  <c r="R567" i="23" s="1"/>
  <c r="Q566" i="23"/>
  <c r="P566" i="23"/>
  <c r="R566" i="23" s="1"/>
  <c r="Q565" i="23"/>
  <c r="P565" i="23"/>
  <c r="Q564" i="23"/>
  <c r="P564" i="23"/>
  <c r="R564" i="23" s="1"/>
  <c r="Q563" i="23"/>
  <c r="P563" i="23"/>
  <c r="R563" i="23" s="1"/>
  <c r="Q562" i="23"/>
  <c r="P562" i="23"/>
  <c r="R562" i="23" s="1"/>
  <c r="Q561" i="23"/>
  <c r="P561" i="23"/>
  <c r="R561" i="23" s="1"/>
  <c r="Q560" i="23"/>
  <c r="P560" i="23"/>
  <c r="R560" i="23" s="1"/>
  <c r="Q559" i="23"/>
  <c r="P559" i="23"/>
  <c r="Q558" i="23"/>
  <c r="P558" i="23"/>
  <c r="R558" i="23" s="1"/>
  <c r="Q557" i="23"/>
  <c r="P557" i="23"/>
  <c r="R557" i="23" s="1"/>
  <c r="Q556" i="23"/>
  <c r="P556" i="23"/>
  <c r="R556" i="23" s="1"/>
  <c r="Q555" i="23"/>
  <c r="P555" i="23"/>
  <c r="R555" i="23" s="1"/>
  <c r="Q554" i="23"/>
  <c r="P554" i="23"/>
  <c r="R554" i="23" s="1"/>
  <c r="Q553" i="23"/>
  <c r="P553" i="23"/>
  <c r="Q552" i="23"/>
  <c r="P552" i="23"/>
  <c r="R552" i="23" s="1"/>
  <c r="Q551" i="23"/>
  <c r="P551" i="23"/>
  <c r="Q550" i="23"/>
  <c r="P550" i="23"/>
  <c r="R550" i="23" s="1"/>
  <c r="Q549" i="23"/>
  <c r="P549" i="23"/>
  <c r="R549" i="23" s="1"/>
  <c r="Q548" i="23"/>
  <c r="P548" i="23"/>
  <c r="R548" i="23" s="1"/>
  <c r="Q547" i="23"/>
  <c r="P547" i="23"/>
  <c r="Q546" i="23"/>
  <c r="P546" i="23"/>
  <c r="R546" i="23" s="1"/>
  <c r="Q545" i="23"/>
  <c r="P545" i="23"/>
  <c r="Q544" i="23"/>
  <c r="P544" i="23"/>
  <c r="R544" i="23" s="1"/>
  <c r="Q543" i="23"/>
  <c r="P543" i="23"/>
  <c r="R543" i="23" s="1"/>
  <c r="Q542" i="23"/>
  <c r="P542" i="23"/>
  <c r="R542" i="23" s="1"/>
  <c r="Q541" i="23"/>
  <c r="P541" i="23"/>
  <c r="Q540" i="23"/>
  <c r="P540" i="23"/>
  <c r="R540" i="23" s="1"/>
  <c r="Q539" i="23"/>
  <c r="P539" i="23"/>
  <c r="R539" i="23" s="1"/>
  <c r="Q538" i="23"/>
  <c r="P538" i="23"/>
  <c r="R538" i="23" s="1"/>
  <c r="Q537" i="23"/>
  <c r="P537" i="23"/>
  <c r="R537" i="23" s="1"/>
  <c r="Q536" i="23"/>
  <c r="P536" i="23"/>
  <c r="R536" i="23" s="1"/>
  <c r="Q535" i="23"/>
  <c r="P535" i="23"/>
  <c r="Q534" i="23"/>
  <c r="P534" i="23"/>
  <c r="R534" i="23" s="1"/>
  <c r="Q533" i="23"/>
  <c r="P533" i="23"/>
  <c r="Q532" i="23"/>
  <c r="P532" i="23"/>
  <c r="R532" i="23" s="1"/>
  <c r="Q531" i="23"/>
  <c r="P531" i="23"/>
  <c r="R531" i="23" s="1"/>
  <c r="Q530" i="23"/>
  <c r="P530" i="23"/>
  <c r="R530" i="23" s="1"/>
  <c r="Q529" i="23"/>
  <c r="P529" i="23"/>
  <c r="Q528" i="23"/>
  <c r="P528" i="23"/>
  <c r="R528" i="23" s="1"/>
  <c r="Q527" i="23"/>
  <c r="P527" i="23"/>
  <c r="R527" i="23" s="1"/>
  <c r="Q526" i="23"/>
  <c r="P526" i="23"/>
  <c r="R526" i="23" s="1"/>
  <c r="Q525" i="23"/>
  <c r="P525" i="23"/>
  <c r="R525" i="23" s="1"/>
  <c r="Q524" i="23"/>
  <c r="P524" i="23"/>
  <c r="R524" i="23" s="1"/>
  <c r="Q523" i="23"/>
  <c r="P523" i="23"/>
  <c r="Q522" i="23"/>
  <c r="P522" i="23"/>
  <c r="R522" i="23" s="1"/>
  <c r="Q521" i="23"/>
  <c r="P521" i="23"/>
  <c r="Q520" i="23"/>
  <c r="P520" i="23"/>
  <c r="R520" i="23" s="1"/>
  <c r="Q519" i="23"/>
  <c r="P519" i="23"/>
  <c r="R519" i="23" s="1"/>
  <c r="Q518" i="23"/>
  <c r="P518" i="23"/>
  <c r="R518" i="23" s="1"/>
  <c r="Q517" i="23"/>
  <c r="P517" i="23"/>
  <c r="Q516" i="23"/>
  <c r="P516" i="23"/>
  <c r="Q515" i="23"/>
  <c r="P515" i="23"/>
  <c r="Q514" i="23"/>
  <c r="P514" i="23"/>
  <c r="R514" i="23" s="1"/>
  <c r="Q513" i="23"/>
  <c r="P513" i="23"/>
  <c r="R513" i="23" s="1"/>
  <c r="Q512" i="23"/>
  <c r="P512" i="23"/>
  <c r="R512" i="23" s="1"/>
  <c r="Q511" i="23"/>
  <c r="P511" i="23"/>
  <c r="Q510" i="23"/>
  <c r="P510" i="23"/>
  <c r="R510" i="23" s="1"/>
  <c r="Q509" i="23"/>
  <c r="P509" i="23"/>
  <c r="R509" i="23" s="1"/>
  <c r="Q508" i="23"/>
  <c r="P508" i="23"/>
  <c r="R508" i="23" s="1"/>
  <c r="Q507" i="23"/>
  <c r="P507" i="23"/>
  <c r="R507" i="23" s="1"/>
  <c r="Q506" i="23"/>
  <c r="P506" i="23"/>
  <c r="R506" i="23" s="1"/>
  <c r="Q505" i="23"/>
  <c r="P505" i="23"/>
  <c r="Q504" i="23"/>
  <c r="P504" i="23"/>
  <c r="R504" i="23" s="1"/>
  <c r="Q503" i="23"/>
  <c r="P503" i="23"/>
  <c r="R503" i="23" s="1"/>
  <c r="Q502" i="23"/>
  <c r="P502" i="23"/>
  <c r="R502" i="23" s="1"/>
  <c r="Q501" i="23"/>
  <c r="P501" i="23"/>
  <c r="R501" i="23" s="1"/>
  <c r="Q499" i="23"/>
  <c r="P499" i="23"/>
  <c r="R499" i="23" s="1"/>
  <c r="Q498" i="23"/>
  <c r="P498" i="23"/>
  <c r="Q497" i="23"/>
  <c r="P497" i="23"/>
  <c r="R497" i="23" s="1"/>
  <c r="Q496" i="23"/>
  <c r="P496" i="23"/>
  <c r="R496" i="23" s="1"/>
  <c r="Q495" i="23"/>
  <c r="P495" i="23"/>
  <c r="R495" i="23" s="1"/>
  <c r="Q494" i="23"/>
  <c r="P494" i="23"/>
  <c r="R494" i="23" s="1"/>
  <c r="Q493" i="23"/>
  <c r="P493" i="23"/>
  <c r="R493" i="23" s="1"/>
  <c r="Q492" i="23"/>
  <c r="P492" i="23"/>
  <c r="Q491" i="23"/>
  <c r="P491" i="23"/>
  <c r="R491" i="23" s="1"/>
  <c r="Q490" i="23"/>
  <c r="P490" i="23"/>
  <c r="R490" i="23" s="1"/>
  <c r="Q489" i="23"/>
  <c r="P489" i="23"/>
  <c r="R489" i="23" s="1"/>
  <c r="Q488" i="23"/>
  <c r="P488" i="23"/>
  <c r="R488" i="23" s="1"/>
  <c r="Q487" i="23"/>
  <c r="P487" i="23"/>
  <c r="R487" i="23" s="1"/>
  <c r="Q486" i="23"/>
  <c r="P486" i="23"/>
  <c r="Q485" i="23"/>
  <c r="P485" i="23"/>
  <c r="R485" i="23" s="1"/>
  <c r="Q484" i="23"/>
  <c r="P484" i="23"/>
  <c r="R484" i="23" s="1"/>
  <c r="Q483" i="23"/>
  <c r="P483" i="23"/>
  <c r="R483" i="23" s="1"/>
  <c r="Q482" i="23"/>
  <c r="P482" i="23"/>
  <c r="R482" i="23" s="1"/>
  <c r="Q481" i="23"/>
  <c r="P481" i="23"/>
  <c r="R481" i="23" s="1"/>
  <c r="Q480" i="23"/>
  <c r="P480" i="23"/>
  <c r="Q479" i="23"/>
  <c r="P479" i="23"/>
  <c r="R479" i="23" s="1"/>
  <c r="Q478" i="23"/>
  <c r="P478" i="23"/>
  <c r="R478" i="23" s="1"/>
  <c r="Q477" i="23"/>
  <c r="P477" i="23"/>
  <c r="R477" i="23" s="1"/>
  <c r="Q476" i="23"/>
  <c r="P476" i="23"/>
  <c r="R476" i="23" s="1"/>
  <c r="Q475" i="23"/>
  <c r="P475" i="23"/>
  <c r="R475" i="23" s="1"/>
  <c r="Q474" i="23"/>
  <c r="P474" i="23"/>
  <c r="Q473" i="23"/>
  <c r="P473" i="23"/>
  <c r="Q472" i="23"/>
  <c r="P472" i="23"/>
  <c r="Q471" i="23"/>
  <c r="P471" i="23"/>
  <c r="Q470" i="23"/>
  <c r="P470" i="23"/>
  <c r="Q469" i="23"/>
  <c r="P469" i="23"/>
  <c r="Q468" i="23"/>
  <c r="P468" i="23"/>
  <c r="Q467" i="23"/>
  <c r="P467" i="23"/>
  <c r="Q466" i="23"/>
  <c r="P466" i="23"/>
  <c r="R466" i="23" s="1"/>
  <c r="Q465" i="23"/>
  <c r="P465" i="23"/>
  <c r="Q464" i="23"/>
  <c r="P464" i="23"/>
  <c r="R464" i="23" s="1"/>
  <c r="Q463" i="23"/>
  <c r="P463" i="23"/>
  <c r="R463" i="23" s="1"/>
  <c r="Q462" i="23"/>
  <c r="P462" i="23"/>
  <c r="Q461" i="23"/>
  <c r="P461" i="23"/>
  <c r="Q460" i="23"/>
  <c r="P460" i="23"/>
  <c r="R460" i="23" s="1"/>
  <c r="Q459" i="23"/>
  <c r="P459" i="23"/>
  <c r="Q458" i="23"/>
  <c r="P458" i="23"/>
  <c r="Q457" i="23"/>
  <c r="P457" i="23"/>
  <c r="Q456" i="23"/>
  <c r="P456" i="23"/>
  <c r="Q455" i="23"/>
  <c r="P455" i="23"/>
  <c r="Q454" i="23"/>
  <c r="P454" i="23"/>
  <c r="R454" i="23" s="1"/>
  <c r="Q453" i="23"/>
  <c r="P453" i="23"/>
  <c r="Q452" i="23"/>
  <c r="P452" i="23"/>
  <c r="R452" i="23" s="1"/>
  <c r="Q451" i="23"/>
  <c r="P451" i="23"/>
  <c r="R451" i="23" s="1"/>
  <c r="Q450" i="23"/>
  <c r="P450" i="23"/>
  <c r="Q449" i="23"/>
  <c r="P449" i="23"/>
  <c r="Q448" i="23"/>
  <c r="P448" i="23"/>
  <c r="Q447" i="23"/>
  <c r="P447" i="23"/>
  <c r="R447" i="23" s="1"/>
  <c r="Q446" i="23"/>
  <c r="P446" i="23"/>
  <c r="Q445" i="23"/>
  <c r="P445" i="23"/>
  <c r="R445" i="23" s="1"/>
  <c r="Q444" i="23"/>
  <c r="P444" i="23"/>
  <c r="Q443" i="23"/>
  <c r="P443" i="23"/>
  <c r="Q442" i="23"/>
  <c r="P442" i="23"/>
  <c r="R442" i="23" s="1"/>
  <c r="Q441" i="23"/>
  <c r="P441" i="23"/>
  <c r="R441" i="23" s="1"/>
  <c r="Q440" i="23"/>
  <c r="P440" i="23"/>
  <c r="R440" i="23" s="1"/>
  <c r="Q439" i="23"/>
  <c r="P439" i="23"/>
  <c r="Q438" i="23"/>
  <c r="P438" i="23"/>
  <c r="Q437" i="23"/>
  <c r="P437" i="23"/>
  <c r="Q436" i="23"/>
  <c r="P436" i="23"/>
  <c r="R436" i="23" s="1"/>
  <c r="Q435" i="23"/>
  <c r="P435" i="23"/>
  <c r="R435" i="23" s="1"/>
  <c r="Q434" i="23"/>
  <c r="P434" i="23"/>
  <c r="Q433" i="23"/>
  <c r="R433" i="23" s="1"/>
  <c r="P433" i="23"/>
  <c r="Q432" i="23"/>
  <c r="P432" i="23"/>
  <c r="R432" i="23" s="1"/>
  <c r="Q431" i="23"/>
  <c r="P431" i="23"/>
  <c r="Q430" i="23"/>
  <c r="P430" i="23"/>
  <c r="R430" i="23" s="1"/>
  <c r="Q429" i="23"/>
  <c r="P429" i="23"/>
  <c r="R429" i="23" s="1"/>
  <c r="Q428" i="23"/>
  <c r="P428" i="23"/>
  <c r="R428" i="23" s="1"/>
  <c r="Q427" i="23"/>
  <c r="P427" i="23"/>
  <c r="R427" i="23" s="1"/>
  <c r="Q426" i="23"/>
  <c r="P426" i="23"/>
  <c r="R426" i="23" s="1"/>
  <c r="Q425" i="23"/>
  <c r="P425" i="23"/>
  <c r="Q424" i="23"/>
  <c r="P424" i="23"/>
  <c r="Q423" i="23"/>
  <c r="P423" i="23"/>
  <c r="R423" i="23" s="1"/>
  <c r="Q422" i="23"/>
  <c r="P422" i="23"/>
  <c r="Q421" i="23"/>
  <c r="P421" i="23"/>
  <c r="Q420" i="23"/>
  <c r="P420" i="23"/>
  <c r="R420" i="23" s="1"/>
  <c r="Q419" i="23"/>
  <c r="P419" i="23"/>
  <c r="Q418" i="23"/>
  <c r="P418" i="23"/>
  <c r="R418" i="23" s="1"/>
  <c r="Q417" i="23"/>
  <c r="P417" i="23"/>
  <c r="R417" i="23" s="1"/>
  <c r="Q416" i="23"/>
  <c r="P416" i="23"/>
  <c r="R416" i="23" s="1"/>
  <c r="Q415" i="23"/>
  <c r="P415" i="23"/>
  <c r="R415" i="23" s="1"/>
  <c r="Q414" i="23"/>
  <c r="P414" i="23"/>
  <c r="Q413" i="23"/>
  <c r="P413" i="23"/>
  <c r="R413" i="23" s="1"/>
  <c r="Q412" i="23"/>
  <c r="P412" i="23"/>
  <c r="Q411" i="23"/>
  <c r="P411" i="23"/>
  <c r="R411" i="23" s="1"/>
  <c r="Q410" i="23"/>
  <c r="P410" i="23"/>
  <c r="Q409" i="23"/>
  <c r="P409" i="23"/>
  <c r="Q408" i="23"/>
  <c r="P408" i="23"/>
  <c r="R408" i="23" s="1"/>
  <c r="Q407" i="23"/>
  <c r="P407" i="23"/>
  <c r="Q406" i="23"/>
  <c r="P406" i="23"/>
  <c r="R406" i="23" s="1"/>
  <c r="Q405" i="23"/>
  <c r="P405" i="23"/>
  <c r="Q404" i="23"/>
  <c r="P404" i="23"/>
  <c r="R404" i="23" s="1"/>
  <c r="Q403" i="23"/>
  <c r="P403" i="23"/>
  <c r="R403" i="23" s="1"/>
  <c r="Q402" i="23"/>
  <c r="P402" i="23"/>
  <c r="Q401" i="23"/>
  <c r="P401" i="23"/>
  <c r="Q400" i="23"/>
  <c r="P400" i="23"/>
  <c r="Q399" i="23"/>
  <c r="P399" i="23"/>
  <c r="R399" i="23" s="1"/>
  <c r="Q398" i="23"/>
  <c r="P398" i="23"/>
  <c r="Q397" i="23"/>
  <c r="P397" i="23"/>
  <c r="R397" i="23" s="1"/>
  <c r="Q396" i="23"/>
  <c r="R396" i="23" s="1"/>
  <c r="P396" i="23"/>
  <c r="Q395" i="23"/>
  <c r="P395" i="23"/>
  <c r="R395" i="23" s="1"/>
  <c r="Q394" i="23"/>
  <c r="P394" i="23"/>
  <c r="R394" i="23" s="1"/>
  <c r="Q393" i="23"/>
  <c r="P393" i="23"/>
  <c r="R393" i="23" s="1"/>
  <c r="Q392" i="23"/>
  <c r="R392" i="23" s="1"/>
  <c r="P392" i="23"/>
  <c r="Q391" i="23"/>
  <c r="P391" i="23"/>
  <c r="Q390" i="23"/>
  <c r="P390" i="23"/>
  <c r="Q389" i="23"/>
  <c r="P389" i="23"/>
  <c r="Q388" i="23"/>
  <c r="P388" i="23"/>
  <c r="Q387" i="23"/>
  <c r="P387" i="23"/>
  <c r="R387" i="23" s="1"/>
  <c r="Q386" i="23"/>
  <c r="P386" i="23"/>
  <c r="Q385" i="23"/>
  <c r="P385" i="23"/>
  <c r="R385" i="23"/>
  <c r="Q384" i="23"/>
  <c r="P384" i="23"/>
  <c r="Q383" i="23"/>
  <c r="P383" i="23"/>
  <c r="Q382" i="23"/>
  <c r="P382" i="23"/>
  <c r="Q381" i="23"/>
  <c r="P381" i="23"/>
  <c r="R381" i="23" s="1"/>
  <c r="Q380" i="23"/>
  <c r="P380" i="23"/>
  <c r="Q379" i="23"/>
  <c r="P379" i="23"/>
  <c r="R379" i="23" s="1"/>
  <c r="Q378" i="23"/>
  <c r="P378" i="23"/>
  <c r="Q377" i="23"/>
  <c r="P377" i="23"/>
  <c r="Q376" i="23"/>
  <c r="P376" i="23"/>
  <c r="Q375" i="23"/>
  <c r="P375" i="23"/>
  <c r="Q374" i="23"/>
  <c r="P374" i="23"/>
  <c r="Q373" i="23"/>
  <c r="P373" i="23"/>
  <c r="Q372" i="23"/>
  <c r="P372" i="23"/>
  <c r="Q371" i="23"/>
  <c r="P371" i="23"/>
  <c r="Q370" i="23"/>
  <c r="P370" i="23"/>
  <c r="Q369" i="23"/>
  <c r="P369" i="23"/>
  <c r="R369" i="23" s="1"/>
  <c r="Q368" i="23"/>
  <c r="P368" i="23"/>
  <c r="Q367" i="23"/>
  <c r="P367" i="23"/>
  <c r="R367" i="23" s="1"/>
  <c r="Q366" i="23"/>
  <c r="P366" i="23"/>
  <c r="Q365" i="23"/>
  <c r="P365" i="23"/>
  <c r="Q364" i="23"/>
  <c r="R364" i="23" s="1"/>
  <c r="P364" i="23"/>
  <c r="Q363" i="23"/>
  <c r="P363" i="23"/>
  <c r="Q362" i="23"/>
  <c r="P362" i="23"/>
  <c r="Q361" i="23"/>
  <c r="P361" i="23"/>
  <c r="Q360" i="23"/>
  <c r="P360" i="23"/>
  <c r="Q359" i="23"/>
  <c r="P359" i="23"/>
  <c r="Q358" i="23"/>
  <c r="P358" i="23"/>
  <c r="P357" i="23"/>
  <c r="Q356" i="23"/>
  <c r="R356" i="23" s="1"/>
  <c r="P356" i="23"/>
  <c r="Q355" i="23"/>
  <c r="P355" i="23"/>
  <c r="Q354" i="23"/>
  <c r="R354" i="23" s="1"/>
  <c r="P354" i="23"/>
  <c r="Q353" i="23"/>
  <c r="P353" i="23"/>
  <c r="Q352" i="23"/>
  <c r="P352" i="23"/>
  <c r="Q351" i="23"/>
  <c r="P351" i="23"/>
  <c r="Q350" i="23"/>
  <c r="P350" i="23"/>
  <c r="Q349" i="23"/>
  <c r="P349" i="23"/>
  <c r="Q348" i="23"/>
  <c r="R348" i="23" s="1"/>
  <c r="P348" i="23"/>
  <c r="Q347" i="23"/>
  <c r="P347" i="23"/>
  <c r="Q346" i="23"/>
  <c r="P346" i="23"/>
  <c r="Q345" i="23"/>
  <c r="P345" i="23"/>
  <c r="R345" i="23" s="1"/>
  <c r="Q344" i="23"/>
  <c r="R344" i="23" s="1"/>
  <c r="P344" i="23"/>
  <c r="Q343" i="23"/>
  <c r="P343" i="23"/>
  <c r="Q342" i="23"/>
  <c r="R342" i="23" s="1"/>
  <c r="P342" i="23"/>
  <c r="Q341" i="23"/>
  <c r="P341" i="23"/>
  <c r="Q340" i="23"/>
  <c r="P340" i="23"/>
  <c r="Q339" i="23"/>
  <c r="P339" i="23"/>
  <c r="Q338" i="23"/>
  <c r="P338" i="23"/>
  <c r="Q337" i="23"/>
  <c r="P337" i="23"/>
  <c r="Q336" i="23"/>
  <c r="P336" i="23"/>
  <c r="Q335" i="23"/>
  <c r="P335" i="23"/>
  <c r="Q334" i="23"/>
  <c r="P334" i="23"/>
  <c r="R334" i="23" s="1"/>
  <c r="Q333" i="23"/>
  <c r="P333" i="23"/>
  <c r="R333" i="23" s="1"/>
  <c r="Q332" i="23"/>
  <c r="R332" i="23" s="1"/>
  <c r="P332" i="23"/>
  <c r="Q331" i="23"/>
  <c r="P331" i="23"/>
  <c r="Q330" i="23"/>
  <c r="R330" i="23" s="1"/>
  <c r="P330" i="23"/>
  <c r="Q329" i="23"/>
  <c r="P329" i="23"/>
  <c r="Q328" i="23"/>
  <c r="P328" i="23"/>
  <c r="Q327" i="23"/>
  <c r="P327" i="23"/>
  <c r="Q326" i="23"/>
  <c r="R326" i="23" s="1"/>
  <c r="P326" i="23"/>
  <c r="Q325" i="23"/>
  <c r="P325" i="23"/>
  <c r="Q324" i="23"/>
  <c r="R324" i="23" s="1"/>
  <c r="P324" i="23"/>
  <c r="Q323" i="23"/>
  <c r="P323" i="23"/>
  <c r="Q322" i="23"/>
  <c r="P322" i="23"/>
  <c r="Q321" i="23"/>
  <c r="P321" i="23"/>
  <c r="R321" i="23" s="1"/>
  <c r="Q320" i="23"/>
  <c r="R320" i="23" s="1"/>
  <c r="P320" i="23"/>
  <c r="Q319" i="23"/>
  <c r="P319" i="23"/>
  <c r="Q318" i="23"/>
  <c r="R318" i="23" s="1"/>
  <c r="P318" i="23"/>
  <c r="Q317" i="23"/>
  <c r="P317" i="23"/>
  <c r="Q316" i="23"/>
  <c r="P316" i="23"/>
  <c r="R316" i="23" s="1"/>
  <c r="Q315" i="23"/>
  <c r="P315" i="23"/>
  <c r="Q314" i="23"/>
  <c r="P314" i="23"/>
  <c r="Q313" i="23"/>
  <c r="P313" i="23"/>
  <c r="Q312" i="23"/>
  <c r="R312" i="23" s="1"/>
  <c r="P312" i="23"/>
  <c r="Q311" i="23"/>
  <c r="P311" i="23"/>
  <c r="Q310" i="23"/>
  <c r="P310" i="23"/>
  <c r="Q309" i="23"/>
  <c r="P309" i="23"/>
  <c r="R309" i="23" s="1"/>
  <c r="Q308" i="23"/>
  <c r="R308" i="23" s="1"/>
  <c r="P308" i="23"/>
  <c r="Q307" i="23"/>
  <c r="P307" i="23"/>
  <c r="Q306" i="23"/>
  <c r="R306" i="23" s="1"/>
  <c r="P306" i="23"/>
  <c r="Q305" i="23"/>
  <c r="P305" i="23"/>
  <c r="Q304" i="23"/>
  <c r="P304" i="23"/>
  <c r="R304" i="23" s="1"/>
  <c r="Q303" i="23"/>
  <c r="P303" i="23"/>
  <c r="R303" i="23" s="1"/>
  <c r="Q302" i="23"/>
  <c r="R302" i="23" s="1"/>
  <c r="P302" i="23"/>
  <c r="Q301" i="23"/>
  <c r="P301" i="23"/>
  <c r="Q300" i="23"/>
  <c r="R300" i="23" s="1"/>
  <c r="P300" i="23"/>
  <c r="Q299" i="23"/>
  <c r="P299" i="23"/>
  <c r="Q298" i="23"/>
  <c r="P298" i="23"/>
  <c r="Q297" i="23"/>
  <c r="P297" i="23"/>
  <c r="R297" i="23" s="1"/>
  <c r="Q296" i="23"/>
  <c r="P296" i="23"/>
  <c r="Q295" i="23"/>
  <c r="P295" i="23"/>
  <c r="Q294" i="23"/>
  <c r="R294" i="23" s="1"/>
  <c r="P294" i="23"/>
  <c r="Q293" i="23"/>
  <c r="P293" i="23"/>
  <c r="Q292" i="23"/>
  <c r="P292" i="23"/>
  <c r="R292" i="23" s="1"/>
  <c r="Q291" i="23"/>
  <c r="P291" i="23"/>
  <c r="R291" i="23" s="1"/>
  <c r="Q290" i="23"/>
  <c r="R290" i="23" s="1"/>
  <c r="P290" i="23"/>
  <c r="Q289" i="23"/>
  <c r="P289" i="23"/>
  <c r="Q288" i="23"/>
  <c r="R288" i="23" s="1"/>
  <c r="P288" i="23"/>
  <c r="Q287" i="23"/>
  <c r="P287" i="23"/>
  <c r="Q286" i="23"/>
  <c r="P286" i="23"/>
  <c r="Q285" i="23"/>
  <c r="P285" i="23"/>
  <c r="R285" i="23" s="1"/>
  <c r="Q284" i="23"/>
  <c r="R284" i="23" s="1"/>
  <c r="P284" i="23"/>
  <c r="Q283" i="23"/>
  <c r="P283" i="23"/>
  <c r="Q282" i="23"/>
  <c r="R282" i="23" s="1"/>
  <c r="P282" i="23"/>
  <c r="Q281" i="23"/>
  <c r="P281" i="23"/>
  <c r="Q280" i="23"/>
  <c r="P280" i="23"/>
  <c r="Q279" i="23"/>
  <c r="P279" i="23"/>
  <c r="R279" i="23" s="1"/>
  <c r="Q278" i="23"/>
  <c r="R278" i="23" s="1"/>
  <c r="P278" i="23"/>
  <c r="Q277" i="23"/>
  <c r="P277" i="23"/>
  <c r="Q276" i="23"/>
  <c r="R276" i="23" s="1"/>
  <c r="P276" i="23"/>
  <c r="Q275" i="23"/>
  <c r="P275" i="23"/>
  <c r="P274" i="23"/>
  <c r="Q273" i="23"/>
  <c r="P273" i="23"/>
  <c r="Q272" i="23"/>
  <c r="P272" i="23"/>
  <c r="R272" i="23" s="1"/>
  <c r="Q271" i="23"/>
  <c r="P271" i="23"/>
  <c r="Q270" i="23"/>
  <c r="P270" i="23"/>
  <c r="R270" i="23" s="1"/>
  <c r="Q269" i="23"/>
  <c r="P269" i="23"/>
  <c r="Q268" i="23"/>
  <c r="P268" i="23"/>
  <c r="Q267" i="23"/>
  <c r="P267" i="23"/>
  <c r="Q266" i="23"/>
  <c r="P266" i="23"/>
  <c r="R266" i="23" s="1"/>
  <c r="Q265" i="23"/>
  <c r="P265" i="23"/>
  <c r="Q264" i="23"/>
  <c r="P264" i="23"/>
  <c r="R264" i="23" s="1"/>
  <c r="Q263" i="23"/>
  <c r="P263" i="23"/>
  <c r="Q262" i="23"/>
  <c r="P262" i="23"/>
  <c r="Q261" i="23"/>
  <c r="P261" i="23"/>
  <c r="Q260" i="23"/>
  <c r="P260" i="23"/>
  <c r="Q259" i="23"/>
  <c r="P259" i="23"/>
  <c r="Q258" i="23"/>
  <c r="P258" i="23"/>
  <c r="Q257" i="23"/>
  <c r="R257" i="23" s="1"/>
  <c r="P257" i="23"/>
  <c r="Q256" i="23"/>
  <c r="P256" i="23"/>
  <c r="Q255" i="23"/>
  <c r="P255" i="23"/>
  <c r="Q254" i="23"/>
  <c r="R254" i="23" s="1"/>
  <c r="P254" i="23"/>
  <c r="Q253" i="23"/>
  <c r="P253" i="23"/>
  <c r="Q252" i="23"/>
  <c r="R252" i="23" s="1"/>
  <c r="P252" i="23"/>
  <c r="Q251" i="23"/>
  <c r="P251" i="23"/>
  <c r="Q250" i="23"/>
  <c r="P250" i="23"/>
  <c r="Q249" i="23"/>
  <c r="P249" i="23"/>
  <c r="R249" i="23" s="1"/>
  <c r="Q248" i="23"/>
  <c r="P248" i="23"/>
  <c r="R248" i="23" s="1"/>
  <c r="Q247" i="23"/>
  <c r="P247" i="23"/>
  <c r="R247" i="23" s="1"/>
  <c r="Q246" i="23"/>
  <c r="P246" i="23"/>
  <c r="R246" i="23" s="1"/>
  <c r="Q245" i="23"/>
  <c r="P245" i="23"/>
  <c r="Q244" i="23"/>
  <c r="P244" i="23"/>
  <c r="Q243" i="23"/>
  <c r="P243" i="23"/>
  <c r="R243" i="23" s="1"/>
  <c r="Q242" i="23"/>
  <c r="P242" i="23"/>
  <c r="Q241" i="23"/>
  <c r="P241" i="23"/>
  <c r="Q240" i="23"/>
  <c r="P240" i="23"/>
  <c r="Q239" i="23"/>
  <c r="P239" i="23"/>
  <c r="R239" i="23" s="1"/>
  <c r="Q238" i="23"/>
  <c r="P238" i="23"/>
  <c r="R238" i="23" s="1"/>
  <c r="Q237" i="23"/>
  <c r="P237" i="23"/>
  <c r="R237" i="23" s="1"/>
  <c r="Q236" i="23"/>
  <c r="P236" i="23"/>
  <c r="Q235" i="23"/>
  <c r="P235" i="23"/>
  <c r="R235" i="23" s="1"/>
  <c r="Q234" i="23"/>
  <c r="P234" i="23"/>
  <c r="R234" i="23" s="1"/>
  <c r="Q233" i="23"/>
  <c r="P233" i="23"/>
  <c r="Q232" i="23"/>
  <c r="P232" i="23"/>
  <c r="Q231" i="23"/>
  <c r="P231" i="23"/>
  <c r="Q230" i="23"/>
  <c r="P230" i="23"/>
  <c r="Q229" i="23"/>
  <c r="P229" i="23"/>
  <c r="Q228" i="23"/>
  <c r="P228" i="23"/>
  <c r="Q227" i="23"/>
  <c r="P227" i="23"/>
  <c r="R227" i="23" s="1"/>
  <c r="Q226" i="23"/>
  <c r="P226" i="23"/>
  <c r="R226" i="23" s="1"/>
  <c r="Q225" i="23"/>
  <c r="P225" i="23"/>
  <c r="R225" i="23" s="1"/>
  <c r="Q224" i="23"/>
  <c r="P224" i="23"/>
  <c r="Q223" i="23"/>
  <c r="P223" i="23"/>
  <c r="R223" i="23" s="1"/>
  <c r="Q222" i="23"/>
  <c r="P222" i="23"/>
  <c r="R222" i="23" s="1"/>
  <c r="Q221" i="23"/>
  <c r="P221" i="23"/>
  <c r="Q220" i="23"/>
  <c r="P220" i="23"/>
  <c r="R220" i="23" s="1"/>
  <c r="Q219" i="23"/>
  <c r="P219" i="23"/>
  <c r="R219" i="23" s="1"/>
  <c r="Q218" i="23"/>
  <c r="P218" i="23"/>
  <c r="Q217" i="23"/>
  <c r="P217" i="23"/>
  <c r="Q216" i="23"/>
  <c r="P216" i="23"/>
  <c r="R216" i="23" s="1"/>
  <c r="Q215" i="23"/>
  <c r="P215" i="23"/>
  <c r="Q214" i="23"/>
  <c r="P214" i="23"/>
  <c r="Q213" i="23"/>
  <c r="P213" i="23"/>
  <c r="Q212" i="23"/>
  <c r="P212" i="23"/>
  <c r="Q211" i="23"/>
  <c r="R211" i="23" s="1"/>
  <c r="P211" i="23"/>
  <c r="Q210" i="23"/>
  <c r="P210" i="23"/>
  <c r="Q209" i="23"/>
  <c r="P209" i="23"/>
  <c r="Q208" i="23"/>
  <c r="P208" i="23"/>
  <c r="Q207" i="23"/>
  <c r="P207" i="23"/>
  <c r="Q206" i="23"/>
  <c r="P206" i="23"/>
  <c r="Q205" i="23"/>
  <c r="P205" i="23"/>
  <c r="Q204" i="23"/>
  <c r="R204" i="23" s="1"/>
  <c r="P204" i="23"/>
  <c r="Q203" i="23"/>
  <c r="P203" i="23"/>
  <c r="Q202" i="23"/>
  <c r="P202" i="23"/>
  <c r="R202" i="23" s="1"/>
  <c r="Q201" i="23"/>
  <c r="P201" i="23"/>
  <c r="Q200" i="23"/>
  <c r="P200" i="23"/>
  <c r="R200" i="23" s="1"/>
  <c r="Q199" i="23"/>
  <c r="P199" i="23"/>
  <c r="R199" i="23" s="1"/>
  <c r="Q198" i="23"/>
  <c r="P198" i="23"/>
  <c r="R198" i="23" s="1"/>
  <c r="Q197" i="23"/>
  <c r="P197" i="23"/>
  <c r="R197" i="23" s="1"/>
  <c r="Q196" i="23"/>
  <c r="P196" i="23"/>
  <c r="Q195" i="23"/>
  <c r="P195" i="23"/>
  <c r="Q194" i="23"/>
  <c r="P194" i="23"/>
  <c r="Q193" i="23"/>
  <c r="P193" i="23"/>
  <c r="Q192" i="23"/>
  <c r="P192" i="23"/>
  <c r="Q191" i="23"/>
  <c r="P191" i="23"/>
  <c r="Q190" i="23"/>
  <c r="P190" i="23"/>
  <c r="R190" i="23" s="1"/>
  <c r="Q189" i="23"/>
  <c r="P189" i="23"/>
  <c r="Q188" i="23"/>
  <c r="P188" i="23"/>
  <c r="R188" i="23" s="1"/>
  <c r="Q187" i="23"/>
  <c r="P187" i="23"/>
  <c r="R187" i="23" s="1"/>
  <c r="Q186" i="23"/>
  <c r="P186" i="23"/>
  <c r="R186" i="23" s="1"/>
  <c r="Q185" i="23"/>
  <c r="P185" i="23"/>
  <c r="R185" i="23" s="1"/>
  <c r="Q184" i="23"/>
  <c r="P184" i="23"/>
  <c r="Q183" i="23"/>
  <c r="P183" i="23"/>
  <c r="Q182" i="23"/>
  <c r="P182" i="23"/>
  <c r="Q181" i="23"/>
  <c r="P181" i="23"/>
  <c r="Q180" i="23"/>
  <c r="P180" i="23"/>
  <c r="Q179" i="23"/>
  <c r="P179" i="23"/>
  <c r="Q178" i="23"/>
  <c r="P178" i="23"/>
  <c r="R178" i="23" s="1"/>
  <c r="Q177" i="23"/>
  <c r="P177" i="23"/>
  <c r="Q176" i="23"/>
  <c r="P176" i="23"/>
  <c r="R176" i="23" s="1"/>
  <c r="Q175" i="23"/>
  <c r="P175" i="23"/>
  <c r="R175" i="23" s="1"/>
  <c r="Q174" i="23"/>
  <c r="P174" i="23"/>
  <c r="R174" i="23" s="1"/>
  <c r="Q173" i="23"/>
  <c r="P173" i="23"/>
  <c r="Q172" i="23"/>
  <c r="P172" i="23"/>
  <c r="Q171" i="23"/>
  <c r="P171" i="23"/>
  <c r="P170" i="23"/>
  <c r="Q169" i="23"/>
  <c r="R169" i="23" s="1"/>
  <c r="P169" i="23"/>
  <c r="Q168" i="23"/>
  <c r="R168" i="23" s="1"/>
  <c r="P168" i="23"/>
  <c r="Q167" i="23"/>
  <c r="P167" i="23"/>
  <c r="Q166" i="23"/>
  <c r="P166" i="23"/>
  <c r="Q165" i="23"/>
  <c r="P165" i="23"/>
  <c r="Q164" i="23"/>
  <c r="P164" i="23"/>
  <c r="Q163" i="23"/>
  <c r="R163" i="23" s="1"/>
  <c r="P163" i="23"/>
  <c r="Q162" i="23"/>
  <c r="R162" i="23" s="1"/>
  <c r="P162" i="23"/>
  <c r="Q161" i="23"/>
  <c r="P161" i="23"/>
  <c r="Q160" i="23"/>
  <c r="P160" i="23"/>
  <c r="Q159" i="23"/>
  <c r="R159" i="23" s="1"/>
  <c r="P159" i="23"/>
  <c r="Q158" i="23"/>
  <c r="P158" i="23"/>
  <c r="Q157" i="23"/>
  <c r="R157" i="23" s="1"/>
  <c r="P157" i="23"/>
  <c r="Q156" i="23"/>
  <c r="R156" i="23" s="1"/>
  <c r="P156" i="23"/>
  <c r="Q155" i="23"/>
  <c r="P155" i="23"/>
  <c r="Q154" i="23"/>
  <c r="P154" i="23"/>
  <c r="Q153" i="23"/>
  <c r="P153" i="23"/>
  <c r="Q152" i="23"/>
  <c r="P152" i="23"/>
  <c r="Q151" i="23"/>
  <c r="R151" i="23" s="1"/>
  <c r="P151" i="23"/>
  <c r="Q150" i="23"/>
  <c r="R150" i="23" s="1"/>
  <c r="P150" i="23"/>
  <c r="Q149" i="23"/>
  <c r="P149" i="23"/>
  <c r="Q148" i="23"/>
  <c r="P148" i="23"/>
  <c r="Q147" i="23"/>
  <c r="R147" i="23" s="1"/>
  <c r="P147" i="23"/>
  <c r="Q146" i="23"/>
  <c r="P146" i="23"/>
  <c r="Q145" i="23"/>
  <c r="R145" i="23" s="1"/>
  <c r="P145" i="23"/>
  <c r="Q144" i="23"/>
  <c r="R144" i="23" s="1"/>
  <c r="P144" i="23"/>
  <c r="Q143" i="23"/>
  <c r="P143" i="23"/>
  <c r="Q142" i="23"/>
  <c r="P142" i="23"/>
  <c r="Q141" i="23"/>
  <c r="P141" i="23"/>
  <c r="Q140" i="23"/>
  <c r="P140" i="23"/>
  <c r="Q139" i="23"/>
  <c r="R139" i="23" s="1"/>
  <c r="P139" i="23"/>
  <c r="Q138" i="23"/>
  <c r="R138" i="23" s="1"/>
  <c r="P138" i="23"/>
  <c r="Q137" i="23"/>
  <c r="P137" i="23"/>
  <c r="Q136" i="23"/>
  <c r="P136" i="23"/>
  <c r="Q135" i="23"/>
  <c r="R135" i="23" s="1"/>
  <c r="P135" i="23"/>
  <c r="Q134" i="23"/>
  <c r="P134" i="23"/>
  <c r="Q133" i="23"/>
  <c r="R133" i="23" s="1"/>
  <c r="P133" i="23"/>
  <c r="Q132" i="23"/>
  <c r="R132" i="23" s="1"/>
  <c r="P132" i="23"/>
  <c r="Q131" i="23"/>
  <c r="P131" i="23"/>
  <c r="Q130" i="23"/>
  <c r="P130" i="23"/>
  <c r="Q129" i="23"/>
  <c r="R129" i="23" s="1"/>
  <c r="P129" i="23"/>
  <c r="Q128" i="23"/>
  <c r="P128" i="23"/>
  <c r="Q127" i="23"/>
  <c r="R127" i="23" s="1"/>
  <c r="P127" i="23"/>
  <c r="Q126" i="23"/>
  <c r="R126" i="23" s="1"/>
  <c r="P126" i="23"/>
  <c r="Q125" i="23"/>
  <c r="P125" i="23"/>
  <c r="Q124" i="23"/>
  <c r="P124" i="23"/>
  <c r="Q123" i="23"/>
  <c r="R123" i="23" s="1"/>
  <c r="P123" i="23"/>
  <c r="Q122" i="23"/>
  <c r="P122" i="23"/>
  <c r="Q121" i="23"/>
  <c r="R121" i="23" s="1"/>
  <c r="P121" i="23"/>
  <c r="Q120" i="23"/>
  <c r="R120" i="23" s="1"/>
  <c r="P120" i="23"/>
  <c r="Q119" i="23"/>
  <c r="P119" i="23"/>
  <c r="Q118" i="23"/>
  <c r="P118" i="23"/>
  <c r="Q117" i="23"/>
  <c r="R117" i="23" s="1"/>
  <c r="P117" i="23"/>
  <c r="Q116" i="23"/>
  <c r="P116" i="23"/>
  <c r="Q115" i="23"/>
  <c r="R115" i="23" s="1"/>
  <c r="P115" i="23"/>
  <c r="Q114" i="23"/>
  <c r="R114" i="23" s="1"/>
  <c r="P114" i="23"/>
  <c r="Q113" i="23"/>
  <c r="P113" i="23"/>
  <c r="Q112" i="23"/>
  <c r="P112" i="23"/>
  <c r="Q111" i="23"/>
  <c r="R111" i="23" s="1"/>
  <c r="P111" i="23"/>
  <c r="Q110" i="23"/>
  <c r="P110" i="23"/>
  <c r="Q109" i="23"/>
  <c r="R109" i="23" s="1"/>
  <c r="P109" i="23"/>
  <c r="Q108" i="23"/>
  <c r="R108" i="23" s="1"/>
  <c r="P108" i="23"/>
  <c r="Q107" i="23"/>
  <c r="P107" i="23"/>
  <c r="Q106" i="23"/>
  <c r="P106" i="23"/>
  <c r="Q105" i="23"/>
  <c r="R105" i="23" s="1"/>
  <c r="P105" i="23"/>
  <c r="Q104" i="23"/>
  <c r="P104" i="23"/>
  <c r="Q103" i="23"/>
  <c r="R103" i="23" s="1"/>
  <c r="P103" i="23"/>
  <c r="Q102" i="23"/>
  <c r="R102" i="23" s="1"/>
  <c r="P102" i="23"/>
  <c r="Q101" i="23"/>
  <c r="P101" i="23"/>
  <c r="Q100" i="23"/>
  <c r="P100" i="23"/>
  <c r="Q99" i="23"/>
  <c r="R99" i="23" s="1"/>
  <c r="P99" i="23"/>
  <c r="Q98" i="23"/>
  <c r="P98" i="23"/>
  <c r="Q97" i="23"/>
  <c r="R97" i="23" s="1"/>
  <c r="P97" i="23"/>
  <c r="Q96" i="23"/>
  <c r="R96" i="23" s="1"/>
  <c r="P96" i="23"/>
  <c r="Q95" i="23"/>
  <c r="P95" i="23"/>
  <c r="Q94" i="23"/>
  <c r="P94" i="23"/>
  <c r="P93" i="23"/>
  <c r="Q92" i="23"/>
  <c r="P92" i="23"/>
  <c r="Q91" i="23"/>
  <c r="P91" i="23"/>
  <c r="R91" i="23" s="1"/>
  <c r="Q90" i="23"/>
  <c r="P90" i="23"/>
  <c r="R90" i="23" s="1"/>
  <c r="Q89" i="23"/>
  <c r="P89" i="23"/>
  <c r="Q88" i="23"/>
  <c r="P88" i="23"/>
  <c r="Q87" i="23"/>
  <c r="P87" i="23"/>
  <c r="Q86" i="23"/>
  <c r="P86" i="23"/>
  <c r="Q85" i="23"/>
  <c r="P85" i="23"/>
  <c r="R85" i="23" s="1"/>
  <c r="Q84" i="23"/>
  <c r="P84" i="23"/>
  <c r="R84" i="23" s="1"/>
  <c r="Q83" i="23"/>
  <c r="P83" i="23"/>
  <c r="T491" i="13"/>
  <c r="S491" i="13"/>
  <c r="Q491" i="13"/>
  <c r="P491" i="13"/>
  <c r="R491" i="13" s="1"/>
  <c r="L491" i="13"/>
  <c r="K491" i="13"/>
  <c r="J491" i="13"/>
  <c r="I491" i="13"/>
  <c r="H491" i="13"/>
  <c r="G491" i="13"/>
  <c r="O491" i="13" s="1"/>
  <c r="T490" i="13"/>
  <c r="S490" i="13"/>
  <c r="Q490" i="13"/>
  <c r="P490" i="13"/>
  <c r="L490" i="13"/>
  <c r="K490" i="13"/>
  <c r="J490" i="13"/>
  <c r="I490" i="13"/>
  <c r="H490" i="13"/>
  <c r="G490" i="13"/>
  <c r="O490" i="13" s="1"/>
  <c r="T489" i="13"/>
  <c r="S489" i="13"/>
  <c r="Q489" i="13"/>
  <c r="P489" i="13"/>
  <c r="L489" i="13"/>
  <c r="K489" i="13"/>
  <c r="J489" i="13"/>
  <c r="I489" i="13"/>
  <c r="O489" i="13" s="1"/>
  <c r="H489" i="13"/>
  <c r="G489" i="13"/>
  <c r="T488" i="13"/>
  <c r="S488" i="13"/>
  <c r="Q488" i="13"/>
  <c r="P488" i="13"/>
  <c r="R488" i="13" s="1"/>
  <c r="L488" i="13"/>
  <c r="K488" i="13"/>
  <c r="J488" i="13"/>
  <c r="I488" i="13"/>
  <c r="H488" i="13"/>
  <c r="G488" i="13"/>
  <c r="T487" i="13"/>
  <c r="S487" i="13"/>
  <c r="Q487" i="13"/>
  <c r="P487" i="13"/>
  <c r="R487" i="13" s="1"/>
  <c r="L487" i="13"/>
  <c r="K487" i="13"/>
  <c r="O487" i="13" s="1"/>
  <c r="J487" i="13"/>
  <c r="I487" i="13"/>
  <c r="H487" i="13"/>
  <c r="G487" i="13"/>
  <c r="T486" i="13"/>
  <c r="S486" i="13"/>
  <c r="Q486" i="13"/>
  <c r="P486" i="13"/>
  <c r="L486" i="13"/>
  <c r="K486" i="13"/>
  <c r="J486" i="13"/>
  <c r="I486" i="13"/>
  <c r="H486" i="13"/>
  <c r="G486" i="13"/>
  <c r="T485" i="13"/>
  <c r="S485" i="13"/>
  <c r="Q485" i="13"/>
  <c r="P485" i="13"/>
  <c r="L485" i="13"/>
  <c r="K485" i="13"/>
  <c r="J485" i="13"/>
  <c r="I485" i="13"/>
  <c r="H485" i="13"/>
  <c r="G485" i="13"/>
  <c r="O485" i="13" s="1"/>
  <c r="T484" i="13"/>
  <c r="S484" i="13"/>
  <c r="Q484" i="13"/>
  <c r="P484" i="13"/>
  <c r="L484" i="13"/>
  <c r="K484" i="13"/>
  <c r="J484" i="13"/>
  <c r="I484" i="13"/>
  <c r="H484" i="13"/>
  <c r="G484" i="13"/>
  <c r="O484" i="13" s="1"/>
  <c r="T483" i="13"/>
  <c r="S483" i="13"/>
  <c r="Q483" i="13"/>
  <c r="P483" i="13"/>
  <c r="L483" i="13"/>
  <c r="K483" i="13"/>
  <c r="J483" i="13"/>
  <c r="I483" i="13"/>
  <c r="O483" i="13" s="1"/>
  <c r="H483" i="13"/>
  <c r="G483" i="13"/>
  <c r="T482" i="13"/>
  <c r="S482" i="13"/>
  <c r="Q482" i="13"/>
  <c r="P482" i="13"/>
  <c r="R482" i="13" s="1"/>
  <c r="L482" i="13"/>
  <c r="K482" i="13"/>
  <c r="J482" i="13"/>
  <c r="I482" i="13"/>
  <c r="H482" i="13"/>
  <c r="G482" i="13"/>
  <c r="O482" i="13" s="1"/>
  <c r="T481" i="13"/>
  <c r="S481" i="13"/>
  <c r="Q481" i="13"/>
  <c r="P481" i="13"/>
  <c r="R481" i="13" s="1"/>
  <c r="L481" i="13"/>
  <c r="K481" i="13"/>
  <c r="O481" i="13" s="1"/>
  <c r="J481" i="13"/>
  <c r="I481" i="13"/>
  <c r="H481" i="13"/>
  <c r="G481" i="13"/>
  <c r="T480" i="13"/>
  <c r="S480" i="13"/>
  <c r="Q480" i="13"/>
  <c r="P480" i="13"/>
  <c r="L480" i="13"/>
  <c r="K480" i="13"/>
  <c r="J480" i="13"/>
  <c r="I480" i="13"/>
  <c r="H480" i="13"/>
  <c r="G480" i="13"/>
  <c r="T479" i="13"/>
  <c r="S479" i="13"/>
  <c r="Q479" i="13"/>
  <c r="P479" i="13"/>
  <c r="L479" i="13"/>
  <c r="K479" i="13"/>
  <c r="J479" i="13"/>
  <c r="I479" i="13"/>
  <c r="H479" i="13"/>
  <c r="G479" i="13"/>
  <c r="O479" i="13" s="1"/>
  <c r="T478" i="13"/>
  <c r="S478" i="13"/>
  <c r="Q478" i="13"/>
  <c r="P478" i="13"/>
  <c r="L478" i="13"/>
  <c r="K478" i="13"/>
  <c r="J478" i="13"/>
  <c r="I478" i="13"/>
  <c r="H478" i="13"/>
  <c r="G478" i="13"/>
  <c r="O478" i="13" s="1"/>
  <c r="T477" i="13"/>
  <c r="S477" i="13"/>
  <c r="Q477" i="13"/>
  <c r="P477" i="13"/>
  <c r="L477" i="13"/>
  <c r="K477" i="13"/>
  <c r="J477" i="13"/>
  <c r="I477" i="13"/>
  <c r="O477" i="13" s="1"/>
  <c r="H477" i="13"/>
  <c r="G477" i="13"/>
  <c r="T476" i="13"/>
  <c r="S476" i="13"/>
  <c r="Q476" i="13"/>
  <c r="P476" i="13"/>
  <c r="R476" i="13" s="1"/>
  <c r="L476" i="13"/>
  <c r="K476" i="13"/>
  <c r="J476" i="13"/>
  <c r="I476" i="13"/>
  <c r="H476" i="13"/>
  <c r="G476" i="13"/>
  <c r="T475" i="13"/>
  <c r="S475" i="13"/>
  <c r="Q475" i="13"/>
  <c r="P475" i="13"/>
  <c r="R475" i="13" s="1"/>
  <c r="L475" i="13"/>
  <c r="K475" i="13"/>
  <c r="O475" i="13" s="1"/>
  <c r="J475" i="13"/>
  <c r="I475" i="13"/>
  <c r="H475" i="13"/>
  <c r="G475" i="13"/>
  <c r="T474" i="13"/>
  <c r="S474" i="13"/>
  <c r="Q474" i="13"/>
  <c r="P474" i="13"/>
  <c r="L474" i="13"/>
  <c r="K474" i="13"/>
  <c r="J474" i="13"/>
  <c r="I474" i="13"/>
  <c r="O474" i="13" s="1"/>
  <c r="H474" i="13"/>
  <c r="G474" i="13"/>
  <c r="T473" i="13"/>
  <c r="S473" i="13"/>
  <c r="Q473" i="13"/>
  <c r="P473" i="13"/>
  <c r="L473" i="13"/>
  <c r="K473" i="13"/>
  <c r="J473" i="13"/>
  <c r="I473" i="13"/>
  <c r="H473" i="13"/>
  <c r="G473" i="13"/>
  <c r="T472" i="13"/>
  <c r="S472" i="13"/>
  <c r="Q472" i="13"/>
  <c r="P472" i="13"/>
  <c r="L472" i="13"/>
  <c r="K472" i="13"/>
  <c r="J472" i="13"/>
  <c r="I472" i="13"/>
  <c r="H472" i="13"/>
  <c r="G472" i="13"/>
  <c r="T471" i="13"/>
  <c r="S471" i="13"/>
  <c r="Q471" i="13"/>
  <c r="P471" i="13"/>
  <c r="L471" i="13"/>
  <c r="K471" i="13"/>
  <c r="J471" i="13"/>
  <c r="I471" i="13"/>
  <c r="H471" i="13"/>
  <c r="G471" i="13"/>
  <c r="T470" i="13"/>
  <c r="S470" i="13"/>
  <c r="Q470" i="13"/>
  <c r="P470" i="13"/>
  <c r="R470" i="13" s="1"/>
  <c r="L470" i="13"/>
  <c r="K470" i="13"/>
  <c r="J470" i="13"/>
  <c r="I470" i="13"/>
  <c r="H470" i="13"/>
  <c r="G470" i="13"/>
  <c r="O470" i="13" s="1"/>
  <c r="T469" i="13"/>
  <c r="S469" i="13"/>
  <c r="Q469" i="13"/>
  <c r="P469" i="13"/>
  <c r="R469" i="13" s="1"/>
  <c r="L469" i="13"/>
  <c r="K469" i="13"/>
  <c r="O469" i="13" s="1"/>
  <c r="J469" i="13"/>
  <c r="I469" i="13"/>
  <c r="H469" i="13"/>
  <c r="G469" i="13"/>
  <c r="T468" i="13"/>
  <c r="S468" i="13"/>
  <c r="Q468" i="13"/>
  <c r="P468" i="13"/>
  <c r="L468" i="13"/>
  <c r="K468" i="13"/>
  <c r="J468" i="13"/>
  <c r="I468" i="13"/>
  <c r="H468" i="13"/>
  <c r="G468" i="13"/>
  <c r="T467" i="13"/>
  <c r="S467" i="13"/>
  <c r="Q467" i="13"/>
  <c r="P467" i="13"/>
  <c r="R467" i="13" s="1"/>
  <c r="L467" i="13"/>
  <c r="K467" i="13"/>
  <c r="J467" i="13"/>
  <c r="I467" i="13"/>
  <c r="H467" i="13"/>
  <c r="G467" i="13"/>
  <c r="O467" i="13" s="1"/>
  <c r="T466" i="13"/>
  <c r="S466" i="13"/>
  <c r="Q466" i="13"/>
  <c r="P466" i="13"/>
  <c r="L466" i="13"/>
  <c r="K466" i="13"/>
  <c r="J466" i="13"/>
  <c r="I466" i="13"/>
  <c r="H466" i="13"/>
  <c r="G466" i="13"/>
  <c r="T465" i="13"/>
  <c r="S465" i="13"/>
  <c r="Q465" i="13"/>
  <c r="P465" i="13"/>
  <c r="L465" i="13"/>
  <c r="K465" i="13"/>
  <c r="J465" i="13"/>
  <c r="I465" i="13"/>
  <c r="O465" i="13" s="1"/>
  <c r="H465" i="13"/>
  <c r="G465" i="13"/>
  <c r="T464" i="13"/>
  <c r="S464" i="13"/>
  <c r="Q464" i="13"/>
  <c r="P464" i="13"/>
  <c r="R464" i="13" s="1"/>
  <c r="L464" i="13"/>
  <c r="K464" i="13"/>
  <c r="J464" i="13"/>
  <c r="I464" i="13"/>
  <c r="H464" i="13"/>
  <c r="G464" i="13"/>
  <c r="O464" i="13" s="1"/>
  <c r="T463" i="13"/>
  <c r="S463" i="13"/>
  <c r="Q463" i="13"/>
  <c r="P463" i="13"/>
  <c r="R463" i="13" s="1"/>
  <c r="L463" i="13"/>
  <c r="K463" i="13"/>
  <c r="O463" i="13" s="1"/>
  <c r="J463" i="13"/>
  <c r="I463" i="13"/>
  <c r="H463" i="13"/>
  <c r="G463" i="13"/>
  <c r="T462" i="13"/>
  <c r="S462" i="13"/>
  <c r="Q462" i="13"/>
  <c r="P462" i="13"/>
  <c r="L462" i="13"/>
  <c r="K462" i="13"/>
  <c r="O462" i="13" s="1"/>
  <c r="J462" i="13"/>
  <c r="I462" i="13"/>
  <c r="H462" i="13"/>
  <c r="G462" i="13"/>
  <c r="T461" i="13"/>
  <c r="S461" i="13"/>
  <c r="Q461" i="13"/>
  <c r="P461" i="13"/>
  <c r="R461" i="13" s="1"/>
  <c r="L461" i="13"/>
  <c r="K461" i="13"/>
  <c r="J461" i="13"/>
  <c r="I461" i="13"/>
  <c r="H461" i="13"/>
  <c r="G461" i="13"/>
  <c r="O461" i="13" s="1"/>
  <c r="T460" i="13"/>
  <c r="S460" i="13"/>
  <c r="Q460" i="13"/>
  <c r="P460" i="13"/>
  <c r="L460" i="13"/>
  <c r="K460" i="13"/>
  <c r="J460" i="13"/>
  <c r="I460" i="13"/>
  <c r="H460" i="13"/>
  <c r="G460" i="13"/>
  <c r="O460" i="13" s="1"/>
  <c r="T459" i="13"/>
  <c r="S459" i="13"/>
  <c r="Q459" i="13"/>
  <c r="P459" i="13"/>
  <c r="L459" i="13"/>
  <c r="K459" i="13"/>
  <c r="J459" i="13"/>
  <c r="I459" i="13"/>
  <c r="H459" i="13"/>
  <c r="G459" i="13"/>
  <c r="T458" i="13"/>
  <c r="S458" i="13"/>
  <c r="Q458" i="13"/>
  <c r="P458" i="13"/>
  <c r="R458" i="13" s="1"/>
  <c r="L458" i="13"/>
  <c r="K458" i="13"/>
  <c r="J458" i="13"/>
  <c r="I458" i="13"/>
  <c r="H458" i="13"/>
  <c r="G458" i="13"/>
  <c r="T457" i="13"/>
  <c r="S457" i="13"/>
  <c r="Q457" i="13"/>
  <c r="P457" i="13"/>
  <c r="R457" i="13" s="1"/>
  <c r="L457" i="13"/>
  <c r="K457" i="13"/>
  <c r="O457" i="13" s="1"/>
  <c r="J457" i="13"/>
  <c r="I457" i="13"/>
  <c r="H457" i="13"/>
  <c r="G457" i="13"/>
  <c r="T456" i="13"/>
  <c r="S456" i="13"/>
  <c r="L456" i="13"/>
  <c r="K456" i="13"/>
  <c r="J456" i="13"/>
  <c r="I456" i="13"/>
  <c r="H456" i="13"/>
  <c r="G456" i="13"/>
  <c r="O456" i="13" s="1"/>
  <c r="P456" i="13"/>
  <c r="T455" i="13"/>
  <c r="S455" i="13"/>
  <c r="Q455" i="13"/>
  <c r="P455" i="13"/>
  <c r="L455" i="13"/>
  <c r="K455" i="13"/>
  <c r="J455" i="13"/>
  <c r="I455" i="13"/>
  <c r="H455" i="13"/>
  <c r="O455" i="13" s="1"/>
  <c r="G455" i="13"/>
  <c r="T454" i="13"/>
  <c r="S454" i="13"/>
  <c r="Q454" i="13"/>
  <c r="P454" i="13"/>
  <c r="L454" i="13"/>
  <c r="K454" i="13"/>
  <c r="J454" i="13"/>
  <c r="I454" i="13"/>
  <c r="H454" i="13"/>
  <c r="G454" i="13"/>
  <c r="T453" i="13"/>
  <c r="S453" i="13"/>
  <c r="Q453" i="13"/>
  <c r="R453" i="13" s="1"/>
  <c r="P453" i="13"/>
  <c r="L453" i="13"/>
  <c r="K453" i="13"/>
  <c r="J453" i="13"/>
  <c r="I453" i="13"/>
  <c r="H453" i="13"/>
  <c r="O453" i="13" s="1"/>
  <c r="G453" i="13"/>
  <c r="T452" i="13"/>
  <c r="S452" i="13"/>
  <c r="Q452" i="13"/>
  <c r="R452" i="13" s="1"/>
  <c r="P452" i="13"/>
  <c r="L452" i="13"/>
  <c r="K452" i="13"/>
  <c r="J452" i="13"/>
  <c r="I452" i="13"/>
  <c r="H452" i="13"/>
  <c r="G452" i="13"/>
  <c r="T451" i="13"/>
  <c r="S451" i="13"/>
  <c r="Q451" i="13"/>
  <c r="P451" i="13"/>
  <c r="L451" i="13"/>
  <c r="K451" i="13"/>
  <c r="J451" i="13"/>
  <c r="O451" i="13" s="1"/>
  <c r="I451" i="13"/>
  <c r="H451" i="13"/>
  <c r="G451" i="13"/>
  <c r="T450" i="13"/>
  <c r="S450" i="13"/>
  <c r="Q450" i="13"/>
  <c r="R450" i="13" s="1"/>
  <c r="P450" i="13"/>
  <c r="L450" i="13"/>
  <c r="K450" i="13"/>
  <c r="J450" i="13"/>
  <c r="I450" i="13"/>
  <c r="H450" i="13"/>
  <c r="O450" i="13" s="1"/>
  <c r="G450" i="13"/>
  <c r="T449" i="13"/>
  <c r="S449" i="13"/>
  <c r="Q449" i="13"/>
  <c r="P449" i="13"/>
  <c r="L449" i="13"/>
  <c r="K449" i="13"/>
  <c r="J449" i="13"/>
  <c r="I449" i="13"/>
  <c r="H449" i="13"/>
  <c r="G449" i="13"/>
  <c r="T448" i="13"/>
  <c r="S448" i="13"/>
  <c r="Q448" i="13"/>
  <c r="P448" i="13"/>
  <c r="L448" i="13"/>
  <c r="K448" i="13"/>
  <c r="J448" i="13"/>
  <c r="I448" i="13"/>
  <c r="H448" i="13"/>
  <c r="G448" i="13"/>
  <c r="T447" i="13"/>
  <c r="S447" i="13"/>
  <c r="Q447" i="13"/>
  <c r="R447" i="13" s="1"/>
  <c r="P447" i="13"/>
  <c r="L447" i="13"/>
  <c r="K447" i="13"/>
  <c r="J447" i="13"/>
  <c r="I447" i="13"/>
  <c r="H447" i="13"/>
  <c r="O447" i="13" s="1"/>
  <c r="G447" i="13"/>
  <c r="T446" i="13"/>
  <c r="S446" i="13"/>
  <c r="Q446" i="13"/>
  <c r="R446" i="13" s="1"/>
  <c r="P446" i="13"/>
  <c r="L446" i="13"/>
  <c r="K446" i="13"/>
  <c r="J446" i="13"/>
  <c r="I446" i="13"/>
  <c r="H446" i="13"/>
  <c r="G446" i="13"/>
  <c r="T445" i="13"/>
  <c r="S445" i="13"/>
  <c r="Q445" i="13"/>
  <c r="P445" i="13"/>
  <c r="L445" i="13"/>
  <c r="K445" i="13"/>
  <c r="J445" i="13"/>
  <c r="O445" i="13" s="1"/>
  <c r="I445" i="13"/>
  <c r="H445" i="13"/>
  <c r="G445" i="13"/>
  <c r="T444" i="13"/>
  <c r="S444" i="13"/>
  <c r="Q444" i="13"/>
  <c r="P444" i="13"/>
  <c r="L444" i="13"/>
  <c r="K444" i="13"/>
  <c r="J444" i="13"/>
  <c r="O444" i="13" s="1"/>
  <c r="I444" i="13"/>
  <c r="H444" i="13"/>
  <c r="G444" i="13"/>
  <c r="T443" i="13"/>
  <c r="S443" i="13"/>
  <c r="Q443" i="13"/>
  <c r="P443" i="13"/>
  <c r="L443" i="13"/>
  <c r="K443" i="13"/>
  <c r="J443" i="13"/>
  <c r="I443" i="13"/>
  <c r="H443" i="13"/>
  <c r="O443" i="13" s="1"/>
  <c r="G443" i="13"/>
  <c r="T442" i="13"/>
  <c r="S442" i="13"/>
  <c r="Q442" i="13"/>
  <c r="P442" i="13"/>
  <c r="L442" i="13"/>
  <c r="K442" i="13"/>
  <c r="J442" i="13"/>
  <c r="I442" i="13"/>
  <c r="H442" i="13"/>
  <c r="G442" i="13"/>
  <c r="T441" i="13"/>
  <c r="S441" i="13"/>
  <c r="Q441" i="13"/>
  <c r="R441" i="13" s="1"/>
  <c r="P441" i="13"/>
  <c r="L441" i="13"/>
  <c r="K441" i="13"/>
  <c r="J441" i="13"/>
  <c r="I441" i="13"/>
  <c r="H441" i="13"/>
  <c r="G441" i="13"/>
  <c r="T440" i="13"/>
  <c r="S440" i="13"/>
  <c r="Q440" i="13"/>
  <c r="R440" i="13" s="1"/>
  <c r="P440" i="13"/>
  <c r="L440" i="13"/>
  <c r="K440" i="13"/>
  <c r="J440" i="13"/>
  <c r="I440" i="13"/>
  <c r="H440" i="13"/>
  <c r="G440" i="13"/>
  <c r="T439" i="13"/>
  <c r="S439" i="13"/>
  <c r="Q439" i="13"/>
  <c r="P439" i="13"/>
  <c r="L439" i="13"/>
  <c r="K439" i="13"/>
  <c r="J439" i="13"/>
  <c r="O439" i="13" s="1"/>
  <c r="I439" i="13"/>
  <c r="H439" i="13"/>
  <c r="G439" i="13"/>
  <c r="T438" i="13"/>
  <c r="S438" i="13"/>
  <c r="Q438" i="13"/>
  <c r="P438" i="13"/>
  <c r="L438" i="13"/>
  <c r="K438" i="13"/>
  <c r="J438" i="13"/>
  <c r="I438" i="13"/>
  <c r="H438" i="13"/>
  <c r="G438" i="13"/>
  <c r="T437" i="13"/>
  <c r="S437" i="13"/>
  <c r="Q437" i="13"/>
  <c r="P437" i="13"/>
  <c r="L437" i="13"/>
  <c r="K437" i="13"/>
  <c r="J437" i="13"/>
  <c r="I437" i="13"/>
  <c r="H437" i="13"/>
  <c r="O437" i="13" s="1"/>
  <c r="G437" i="13"/>
  <c r="T436" i="13"/>
  <c r="S436" i="13"/>
  <c r="Q436" i="13"/>
  <c r="P436" i="13"/>
  <c r="L436" i="13"/>
  <c r="K436" i="13"/>
  <c r="J436" i="13"/>
  <c r="O436" i="13" s="1"/>
  <c r="I436" i="13"/>
  <c r="H436" i="13"/>
  <c r="G436" i="13"/>
  <c r="T435" i="13"/>
  <c r="S435" i="13"/>
  <c r="Q435" i="13"/>
  <c r="R435" i="13" s="1"/>
  <c r="P435" i="13"/>
  <c r="L435" i="13"/>
  <c r="K435" i="13"/>
  <c r="J435" i="13"/>
  <c r="I435" i="13"/>
  <c r="H435" i="13"/>
  <c r="O435" i="13" s="1"/>
  <c r="G435" i="13"/>
  <c r="T434" i="13"/>
  <c r="S434" i="13"/>
  <c r="Q434" i="13"/>
  <c r="R434" i="13" s="1"/>
  <c r="P434" i="13"/>
  <c r="L434" i="13"/>
  <c r="K434" i="13"/>
  <c r="J434" i="13"/>
  <c r="I434" i="13"/>
  <c r="H434" i="13"/>
  <c r="G434" i="13"/>
  <c r="T433" i="13"/>
  <c r="S433" i="13"/>
  <c r="Q433" i="13"/>
  <c r="P433" i="13"/>
  <c r="L433" i="13"/>
  <c r="K433" i="13"/>
  <c r="J433" i="13"/>
  <c r="O433" i="13" s="1"/>
  <c r="I433" i="13"/>
  <c r="H433" i="13"/>
  <c r="G433" i="13"/>
  <c r="T432" i="13"/>
  <c r="S432" i="13"/>
  <c r="Q432" i="13"/>
  <c r="P432" i="13"/>
  <c r="L432" i="13"/>
  <c r="K432" i="13"/>
  <c r="J432" i="13"/>
  <c r="I432" i="13"/>
  <c r="H432" i="13"/>
  <c r="G432" i="13"/>
  <c r="T431" i="13"/>
  <c r="S431" i="13"/>
  <c r="Q431" i="13"/>
  <c r="P431" i="13"/>
  <c r="L431" i="13"/>
  <c r="K431" i="13"/>
  <c r="J431" i="13"/>
  <c r="I431" i="13"/>
  <c r="H431" i="13"/>
  <c r="O431" i="13" s="1"/>
  <c r="G431" i="13"/>
  <c r="T430" i="13"/>
  <c r="S430" i="13"/>
  <c r="Q430" i="13"/>
  <c r="P430" i="13"/>
  <c r="L430" i="13"/>
  <c r="K430" i="13"/>
  <c r="J430" i="13"/>
  <c r="I430" i="13"/>
  <c r="H430" i="13"/>
  <c r="G430" i="13"/>
  <c r="T429" i="13"/>
  <c r="S429" i="13"/>
  <c r="Q429" i="13"/>
  <c r="R429" i="13" s="1"/>
  <c r="P429" i="13"/>
  <c r="L429" i="13"/>
  <c r="K429" i="13"/>
  <c r="J429" i="13"/>
  <c r="I429" i="13"/>
  <c r="H429" i="13"/>
  <c r="G429" i="13"/>
  <c r="T428" i="13"/>
  <c r="S428" i="13"/>
  <c r="Q428" i="13"/>
  <c r="R428" i="13" s="1"/>
  <c r="P428" i="13"/>
  <c r="L428" i="13"/>
  <c r="K428" i="13"/>
  <c r="J428" i="13"/>
  <c r="I428" i="13"/>
  <c r="H428" i="13"/>
  <c r="G428" i="13"/>
  <c r="T427" i="13"/>
  <c r="S427" i="13"/>
  <c r="Q427" i="13"/>
  <c r="P427" i="13"/>
  <c r="L427" i="13"/>
  <c r="K427" i="13"/>
  <c r="J427" i="13"/>
  <c r="O427" i="13" s="1"/>
  <c r="I427" i="13"/>
  <c r="H427" i="13"/>
  <c r="G427" i="13"/>
  <c r="T426" i="13"/>
  <c r="S426" i="13"/>
  <c r="Q426" i="13"/>
  <c r="R426" i="13" s="1"/>
  <c r="P426" i="13"/>
  <c r="L426" i="13"/>
  <c r="K426" i="13"/>
  <c r="J426" i="13"/>
  <c r="I426" i="13"/>
  <c r="H426" i="13"/>
  <c r="G426" i="13"/>
  <c r="T425" i="13"/>
  <c r="S425" i="13"/>
  <c r="Q425" i="13"/>
  <c r="P425" i="13"/>
  <c r="L425" i="13"/>
  <c r="K425" i="13"/>
  <c r="J425" i="13"/>
  <c r="I425" i="13"/>
  <c r="H425" i="13"/>
  <c r="O425" i="13" s="1"/>
  <c r="G425" i="13"/>
  <c r="T424" i="13"/>
  <c r="S424" i="13"/>
  <c r="Q424" i="13"/>
  <c r="P424" i="13"/>
  <c r="L424" i="13"/>
  <c r="K424" i="13"/>
  <c r="J424" i="13"/>
  <c r="I424" i="13"/>
  <c r="H424" i="13"/>
  <c r="G424" i="13"/>
  <c r="T423" i="13"/>
  <c r="S423" i="13"/>
  <c r="Q423" i="13"/>
  <c r="R423" i="13" s="1"/>
  <c r="P423" i="13"/>
  <c r="L423" i="13"/>
  <c r="K423" i="13"/>
  <c r="J423" i="13"/>
  <c r="I423" i="13"/>
  <c r="H423" i="13"/>
  <c r="O423" i="13" s="1"/>
  <c r="G423" i="13"/>
  <c r="T422" i="13"/>
  <c r="S422" i="13"/>
  <c r="Q422" i="13"/>
  <c r="R422" i="13" s="1"/>
  <c r="P422" i="13"/>
  <c r="L422" i="13"/>
  <c r="K422" i="13"/>
  <c r="J422" i="13"/>
  <c r="I422" i="13"/>
  <c r="H422" i="13"/>
  <c r="G422" i="13"/>
  <c r="T421" i="13"/>
  <c r="S421" i="13"/>
  <c r="Q421" i="13"/>
  <c r="P421" i="13"/>
  <c r="L421" i="13"/>
  <c r="K421" i="13"/>
  <c r="J421" i="13"/>
  <c r="O421" i="13" s="1"/>
  <c r="I421" i="13"/>
  <c r="H421" i="13"/>
  <c r="G421" i="13"/>
  <c r="T420" i="13"/>
  <c r="S420" i="13"/>
  <c r="Q420" i="13"/>
  <c r="P420" i="13"/>
  <c r="L420" i="13"/>
  <c r="K420" i="13"/>
  <c r="J420" i="13"/>
  <c r="I420" i="13"/>
  <c r="H420" i="13"/>
  <c r="G420" i="13"/>
  <c r="T419" i="13"/>
  <c r="S419" i="13"/>
  <c r="Q419" i="13"/>
  <c r="P419" i="13"/>
  <c r="L419" i="13"/>
  <c r="K419" i="13"/>
  <c r="J419" i="13"/>
  <c r="I419" i="13"/>
  <c r="H419" i="13"/>
  <c r="O419" i="13" s="1"/>
  <c r="G419" i="13"/>
  <c r="T418" i="13"/>
  <c r="S418" i="13"/>
  <c r="Q418" i="13"/>
  <c r="P418" i="13"/>
  <c r="L418" i="13"/>
  <c r="K418" i="13"/>
  <c r="J418" i="13"/>
  <c r="O418" i="13" s="1"/>
  <c r="I418" i="13"/>
  <c r="H418" i="13"/>
  <c r="G418" i="13"/>
  <c r="T417" i="13"/>
  <c r="S417" i="13"/>
  <c r="Q417" i="13"/>
  <c r="R417" i="13" s="1"/>
  <c r="P417" i="13"/>
  <c r="L417" i="13"/>
  <c r="K417" i="13"/>
  <c r="J417" i="13"/>
  <c r="I417" i="13"/>
  <c r="H417" i="13"/>
  <c r="G417" i="13"/>
  <c r="T416" i="13"/>
  <c r="S416" i="13"/>
  <c r="Q416" i="13"/>
  <c r="R416" i="13" s="1"/>
  <c r="P416" i="13"/>
  <c r="L416" i="13"/>
  <c r="K416" i="13"/>
  <c r="J416" i="13"/>
  <c r="I416" i="13"/>
  <c r="H416" i="13"/>
  <c r="G416" i="13"/>
  <c r="T415" i="13"/>
  <c r="S415" i="13"/>
  <c r="Q415" i="13"/>
  <c r="P415" i="13"/>
  <c r="L415" i="13"/>
  <c r="K415" i="13"/>
  <c r="J415" i="13"/>
  <c r="O415" i="13" s="1"/>
  <c r="I415" i="13"/>
  <c r="H415" i="13"/>
  <c r="G415" i="13"/>
  <c r="T414" i="13"/>
  <c r="S414" i="13"/>
  <c r="Q414" i="13"/>
  <c r="P414" i="13"/>
  <c r="L414" i="13"/>
  <c r="K414" i="13"/>
  <c r="J414" i="13"/>
  <c r="I414" i="13"/>
  <c r="H414" i="13"/>
  <c r="G414" i="13"/>
  <c r="T413" i="13"/>
  <c r="S413" i="13"/>
  <c r="Q413" i="13"/>
  <c r="P413" i="13"/>
  <c r="L413" i="13"/>
  <c r="K413" i="13"/>
  <c r="J413" i="13"/>
  <c r="I413" i="13"/>
  <c r="H413" i="13"/>
  <c r="O413" i="13" s="1"/>
  <c r="G413" i="13"/>
  <c r="T412" i="13"/>
  <c r="S412" i="13"/>
  <c r="Q412" i="13"/>
  <c r="P412" i="13"/>
  <c r="L412" i="13"/>
  <c r="K412" i="13"/>
  <c r="J412" i="13"/>
  <c r="I412" i="13"/>
  <c r="H412" i="13"/>
  <c r="G412" i="13"/>
  <c r="T411" i="13"/>
  <c r="S411" i="13"/>
  <c r="Q411" i="13"/>
  <c r="R411" i="13" s="1"/>
  <c r="P411" i="13"/>
  <c r="L411" i="13"/>
  <c r="K411" i="13"/>
  <c r="J411" i="13"/>
  <c r="I411" i="13"/>
  <c r="H411" i="13"/>
  <c r="O411" i="13" s="1"/>
  <c r="G411" i="13"/>
  <c r="T410" i="13"/>
  <c r="S410" i="13"/>
  <c r="Q410" i="13"/>
  <c r="R410" i="13" s="1"/>
  <c r="P410" i="13"/>
  <c r="L410" i="13"/>
  <c r="K410" i="13"/>
  <c r="J410" i="13"/>
  <c r="I410" i="13"/>
  <c r="H410" i="13"/>
  <c r="G410" i="13"/>
  <c r="T409" i="13"/>
  <c r="S409" i="13"/>
  <c r="Q409" i="13"/>
  <c r="P409" i="13"/>
  <c r="L409" i="13"/>
  <c r="K409" i="13"/>
  <c r="J409" i="13"/>
  <c r="O409" i="13" s="1"/>
  <c r="I409" i="13"/>
  <c r="H409" i="13"/>
  <c r="G409" i="13"/>
  <c r="T408" i="13"/>
  <c r="S408" i="13"/>
  <c r="L408" i="13"/>
  <c r="K408" i="13"/>
  <c r="J408" i="13"/>
  <c r="I408" i="13"/>
  <c r="H408" i="13"/>
  <c r="O408" i="13" s="1"/>
  <c r="G408" i="13"/>
  <c r="P408" i="13"/>
  <c r="R408" i="13" s="1"/>
  <c r="T407" i="13"/>
  <c r="S407" i="13"/>
  <c r="Q407" i="13"/>
  <c r="P407" i="13"/>
  <c r="L407" i="13"/>
  <c r="K407" i="13"/>
  <c r="J407" i="13"/>
  <c r="I407" i="13"/>
  <c r="H407" i="13"/>
  <c r="G407" i="13"/>
  <c r="O407" i="13" s="1"/>
  <c r="T406" i="13"/>
  <c r="S406" i="13"/>
  <c r="Q406" i="13"/>
  <c r="P406" i="13"/>
  <c r="L406" i="13"/>
  <c r="K406" i="13"/>
  <c r="J406" i="13"/>
  <c r="I406" i="13"/>
  <c r="H406" i="13"/>
  <c r="G406" i="13"/>
  <c r="T405" i="13"/>
  <c r="S405" i="13"/>
  <c r="Q405" i="13"/>
  <c r="P405" i="13"/>
  <c r="R405" i="13" s="1"/>
  <c r="L405" i="13"/>
  <c r="K405" i="13"/>
  <c r="J405" i="13"/>
  <c r="I405" i="13"/>
  <c r="H405" i="13"/>
  <c r="G405" i="13"/>
  <c r="O405" i="13" s="1"/>
  <c r="T404" i="13"/>
  <c r="S404" i="13"/>
  <c r="Q404" i="13"/>
  <c r="P404" i="13"/>
  <c r="R404" i="13" s="1"/>
  <c r="L404" i="13"/>
  <c r="K404" i="13"/>
  <c r="O404" i="13" s="1"/>
  <c r="J404" i="13"/>
  <c r="I404" i="13"/>
  <c r="H404" i="13"/>
  <c r="G404" i="13"/>
  <c r="T403" i="13"/>
  <c r="S403" i="13"/>
  <c r="Q403" i="13"/>
  <c r="P403" i="13"/>
  <c r="L403" i="13"/>
  <c r="K403" i="13"/>
  <c r="J403" i="13"/>
  <c r="I403" i="13"/>
  <c r="H403" i="13"/>
  <c r="G403" i="13"/>
  <c r="T402" i="13"/>
  <c r="S402" i="13"/>
  <c r="Q402" i="13"/>
  <c r="P402" i="13"/>
  <c r="L402" i="13"/>
  <c r="K402" i="13"/>
  <c r="J402" i="13"/>
  <c r="I402" i="13"/>
  <c r="H402" i="13"/>
  <c r="G402" i="13"/>
  <c r="O402" i="13" s="1"/>
  <c r="T401" i="13"/>
  <c r="S401" i="13"/>
  <c r="Q401" i="13"/>
  <c r="P401" i="13"/>
  <c r="R401" i="13" s="1"/>
  <c r="L401" i="13"/>
  <c r="K401" i="13"/>
  <c r="J401" i="13"/>
  <c r="I401" i="13"/>
  <c r="H401" i="13"/>
  <c r="G401" i="13"/>
  <c r="T400" i="13"/>
  <c r="S400" i="13"/>
  <c r="Q400" i="13"/>
  <c r="P400" i="13"/>
  <c r="L400" i="13"/>
  <c r="K400" i="13"/>
  <c r="J400" i="13"/>
  <c r="I400" i="13"/>
  <c r="O400" i="13" s="1"/>
  <c r="H400" i="13"/>
  <c r="G400" i="13"/>
  <c r="T399" i="13"/>
  <c r="S399" i="13"/>
  <c r="Q399" i="13"/>
  <c r="P399" i="13"/>
  <c r="R399" i="13" s="1"/>
  <c r="L399" i="13"/>
  <c r="K399" i="13"/>
  <c r="J399" i="13"/>
  <c r="I399" i="13"/>
  <c r="H399" i="13"/>
  <c r="G399" i="13"/>
  <c r="O399" i="13" s="1"/>
  <c r="T398" i="13"/>
  <c r="S398" i="13"/>
  <c r="Q398" i="13"/>
  <c r="P398" i="13"/>
  <c r="R398" i="13" s="1"/>
  <c r="L398" i="13"/>
  <c r="K398" i="13"/>
  <c r="O398" i="13" s="1"/>
  <c r="J398" i="13"/>
  <c r="I398" i="13"/>
  <c r="H398" i="13"/>
  <c r="G398" i="13"/>
  <c r="T397" i="13"/>
  <c r="S397" i="13"/>
  <c r="Q397" i="13"/>
  <c r="P397" i="13"/>
  <c r="L397" i="13"/>
  <c r="K397" i="13"/>
  <c r="J397" i="13"/>
  <c r="I397" i="13"/>
  <c r="H397" i="13"/>
  <c r="G397" i="13"/>
  <c r="T396" i="13"/>
  <c r="S396" i="13"/>
  <c r="Q396" i="13"/>
  <c r="P396" i="13"/>
  <c r="R396" i="13" s="1"/>
  <c r="L396" i="13"/>
  <c r="K396" i="13"/>
  <c r="J396" i="13"/>
  <c r="I396" i="13"/>
  <c r="H396" i="13"/>
  <c r="G396" i="13"/>
  <c r="O396" i="13" s="1"/>
  <c r="T395" i="13"/>
  <c r="S395" i="13"/>
  <c r="Q395" i="13"/>
  <c r="P395" i="13"/>
  <c r="L395" i="13"/>
  <c r="K395" i="13"/>
  <c r="J395" i="13"/>
  <c r="I395" i="13"/>
  <c r="H395" i="13"/>
  <c r="G395" i="13"/>
  <c r="O395" i="13" s="1"/>
  <c r="T394" i="13"/>
  <c r="S394" i="13"/>
  <c r="Q394" i="13"/>
  <c r="P394" i="13"/>
  <c r="L394" i="13"/>
  <c r="K394" i="13"/>
  <c r="J394" i="13"/>
  <c r="I394" i="13"/>
  <c r="H394" i="13"/>
  <c r="G394" i="13"/>
  <c r="T393" i="13"/>
  <c r="S393" i="13"/>
  <c r="Q393" i="13"/>
  <c r="P393" i="13"/>
  <c r="R393" i="13" s="1"/>
  <c r="L393" i="13"/>
  <c r="K393" i="13"/>
  <c r="J393" i="13"/>
  <c r="I393" i="13"/>
  <c r="H393" i="13"/>
  <c r="G393" i="13"/>
  <c r="T392" i="13"/>
  <c r="S392" i="13"/>
  <c r="Q392" i="13"/>
  <c r="P392" i="13"/>
  <c r="R392" i="13" s="1"/>
  <c r="L392" i="13"/>
  <c r="K392" i="13"/>
  <c r="O392" i="13" s="1"/>
  <c r="J392" i="13"/>
  <c r="I392" i="13"/>
  <c r="H392" i="13"/>
  <c r="G392" i="13"/>
  <c r="T391" i="13"/>
  <c r="S391" i="13"/>
  <c r="Q391" i="13"/>
  <c r="P391" i="13"/>
  <c r="L391" i="13"/>
  <c r="K391" i="13"/>
  <c r="J391" i="13"/>
  <c r="I391" i="13"/>
  <c r="O391" i="13" s="1"/>
  <c r="H391" i="13"/>
  <c r="G391" i="13"/>
  <c r="T390" i="13"/>
  <c r="S390" i="13"/>
  <c r="Q390" i="13"/>
  <c r="P390" i="13"/>
  <c r="L390" i="13"/>
  <c r="K390" i="13"/>
  <c r="J390" i="13"/>
  <c r="I390" i="13"/>
  <c r="H390" i="13"/>
  <c r="G390" i="13"/>
  <c r="O390" i="13" s="1"/>
  <c r="T389" i="13"/>
  <c r="S389" i="13"/>
  <c r="Q389" i="13"/>
  <c r="P389" i="13"/>
  <c r="R389" i="13" s="1"/>
  <c r="L389" i="13"/>
  <c r="K389" i="13"/>
  <c r="J389" i="13"/>
  <c r="I389" i="13"/>
  <c r="H389" i="13"/>
  <c r="G389" i="13"/>
  <c r="T388" i="13"/>
  <c r="S388" i="13"/>
  <c r="Q388" i="13"/>
  <c r="P388" i="13"/>
  <c r="L388" i="13"/>
  <c r="K388" i="13"/>
  <c r="J388" i="13"/>
  <c r="I388" i="13"/>
  <c r="H388" i="13"/>
  <c r="G388" i="13"/>
  <c r="T387" i="13"/>
  <c r="S387" i="13"/>
  <c r="Q387" i="13"/>
  <c r="P387" i="13"/>
  <c r="R387" i="13" s="1"/>
  <c r="L387" i="13"/>
  <c r="K387" i="13"/>
  <c r="J387" i="13"/>
  <c r="I387" i="13"/>
  <c r="H387" i="13"/>
  <c r="G387" i="13"/>
  <c r="O387" i="13" s="1"/>
  <c r="T386" i="13"/>
  <c r="S386" i="13"/>
  <c r="Q386" i="13"/>
  <c r="P386" i="13"/>
  <c r="R386" i="13" s="1"/>
  <c r="L386" i="13"/>
  <c r="K386" i="13"/>
  <c r="O386" i="13" s="1"/>
  <c r="J386" i="13"/>
  <c r="I386" i="13"/>
  <c r="H386" i="13"/>
  <c r="G386" i="13"/>
  <c r="T385" i="13"/>
  <c r="S385" i="13"/>
  <c r="Q385" i="13"/>
  <c r="P385" i="13"/>
  <c r="L385" i="13"/>
  <c r="K385" i="13"/>
  <c r="J385" i="13"/>
  <c r="I385" i="13"/>
  <c r="H385" i="13"/>
  <c r="G385" i="13"/>
  <c r="T384" i="13"/>
  <c r="S384" i="13"/>
  <c r="Q384" i="13"/>
  <c r="P384" i="13"/>
  <c r="R384" i="13" s="1"/>
  <c r="L384" i="13"/>
  <c r="K384" i="13"/>
  <c r="J384" i="13"/>
  <c r="I384" i="13"/>
  <c r="H384" i="13"/>
  <c r="G384" i="13"/>
  <c r="O384" i="13" s="1"/>
  <c r="T383" i="13"/>
  <c r="S383" i="13"/>
  <c r="Q383" i="13"/>
  <c r="P383" i="13"/>
  <c r="L383" i="13"/>
  <c r="K383" i="13"/>
  <c r="J383" i="13"/>
  <c r="I383" i="13"/>
  <c r="H383" i="13"/>
  <c r="G383" i="13"/>
  <c r="T382" i="13"/>
  <c r="S382" i="13"/>
  <c r="Q382" i="13"/>
  <c r="P382" i="13"/>
  <c r="L382" i="13"/>
  <c r="K382" i="13"/>
  <c r="J382" i="13"/>
  <c r="I382" i="13"/>
  <c r="H382" i="13"/>
  <c r="G382" i="13"/>
  <c r="T381" i="13"/>
  <c r="S381" i="13"/>
  <c r="Q381" i="13"/>
  <c r="P381" i="13"/>
  <c r="R381" i="13" s="1"/>
  <c r="L381" i="13"/>
  <c r="K381" i="13"/>
  <c r="J381" i="13"/>
  <c r="I381" i="13"/>
  <c r="H381" i="13"/>
  <c r="G381" i="13"/>
  <c r="T380" i="13"/>
  <c r="S380" i="13"/>
  <c r="Q380" i="13"/>
  <c r="P380" i="13"/>
  <c r="R380" i="13" s="1"/>
  <c r="L380" i="13"/>
  <c r="K380" i="13"/>
  <c r="O380" i="13" s="1"/>
  <c r="J380" i="13"/>
  <c r="I380" i="13"/>
  <c r="H380" i="13"/>
  <c r="G380" i="13"/>
  <c r="T379" i="13"/>
  <c r="S379" i="13"/>
  <c r="Q379" i="13"/>
  <c r="P379" i="13"/>
  <c r="L379" i="13"/>
  <c r="K379" i="13"/>
  <c r="J379" i="13"/>
  <c r="I379" i="13"/>
  <c r="H379" i="13"/>
  <c r="G379" i="13"/>
  <c r="T378" i="13"/>
  <c r="S378" i="13"/>
  <c r="Q378" i="13"/>
  <c r="P378" i="13"/>
  <c r="R378" i="13" s="1"/>
  <c r="L378" i="13"/>
  <c r="K378" i="13"/>
  <c r="J378" i="13"/>
  <c r="I378" i="13"/>
  <c r="H378" i="13"/>
  <c r="G378" i="13"/>
  <c r="O378" i="13" s="1"/>
  <c r="T377" i="13"/>
  <c r="S377" i="13"/>
  <c r="Q377" i="13"/>
  <c r="P377" i="13"/>
  <c r="L377" i="13"/>
  <c r="K377" i="13"/>
  <c r="J377" i="13"/>
  <c r="I377" i="13"/>
  <c r="H377" i="13"/>
  <c r="G377" i="13"/>
  <c r="T376" i="13"/>
  <c r="S376" i="13"/>
  <c r="Q376" i="13"/>
  <c r="P376" i="13"/>
  <c r="L376" i="13"/>
  <c r="K376" i="13"/>
  <c r="J376" i="13"/>
  <c r="I376" i="13"/>
  <c r="H376" i="13"/>
  <c r="G376" i="13"/>
  <c r="T375" i="13"/>
  <c r="S375" i="13"/>
  <c r="Q375" i="13"/>
  <c r="P375" i="13"/>
  <c r="R375" i="13" s="1"/>
  <c r="L375" i="13"/>
  <c r="K375" i="13"/>
  <c r="J375" i="13"/>
  <c r="I375" i="13"/>
  <c r="H375" i="13"/>
  <c r="G375" i="13"/>
  <c r="O375" i="13" s="1"/>
  <c r="T374" i="13"/>
  <c r="S374" i="13"/>
  <c r="Q374" i="13"/>
  <c r="P374" i="13"/>
  <c r="R374" i="13" s="1"/>
  <c r="L374" i="13"/>
  <c r="K374" i="13"/>
  <c r="O374" i="13" s="1"/>
  <c r="J374" i="13"/>
  <c r="I374" i="13"/>
  <c r="H374" i="13"/>
  <c r="G374" i="13"/>
  <c r="T373" i="13"/>
  <c r="S373" i="13"/>
  <c r="Q373" i="13"/>
  <c r="P373" i="13"/>
  <c r="L373" i="13"/>
  <c r="K373" i="13"/>
  <c r="J373" i="13"/>
  <c r="I373" i="13"/>
  <c r="H373" i="13"/>
  <c r="G373" i="13"/>
  <c r="T372" i="13"/>
  <c r="S372" i="13"/>
  <c r="Q372" i="13"/>
  <c r="P372" i="13"/>
  <c r="R372" i="13" s="1"/>
  <c r="L372" i="13"/>
  <c r="K372" i="13"/>
  <c r="J372" i="13"/>
  <c r="I372" i="13"/>
  <c r="H372" i="13"/>
  <c r="G372" i="13"/>
  <c r="O372" i="13" s="1"/>
  <c r="T371" i="13"/>
  <c r="S371" i="13"/>
  <c r="Q371" i="13"/>
  <c r="P371" i="13"/>
  <c r="L371" i="13"/>
  <c r="K371" i="13"/>
  <c r="J371" i="13"/>
  <c r="I371" i="13"/>
  <c r="H371" i="13"/>
  <c r="G371" i="13"/>
  <c r="O371" i="13" s="1"/>
  <c r="T370" i="13"/>
  <c r="S370" i="13"/>
  <c r="Q370" i="13"/>
  <c r="P370" i="13"/>
  <c r="L370" i="13"/>
  <c r="K370" i="13"/>
  <c r="J370" i="13"/>
  <c r="I370" i="13"/>
  <c r="O370" i="13" s="1"/>
  <c r="H370" i="13"/>
  <c r="G370" i="13"/>
  <c r="T369" i="13"/>
  <c r="S369" i="13"/>
  <c r="Q369" i="13"/>
  <c r="P369" i="13"/>
  <c r="R369" i="13" s="1"/>
  <c r="L369" i="13"/>
  <c r="K369" i="13"/>
  <c r="J369" i="13"/>
  <c r="I369" i="13"/>
  <c r="H369" i="13"/>
  <c r="G369" i="13"/>
  <c r="O369" i="13" s="1"/>
  <c r="T368" i="13"/>
  <c r="S368" i="13"/>
  <c r="Q368" i="13"/>
  <c r="P368" i="13"/>
  <c r="R368" i="13" s="1"/>
  <c r="L368" i="13"/>
  <c r="K368" i="13"/>
  <c r="O368" i="13" s="1"/>
  <c r="J368" i="13"/>
  <c r="I368" i="13"/>
  <c r="H368" i="13"/>
  <c r="G368" i="13"/>
  <c r="T367" i="13"/>
  <c r="S367" i="13"/>
  <c r="Q367" i="13"/>
  <c r="P367" i="13"/>
  <c r="L367" i="13"/>
  <c r="K367" i="13"/>
  <c r="O367" i="13" s="1"/>
  <c r="J367" i="13"/>
  <c r="I367" i="13"/>
  <c r="H367" i="13"/>
  <c r="G367" i="13"/>
  <c r="T366" i="13"/>
  <c r="S366" i="13"/>
  <c r="L366" i="13"/>
  <c r="K366" i="13"/>
  <c r="J366" i="13"/>
  <c r="I366" i="13"/>
  <c r="H366" i="13"/>
  <c r="G366" i="13"/>
  <c r="P366" i="13"/>
  <c r="T365" i="13"/>
  <c r="S365" i="13"/>
  <c r="Q365" i="13"/>
  <c r="P365" i="13"/>
  <c r="L365" i="13"/>
  <c r="K365" i="13"/>
  <c r="J365" i="13"/>
  <c r="I365" i="13"/>
  <c r="H365" i="13"/>
  <c r="G365" i="13"/>
  <c r="T364" i="13"/>
  <c r="S364" i="13"/>
  <c r="Q364" i="13"/>
  <c r="R364" i="13" s="1"/>
  <c r="P364" i="13"/>
  <c r="L364" i="13"/>
  <c r="K364" i="13"/>
  <c r="J364" i="13"/>
  <c r="I364" i="13"/>
  <c r="H364" i="13"/>
  <c r="G364" i="13"/>
  <c r="T363" i="13"/>
  <c r="S363" i="13"/>
  <c r="Q363" i="13"/>
  <c r="R363" i="13" s="1"/>
  <c r="P363" i="13"/>
  <c r="L363" i="13"/>
  <c r="K363" i="13"/>
  <c r="J363" i="13"/>
  <c r="I363" i="13"/>
  <c r="H363" i="13"/>
  <c r="G363" i="13"/>
  <c r="T362" i="13"/>
  <c r="S362" i="13"/>
  <c r="Q362" i="13"/>
  <c r="P362" i="13"/>
  <c r="L362" i="13"/>
  <c r="K362" i="13"/>
  <c r="J362" i="13"/>
  <c r="O362" i="13" s="1"/>
  <c r="I362" i="13"/>
  <c r="H362" i="13"/>
  <c r="G362" i="13"/>
  <c r="T361" i="13"/>
  <c r="S361" i="13"/>
  <c r="Q361" i="13"/>
  <c r="P361" i="13"/>
  <c r="L361" i="13"/>
  <c r="K361" i="13"/>
  <c r="J361" i="13"/>
  <c r="I361" i="13"/>
  <c r="H361" i="13"/>
  <c r="G361" i="13"/>
  <c r="T360" i="13"/>
  <c r="S360" i="13"/>
  <c r="Q360" i="13"/>
  <c r="P360" i="13"/>
  <c r="L360" i="13"/>
  <c r="K360" i="13"/>
  <c r="J360" i="13"/>
  <c r="I360" i="13"/>
  <c r="H360" i="13"/>
  <c r="O360" i="13" s="1"/>
  <c r="G360" i="13"/>
  <c r="T359" i="13"/>
  <c r="S359" i="13"/>
  <c r="Q359" i="13"/>
  <c r="P359" i="13"/>
  <c r="L359" i="13"/>
  <c r="K359" i="13"/>
  <c r="J359" i="13"/>
  <c r="I359" i="13"/>
  <c r="H359" i="13"/>
  <c r="G359" i="13"/>
  <c r="T358" i="13"/>
  <c r="S358" i="13"/>
  <c r="Q358" i="13"/>
  <c r="R358" i="13" s="1"/>
  <c r="P358" i="13"/>
  <c r="L358" i="13"/>
  <c r="K358" i="13"/>
  <c r="J358" i="13"/>
  <c r="I358" i="13"/>
  <c r="H358" i="13"/>
  <c r="G358" i="13"/>
  <c r="T357" i="13"/>
  <c r="S357" i="13"/>
  <c r="Q357" i="13"/>
  <c r="R357" i="13" s="1"/>
  <c r="P357" i="13"/>
  <c r="L357" i="13"/>
  <c r="K357" i="13"/>
  <c r="J357" i="13"/>
  <c r="I357" i="13"/>
  <c r="H357" i="13"/>
  <c r="G357" i="13"/>
  <c r="T356" i="13"/>
  <c r="S356" i="13"/>
  <c r="Q356" i="13"/>
  <c r="P356" i="13"/>
  <c r="L356" i="13"/>
  <c r="K356" i="13"/>
  <c r="J356" i="13"/>
  <c r="O356" i="13" s="1"/>
  <c r="I356" i="13"/>
  <c r="H356" i="13"/>
  <c r="G356" i="13"/>
  <c r="T355" i="13"/>
  <c r="S355" i="13"/>
  <c r="Q355" i="13"/>
  <c r="R355" i="13" s="1"/>
  <c r="P355" i="13"/>
  <c r="L355" i="13"/>
  <c r="K355" i="13"/>
  <c r="J355" i="13"/>
  <c r="I355" i="13"/>
  <c r="H355" i="13"/>
  <c r="G355" i="13"/>
  <c r="T354" i="13"/>
  <c r="S354" i="13"/>
  <c r="Q354" i="13"/>
  <c r="P354" i="13"/>
  <c r="L354" i="13"/>
  <c r="K354" i="13"/>
  <c r="J354" i="13"/>
  <c r="I354" i="13"/>
  <c r="H354" i="13"/>
  <c r="O354" i="13" s="1"/>
  <c r="G354" i="13"/>
  <c r="T353" i="13"/>
  <c r="S353" i="13"/>
  <c r="Q353" i="13"/>
  <c r="P353" i="13"/>
  <c r="L353" i="13"/>
  <c r="K353" i="13"/>
  <c r="J353" i="13"/>
  <c r="O353" i="13" s="1"/>
  <c r="I353" i="13"/>
  <c r="H353" i="13"/>
  <c r="G353" i="13"/>
  <c r="T352" i="13"/>
  <c r="S352" i="13"/>
  <c r="Q352" i="13"/>
  <c r="R352" i="13" s="1"/>
  <c r="P352" i="13"/>
  <c r="L352" i="13"/>
  <c r="K352" i="13"/>
  <c r="J352" i="13"/>
  <c r="I352" i="13"/>
  <c r="H352" i="13"/>
  <c r="O352" i="13" s="1"/>
  <c r="G352" i="13"/>
  <c r="T351" i="13"/>
  <c r="S351" i="13"/>
  <c r="Q351" i="13"/>
  <c r="R351" i="13" s="1"/>
  <c r="P351" i="13"/>
  <c r="L351" i="13"/>
  <c r="K351" i="13"/>
  <c r="J351" i="13"/>
  <c r="I351" i="13"/>
  <c r="H351" i="13"/>
  <c r="G351" i="13"/>
  <c r="T350" i="13"/>
  <c r="S350" i="13"/>
  <c r="Q350" i="13"/>
  <c r="P350" i="13"/>
  <c r="L350" i="13"/>
  <c r="K350" i="13"/>
  <c r="J350" i="13"/>
  <c r="O350" i="13" s="1"/>
  <c r="I350" i="13"/>
  <c r="H350" i="13"/>
  <c r="G350" i="13"/>
  <c r="T349" i="13"/>
  <c r="S349" i="13"/>
  <c r="Q349" i="13"/>
  <c r="R349" i="13" s="1"/>
  <c r="P349" i="13"/>
  <c r="L349" i="13"/>
  <c r="K349" i="13"/>
  <c r="J349" i="13"/>
  <c r="O349" i="13" s="1"/>
  <c r="I349" i="13"/>
  <c r="H349" i="13"/>
  <c r="G349" i="13"/>
  <c r="T348" i="13"/>
  <c r="S348" i="13"/>
  <c r="Q348" i="13"/>
  <c r="P348" i="13"/>
  <c r="L348" i="13"/>
  <c r="K348" i="13"/>
  <c r="J348" i="13"/>
  <c r="I348" i="13"/>
  <c r="H348" i="13"/>
  <c r="O348" i="13" s="1"/>
  <c r="G348" i="13"/>
  <c r="T347" i="13"/>
  <c r="S347" i="13"/>
  <c r="Q347" i="13"/>
  <c r="P347" i="13"/>
  <c r="L347" i="13"/>
  <c r="K347" i="13"/>
  <c r="J347" i="13"/>
  <c r="O347" i="13" s="1"/>
  <c r="I347" i="13"/>
  <c r="H347" i="13"/>
  <c r="G347" i="13"/>
  <c r="T346" i="13"/>
  <c r="S346" i="13"/>
  <c r="Q346" i="13"/>
  <c r="R346" i="13" s="1"/>
  <c r="P346" i="13"/>
  <c r="L346" i="13"/>
  <c r="K346" i="13"/>
  <c r="J346" i="13"/>
  <c r="I346" i="13"/>
  <c r="H346" i="13"/>
  <c r="G346" i="13"/>
  <c r="T345" i="13"/>
  <c r="S345" i="13"/>
  <c r="Q345" i="13"/>
  <c r="R345" i="13" s="1"/>
  <c r="P345" i="13"/>
  <c r="L345" i="13"/>
  <c r="K345" i="13"/>
  <c r="J345" i="13"/>
  <c r="I345" i="13"/>
  <c r="H345" i="13"/>
  <c r="G345" i="13"/>
  <c r="T344" i="13"/>
  <c r="S344" i="13"/>
  <c r="Q344" i="13"/>
  <c r="P344" i="13"/>
  <c r="L344" i="13"/>
  <c r="K344" i="13"/>
  <c r="J344" i="13"/>
  <c r="O344" i="13" s="1"/>
  <c r="I344" i="13"/>
  <c r="H344" i="13"/>
  <c r="G344" i="13"/>
  <c r="T343" i="13"/>
  <c r="S343" i="13"/>
  <c r="Q343" i="13"/>
  <c r="P343" i="13"/>
  <c r="L343" i="13"/>
  <c r="K343" i="13"/>
  <c r="J343" i="13"/>
  <c r="I343" i="13"/>
  <c r="H343" i="13"/>
  <c r="G343" i="13"/>
  <c r="T342" i="13"/>
  <c r="S342" i="13"/>
  <c r="Q342" i="13"/>
  <c r="P342" i="13"/>
  <c r="L342" i="13"/>
  <c r="K342" i="13"/>
  <c r="J342" i="13"/>
  <c r="I342" i="13"/>
  <c r="H342" i="13"/>
  <c r="O342" i="13" s="1"/>
  <c r="G342" i="13"/>
  <c r="T341" i="13"/>
  <c r="S341" i="13"/>
  <c r="Q341" i="13"/>
  <c r="P341" i="13"/>
  <c r="L341" i="13"/>
  <c r="K341" i="13"/>
  <c r="J341" i="13"/>
  <c r="I341" i="13"/>
  <c r="H341" i="13"/>
  <c r="G341" i="13"/>
  <c r="T340" i="13"/>
  <c r="S340" i="13"/>
  <c r="Q340" i="13"/>
  <c r="R340" i="13" s="1"/>
  <c r="P340" i="13"/>
  <c r="L340" i="13"/>
  <c r="K340" i="13"/>
  <c r="J340" i="13"/>
  <c r="I340" i="13"/>
  <c r="H340" i="13"/>
  <c r="G340" i="13"/>
  <c r="T339" i="13"/>
  <c r="S339" i="13"/>
  <c r="Q339" i="13"/>
  <c r="R339" i="13" s="1"/>
  <c r="P339" i="13"/>
  <c r="L339" i="13"/>
  <c r="K339" i="13"/>
  <c r="J339" i="13"/>
  <c r="I339" i="13"/>
  <c r="H339" i="13"/>
  <c r="G339" i="13"/>
  <c r="T338" i="13"/>
  <c r="S338" i="13"/>
  <c r="Q338" i="13"/>
  <c r="P338" i="13"/>
  <c r="L338" i="13"/>
  <c r="K338" i="13"/>
  <c r="J338" i="13"/>
  <c r="O338" i="13" s="1"/>
  <c r="I338" i="13"/>
  <c r="H338" i="13"/>
  <c r="G338" i="13"/>
  <c r="T337" i="13"/>
  <c r="S337" i="13"/>
  <c r="Q337" i="13"/>
  <c r="R337" i="13" s="1"/>
  <c r="P337" i="13"/>
  <c r="L337" i="13"/>
  <c r="K337" i="13"/>
  <c r="J337" i="13"/>
  <c r="I337" i="13"/>
  <c r="H337" i="13"/>
  <c r="G337" i="13"/>
  <c r="T336" i="13"/>
  <c r="S336" i="13"/>
  <c r="Q336" i="13"/>
  <c r="P336" i="13"/>
  <c r="L336" i="13"/>
  <c r="K336" i="13"/>
  <c r="J336" i="13"/>
  <c r="I336" i="13"/>
  <c r="H336" i="13"/>
  <c r="O336" i="13" s="1"/>
  <c r="G336" i="13"/>
  <c r="T335" i="13"/>
  <c r="S335" i="13"/>
  <c r="Q335" i="13"/>
  <c r="P335" i="13"/>
  <c r="L335" i="13"/>
  <c r="K335" i="13"/>
  <c r="J335" i="13"/>
  <c r="I335" i="13"/>
  <c r="H335" i="13"/>
  <c r="G335" i="13"/>
  <c r="T334" i="13"/>
  <c r="S334" i="13"/>
  <c r="Q334" i="13"/>
  <c r="R334" i="13" s="1"/>
  <c r="P334" i="13"/>
  <c r="L334" i="13"/>
  <c r="K334" i="13"/>
  <c r="J334" i="13"/>
  <c r="I334" i="13"/>
  <c r="H334" i="13"/>
  <c r="G334" i="13"/>
  <c r="T333" i="13"/>
  <c r="S333" i="13"/>
  <c r="Q333" i="13"/>
  <c r="R333" i="13" s="1"/>
  <c r="P333" i="13"/>
  <c r="L333" i="13"/>
  <c r="K333" i="13"/>
  <c r="J333" i="13"/>
  <c r="I333" i="13"/>
  <c r="H333" i="13"/>
  <c r="G333" i="13"/>
  <c r="T332" i="13"/>
  <c r="S332" i="13"/>
  <c r="Q332" i="13"/>
  <c r="P332" i="13"/>
  <c r="L332" i="13"/>
  <c r="K332" i="13"/>
  <c r="J332" i="13"/>
  <c r="O332" i="13" s="1"/>
  <c r="I332" i="13"/>
  <c r="H332" i="13"/>
  <c r="G332" i="13"/>
  <c r="T331" i="13"/>
  <c r="S331" i="13"/>
  <c r="Q331" i="13"/>
  <c r="R331" i="13" s="1"/>
  <c r="P331" i="13"/>
  <c r="L331" i="13"/>
  <c r="K331" i="13"/>
  <c r="J331" i="13"/>
  <c r="I331" i="13"/>
  <c r="H331" i="13"/>
  <c r="G331" i="13"/>
  <c r="T330" i="13"/>
  <c r="S330" i="13"/>
  <c r="Q330" i="13"/>
  <c r="P330" i="13"/>
  <c r="L330" i="13"/>
  <c r="K330" i="13"/>
  <c r="J330" i="13"/>
  <c r="I330" i="13"/>
  <c r="H330" i="13"/>
  <c r="O330" i="13" s="1"/>
  <c r="G330" i="13"/>
  <c r="T329" i="13"/>
  <c r="S329" i="13"/>
  <c r="Q329" i="13"/>
  <c r="P329" i="13"/>
  <c r="L329" i="13"/>
  <c r="K329" i="13"/>
  <c r="J329" i="13"/>
  <c r="O329" i="13" s="1"/>
  <c r="I329" i="13"/>
  <c r="H329" i="13"/>
  <c r="G329" i="13"/>
  <c r="T328" i="13"/>
  <c r="S328" i="13"/>
  <c r="Q328" i="13"/>
  <c r="R328" i="13" s="1"/>
  <c r="P328" i="13"/>
  <c r="L328" i="13"/>
  <c r="K328" i="13"/>
  <c r="J328" i="13"/>
  <c r="I328" i="13"/>
  <c r="H328" i="13"/>
  <c r="G328" i="13"/>
  <c r="T327" i="13"/>
  <c r="S327" i="13"/>
  <c r="Q327" i="13"/>
  <c r="R327" i="13" s="1"/>
  <c r="P327" i="13"/>
  <c r="L327" i="13"/>
  <c r="K327" i="13"/>
  <c r="J327" i="13"/>
  <c r="I327" i="13"/>
  <c r="H327" i="13"/>
  <c r="O327" i="13" s="1"/>
  <c r="G327" i="13"/>
  <c r="T326" i="13"/>
  <c r="S326" i="13"/>
  <c r="Q326" i="13"/>
  <c r="P326" i="13"/>
  <c r="L326" i="13"/>
  <c r="K326" i="13"/>
  <c r="J326" i="13"/>
  <c r="O326" i="13" s="1"/>
  <c r="I326" i="13"/>
  <c r="H326" i="13"/>
  <c r="G326" i="13"/>
  <c r="T325" i="13"/>
  <c r="S325" i="13"/>
  <c r="L325" i="13"/>
  <c r="K325" i="13"/>
  <c r="J325" i="13"/>
  <c r="I325" i="13"/>
  <c r="H325" i="13"/>
  <c r="O325" i="13" s="1"/>
  <c r="G325" i="13"/>
  <c r="P325" i="13"/>
  <c r="T324" i="13"/>
  <c r="S324" i="13"/>
  <c r="Q324" i="13"/>
  <c r="P324" i="13"/>
  <c r="L324" i="13"/>
  <c r="K324" i="13"/>
  <c r="J324" i="13"/>
  <c r="I324" i="13"/>
  <c r="H324" i="13"/>
  <c r="G324" i="13"/>
  <c r="T323" i="13"/>
  <c r="S323" i="13"/>
  <c r="Q323" i="13"/>
  <c r="P323" i="13"/>
  <c r="L323" i="13"/>
  <c r="K323" i="13"/>
  <c r="J323" i="13"/>
  <c r="I323" i="13"/>
  <c r="O323" i="13" s="1"/>
  <c r="H323" i="13"/>
  <c r="G323" i="13"/>
  <c r="T322" i="13"/>
  <c r="S322" i="13"/>
  <c r="Q322" i="13"/>
  <c r="P322" i="13"/>
  <c r="R322" i="13" s="1"/>
  <c r="L322" i="13"/>
  <c r="K322" i="13"/>
  <c r="J322" i="13"/>
  <c r="I322" i="13"/>
  <c r="H322" i="13"/>
  <c r="G322" i="13"/>
  <c r="T321" i="13"/>
  <c r="S321" i="13"/>
  <c r="Q321" i="13"/>
  <c r="P321" i="13"/>
  <c r="R321" i="13" s="1"/>
  <c r="L321" i="13"/>
  <c r="K321" i="13"/>
  <c r="O321" i="13" s="1"/>
  <c r="J321" i="13"/>
  <c r="I321" i="13"/>
  <c r="H321" i="13"/>
  <c r="G321" i="13"/>
  <c r="T320" i="13"/>
  <c r="S320" i="13"/>
  <c r="Q320" i="13"/>
  <c r="P320" i="13"/>
  <c r="L320" i="13"/>
  <c r="K320" i="13"/>
  <c r="J320" i="13"/>
  <c r="I320" i="13"/>
  <c r="H320" i="13"/>
  <c r="G320" i="13"/>
  <c r="T319" i="13"/>
  <c r="S319" i="13"/>
  <c r="Q319" i="13"/>
  <c r="P319" i="13"/>
  <c r="R319" i="13" s="1"/>
  <c r="L319" i="13"/>
  <c r="K319" i="13"/>
  <c r="J319" i="13"/>
  <c r="I319" i="13"/>
  <c r="H319" i="13"/>
  <c r="G319" i="13"/>
  <c r="O319" i="13" s="1"/>
  <c r="T318" i="13"/>
  <c r="S318" i="13"/>
  <c r="Q318" i="13"/>
  <c r="P318" i="13"/>
  <c r="L318" i="13"/>
  <c r="K318" i="13"/>
  <c r="J318" i="13"/>
  <c r="I318" i="13"/>
  <c r="H318" i="13"/>
  <c r="G318" i="13"/>
  <c r="T317" i="13"/>
  <c r="S317" i="13"/>
  <c r="Q317" i="13"/>
  <c r="P317" i="13"/>
  <c r="L317" i="13"/>
  <c r="K317" i="13"/>
  <c r="J317" i="13"/>
  <c r="I317" i="13"/>
  <c r="H317" i="13"/>
  <c r="G317" i="13"/>
  <c r="T316" i="13"/>
  <c r="S316" i="13"/>
  <c r="Q316" i="13"/>
  <c r="P316" i="13"/>
  <c r="R316" i="13" s="1"/>
  <c r="L316" i="13"/>
  <c r="K316" i="13"/>
  <c r="J316" i="13"/>
  <c r="I316" i="13"/>
  <c r="H316" i="13"/>
  <c r="G316" i="13"/>
  <c r="O316" i="13" s="1"/>
  <c r="T315" i="13"/>
  <c r="S315" i="13"/>
  <c r="Q315" i="13"/>
  <c r="P315" i="13"/>
  <c r="R315" i="13" s="1"/>
  <c r="L315" i="13"/>
  <c r="K315" i="13"/>
  <c r="O315" i="13" s="1"/>
  <c r="J315" i="13"/>
  <c r="I315" i="13"/>
  <c r="H315" i="13"/>
  <c r="G315" i="13"/>
  <c r="T314" i="13"/>
  <c r="S314" i="13"/>
  <c r="Q314" i="13"/>
  <c r="P314" i="13"/>
  <c r="L314" i="13"/>
  <c r="K314" i="13"/>
  <c r="J314" i="13"/>
  <c r="I314" i="13"/>
  <c r="O314" i="13" s="1"/>
  <c r="H314" i="13"/>
  <c r="G314" i="13"/>
  <c r="T313" i="13"/>
  <c r="S313" i="13"/>
  <c r="Q313" i="13"/>
  <c r="P313" i="13"/>
  <c r="R313" i="13" s="1"/>
  <c r="L313" i="13"/>
  <c r="K313" i="13"/>
  <c r="J313" i="13"/>
  <c r="I313" i="13"/>
  <c r="H313" i="13"/>
  <c r="G313" i="13"/>
  <c r="O313" i="13" s="1"/>
  <c r="T312" i="13"/>
  <c r="S312" i="13"/>
  <c r="Q312" i="13"/>
  <c r="P312" i="13"/>
  <c r="L312" i="13"/>
  <c r="K312" i="13"/>
  <c r="J312" i="13"/>
  <c r="I312" i="13"/>
  <c r="H312" i="13"/>
  <c r="G312" i="13"/>
  <c r="T311" i="13"/>
  <c r="S311" i="13"/>
  <c r="Q311" i="13"/>
  <c r="P311" i="13"/>
  <c r="L311" i="13"/>
  <c r="K311" i="13"/>
  <c r="J311" i="13"/>
  <c r="I311" i="13"/>
  <c r="H311" i="13"/>
  <c r="G311" i="13"/>
  <c r="T310" i="13"/>
  <c r="S310" i="13"/>
  <c r="Q310" i="13"/>
  <c r="P310" i="13"/>
  <c r="R310" i="13" s="1"/>
  <c r="L310" i="13"/>
  <c r="K310" i="13"/>
  <c r="J310" i="13"/>
  <c r="I310" i="13"/>
  <c r="H310" i="13"/>
  <c r="G310" i="13"/>
  <c r="O310" i="13" s="1"/>
  <c r="T309" i="13"/>
  <c r="S309" i="13"/>
  <c r="Q309" i="13"/>
  <c r="P309" i="13"/>
  <c r="R309" i="13" s="1"/>
  <c r="L309" i="13"/>
  <c r="K309" i="13"/>
  <c r="O309" i="13" s="1"/>
  <c r="J309" i="13"/>
  <c r="I309" i="13"/>
  <c r="H309" i="13"/>
  <c r="G309" i="13"/>
  <c r="T308" i="13"/>
  <c r="S308" i="13"/>
  <c r="Q308" i="13"/>
  <c r="P308" i="13"/>
  <c r="L308" i="13"/>
  <c r="K308" i="13"/>
  <c r="J308" i="13"/>
  <c r="I308" i="13"/>
  <c r="H308" i="13"/>
  <c r="G308" i="13"/>
  <c r="T307" i="13"/>
  <c r="S307" i="13"/>
  <c r="Q307" i="13"/>
  <c r="P307" i="13"/>
  <c r="L307" i="13"/>
  <c r="K307" i="13"/>
  <c r="J307" i="13"/>
  <c r="I307" i="13"/>
  <c r="H307" i="13"/>
  <c r="G307" i="13"/>
  <c r="O307" i="13" s="1"/>
  <c r="T306" i="13"/>
  <c r="S306" i="13"/>
  <c r="Q306" i="13"/>
  <c r="P306" i="13"/>
  <c r="L306" i="13"/>
  <c r="K306" i="13"/>
  <c r="J306" i="13"/>
  <c r="I306" i="13"/>
  <c r="H306" i="13"/>
  <c r="G306" i="13"/>
  <c r="T305" i="13"/>
  <c r="S305" i="13"/>
  <c r="Q305" i="13"/>
  <c r="P305" i="13"/>
  <c r="L305" i="13"/>
  <c r="K305" i="13"/>
  <c r="J305" i="13"/>
  <c r="I305" i="13"/>
  <c r="H305" i="13"/>
  <c r="G305" i="13"/>
  <c r="T304" i="13"/>
  <c r="S304" i="13"/>
  <c r="Q304" i="13"/>
  <c r="P304" i="13"/>
  <c r="R304" i="13" s="1"/>
  <c r="L304" i="13"/>
  <c r="K304" i="13"/>
  <c r="J304" i="13"/>
  <c r="I304" i="13"/>
  <c r="H304" i="13"/>
  <c r="G304" i="13"/>
  <c r="O304" i="13" s="1"/>
  <c r="T303" i="13"/>
  <c r="S303" i="13"/>
  <c r="Q303" i="13"/>
  <c r="P303" i="13"/>
  <c r="R303" i="13" s="1"/>
  <c r="L303" i="13"/>
  <c r="K303" i="13"/>
  <c r="O303" i="13" s="1"/>
  <c r="J303" i="13"/>
  <c r="I303" i="13"/>
  <c r="H303" i="13"/>
  <c r="G303" i="13"/>
  <c r="T302" i="13"/>
  <c r="S302" i="13"/>
  <c r="Q302" i="13"/>
  <c r="P302" i="13"/>
  <c r="L302" i="13"/>
  <c r="K302" i="13"/>
  <c r="J302" i="13"/>
  <c r="I302" i="13"/>
  <c r="H302" i="13"/>
  <c r="G302" i="13"/>
  <c r="T301" i="13"/>
  <c r="S301" i="13"/>
  <c r="Q301" i="13"/>
  <c r="P301" i="13"/>
  <c r="R301" i="13" s="1"/>
  <c r="L301" i="13"/>
  <c r="K301" i="13"/>
  <c r="J301" i="13"/>
  <c r="I301" i="13"/>
  <c r="H301" i="13"/>
  <c r="G301" i="13"/>
  <c r="O301" i="13" s="1"/>
  <c r="T300" i="13"/>
  <c r="S300" i="13"/>
  <c r="Q300" i="13"/>
  <c r="P300" i="13"/>
  <c r="L300" i="13"/>
  <c r="K300" i="13"/>
  <c r="J300" i="13"/>
  <c r="I300" i="13"/>
  <c r="H300" i="13"/>
  <c r="G300" i="13"/>
  <c r="O300" i="13" s="1"/>
  <c r="T299" i="13"/>
  <c r="S299" i="13"/>
  <c r="Q299" i="13"/>
  <c r="P299" i="13"/>
  <c r="L299" i="13"/>
  <c r="K299" i="13"/>
  <c r="J299" i="13"/>
  <c r="I299" i="13"/>
  <c r="H299" i="13"/>
  <c r="G299" i="13"/>
  <c r="T298" i="13"/>
  <c r="S298" i="13"/>
  <c r="Q298" i="13"/>
  <c r="P298" i="13"/>
  <c r="R298" i="13" s="1"/>
  <c r="L298" i="13"/>
  <c r="K298" i="13"/>
  <c r="J298" i="13"/>
  <c r="I298" i="13"/>
  <c r="H298" i="13"/>
  <c r="G298" i="13"/>
  <c r="T297" i="13"/>
  <c r="S297" i="13"/>
  <c r="L297" i="13"/>
  <c r="K297" i="13"/>
  <c r="J297" i="13"/>
  <c r="I297" i="13"/>
  <c r="H297" i="13"/>
  <c r="G297" i="13"/>
  <c r="P297" i="13"/>
  <c r="T296" i="13"/>
  <c r="S296" i="13"/>
  <c r="Q296" i="13"/>
  <c r="P296" i="13"/>
  <c r="L296" i="13"/>
  <c r="K296" i="13"/>
  <c r="J296" i="13"/>
  <c r="I296" i="13"/>
  <c r="H296" i="13"/>
  <c r="G296" i="13"/>
  <c r="T295" i="13"/>
  <c r="S295" i="13"/>
  <c r="Q295" i="13"/>
  <c r="P295" i="13"/>
  <c r="L295" i="13"/>
  <c r="K295" i="13"/>
  <c r="J295" i="13"/>
  <c r="I295" i="13"/>
  <c r="H295" i="13"/>
  <c r="O295" i="13" s="1"/>
  <c r="G295" i="13"/>
  <c r="T294" i="13"/>
  <c r="S294" i="13"/>
  <c r="Q294" i="13"/>
  <c r="P294" i="13"/>
  <c r="L294" i="13"/>
  <c r="K294" i="13"/>
  <c r="J294" i="13"/>
  <c r="O294" i="13" s="1"/>
  <c r="I294" i="13"/>
  <c r="H294" i="13"/>
  <c r="G294" i="13"/>
  <c r="T293" i="13"/>
  <c r="S293" i="13"/>
  <c r="Q293" i="13"/>
  <c r="R293" i="13" s="1"/>
  <c r="P293" i="13"/>
  <c r="L293" i="13"/>
  <c r="K293" i="13"/>
  <c r="J293" i="13"/>
  <c r="I293" i="13"/>
  <c r="H293" i="13"/>
  <c r="O293" i="13" s="1"/>
  <c r="G293" i="13"/>
  <c r="T292" i="13"/>
  <c r="S292" i="13"/>
  <c r="Q292" i="13"/>
  <c r="R292" i="13" s="1"/>
  <c r="P292" i="13"/>
  <c r="L292" i="13"/>
  <c r="K292" i="13"/>
  <c r="J292" i="13"/>
  <c r="I292" i="13"/>
  <c r="H292" i="13"/>
  <c r="G292" i="13"/>
  <c r="T291" i="13"/>
  <c r="S291" i="13"/>
  <c r="Q291" i="13"/>
  <c r="P291" i="13"/>
  <c r="L291" i="13"/>
  <c r="K291" i="13"/>
  <c r="J291" i="13"/>
  <c r="O291" i="13" s="1"/>
  <c r="I291" i="13"/>
  <c r="H291" i="13"/>
  <c r="G291" i="13"/>
  <c r="T290" i="13"/>
  <c r="S290" i="13"/>
  <c r="Q290" i="13"/>
  <c r="P290" i="13"/>
  <c r="L290" i="13"/>
  <c r="K290" i="13"/>
  <c r="J290" i="13"/>
  <c r="O290" i="13" s="1"/>
  <c r="I290" i="13"/>
  <c r="H290" i="13"/>
  <c r="G290" i="13"/>
  <c r="T289" i="13"/>
  <c r="S289" i="13"/>
  <c r="Q289" i="13"/>
  <c r="P289" i="13"/>
  <c r="L289" i="13"/>
  <c r="K289" i="13"/>
  <c r="J289" i="13"/>
  <c r="I289" i="13"/>
  <c r="H289" i="13"/>
  <c r="O289" i="13" s="1"/>
  <c r="G289" i="13"/>
  <c r="T288" i="13"/>
  <c r="S288" i="13"/>
  <c r="Q288" i="13"/>
  <c r="P288" i="13"/>
  <c r="L288" i="13"/>
  <c r="K288" i="13"/>
  <c r="J288" i="13"/>
  <c r="I288" i="13"/>
  <c r="H288" i="13"/>
  <c r="G288" i="13"/>
  <c r="T287" i="13"/>
  <c r="S287" i="13"/>
  <c r="Q287" i="13"/>
  <c r="R287" i="13" s="1"/>
  <c r="P287" i="13"/>
  <c r="L287" i="13"/>
  <c r="K287" i="13"/>
  <c r="J287" i="13"/>
  <c r="I287" i="13"/>
  <c r="H287" i="13"/>
  <c r="G287" i="13"/>
  <c r="T286" i="13"/>
  <c r="S286" i="13"/>
  <c r="Q286" i="13"/>
  <c r="R286" i="13" s="1"/>
  <c r="P286" i="13"/>
  <c r="L286" i="13"/>
  <c r="K286" i="13"/>
  <c r="J286" i="13"/>
  <c r="I286" i="13"/>
  <c r="H286" i="13"/>
  <c r="G286" i="13"/>
  <c r="T285" i="13"/>
  <c r="S285" i="13"/>
  <c r="Q285" i="13"/>
  <c r="P285" i="13"/>
  <c r="L285" i="13"/>
  <c r="K285" i="13"/>
  <c r="J285" i="13"/>
  <c r="O285" i="13" s="1"/>
  <c r="I285" i="13"/>
  <c r="H285" i="13"/>
  <c r="G285" i="13"/>
  <c r="T284" i="13"/>
  <c r="S284" i="13"/>
  <c r="Q284" i="13"/>
  <c r="R284" i="13" s="1"/>
  <c r="P284" i="13"/>
  <c r="L284" i="13"/>
  <c r="K284" i="13"/>
  <c r="J284" i="13"/>
  <c r="I284" i="13"/>
  <c r="H284" i="13"/>
  <c r="G284" i="13"/>
  <c r="T283" i="13"/>
  <c r="S283" i="13"/>
  <c r="Q283" i="13"/>
  <c r="P283" i="13"/>
  <c r="L283" i="13"/>
  <c r="K283" i="13"/>
  <c r="J283" i="13"/>
  <c r="I283" i="13"/>
  <c r="H283" i="13"/>
  <c r="O283" i="13" s="1"/>
  <c r="G283" i="13"/>
  <c r="T282" i="13"/>
  <c r="S282" i="13"/>
  <c r="Q282" i="13"/>
  <c r="P282" i="13"/>
  <c r="L282" i="13"/>
  <c r="K282" i="13"/>
  <c r="J282" i="13"/>
  <c r="O282" i="13" s="1"/>
  <c r="I282" i="13"/>
  <c r="H282" i="13"/>
  <c r="G282" i="13"/>
  <c r="T281" i="13"/>
  <c r="S281" i="13"/>
  <c r="Q281" i="13"/>
  <c r="R281" i="13" s="1"/>
  <c r="P281" i="13"/>
  <c r="L281" i="13"/>
  <c r="K281" i="13"/>
  <c r="J281" i="13"/>
  <c r="I281" i="13"/>
  <c r="H281" i="13"/>
  <c r="O281" i="13" s="1"/>
  <c r="G281" i="13"/>
  <c r="T280" i="13"/>
  <c r="S280" i="13"/>
  <c r="Q280" i="13"/>
  <c r="R280" i="13" s="1"/>
  <c r="P280" i="13"/>
  <c r="L280" i="13"/>
  <c r="K280" i="13"/>
  <c r="J280" i="13"/>
  <c r="I280" i="13"/>
  <c r="H280" i="13"/>
  <c r="G280" i="13"/>
  <c r="T279" i="13"/>
  <c r="S279" i="13"/>
  <c r="Q279" i="13"/>
  <c r="P279" i="13"/>
  <c r="L279" i="13"/>
  <c r="K279" i="13"/>
  <c r="J279" i="13"/>
  <c r="O279" i="13" s="1"/>
  <c r="I279" i="13"/>
  <c r="H279" i="13"/>
  <c r="G279" i="13"/>
  <c r="T278" i="13"/>
  <c r="S278" i="13"/>
  <c r="Q278" i="13"/>
  <c r="P278" i="13"/>
  <c r="L278" i="13"/>
  <c r="K278" i="13"/>
  <c r="J278" i="13"/>
  <c r="I278" i="13"/>
  <c r="H278" i="13"/>
  <c r="G278" i="13"/>
  <c r="T277" i="13"/>
  <c r="S277" i="13"/>
  <c r="Q277" i="13"/>
  <c r="P277" i="13"/>
  <c r="L277" i="13"/>
  <c r="K277" i="13"/>
  <c r="J277" i="13"/>
  <c r="I277" i="13"/>
  <c r="H277" i="13"/>
  <c r="G277" i="13"/>
  <c r="T276" i="13"/>
  <c r="S276" i="13"/>
  <c r="Q276" i="13"/>
  <c r="P276" i="13"/>
  <c r="L276" i="13"/>
  <c r="K276" i="13"/>
  <c r="J276" i="13"/>
  <c r="I276" i="13"/>
  <c r="H276" i="13"/>
  <c r="G276" i="13"/>
  <c r="T275" i="13"/>
  <c r="S275" i="13"/>
  <c r="Q275" i="13"/>
  <c r="R275" i="13" s="1"/>
  <c r="P275" i="13"/>
  <c r="L275" i="13"/>
  <c r="K275" i="13"/>
  <c r="J275" i="13"/>
  <c r="I275" i="13"/>
  <c r="H275" i="13"/>
  <c r="G275" i="13"/>
  <c r="T274" i="13"/>
  <c r="S274" i="13"/>
  <c r="Q274" i="13"/>
  <c r="R274" i="13" s="1"/>
  <c r="P274" i="13"/>
  <c r="L274" i="13"/>
  <c r="K274" i="13"/>
  <c r="J274" i="13"/>
  <c r="I274" i="13"/>
  <c r="H274" i="13"/>
  <c r="G274" i="13"/>
  <c r="T273" i="13"/>
  <c r="S273" i="13"/>
  <c r="Q273" i="13"/>
  <c r="P273" i="13"/>
  <c r="L273" i="13"/>
  <c r="K273" i="13"/>
  <c r="J273" i="13"/>
  <c r="O273" i="13" s="1"/>
  <c r="I273" i="13"/>
  <c r="H273" i="13"/>
  <c r="G273" i="13"/>
  <c r="T272" i="13"/>
  <c r="S272" i="13"/>
  <c r="Q272" i="13"/>
  <c r="R272" i="13" s="1"/>
  <c r="P272" i="13"/>
  <c r="L272" i="13"/>
  <c r="K272" i="13"/>
  <c r="J272" i="13"/>
  <c r="I272" i="13"/>
  <c r="H272" i="13"/>
  <c r="G272" i="13"/>
  <c r="T271" i="13"/>
  <c r="S271" i="13"/>
  <c r="Q271" i="13"/>
  <c r="P271" i="13"/>
  <c r="L271" i="13"/>
  <c r="K271" i="13"/>
  <c r="J271" i="13"/>
  <c r="I271" i="13"/>
  <c r="H271" i="13"/>
  <c r="O271" i="13" s="1"/>
  <c r="G271" i="13"/>
  <c r="T270" i="13"/>
  <c r="S270" i="13"/>
  <c r="Q270" i="13"/>
  <c r="P270" i="13"/>
  <c r="L270" i="13"/>
  <c r="K270" i="13"/>
  <c r="J270" i="13"/>
  <c r="O270" i="13" s="1"/>
  <c r="I270" i="13"/>
  <c r="H270" i="13"/>
  <c r="G270" i="13"/>
  <c r="T269" i="13"/>
  <c r="S269" i="13"/>
  <c r="Q269" i="13"/>
  <c r="R269" i="13" s="1"/>
  <c r="P269" i="13"/>
  <c r="L269" i="13"/>
  <c r="K269" i="13"/>
  <c r="J269" i="13"/>
  <c r="I269" i="13"/>
  <c r="H269" i="13"/>
  <c r="O269" i="13" s="1"/>
  <c r="G269" i="13"/>
  <c r="T268" i="13"/>
  <c r="S268" i="13"/>
  <c r="Q268" i="13"/>
  <c r="R268" i="13" s="1"/>
  <c r="P268" i="13"/>
  <c r="L268" i="13"/>
  <c r="K268" i="13"/>
  <c r="J268" i="13"/>
  <c r="I268" i="13"/>
  <c r="H268" i="13"/>
  <c r="G268" i="13"/>
  <c r="T267" i="13"/>
  <c r="S267" i="13"/>
  <c r="Q267" i="13"/>
  <c r="P267" i="13"/>
  <c r="L267" i="13"/>
  <c r="K267" i="13"/>
  <c r="J267" i="13"/>
  <c r="O267" i="13" s="1"/>
  <c r="I267" i="13"/>
  <c r="H267" i="13"/>
  <c r="G267" i="13"/>
  <c r="T266" i="13"/>
  <c r="S266" i="13"/>
  <c r="L266" i="13"/>
  <c r="K266" i="13"/>
  <c r="J266" i="13"/>
  <c r="I266" i="13"/>
  <c r="H266" i="13"/>
  <c r="O266" i="13" s="1"/>
  <c r="G266" i="13"/>
  <c r="P266" i="13"/>
  <c r="R266" i="13" s="1"/>
  <c r="T265" i="13"/>
  <c r="S265" i="13"/>
  <c r="Q265" i="13"/>
  <c r="P265" i="13"/>
  <c r="L265" i="13"/>
  <c r="K265" i="13"/>
  <c r="J265" i="13"/>
  <c r="I265" i="13"/>
  <c r="H265" i="13"/>
  <c r="G265" i="13"/>
  <c r="O265" i="13" s="1"/>
  <c r="T264" i="13"/>
  <c r="S264" i="13"/>
  <c r="Q264" i="13"/>
  <c r="P264" i="13"/>
  <c r="L264" i="13"/>
  <c r="K264" i="13"/>
  <c r="J264" i="13"/>
  <c r="I264" i="13"/>
  <c r="O264" i="13" s="1"/>
  <c r="H264" i="13"/>
  <c r="G264" i="13"/>
  <c r="T263" i="13"/>
  <c r="S263" i="13"/>
  <c r="Q263" i="13"/>
  <c r="P263" i="13"/>
  <c r="R263" i="13" s="1"/>
  <c r="L263" i="13"/>
  <c r="K263" i="13"/>
  <c r="J263" i="13"/>
  <c r="I263" i="13"/>
  <c r="H263" i="13"/>
  <c r="G263" i="13"/>
  <c r="T262" i="13"/>
  <c r="S262" i="13"/>
  <c r="Q262" i="13"/>
  <c r="P262" i="13"/>
  <c r="R262" i="13" s="1"/>
  <c r="L262" i="13"/>
  <c r="K262" i="13"/>
  <c r="O262" i="13" s="1"/>
  <c r="J262" i="13"/>
  <c r="I262" i="13"/>
  <c r="H262" i="13"/>
  <c r="G262" i="13"/>
  <c r="T261" i="13"/>
  <c r="S261" i="13"/>
  <c r="Q261" i="13"/>
  <c r="P261" i="13"/>
  <c r="L261" i="13"/>
  <c r="K261" i="13"/>
  <c r="J261" i="13"/>
  <c r="I261" i="13"/>
  <c r="H261" i="13"/>
  <c r="G261" i="13"/>
  <c r="T260" i="13"/>
  <c r="S260" i="13"/>
  <c r="Q260" i="13"/>
  <c r="P260" i="13"/>
  <c r="R260" i="13" s="1"/>
  <c r="L260" i="13"/>
  <c r="K260" i="13"/>
  <c r="J260" i="13"/>
  <c r="I260" i="13"/>
  <c r="H260" i="13"/>
  <c r="G260" i="13"/>
  <c r="O260" i="13" s="1"/>
  <c r="T259" i="13"/>
  <c r="S259" i="13"/>
  <c r="Q259" i="13"/>
  <c r="P259" i="13"/>
  <c r="L259" i="13"/>
  <c r="K259" i="13"/>
  <c r="J259" i="13"/>
  <c r="I259" i="13"/>
  <c r="H259" i="13"/>
  <c r="G259" i="13"/>
  <c r="T258" i="13"/>
  <c r="S258" i="13"/>
  <c r="Q258" i="13"/>
  <c r="P258" i="13"/>
  <c r="L258" i="13"/>
  <c r="K258" i="13"/>
  <c r="J258" i="13"/>
  <c r="I258" i="13"/>
  <c r="H258" i="13"/>
  <c r="G258" i="13"/>
  <c r="T257" i="13"/>
  <c r="S257" i="13"/>
  <c r="Q257" i="13"/>
  <c r="P257" i="13"/>
  <c r="R257" i="13" s="1"/>
  <c r="L257" i="13"/>
  <c r="K257" i="13"/>
  <c r="J257" i="13"/>
  <c r="I257" i="13"/>
  <c r="H257" i="13"/>
  <c r="G257" i="13"/>
  <c r="T256" i="13"/>
  <c r="S256" i="13"/>
  <c r="Q256" i="13"/>
  <c r="P256" i="13"/>
  <c r="R256" i="13" s="1"/>
  <c r="L256" i="13"/>
  <c r="K256" i="13"/>
  <c r="O256" i="13" s="1"/>
  <c r="J256" i="13"/>
  <c r="I256" i="13"/>
  <c r="H256" i="13"/>
  <c r="G256" i="13"/>
  <c r="T255" i="13"/>
  <c r="S255" i="13"/>
  <c r="Q255" i="13"/>
  <c r="P255" i="13"/>
  <c r="L255" i="13"/>
  <c r="K255" i="13"/>
  <c r="J255" i="13"/>
  <c r="I255" i="13"/>
  <c r="H255" i="13"/>
  <c r="G255" i="13"/>
  <c r="T254" i="13"/>
  <c r="S254" i="13"/>
  <c r="Q254" i="13"/>
  <c r="P254" i="13"/>
  <c r="L254" i="13"/>
  <c r="K254" i="13"/>
  <c r="J254" i="13"/>
  <c r="I254" i="13"/>
  <c r="H254" i="13"/>
  <c r="G254" i="13"/>
  <c r="O254" i="13" s="1"/>
  <c r="T253" i="13"/>
  <c r="S253" i="13"/>
  <c r="Q253" i="13"/>
  <c r="P253" i="13"/>
  <c r="L253" i="13"/>
  <c r="K253" i="13"/>
  <c r="J253" i="13"/>
  <c r="I253" i="13"/>
  <c r="H253" i="13"/>
  <c r="G253" i="13"/>
  <c r="T252" i="13"/>
  <c r="S252" i="13"/>
  <c r="Q252" i="13"/>
  <c r="P252" i="13"/>
  <c r="L252" i="13"/>
  <c r="K252" i="13"/>
  <c r="J252" i="13"/>
  <c r="I252" i="13"/>
  <c r="O252" i="13" s="1"/>
  <c r="H252" i="13"/>
  <c r="G252" i="13"/>
  <c r="T251" i="13"/>
  <c r="S251" i="13"/>
  <c r="Q251" i="13"/>
  <c r="P251" i="13"/>
  <c r="R251" i="13" s="1"/>
  <c r="L251" i="13"/>
  <c r="K251" i="13"/>
  <c r="J251" i="13"/>
  <c r="I251" i="13"/>
  <c r="H251" i="13"/>
  <c r="G251" i="13"/>
  <c r="O251" i="13" s="1"/>
  <c r="T250" i="13"/>
  <c r="S250" i="13"/>
  <c r="Q250" i="13"/>
  <c r="P250" i="13"/>
  <c r="L250" i="13"/>
  <c r="K250" i="13"/>
  <c r="O250" i="13" s="1"/>
  <c r="J250" i="13"/>
  <c r="I250" i="13"/>
  <c r="H250" i="13"/>
  <c r="G250" i="13"/>
  <c r="T249" i="13"/>
  <c r="S249" i="13"/>
  <c r="Q249" i="13"/>
  <c r="P249" i="13"/>
  <c r="L249" i="13"/>
  <c r="K249" i="13"/>
  <c r="J249" i="13"/>
  <c r="I249" i="13"/>
  <c r="O249" i="13" s="1"/>
  <c r="H249" i="13"/>
  <c r="G249" i="13"/>
  <c r="T248" i="13"/>
  <c r="S248" i="13"/>
  <c r="Q248" i="13"/>
  <c r="P248" i="13"/>
  <c r="L248" i="13"/>
  <c r="K248" i="13"/>
  <c r="J248" i="13"/>
  <c r="I248" i="13"/>
  <c r="H248" i="13"/>
  <c r="G248" i="13"/>
  <c r="O248" i="13" s="1"/>
  <c r="T247" i="13"/>
  <c r="S247" i="13"/>
  <c r="Q247" i="13"/>
  <c r="P247" i="13"/>
  <c r="R247" i="13" s="1"/>
  <c r="L247" i="13"/>
  <c r="K247" i="13"/>
  <c r="J247" i="13"/>
  <c r="I247" i="13"/>
  <c r="H247" i="13"/>
  <c r="G247" i="13"/>
  <c r="T246" i="13"/>
  <c r="S246" i="13"/>
  <c r="Q246" i="13"/>
  <c r="P246" i="13"/>
  <c r="L246" i="13"/>
  <c r="K246" i="13"/>
  <c r="J246" i="13"/>
  <c r="I246" i="13"/>
  <c r="H246" i="13"/>
  <c r="G246" i="13"/>
  <c r="T245" i="13"/>
  <c r="S245" i="13"/>
  <c r="Q245" i="13"/>
  <c r="P245" i="13"/>
  <c r="R245" i="13" s="1"/>
  <c r="L245" i="13"/>
  <c r="K245" i="13"/>
  <c r="J245" i="13"/>
  <c r="I245" i="13"/>
  <c r="H245" i="13"/>
  <c r="G245" i="13"/>
  <c r="T244" i="13"/>
  <c r="S244" i="13"/>
  <c r="Q244" i="13"/>
  <c r="P244" i="13"/>
  <c r="R244" i="13" s="1"/>
  <c r="L244" i="13"/>
  <c r="K244" i="13"/>
  <c r="O244" i="13" s="1"/>
  <c r="J244" i="13"/>
  <c r="I244" i="13"/>
  <c r="H244" i="13"/>
  <c r="G244" i="13"/>
  <c r="T243" i="13"/>
  <c r="S243" i="13"/>
  <c r="Q243" i="13"/>
  <c r="P243" i="13"/>
  <c r="L243" i="13"/>
  <c r="K243" i="13"/>
  <c r="J243" i="13"/>
  <c r="I243" i="13"/>
  <c r="H243" i="13"/>
  <c r="G243" i="13"/>
  <c r="T242" i="13"/>
  <c r="S242" i="13"/>
  <c r="Q242" i="13"/>
  <c r="P242" i="13"/>
  <c r="L242" i="13"/>
  <c r="K242" i="13"/>
  <c r="J242" i="13"/>
  <c r="I242" i="13"/>
  <c r="H242" i="13"/>
  <c r="G242" i="13"/>
  <c r="O242" i="13" s="1"/>
  <c r="T241" i="13"/>
  <c r="S241" i="13"/>
  <c r="Q241" i="13"/>
  <c r="P241" i="13"/>
  <c r="L241" i="13"/>
  <c r="K241" i="13"/>
  <c r="J241" i="13"/>
  <c r="I241" i="13"/>
  <c r="H241" i="13"/>
  <c r="G241" i="13"/>
  <c r="O241" i="13" s="1"/>
  <c r="T240" i="13"/>
  <c r="S240" i="13"/>
  <c r="Q240" i="13"/>
  <c r="P240" i="13"/>
  <c r="L240" i="13"/>
  <c r="K240" i="13"/>
  <c r="J240" i="13"/>
  <c r="I240" i="13"/>
  <c r="O240" i="13" s="1"/>
  <c r="H240" i="13"/>
  <c r="G240" i="13"/>
  <c r="T239" i="13"/>
  <c r="S239" i="13"/>
  <c r="Q239" i="13"/>
  <c r="P239" i="13"/>
  <c r="R239" i="13" s="1"/>
  <c r="L239" i="13"/>
  <c r="K239" i="13"/>
  <c r="J239" i="13"/>
  <c r="I239" i="13"/>
  <c r="H239" i="13"/>
  <c r="G239" i="13"/>
  <c r="O239" i="13" s="1"/>
  <c r="T238" i="13"/>
  <c r="S238" i="13"/>
  <c r="Q238" i="13"/>
  <c r="P238" i="13"/>
  <c r="R238" i="13" s="1"/>
  <c r="L238" i="13"/>
  <c r="K238" i="13"/>
  <c r="O238" i="13" s="1"/>
  <c r="J238" i="13"/>
  <c r="I238" i="13"/>
  <c r="H238" i="13"/>
  <c r="G238" i="13"/>
  <c r="T237" i="13"/>
  <c r="S237" i="13"/>
  <c r="L237" i="13"/>
  <c r="K237" i="13"/>
  <c r="J237" i="13"/>
  <c r="I237" i="13"/>
  <c r="H237" i="13"/>
  <c r="G237" i="13"/>
  <c r="O237" i="13" s="1"/>
  <c r="P237" i="13"/>
  <c r="T236" i="13"/>
  <c r="S236" i="13"/>
  <c r="Q236" i="13"/>
  <c r="P236" i="13"/>
  <c r="L236" i="13"/>
  <c r="K236" i="13"/>
  <c r="J236" i="13"/>
  <c r="I236" i="13"/>
  <c r="H236" i="13"/>
  <c r="O236" i="13" s="1"/>
  <c r="G236" i="13"/>
  <c r="T235" i="13"/>
  <c r="S235" i="13"/>
  <c r="Q235" i="13"/>
  <c r="P235" i="13"/>
  <c r="L235" i="13"/>
  <c r="K235" i="13"/>
  <c r="J235" i="13"/>
  <c r="I235" i="13"/>
  <c r="H235" i="13"/>
  <c r="G235" i="13"/>
  <c r="T234" i="13"/>
  <c r="S234" i="13"/>
  <c r="Q234" i="13"/>
  <c r="R234" i="13" s="1"/>
  <c r="P234" i="13"/>
  <c r="L234" i="13"/>
  <c r="K234" i="13"/>
  <c r="J234" i="13"/>
  <c r="I234" i="13"/>
  <c r="H234" i="13"/>
  <c r="G234" i="13"/>
  <c r="T233" i="13"/>
  <c r="S233" i="13"/>
  <c r="Q233" i="13"/>
  <c r="R233" i="13" s="1"/>
  <c r="P233" i="13"/>
  <c r="L233" i="13"/>
  <c r="K233" i="13"/>
  <c r="J233" i="13"/>
  <c r="I233" i="13"/>
  <c r="H233" i="13"/>
  <c r="G233" i="13"/>
  <c r="T232" i="13"/>
  <c r="S232" i="13"/>
  <c r="Q232" i="13"/>
  <c r="P232" i="13"/>
  <c r="L232" i="13"/>
  <c r="K232" i="13"/>
  <c r="J232" i="13"/>
  <c r="O232" i="13" s="1"/>
  <c r="I232" i="13"/>
  <c r="H232" i="13"/>
  <c r="G232" i="13"/>
  <c r="T231" i="13"/>
  <c r="S231" i="13"/>
  <c r="Q231" i="13"/>
  <c r="R231" i="13" s="1"/>
  <c r="P231" i="13"/>
  <c r="L231" i="13"/>
  <c r="K231" i="13"/>
  <c r="J231" i="13"/>
  <c r="I231" i="13"/>
  <c r="H231" i="13"/>
  <c r="O231" i="13" s="1"/>
  <c r="G231" i="13"/>
  <c r="T230" i="13"/>
  <c r="S230" i="13"/>
  <c r="Q230" i="13"/>
  <c r="P230" i="13"/>
  <c r="L230" i="13"/>
  <c r="K230" i="13"/>
  <c r="J230" i="13"/>
  <c r="I230" i="13"/>
  <c r="H230" i="13"/>
  <c r="G230" i="13"/>
  <c r="T229" i="13"/>
  <c r="S229" i="13"/>
  <c r="Q229" i="13"/>
  <c r="P229" i="13"/>
  <c r="L229" i="13"/>
  <c r="K229" i="13"/>
  <c r="J229" i="13"/>
  <c r="O229" i="13" s="1"/>
  <c r="I229" i="13"/>
  <c r="H229" i="13"/>
  <c r="G229" i="13"/>
  <c r="T228" i="13"/>
  <c r="S228" i="13"/>
  <c r="Q228" i="13"/>
  <c r="R228" i="13" s="1"/>
  <c r="P228" i="13"/>
  <c r="L228" i="13"/>
  <c r="K228" i="13"/>
  <c r="J228" i="13"/>
  <c r="I228" i="13"/>
  <c r="H228" i="13"/>
  <c r="G228" i="13"/>
  <c r="T227" i="13"/>
  <c r="S227" i="13"/>
  <c r="Q227" i="13"/>
  <c r="R227" i="13" s="1"/>
  <c r="P227" i="13"/>
  <c r="L227" i="13"/>
  <c r="K227" i="13"/>
  <c r="J227" i="13"/>
  <c r="I227" i="13"/>
  <c r="H227" i="13"/>
  <c r="G227" i="13"/>
  <c r="T226" i="13"/>
  <c r="S226" i="13"/>
  <c r="Q226" i="13"/>
  <c r="P226" i="13"/>
  <c r="L226" i="13"/>
  <c r="K226" i="13"/>
  <c r="J226" i="13"/>
  <c r="O226" i="13" s="1"/>
  <c r="I226" i="13"/>
  <c r="H226" i="13"/>
  <c r="G226" i="13"/>
  <c r="T225" i="13"/>
  <c r="S225" i="13"/>
  <c r="Q225" i="13"/>
  <c r="R225" i="13" s="1"/>
  <c r="P225" i="13"/>
  <c r="L225" i="13"/>
  <c r="K225" i="13"/>
  <c r="J225" i="13"/>
  <c r="I225" i="13"/>
  <c r="H225" i="13"/>
  <c r="G225" i="13"/>
  <c r="T224" i="13"/>
  <c r="S224" i="13"/>
  <c r="Q224" i="13"/>
  <c r="P224" i="13"/>
  <c r="L224" i="13"/>
  <c r="K224" i="13"/>
  <c r="J224" i="13"/>
  <c r="I224" i="13"/>
  <c r="H224" i="13"/>
  <c r="O224" i="13" s="1"/>
  <c r="G224" i="13"/>
  <c r="T223" i="13"/>
  <c r="S223" i="13"/>
  <c r="Q223" i="13"/>
  <c r="P223" i="13"/>
  <c r="L223" i="13"/>
  <c r="K223" i="13"/>
  <c r="J223" i="13"/>
  <c r="O223" i="13" s="1"/>
  <c r="I223" i="13"/>
  <c r="H223" i="13"/>
  <c r="G223" i="13"/>
  <c r="T222" i="13"/>
  <c r="S222" i="13"/>
  <c r="Q222" i="13"/>
  <c r="R222" i="13" s="1"/>
  <c r="P222" i="13"/>
  <c r="L222" i="13"/>
  <c r="K222" i="13"/>
  <c r="J222" i="13"/>
  <c r="I222" i="13"/>
  <c r="H222" i="13"/>
  <c r="O222" i="13" s="1"/>
  <c r="G222" i="13"/>
  <c r="T221" i="13"/>
  <c r="S221" i="13"/>
  <c r="Q221" i="13"/>
  <c r="R221" i="13" s="1"/>
  <c r="P221" i="13"/>
  <c r="L221" i="13"/>
  <c r="K221" i="13"/>
  <c r="J221" i="13"/>
  <c r="I221" i="13"/>
  <c r="H221" i="13"/>
  <c r="G221" i="13"/>
  <c r="T220" i="13"/>
  <c r="S220" i="13"/>
  <c r="Q220" i="13"/>
  <c r="P220" i="13"/>
  <c r="L220" i="13"/>
  <c r="K220" i="13"/>
  <c r="J220" i="13"/>
  <c r="O220" i="13" s="1"/>
  <c r="I220" i="13"/>
  <c r="H220" i="13"/>
  <c r="G220" i="13"/>
  <c r="T219" i="13"/>
  <c r="S219" i="13"/>
  <c r="Q219" i="13"/>
  <c r="P219" i="13"/>
  <c r="L219" i="13"/>
  <c r="K219" i="13"/>
  <c r="J219" i="13"/>
  <c r="I219" i="13"/>
  <c r="H219" i="13"/>
  <c r="G219" i="13"/>
  <c r="T218" i="13"/>
  <c r="S218" i="13"/>
  <c r="Q218" i="13"/>
  <c r="P218" i="13"/>
  <c r="L218" i="13"/>
  <c r="K218" i="13"/>
  <c r="J218" i="13"/>
  <c r="I218" i="13"/>
  <c r="H218" i="13"/>
  <c r="O218" i="13" s="1"/>
  <c r="G218" i="13"/>
  <c r="T217" i="13"/>
  <c r="S217" i="13"/>
  <c r="Q217" i="13"/>
  <c r="R217" i="13" s="1"/>
  <c r="P217" i="13"/>
  <c r="L217" i="13"/>
  <c r="K217" i="13"/>
  <c r="J217" i="13"/>
  <c r="I217" i="13"/>
  <c r="H217" i="13"/>
  <c r="G217" i="13"/>
  <c r="T216" i="13"/>
  <c r="S216" i="13"/>
  <c r="Q216" i="13"/>
  <c r="R216" i="13" s="1"/>
  <c r="P216" i="13"/>
  <c r="L216" i="13"/>
  <c r="K216" i="13"/>
  <c r="J216" i="13"/>
  <c r="I216" i="13"/>
  <c r="H216" i="13"/>
  <c r="O216" i="13" s="1"/>
  <c r="G216" i="13"/>
  <c r="T215" i="13"/>
  <c r="S215" i="13"/>
  <c r="Q215" i="13"/>
  <c r="R215" i="13" s="1"/>
  <c r="P215" i="13"/>
  <c r="L215" i="13"/>
  <c r="K215" i="13"/>
  <c r="J215" i="13"/>
  <c r="I215" i="13"/>
  <c r="H215" i="13"/>
  <c r="G215" i="13"/>
  <c r="T214" i="13"/>
  <c r="S214" i="13"/>
  <c r="Q214" i="13"/>
  <c r="P214" i="13"/>
  <c r="L214" i="13"/>
  <c r="K214" i="13"/>
  <c r="J214" i="13"/>
  <c r="O214" i="13" s="1"/>
  <c r="I214" i="13"/>
  <c r="H214" i="13"/>
  <c r="G214" i="13"/>
  <c r="T213" i="13"/>
  <c r="S213" i="13"/>
  <c r="Q213" i="13"/>
  <c r="P213" i="13"/>
  <c r="L213" i="13"/>
  <c r="K213" i="13"/>
  <c r="J213" i="13"/>
  <c r="I213" i="13"/>
  <c r="H213" i="13"/>
  <c r="G213" i="13"/>
  <c r="T212" i="13"/>
  <c r="S212" i="13"/>
  <c r="Q212" i="13"/>
  <c r="P212" i="13"/>
  <c r="L212" i="13"/>
  <c r="K212" i="13"/>
  <c r="J212" i="13"/>
  <c r="I212" i="13"/>
  <c r="H212" i="13"/>
  <c r="O212" i="13" s="1"/>
  <c r="G212" i="13"/>
  <c r="T211" i="13"/>
  <c r="S211" i="13"/>
  <c r="Q211" i="13"/>
  <c r="P211" i="13"/>
  <c r="L211" i="13"/>
  <c r="K211" i="13"/>
  <c r="J211" i="13"/>
  <c r="I211" i="13"/>
  <c r="H211" i="13"/>
  <c r="G211" i="13"/>
  <c r="T210" i="13"/>
  <c r="S210" i="13"/>
  <c r="Q210" i="13"/>
  <c r="R210" i="13" s="1"/>
  <c r="P210" i="13"/>
  <c r="L210" i="13"/>
  <c r="K210" i="13"/>
  <c r="J210" i="13"/>
  <c r="I210" i="13"/>
  <c r="H210" i="13"/>
  <c r="G210" i="13"/>
  <c r="T209" i="13"/>
  <c r="S209" i="13"/>
  <c r="Q209" i="13"/>
  <c r="R209" i="13" s="1"/>
  <c r="P209" i="13"/>
  <c r="L209" i="13"/>
  <c r="K209" i="13"/>
  <c r="J209" i="13"/>
  <c r="I209" i="13"/>
  <c r="H209" i="13"/>
  <c r="G209" i="13"/>
  <c r="T208" i="13"/>
  <c r="S208" i="13"/>
  <c r="Q208" i="13"/>
  <c r="P208" i="13"/>
  <c r="L208" i="13"/>
  <c r="K208" i="13"/>
  <c r="J208" i="13"/>
  <c r="O208" i="13" s="1"/>
  <c r="I208" i="13"/>
  <c r="H208" i="13"/>
  <c r="G208" i="13"/>
  <c r="T207" i="13"/>
  <c r="S207" i="13"/>
  <c r="Q207" i="13"/>
  <c r="P207" i="13"/>
  <c r="L207" i="13"/>
  <c r="K207" i="13"/>
  <c r="J207" i="13"/>
  <c r="I207" i="13"/>
  <c r="H207" i="13"/>
  <c r="G207" i="13"/>
  <c r="T206" i="13"/>
  <c r="S206" i="13"/>
  <c r="Q206" i="13"/>
  <c r="R206" i="13" s="1"/>
  <c r="P206" i="13"/>
  <c r="L206" i="13"/>
  <c r="K206" i="13"/>
  <c r="J206" i="13"/>
  <c r="I206" i="13"/>
  <c r="H206" i="13"/>
  <c r="O206" i="13" s="1"/>
  <c r="G206" i="13"/>
  <c r="T205" i="13"/>
  <c r="S205" i="13"/>
  <c r="Q205" i="13"/>
  <c r="R205" i="13" s="1"/>
  <c r="P205" i="13"/>
  <c r="L205" i="13"/>
  <c r="K205" i="13"/>
  <c r="J205" i="13"/>
  <c r="O205" i="13" s="1"/>
  <c r="I205" i="13"/>
  <c r="H205" i="13"/>
  <c r="G205" i="13"/>
  <c r="T204" i="13"/>
  <c r="S204" i="13"/>
  <c r="Q204" i="13"/>
  <c r="R204" i="13" s="1"/>
  <c r="P204" i="13"/>
  <c r="L204" i="13"/>
  <c r="K204" i="13"/>
  <c r="J204" i="13"/>
  <c r="I204" i="13"/>
  <c r="H204" i="13"/>
  <c r="O204" i="13" s="1"/>
  <c r="G204" i="13"/>
  <c r="T203" i="13"/>
  <c r="S203" i="13"/>
  <c r="Q203" i="13"/>
  <c r="R203" i="13" s="1"/>
  <c r="P203" i="13"/>
  <c r="L203" i="13"/>
  <c r="K203" i="13"/>
  <c r="J203" i="13"/>
  <c r="I203" i="13"/>
  <c r="H203" i="13"/>
  <c r="G203" i="13"/>
  <c r="T202" i="13"/>
  <c r="S202" i="13"/>
  <c r="Q202" i="13"/>
  <c r="P202" i="13"/>
  <c r="L202" i="13"/>
  <c r="K202" i="13"/>
  <c r="J202" i="13"/>
  <c r="O202" i="13" s="1"/>
  <c r="I202" i="13"/>
  <c r="H202" i="13"/>
  <c r="G202" i="13"/>
  <c r="T201" i="13"/>
  <c r="S201" i="13"/>
  <c r="Q201" i="13"/>
  <c r="R201" i="13" s="1"/>
  <c r="P201" i="13"/>
  <c r="L201" i="13"/>
  <c r="K201" i="13"/>
  <c r="J201" i="13"/>
  <c r="I201" i="13"/>
  <c r="H201" i="13"/>
  <c r="G201" i="13"/>
  <c r="T200" i="13"/>
  <c r="S200" i="13"/>
  <c r="Q200" i="13"/>
  <c r="P200" i="13"/>
  <c r="L200" i="13"/>
  <c r="K200" i="13"/>
  <c r="J200" i="13"/>
  <c r="I200" i="13"/>
  <c r="H200" i="13"/>
  <c r="O200" i="13" s="1"/>
  <c r="G200" i="13"/>
  <c r="T199" i="13"/>
  <c r="S199" i="13"/>
  <c r="Q199" i="13"/>
  <c r="P199" i="13"/>
  <c r="L199" i="13"/>
  <c r="K199" i="13"/>
  <c r="J199" i="13"/>
  <c r="O199" i="13" s="1"/>
  <c r="I199" i="13"/>
  <c r="H199" i="13"/>
  <c r="G199" i="13"/>
  <c r="T198" i="13"/>
  <c r="S198" i="13"/>
  <c r="Q198" i="13"/>
  <c r="R198" i="13" s="1"/>
  <c r="P198" i="13"/>
  <c r="L198" i="13"/>
  <c r="K198" i="13"/>
  <c r="J198" i="13"/>
  <c r="I198" i="13"/>
  <c r="H198" i="13"/>
  <c r="G198" i="13"/>
  <c r="T197" i="13"/>
  <c r="S197" i="13"/>
  <c r="Q197" i="13"/>
  <c r="P197" i="13"/>
  <c r="L197" i="13"/>
  <c r="K197" i="13"/>
  <c r="J197" i="13"/>
  <c r="I197" i="13"/>
  <c r="H197" i="13"/>
  <c r="G197" i="13"/>
  <c r="T196" i="13"/>
  <c r="S196" i="13"/>
  <c r="L196" i="13"/>
  <c r="K196" i="13"/>
  <c r="J196" i="13"/>
  <c r="I196" i="13"/>
  <c r="H196" i="13"/>
  <c r="O196" i="13" s="1"/>
  <c r="G196" i="13"/>
  <c r="P196" i="13"/>
  <c r="T195" i="13"/>
  <c r="S195" i="13"/>
  <c r="Q195" i="13"/>
  <c r="P195" i="13"/>
  <c r="L195" i="13"/>
  <c r="K195" i="13"/>
  <c r="J195" i="13"/>
  <c r="I195" i="13"/>
  <c r="H195" i="13"/>
  <c r="G195" i="13"/>
  <c r="O195" i="13" s="1"/>
  <c r="T194" i="13"/>
  <c r="S194" i="13"/>
  <c r="Q194" i="13"/>
  <c r="P194" i="13"/>
  <c r="L194" i="13"/>
  <c r="K194" i="13"/>
  <c r="J194" i="13"/>
  <c r="I194" i="13"/>
  <c r="H194" i="13"/>
  <c r="G194" i="13"/>
  <c r="T193" i="13"/>
  <c r="S193" i="13"/>
  <c r="Q193" i="13"/>
  <c r="P193" i="13"/>
  <c r="L193" i="13"/>
  <c r="K193" i="13"/>
  <c r="J193" i="13"/>
  <c r="I193" i="13"/>
  <c r="O193" i="13" s="1"/>
  <c r="H193" i="13"/>
  <c r="G193" i="13"/>
  <c r="T192" i="13"/>
  <c r="S192" i="13"/>
  <c r="Q192" i="13"/>
  <c r="P192" i="13"/>
  <c r="L192" i="13"/>
  <c r="K192" i="13"/>
  <c r="J192" i="13"/>
  <c r="I192" i="13"/>
  <c r="H192" i="13"/>
  <c r="G192" i="13"/>
  <c r="T191" i="13"/>
  <c r="S191" i="13"/>
  <c r="Q191" i="13"/>
  <c r="P191" i="13"/>
  <c r="L191" i="13"/>
  <c r="K191" i="13"/>
  <c r="O191" i="13" s="1"/>
  <c r="J191" i="13"/>
  <c r="I191" i="13"/>
  <c r="H191" i="13"/>
  <c r="G191" i="13"/>
  <c r="T190" i="13"/>
  <c r="S190" i="13"/>
  <c r="Q190" i="13"/>
  <c r="P190" i="13"/>
  <c r="L190" i="13"/>
  <c r="K190" i="13"/>
  <c r="J190" i="13"/>
  <c r="I190" i="13"/>
  <c r="O190" i="13" s="1"/>
  <c r="H190" i="13"/>
  <c r="G190" i="13"/>
  <c r="T189" i="13"/>
  <c r="S189" i="13"/>
  <c r="Q189" i="13"/>
  <c r="P189" i="13"/>
  <c r="L189" i="13"/>
  <c r="K189" i="13"/>
  <c r="J189" i="13"/>
  <c r="I189" i="13"/>
  <c r="H189" i="13"/>
  <c r="G189" i="13"/>
  <c r="O189" i="13" s="1"/>
  <c r="T188" i="13"/>
  <c r="S188" i="13"/>
  <c r="Q188" i="13"/>
  <c r="P188" i="13"/>
  <c r="R188" i="13" s="1"/>
  <c r="L188" i="13"/>
  <c r="K188" i="13"/>
  <c r="J188" i="13"/>
  <c r="I188" i="13"/>
  <c r="H188" i="13"/>
  <c r="G188" i="13"/>
  <c r="T187" i="13"/>
  <c r="S187" i="13"/>
  <c r="Q187" i="13"/>
  <c r="P187" i="13"/>
  <c r="L187" i="13"/>
  <c r="K187" i="13"/>
  <c r="J187" i="13"/>
  <c r="I187" i="13"/>
  <c r="H187" i="13"/>
  <c r="G187" i="13"/>
  <c r="T186" i="13"/>
  <c r="S186" i="13"/>
  <c r="Q186" i="13"/>
  <c r="P186" i="13"/>
  <c r="L186" i="13"/>
  <c r="K186" i="13"/>
  <c r="J186" i="13"/>
  <c r="I186" i="13"/>
  <c r="H186" i="13"/>
  <c r="G186" i="13"/>
  <c r="O186" i="13" s="1"/>
  <c r="T185" i="13"/>
  <c r="S185" i="13"/>
  <c r="Q185" i="13"/>
  <c r="P185" i="13"/>
  <c r="R185" i="13" s="1"/>
  <c r="L185" i="13"/>
  <c r="K185" i="13"/>
  <c r="O185" i="13" s="1"/>
  <c r="J185" i="13"/>
  <c r="I185" i="13"/>
  <c r="H185" i="13"/>
  <c r="G185" i="13"/>
  <c r="T184" i="13"/>
  <c r="S184" i="13"/>
  <c r="Q184" i="13"/>
  <c r="P184" i="13"/>
  <c r="L184" i="13"/>
  <c r="K184" i="13"/>
  <c r="J184" i="13"/>
  <c r="I184" i="13"/>
  <c r="H184" i="13"/>
  <c r="G184" i="13"/>
  <c r="T183" i="13"/>
  <c r="S183" i="13"/>
  <c r="Q183" i="13"/>
  <c r="P183" i="13"/>
  <c r="L183" i="13"/>
  <c r="K183" i="13"/>
  <c r="J183" i="13"/>
  <c r="I183" i="13"/>
  <c r="H183" i="13"/>
  <c r="G183" i="13"/>
  <c r="O183" i="13" s="1"/>
  <c r="T182" i="13"/>
  <c r="S182" i="13"/>
  <c r="Q182" i="13"/>
  <c r="P182" i="13"/>
  <c r="L182" i="13"/>
  <c r="K182" i="13"/>
  <c r="J182" i="13"/>
  <c r="I182" i="13"/>
  <c r="H182" i="13"/>
  <c r="G182" i="13"/>
  <c r="T181" i="13"/>
  <c r="S181" i="13"/>
  <c r="Q181" i="13"/>
  <c r="P181" i="13"/>
  <c r="L181" i="13"/>
  <c r="K181" i="13"/>
  <c r="J181" i="13"/>
  <c r="I181" i="13"/>
  <c r="H181" i="13"/>
  <c r="G181" i="13"/>
  <c r="T180" i="13"/>
  <c r="S180" i="13"/>
  <c r="Q180" i="13"/>
  <c r="P180" i="13"/>
  <c r="R180" i="13" s="1"/>
  <c r="L180" i="13"/>
  <c r="K180" i="13"/>
  <c r="J180" i="13"/>
  <c r="I180" i="13"/>
  <c r="H180" i="13"/>
  <c r="G180" i="13"/>
  <c r="O180" i="13" s="1"/>
  <c r="T179" i="13"/>
  <c r="S179" i="13"/>
  <c r="Q179" i="13"/>
  <c r="P179" i="13"/>
  <c r="R179" i="13" s="1"/>
  <c r="L179" i="13"/>
  <c r="K179" i="13"/>
  <c r="O179" i="13" s="1"/>
  <c r="J179" i="13"/>
  <c r="I179" i="13"/>
  <c r="H179" i="13"/>
  <c r="G179" i="13"/>
  <c r="T178" i="13"/>
  <c r="S178" i="13"/>
  <c r="Q178" i="13"/>
  <c r="P178" i="13"/>
  <c r="L178" i="13"/>
  <c r="K178" i="13"/>
  <c r="J178" i="13"/>
  <c r="I178" i="13"/>
  <c r="H178" i="13"/>
  <c r="G178" i="13"/>
  <c r="T177" i="13"/>
  <c r="S177" i="13"/>
  <c r="Q177" i="13"/>
  <c r="P177" i="13"/>
  <c r="L177" i="13"/>
  <c r="K177" i="13"/>
  <c r="J177" i="13"/>
  <c r="I177" i="13"/>
  <c r="H177" i="13"/>
  <c r="G177" i="13"/>
  <c r="O177" i="13" s="1"/>
  <c r="T176" i="13"/>
  <c r="S176" i="13"/>
  <c r="Q176" i="13"/>
  <c r="P176" i="13"/>
  <c r="L176" i="13"/>
  <c r="K176" i="13"/>
  <c r="J176" i="13"/>
  <c r="I176" i="13"/>
  <c r="H176" i="13"/>
  <c r="G176" i="13"/>
  <c r="T175" i="13"/>
  <c r="S175" i="13"/>
  <c r="Q175" i="13"/>
  <c r="P175" i="13"/>
  <c r="L175" i="13"/>
  <c r="K175" i="13"/>
  <c r="J175" i="13"/>
  <c r="I175" i="13"/>
  <c r="H175" i="13"/>
  <c r="G175" i="13"/>
  <c r="T174" i="13"/>
  <c r="S174" i="13"/>
  <c r="Q174" i="13"/>
  <c r="P174" i="13"/>
  <c r="L174" i="13"/>
  <c r="K174" i="13"/>
  <c r="J174" i="13"/>
  <c r="I174" i="13"/>
  <c r="H174" i="13"/>
  <c r="G174" i="13"/>
  <c r="O174" i="13" s="1"/>
  <c r="T173" i="13"/>
  <c r="S173" i="13"/>
  <c r="Q173" i="13"/>
  <c r="P173" i="13"/>
  <c r="R173" i="13" s="1"/>
  <c r="L173" i="13"/>
  <c r="K173" i="13"/>
  <c r="O173" i="13" s="1"/>
  <c r="J173" i="13"/>
  <c r="I173" i="13"/>
  <c r="H173" i="13"/>
  <c r="G173" i="13"/>
  <c r="T172" i="13"/>
  <c r="S172" i="13"/>
  <c r="Q172" i="13"/>
  <c r="P172" i="13"/>
  <c r="L172" i="13"/>
  <c r="K172" i="13"/>
  <c r="J172" i="13"/>
  <c r="I172" i="13"/>
  <c r="H172" i="13"/>
  <c r="G172" i="13"/>
  <c r="T171" i="13"/>
  <c r="S171" i="13"/>
  <c r="Q171" i="13"/>
  <c r="P171" i="13"/>
  <c r="R171" i="13" s="1"/>
  <c r="L171" i="13"/>
  <c r="K171" i="13"/>
  <c r="J171" i="13"/>
  <c r="I171" i="13"/>
  <c r="H171" i="13"/>
  <c r="G171" i="13"/>
  <c r="O171" i="13" s="1"/>
  <c r="T170" i="13"/>
  <c r="S170" i="13"/>
  <c r="Q170" i="13"/>
  <c r="P170" i="13"/>
  <c r="L170" i="13"/>
  <c r="K170" i="13"/>
  <c r="J170" i="13"/>
  <c r="I170" i="13"/>
  <c r="H170" i="13"/>
  <c r="G170" i="13"/>
  <c r="O170" i="13" s="1"/>
  <c r="T169" i="13"/>
  <c r="S169" i="13"/>
  <c r="Q169" i="13"/>
  <c r="P169" i="13"/>
  <c r="L169" i="13"/>
  <c r="K169" i="13"/>
  <c r="J169" i="13"/>
  <c r="I169" i="13"/>
  <c r="H169" i="13"/>
  <c r="G169" i="13"/>
  <c r="T168" i="13"/>
  <c r="S168" i="13"/>
  <c r="Q168" i="13"/>
  <c r="P168" i="13"/>
  <c r="R168" i="13" s="1"/>
  <c r="L168" i="13"/>
  <c r="K168" i="13"/>
  <c r="O168" i="13" s="1"/>
  <c r="J168" i="13"/>
  <c r="I168" i="13"/>
  <c r="H168" i="13"/>
  <c r="G168" i="13"/>
  <c r="T167" i="13"/>
  <c r="S167" i="13"/>
  <c r="Q167" i="13"/>
  <c r="P167" i="13"/>
  <c r="R167" i="13" s="1"/>
  <c r="L167" i="13"/>
  <c r="K167" i="13"/>
  <c r="O167" i="13" s="1"/>
  <c r="J167" i="13"/>
  <c r="I167" i="13"/>
  <c r="H167" i="13"/>
  <c r="G167" i="13"/>
  <c r="T166" i="13"/>
  <c r="S166" i="13"/>
  <c r="Q166" i="13"/>
  <c r="P166" i="13"/>
  <c r="L166" i="13"/>
  <c r="K166" i="13"/>
  <c r="J166" i="13"/>
  <c r="I166" i="13"/>
  <c r="H166" i="13"/>
  <c r="G166" i="13"/>
  <c r="T165" i="13"/>
  <c r="S165" i="13"/>
  <c r="Q165" i="13"/>
  <c r="P165" i="13"/>
  <c r="R165" i="13" s="1"/>
  <c r="L165" i="13"/>
  <c r="K165" i="13"/>
  <c r="J165" i="13"/>
  <c r="I165" i="13"/>
  <c r="H165" i="13"/>
  <c r="G165" i="13"/>
  <c r="O165" i="13" s="1"/>
  <c r="T164" i="13"/>
  <c r="S164" i="13"/>
  <c r="Q164" i="13"/>
  <c r="P164" i="13"/>
  <c r="L164" i="13"/>
  <c r="K164" i="13"/>
  <c r="J164" i="13"/>
  <c r="I164" i="13"/>
  <c r="H164" i="13"/>
  <c r="G164" i="13"/>
  <c r="T163" i="13"/>
  <c r="S163" i="13"/>
  <c r="Q163" i="13"/>
  <c r="P163" i="13"/>
  <c r="L163" i="13"/>
  <c r="K163" i="13"/>
  <c r="J163" i="13"/>
  <c r="I163" i="13"/>
  <c r="O163" i="13" s="1"/>
  <c r="H163" i="13"/>
  <c r="G163" i="13"/>
  <c r="T162" i="13"/>
  <c r="S162" i="13"/>
  <c r="Q162" i="13"/>
  <c r="P162" i="13"/>
  <c r="L162" i="13"/>
  <c r="K162" i="13"/>
  <c r="O162" i="13" s="1"/>
  <c r="J162" i="13"/>
  <c r="I162" i="13"/>
  <c r="H162" i="13"/>
  <c r="G162" i="13"/>
  <c r="T161" i="13"/>
  <c r="S161" i="13"/>
  <c r="Q161" i="13"/>
  <c r="P161" i="13"/>
  <c r="R161" i="13" s="1"/>
  <c r="L161" i="13"/>
  <c r="K161" i="13"/>
  <c r="O161" i="13" s="1"/>
  <c r="J161" i="13"/>
  <c r="I161" i="13"/>
  <c r="H161" i="13"/>
  <c r="G161" i="13"/>
  <c r="T160" i="13"/>
  <c r="S160" i="13"/>
  <c r="Q160" i="13"/>
  <c r="P160" i="13"/>
  <c r="L160" i="13"/>
  <c r="K160" i="13"/>
  <c r="J160" i="13"/>
  <c r="I160" i="13"/>
  <c r="H160" i="13"/>
  <c r="G160" i="13"/>
  <c r="T159" i="13"/>
  <c r="S159" i="13"/>
  <c r="Q159" i="13"/>
  <c r="P159" i="13"/>
  <c r="R159" i="13" s="1"/>
  <c r="L159" i="13"/>
  <c r="K159" i="13"/>
  <c r="J159" i="13"/>
  <c r="I159" i="13"/>
  <c r="H159" i="13"/>
  <c r="G159" i="13"/>
  <c r="O159" i="13" s="1"/>
  <c r="T158" i="13"/>
  <c r="S158" i="13"/>
  <c r="Q158" i="13"/>
  <c r="P158" i="13"/>
  <c r="L158" i="13"/>
  <c r="K158" i="13"/>
  <c r="J158" i="13"/>
  <c r="I158" i="13"/>
  <c r="H158" i="13"/>
  <c r="G158" i="13"/>
  <c r="O158" i="13" s="1"/>
  <c r="T157" i="13"/>
  <c r="S157" i="13"/>
  <c r="Q157" i="13"/>
  <c r="P157" i="13"/>
  <c r="R157" i="13" s="1"/>
  <c r="L157" i="13"/>
  <c r="K157" i="13"/>
  <c r="J157" i="13"/>
  <c r="I157" i="13"/>
  <c r="H157" i="13"/>
  <c r="G157" i="13"/>
  <c r="T156" i="13"/>
  <c r="S156" i="13"/>
  <c r="Q156" i="13"/>
  <c r="P156" i="13"/>
  <c r="R156" i="13" s="1"/>
  <c r="L156" i="13"/>
  <c r="K156" i="13"/>
  <c r="O156" i="13" s="1"/>
  <c r="J156" i="13"/>
  <c r="I156" i="13"/>
  <c r="H156" i="13"/>
  <c r="G156" i="13"/>
  <c r="T155" i="13"/>
  <c r="S155" i="13"/>
  <c r="Q155" i="13"/>
  <c r="P155" i="13"/>
  <c r="R155" i="13" s="1"/>
  <c r="L155" i="13"/>
  <c r="K155" i="13"/>
  <c r="O155" i="13" s="1"/>
  <c r="J155" i="13"/>
  <c r="I155" i="13"/>
  <c r="H155" i="13"/>
  <c r="G155" i="13"/>
  <c r="T154" i="13"/>
  <c r="S154" i="13"/>
  <c r="Q154" i="13"/>
  <c r="P154" i="13"/>
  <c r="L154" i="13"/>
  <c r="K154" i="13"/>
  <c r="J154" i="13"/>
  <c r="I154" i="13"/>
  <c r="H154" i="13"/>
  <c r="G154" i="13"/>
  <c r="T153" i="13"/>
  <c r="S153" i="13"/>
  <c r="Q153" i="13"/>
  <c r="P153" i="13"/>
  <c r="L153" i="13"/>
  <c r="K153" i="13"/>
  <c r="J153" i="13"/>
  <c r="I153" i="13"/>
  <c r="H153" i="13"/>
  <c r="G153" i="13"/>
  <c r="O153" i="13" s="1"/>
  <c r="T152" i="13"/>
  <c r="S152" i="13"/>
  <c r="Q152" i="13"/>
  <c r="P152" i="13"/>
  <c r="R152" i="13" s="1"/>
  <c r="L152" i="13"/>
  <c r="K152" i="13"/>
  <c r="J152" i="13"/>
  <c r="I152" i="13"/>
  <c r="H152" i="13"/>
  <c r="G152" i="13"/>
  <c r="T151" i="13"/>
  <c r="S151" i="13"/>
  <c r="L151" i="13"/>
  <c r="K151" i="13"/>
  <c r="O151" i="13" s="1"/>
  <c r="J151" i="13"/>
  <c r="I151" i="13"/>
  <c r="H151" i="13"/>
  <c r="G151" i="13"/>
  <c r="P151" i="13"/>
  <c r="T150" i="13"/>
  <c r="S150" i="13"/>
  <c r="Q150" i="13"/>
  <c r="R150" i="13" s="1"/>
  <c r="P150" i="13"/>
  <c r="L150" i="13"/>
  <c r="K150" i="13"/>
  <c r="J150" i="13"/>
  <c r="O150" i="13" s="1"/>
  <c r="I150" i="13"/>
  <c r="H150" i="13"/>
  <c r="G150" i="13"/>
  <c r="T149" i="13"/>
  <c r="S149" i="13"/>
  <c r="Q149" i="13"/>
  <c r="P149" i="13"/>
  <c r="L149" i="13"/>
  <c r="K149" i="13"/>
  <c r="J149" i="13"/>
  <c r="O149" i="13" s="1"/>
  <c r="I149" i="13"/>
  <c r="H149" i="13"/>
  <c r="G149" i="13"/>
  <c r="T148" i="13"/>
  <c r="S148" i="13"/>
  <c r="Q148" i="13"/>
  <c r="R148" i="13" s="1"/>
  <c r="P148" i="13"/>
  <c r="L148" i="13"/>
  <c r="K148" i="13"/>
  <c r="J148" i="13"/>
  <c r="I148" i="13"/>
  <c r="H148" i="13"/>
  <c r="G148" i="13"/>
  <c r="T147" i="13"/>
  <c r="S147" i="13"/>
  <c r="Q147" i="13"/>
  <c r="P147" i="13"/>
  <c r="L147" i="13"/>
  <c r="K147" i="13"/>
  <c r="J147" i="13"/>
  <c r="I147" i="13"/>
  <c r="H147" i="13"/>
  <c r="G147" i="13"/>
  <c r="T146" i="13"/>
  <c r="S146" i="13"/>
  <c r="Q146" i="13"/>
  <c r="R146" i="13" s="1"/>
  <c r="P146" i="13"/>
  <c r="L146" i="13"/>
  <c r="K146" i="13"/>
  <c r="J146" i="13"/>
  <c r="I146" i="13"/>
  <c r="H146" i="13"/>
  <c r="G146" i="13"/>
  <c r="T145" i="13"/>
  <c r="S145" i="13"/>
  <c r="Q145" i="13"/>
  <c r="R145" i="13" s="1"/>
  <c r="P145" i="13"/>
  <c r="L145" i="13"/>
  <c r="K145" i="13"/>
  <c r="J145" i="13"/>
  <c r="I145" i="13"/>
  <c r="H145" i="13"/>
  <c r="G145" i="13"/>
  <c r="T144" i="13"/>
  <c r="S144" i="13"/>
  <c r="Q144" i="13"/>
  <c r="R144" i="13" s="1"/>
  <c r="P144" i="13"/>
  <c r="L144" i="13"/>
  <c r="K144" i="13"/>
  <c r="J144" i="13"/>
  <c r="O144" i="13" s="1"/>
  <c r="I144" i="13"/>
  <c r="H144" i="13"/>
  <c r="G144" i="13"/>
  <c r="T143" i="13"/>
  <c r="S143" i="13"/>
  <c r="Q143" i="13"/>
  <c r="P143" i="13"/>
  <c r="L143" i="13"/>
  <c r="K143" i="13"/>
  <c r="J143" i="13"/>
  <c r="O143" i="13" s="1"/>
  <c r="I143" i="13"/>
  <c r="H143" i="13"/>
  <c r="G143" i="13"/>
  <c r="T142" i="13"/>
  <c r="S142" i="13"/>
  <c r="Q142" i="13"/>
  <c r="R142" i="13" s="1"/>
  <c r="P142" i="13"/>
  <c r="L142" i="13"/>
  <c r="K142" i="13"/>
  <c r="J142" i="13"/>
  <c r="I142" i="13"/>
  <c r="H142" i="13"/>
  <c r="G142" i="13"/>
  <c r="T627" i="13"/>
  <c r="S627" i="13"/>
  <c r="Q627" i="13"/>
  <c r="P627" i="13"/>
  <c r="L627" i="13"/>
  <c r="K627" i="13"/>
  <c r="J627" i="13"/>
  <c r="I627" i="13"/>
  <c r="H627" i="13"/>
  <c r="O627" i="13" s="1"/>
  <c r="G627" i="13"/>
  <c r="T626" i="13"/>
  <c r="S626" i="13"/>
  <c r="Q626" i="13"/>
  <c r="R626" i="13" s="1"/>
  <c r="P626" i="13"/>
  <c r="L626" i="13"/>
  <c r="K626" i="13"/>
  <c r="J626" i="13"/>
  <c r="I626" i="13"/>
  <c r="H626" i="13"/>
  <c r="G626" i="13"/>
  <c r="T625" i="13"/>
  <c r="S625" i="13"/>
  <c r="Q625" i="13"/>
  <c r="R625" i="13" s="1"/>
  <c r="P625" i="13"/>
  <c r="L625" i="13"/>
  <c r="K625" i="13"/>
  <c r="J625" i="13"/>
  <c r="O625" i="13" s="1"/>
  <c r="I625" i="13"/>
  <c r="H625" i="13"/>
  <c r="G625" i="13"/>
  <c r="T624" i="13"/>
  <c r="S624" i="13"/>
  <c r="Q624" i="13"/>
  <c r="R624" i="13" s="1"/>
  <c r="P624" i="13"/>
  <c r="L624" i="13"/>
  <c r="K624" i="13"/>
  <c r="J624" i="13"/>
  <c r="O624" i="13" s="1"/>
  <c r="I624" i="13"/>
  <c r="H624" i="13"/>
  <c r="G624" i="13"/>
  <c r="T623" i="13"/>
  <c r="S623" i="13"/>
  <c r="Q623" i="13"/>
  <c r="P623" i="13"/>
  <c r="L623" i="13"/>
  <c r="K623" i="13"/>
  <c r="J623" i="13"/>
  <c r="O623" i="13" s="1"/>
  <c r="I623" i="13"/>
  <c r="H623" i="13"/>
  <c r="G623" i="13"/>
  <c r="T622" i="13"/>
  <c r="S622" i="13"/>
  <c r="Q622" i="13"/>
  <c r="R622" i="13" s="1"/>
  <c r="P622" i="13"/>
  <c r="L622" i="13"/>
  <c r="K622" i="13"/>
  <c r="J622" i="13"/>
  <c r="I622" i="13"/>
  <c r="H622" i="13"/>
  <c r="G622" i="13"/>
  <c r="T621" i="13"/>
  <c r="S621" i="13"/>
  <c r="L621" i="13"/>
  <c r="K621" i="13"/>
  <c r="J621" i="13"/>
  <c r="O621" i="13" s="1"/>
  <c r="I621" i="13"/>
  <c r="H621" i="13"/>
  <c r="G621" i="13"/>
  <c r="P621" i="13"/>
  <c r="T620" i="13"/>
  <c r="S620" i="13"/>
  <c r="Q620" i="13"/>
  <c r="P620" i="13"/>
  <c r="R620" i="13" s="1"/>
  <c r="L620" i="13"/>
  <c r="K620" i="13"/>
  <c r="J620" i="13"/>
  <c r="I620" i="13"/>
  <c r="H620" i="13"/>
  <c r="G620" i="13"/>
  <c r="T619" i="13"/>
  <c r="S619" i="13"/>
  <c r="Q619" i="13"/>
  <c r="P619" i="13"/>
  <c r="R619" i="13" s="1"/>
  <c r="L619" i="13"/>
  <c r="K619" i="13"/>
  <c r="O619" i="13" s="1"/>
  <c r="J619" i="13"/>
  <c r="I619" i="13"/>
  <c r="H619" i="13"/>
  <c r="G619" i="13"/>
  <c r="T618" i="13"/>
  <c r="S618" i="13"/>
  <c r="Q618" i="13"/>
  <c r="P618" i="13"/>
  <c r="R618" i="13" s="1"/>
  <c r="L618" i="13"/>
  <c r="K618" i="13"/>
  <c r="O618" i="13" s="1"/>
  <c r="J618" i="13"/>
  <c r="I618" i="13"/>
  <c r="H618" i="13"/>
  <c r="G618" i="13"/>
  <c r="T617" i="13"/>
  <c r="S617" i="13"/>
  <c r="Q617" i="13"/>
  <c r="P617" i="13"/>
  <c r="L617" i="13"/>
  <c r="K617" i="13"/>
  <c r="J617" i="13"/>
  <c r="I617" i="13"/>
  <c r="H617" i="13"/>
  <c r="G617" i="13"/>
  <c r="T616" i="13"/>
  <c r="S616" i="13"/>
  <c r="Q616" i="13"/>
  <c r="P616" i="13"/>
  <c r="R616" i="13" s="1"/>
  <c r="L616" i="13"/>
  <c r="K616" i="13"/>
  <c r="J616" i="13"/>
  <c r="I616" i="13"/>
  <c r="H616" i="13"/>
  <c r="G616" i="13"/>
  <c r="O616" i="13" s="1"/>
  <c r="T615" i="13"/>
  <c r="S615" i="13"/>
  <c r="Q615" i="13"/>
  <c r="P615" i="13"/>
  <c r="L615" i="13"/>
  <c r="K615" i="13"/>
  <c r="J615" i="13"/>
  <c r="I615" i="13"/>
  <c r="H615" i="13"/>
  <c r="G615" i="13"/>
  <c r="T614" i="13"/>
  <c r="S614" i="13"/>
  <c r="Q614" i="13"/>
  <c r="P614" i="13"/>
  <c r="R614" i="13" s="1"/>
  <c r="L614" i="13"/>
  <c r="K614" i="13"/>
  <c r="O614" i="13" s="1"/>
  <c r="J614" i="13"/>
  <c r="I614" i="13"/>
  <c r="H614" i="13"/>
  <c r="G614" i="13"/>
  <c r="T613" i="13"/>
  <c r="S613" i="13"/>
  <c r="Q613" i="13"/>
  <c r="P613" i="13"/>
  <c r="R613" i="13" s="1"/>
  <c r="L613" i="13"/>
  <c r="K613" i="13"/>
  <c r="O613" i="13" s="1"/>
  <c r="J613" i="13"/>
  <c r="I613" i="13"/>
  <c r="H613" i="13"/>
  <c r="G613" i="13"/>
  <c r="T612" i="13"/>
  <c r="S612" i="13"/>
  <c r="Q612" i="13"/>
  <c r="P612" i="13"/>
  <c r="L612" i="13"/>
  <c r="K612" i="13"/>
  <c r="O612" i="13" s="1"/>
  <c r="J612" i="13"/>
  <c r="I612" i="13"/>
  <c r="H612" i="13"/>
  <c r="G612" i="13"/>
  <c r="T611" i="13"/>
  <c r="S611" i="13"/>
  <c r="Q611" i="13"/>
  <c r="P611" i="13"/>
  <c r="L611" i="13"/>
  <c r="K611" i="13"/>
  <c r="J611" i="13"/>
  <c r="I611" i="13"/>
  <c r="H611" i="13"/>
  <c r="G611" i="13"/>
  <c r="T610" i="13"/>
  <c r="S610" i="13"/>
  <c r="Q610" i="13"/>
  <c r="P610" i="13"/>
  <c r="L610" i="13"/>
  <c r="K610" i="13"/>
  <c r="J610" i="13"/>
  <c r="I610" i="13"/>
  <c r="H610" i="13"/>
  <c r="G610" i="13"/>
  <c r="O610" i="13" s="1"/>
  <c r="T609" i="13"/>
  <c r="S609" i="13"/>
  <c r="Q609" i="13"/>
  <c r="P609" i="13"/>
  <c r="L609" i="13"/>
  <c r="K609" i="13"/>
  <c r="J609" i="13"/>
  <c r="I609" i="13"/>
  <c r="H609" i="13"/>
  <c r="G609" i="13"/>
  <c r="O609" i="13" s="1"/>
  <c r="T608" i="13"/>
  <c r="S608" i="13"/>
  <c r="Q608" i="13"/>
  <c r="P608" i="13"/>
  <c r="L608" i="13"/>
  <c r="K608" i="13"/>
  <c r="J608" i="13"/>
  <c r="I608" i="13"/>
  <c r="H608" i="13"/>
  <c r="G608" i="13"/>
  <c r="T607" i="13"/>
  <c r="S607" i="13"/>
  <c r="Q607" i="13"/>
  <c r="P607" i="13"/>
  <c r="R607" i="13" s="1"/>
  <c r="L607" i="13"/>
  <c r="K607" i="13"/>
  <c r="O607" i="13" s="1"/>
  <c r="J607" i="13"/>
  <c r="I607" i="13"/>
  <c r="H607" i="13"/>
  <c r="G607" i="13"/>
  <c r="T606" i="13"/>
  <c r="S606" i="13"/>
  <c r="Q606" i="13"/>
  <c r="P606" i="13"/>
  <c r="R606" i="13" s="1"/>
  <c r="L606" i="13"/>
  <c r="K606" i="13"/>
  <c r="O606" i="13" s="1"/>
  <c r="J606" i="13"/>
  <c r="I606" i="13"/>
  <c r="H606" i="13"/>
  <c r="G606" i="13"/>
  <c r="T605" i="13"/>
  <c r="S605" i="13"/>
  <c r="Q605" i="13"/>
  <c r="P605" i="13"/>
  <c r="L605" i="13"/>
  <c r="K605" i="13"/>
  <c r="O605" i="13" s="1"/>
  <c r="J605" i="13"/>
  <c r="I605" i="13"/>
  <c r="H605" i="13"/>
  <c r="G605" i="13"/>
  <c r="T604" i="13"/>
  <c r="S604" i="13"/>
  <c r="Q604" i="13"/>
  <c r="P604" i="13"/>
  <c r="R604" i="13" s="1"/>
  <c r="L604" i="13"/>
  <c r="K604" i="13"/>
  <c r="J604" i="13"/>
  <c r="I604" i="13"/>
  <c r="H604" i="13"/>
  <c r="G604" i="13"/>
  <c r="O604" i="13" s="1"/>
  <c r="T603" i="13"/>
  <c r="S603" i="13"/>
  <c r="Q603" i="13"/>
  <c r="P603" i="13"/>
  <c r="L603" i="13"/>
  <c r="K603" i="13"/>
  <c r="J603" i="13"/>
  <c r="I603" i="13"/>
  <c r="H603" i="13"/>
  <c r="G603" i="13"/>
  <c r="T602" i="13"/>
  <c r="S602" i="13"/>
  <c r="Q602" i="13"/>
  <c r="P602" i="13"/>
  <c r="R602" i="13" s="1"/>
  <c r="L602" i="13"/>
  <c r="K602" i="13"/>
  <c r="J602" i="13"/>
  <c r="I602" i="13"/>
  <c r="O602" i="13" s="1"/>
  <c r="H602" i="13"/>
  <c r="G602" i="13"/>
  <c r="T601" i="13"/>
  <c r="S601" i="13"/>
  <c r="Q601" i="13"/>
  <c r="P601" i="13"/>
  <c r="R601" i="13" s="1"/>
  <c r="L601" i="13"/>
  <c r="K601" i="13"/>
  <c r="O601" i="13" s="1"/>
  <c r="J601" i="13"/>
  <c r="I601" i="13"/>
  <c r="H601" i="13"/>
  <c r="G601" i="13"/>
  <c r="T600" i="13"/>
  <c r="S600" i="13"/>
  <c r="Q600" i="13"/>
  <c r="P600" i="13"/>
  <c r="R600" i="13" s="1"/>
  <c r="L600" i="13"/>
  <c r="K600" i="13"/>
  <c r="O600" i="13" s="1"/>
  <c r="J600" i="13"/>
  <c r="I600" i="13"/>
  <c r="H600" i="13"/>
  <c r="G600" i="13"/>
  <c r="T599" i="13"/>
  <c r="S599" i="13"/>
  <c r="Q599" i="13"/>
  <c r="P599" i="13"/>
  <c r="L599" i="13"/>
  <c r="K599" i="13"/>
  <c r="J599" i="13"/>
  <c r="I599" i="13"/>
  <c r="H599" i="13"/>
  <c r="G599" i="13"/>
  <c r="T598" i="13"/>
  <c r="S598" i="13"/>
  <c r="Q598" i="13"/>
  <c r="P598" i="13"/>
  <c r="L598" i="13"/>
  <c r="K598" i="13"/>
  <c r="J598" i="13"/>
  <c r="I598" i="13"/>
  <c r="H598" i="13"/>
  <c r="G598" i="13"/>
  <c r="O598" i="13" s="1"/>
  <c r="T597" i="13"/>
  <c r="S597" i="13"/>
  <c r="Q597" i="13"/>
  <c r="P597" i="13"/>
  <c r="R597" i="13" s="1"/>
  <c r="L597" i="13"/>
  <c r="K597" i="13"/>
  <c r="J597" i="13"/>
  <c r="I597" i="13"/>
  <c r="H597" i="13"/>
  <c r="G597" i="13"/>
  <c r="O597" i="13" s="1"/>
  <c r="T596" i="13"/>
  <c r="S596" i="13"/>
  <c r="Q596" i="13"/>
  <c r="P596" i="13"/>
  <c r="R596" i="13" s="1"/>
  <c r="L596" i="13"/>
  <c r="K596" i="13"/>
  <c r="J596" i="13"/>
  <c r="I596" i="13"/>
  <c r="H596" i="13"/>
  <c r="G596" i="13"/>
  <c r="T595" i="13"/>
  <c r="S595" i="13"/>
  <c r="Q595" i="13"/>
  <c r="P595" i="13"/>
  <c r="R595" i="13" s="1"/>
  <c r="L595" i="13"/>
  <c r="K595" i="13"/>
  <c r="O595" i="13" s="1"/>
  <c r="J595" i="13"/>
  <c r="I595" i="13"/>
  <c r="H595" i="13"/>
  <c r="G595" i="13"/>
  <c r="T594" i="13"/>
  <c r="S594" i="13"/>
  <c r="Q594" i="13"/>
  <c r="P594" i="13"/>
  <c r="R594" i="13" s="1"/>
  <c r="L594" i="13"/>
  <c r="K594" i="13"/>
  <c r="O594" i="13" s="1"/>
  <c r="J594" i="13"/>
  <c r="I594" i="13"/>
  <c r="H594" i="13"/>
  <c r="G594" i="13"/>
  <c r="T593" i="13"/>
  <c r="S593" i="13"/>
  <c r="Q593" i="13"/>
  <c r="P593" i="13"/>
  <c r="L593" i="13"/>
  <c r="K593" i="13"/>
  <c r="J593" i="13"/>
  <c r="I593" i="13"/>
  <c r="H593" i="13"/>
  <c r="G593" i="13"/>
  <c r="T592" i="13"/>
  <c r="S592" i="13"/>
  <c r="Q592" i="13"/>
  <c r="P592" i="13"/>
  <c r="L592" i="13"/>
  <c r="K592" i="13"/>
  <c r="J592" i="13"/>
  <c r="I592" i="13"/>
  <c r="H592" i="13"/>
  <c r="G592" i="13"/>
  <c r="O592" i="13" s="1"/>
  <c r="T591" i="13"/>
  <c r="S591" i="13"/>
  <c r="Q591" i="13"/>
  <c r="P591" i="13"/>
  <c r="L591" i="13"/>
  <c r="K591" i="13"/>
  <c r="J591" i="13"/>
  <c r="I591" i="13"/>
  <c r="H591" i="13"/>
  <c r="G591" i="13"/>
  <c r="T590" i="13"/>
  <c r="S590" i="13"/>
  <c r="Q590" i="13"/>
  <c r="P590" i="13"/>
  <c r="L590" i="13"/>
  <c r="K590" i="13"/>
  <c r="J590" i="13"/>
  <c r="I590" i="13"/>
  <c r="H590" i="13"/>
  <c r="G590" i="13"/>
  <c r="T589" i="13"/>
  <c r="S589" i="13"/>
  <c r="Q589" i="13"/>
  <c r="P589" i="13"/>
  <c r="R589" i="13" s="1"/>
  <c r="L589" i="13"/>
  <c r="K589" i="13"/>
  <c r="J589" i="13"/>
  <c r="I589" i="13"/>
  <c r="H589" i="13"/>
  <c r="G589" i="13"/>
  <c r="T588" i="13"/>
  <c r="S588" i="13"/>
  <c r="Q588" i="13"/>
  <c r="P588" i="13"/>
  <c r="L588" i="13"/>
  <c r="K588" i="13"/>
  <c r="J588" i="13"/>
  <c r="I588" i="13"/>
  <c r="H588" i="13"/>
  <c r="G588" i="13"/>
  <c r="T587" i="13"/>
  <c r="S587" i="13"/>
  <c r="Q587" i="13"/>
  <c r="P587" i="13"/>
  <c r="L587" i="13"/>
  <c r="K587" i="13"/>
  <c r="J587" i="13"/>
  <c r="I587" i="13"/>
  <c r="H587" i="13"/>
  <c r="G587" i="13"/>
  <c r="T586" i="13"/>
  <c r="S586" i="13"/>
  <c r="Q586" i="13"/>
  <c r="P586" i="13"/>
  <c r="L586" i="13"/>
  <c r="K586" i="13"/>
  <c r="J586" i="13"/>
  <c r="I586" i="13"/>
  <c r="H586" i="13"/>
  <c r="G586" i="13"/>
  <c r="T585" i="13"/>
  <c r="S585" i="13"/>
  <c r="Q585" i="13"/>
  <c r="P585" i="13"/>
  <c r="R585" i="13" s="1"/>
  <c r="L585" i="13"/>
  <c r="K585" i="13"/>
  <c r="J585" i="13"/>
  <c r="I585" i="13"/>
  <c r="H585" i="13"/>
  <c r="G585" i="13"/>
  <c r="T584" i="13"/>
  <c r="S584" i="13"/>
  <c r="Q584" i="13"/>
  <c r="P584" i="13"/>
  <c r="L584" i="13"/>
  <c r="K584" i="13"/>
  <c r="J584" i="13"/>
  <c r="I584" i="13"/>
  <c r="H584" i="13"/>
  <c r="G584" i="13"/>
  <c r="T583" i="13"/>
  <c r="S583" i="13"/>
  <c r="Q583" i="13"/>
  <c r="P583" i="13"/>
  <c r="R583" i="13" s="1"/>
  <c r="L583" i="13"/>
  <c r="K583" i="13"/>
  <c r="J583" i="13"/>
  <c r="I583" i="13"/>
  <c r="H583" i="13"/>
  <c r="G583" i="13"/>
  <c r="T582" i="13"/>
  <c r="S582" i="13"/>
  <c r="Q582" i="13"/>
  <c r="P582" i="13"/>
  <c r="L582" i="13"/>
  <c r="K582" i="13"/>
  <c r="J582" i="13"/>
  <c r="I582" i="13"/>
  <c r="H582" i="13"/>
  <c r="G582" i="13"/>
  <c r="T581" i="13"/>
  <c r="S581" i="13"/>
  <c r="Q581" i="13"/>
  <c r="P581" i="13"/>
  <c r="L581" i="13"/>
  <c r="K581" i="13"/>
  <c r="J581" i="13"/>
  <c r="I581" i="13"/>
  <c r="H581" i="13"/>
  <c r="G581" i="13"/>
  <c r="T580" i="13"/>
  <c r="S580" i="13"/>
  <c r="Q580" i="13"/>
  <c r="P580" i="13"/>
  <c r="R580" i="13" s="1"/>
  <c r="L580" i="13"/>
  <c r="K580" i="13"/>
  <c r="J580" i="13"/>
  <c r="I580" i="13"/>
  <c r="H580" i="13"/>
  <c r="G580" i="13"/>
  <c r="T579" i="13"/>
  <c r="S579" i="13"/>
  <c r="Q579" i="13"/>
  <c r="P579" i="13"/>
  <c r="L579" i="13"/>
  <c r="K579" i="13"/>
  <c r="J579" i="13"/>
  <c r="I579" i="13"/>
  <c r="H579" i="13"/>
  <c r="G579" i="13"/>
  <c r="T578" i="13"/>
  <c r="S578" i="13"/>
  <c r="Q578" i="13"/>
  <c r="P578" i="13"/>
  <c r="L578" i="13"/>
  <c r="K578" i="13"/>
  <c r="J578" i="13"/>
  <c r="I578" i="13"/>
  <c r="H578" i="13"/>
  <c r="G578" i="13"/>
  <c r="T577" i="13"/>
  <c r="S577" i="13"/>
  <c r="L577" i="13"/>
  <c r="K577" i="13"/>
  <c r="J577" i="13"/>
  <c r="I577" i="13"/>
  <c r="H577" i="13"/>
  <c r="G577" i="13"/>
  <c r="P577" i="13"/>
  <c r="T576" i="13"/>
  <c r="S576" i="13"/>
  <c r="Q576" i="13"/>
  <c r="P576" i="13"/>
  <c r="L576" i="13"/>
  <c r="K576" i="13"/>
  <c r="J576" i="13"/>
  <c r="I576" i="13"/>
  <c r="H576" i="13"/>
  <c r="G576" i="13"/>
  <c r="T575" i="13"/>
  <c r="S575" i="13"/>
  <c r="Q575" i="13"/>
  <c r="P575" i="13"/>
  <c r="L575" i="13"/>
  <c r="K575" i="13"/>
  <c r="J575" i="13"/>
  <c r="I575" i="13"/>
  <c r="H575" i="13"/>
  <c r="G575" i="13"/>
  <c r="T574" i="13"/>
  <c r="S574" i="13"/>
  <c r="Q574" i="13"/>
  <c r="P574" i="13"/>
  <c r="L574" i="13"/>
  <c r="K574" i="13"/>
  <c r="J574" i="13"/>
  <c r="I574" i="13"/>
  <c r="H574" i="13"/>
  <c r="G574" i="13"/>
  <c r="T573" i="13"/>
  <c r="S573" i="13"/>
  <c r="Q573" i="13"/>
  <c r="P573" i="13"/>
  <c r="L573" i="13"/>
  <c r="K573" i="13"/>
  <c r="J573" i="13"/>
  <c r="I573" i="13"/>
  <c r="H573" i="13"/>
  <c r="G573" i="13"/>
  <c r="T572" i="13"/>
  <c r="S572" i="13"/>
  <c r="Q572" i="13"/>
  <c r="P572" i="13"/>
  <c r="L572" i="13"/>
  <c r="K572" i="13"/>
  <c r="J572" i="13"/>
  <c r="I572" i="13"/>
  <c r="H572" i="13"/>
  <c r="G572" i="13"/>
  <c r="T571" i="13"/>
  <c r="S571" i="13"/>
  <c r="Q571" i="13"/>
  <c r="R571" i="13" s="1"/>
  <c r="P571" i="13"/>
  <c r="L571" i="13"/>
  <c r="K571" i="13"/>
  <c r="J571" i="13"/>
  <c r="I571" i="13"/>
  <c r="H571" i="13"/>
  <c r="G571" i="13"/>
  <c r="T570" i="13"/>
  <c r="S570" i="13"/>
  <c r="Q570" i="13"/>
  <c r="P570" i="13"/>
  <c r="L570" i="13"/>
  <c r="K570" i="13"/>
  <c r="J570" i="13"/>
  <c r="I570" i="13"/>
  <c r="H570" i="13"/>
  <c r="G570" i="13"/>
  <c r="T569" i="13"/>
  <c r="S569" i="13"/>
  <c r="Q569" i="13"/>
  <c r="P569" i="13"/>
  <c r="L569" i="13"/>
  <c r="K569" i="13"/>
  <c r="J569" i="13"/>
  <c r="I569" i="13"/>
  <c r="H569" i="13"/>
  <c r="G569" i="13"/>
  <c r="T568" i="13"/>
  <c r="S568" i="13"/>
  <c r="Q568" i="13"/>
  <c r="P568" i="13"/>
  <c r="L568" i="13"/>
  <c r="K568" i="13"/>
  <c r="J568" i="13"/>
  <c r="I568" i="13"/>
  <c r="H568" i="13"/>
  <c r="G568" i="13"/>
  <c r="T567" i="13"/>
  <c r="S567" i="13"/>
  <c r="Q567" i="13"/>
  <c r="R567" i="13" s="1"/>
  <c r="P567" i="13"/>
  <c r="L567" i="13"/>
  <c r="K567" i="13"/>
  <c r="J567" i="13"/>
  <c r="I567" i="13"/>
  <c r="H567" i="13"/>
  <c r="G567" i="13"/>
  <c r="T566" i="13"/>
  <c r="S566" i="13"/>
  <c r="Q566" i="13"/>
  <c r="P566" i="13"/>
  <c r="L566" i="13"/>
  <c r="K566" i="13"/>
  <c r="J566" i="13"/>
  <c r="I566" i="13"/>
  <c r="H566" i="13"/>
  <c r="G566" i="13"/>
  <c r="T565" i="13"/>
  <c r="S565" i="13"/>
  <c r="Q565" i="13"/>
  <c r="P565" i="13"/>
  <c r="L565" i="13"/>
  <c r="K565" i="13"/>
  <c r="J565" i="13"/>
  <c r="I565" i="13"/>
  <c r="H565" i="13"/>
  <c r="G565" i="13"/>
  <c r="T564" i="13"/>
  <c r="S564" i="13"/>
  <c r="Q564" i="13"/>
  <c r="P564" i="13"/>
  <c r="L564" i="13"/>
  <c r="K564" i="13"/>
  <c r="J564" i="13"/>
  <c r="I564" i="13"/>
  <c r="H564" i="13"/>
  <c r="G564" i="13"/>
  <c r="T563" i="13"/>
  <c r="S563" i="13"/>
  <c r="Q563" i="13"/>
  <c r="R563" i="13" s="1"/>
  <c r="P563" i="13"/>
  <c r="L563" i="13"/>
  <c r="K563" i="13"/>
  <c r="J563" i="13"/>
  <c r="I563" i="13"/>
  <c r="H563" i="13"/>
  <c r="G563" i="13"/>
  <c r="T562" i="13"/>
  <c r="S562" i="13"/>
  <c r="Q562" i="13"/>
  <c r="P562" i="13"/>
  <c r="L562" i="13"/>
  <c r="K562" i="13"/>
  <c r="J562" i="13"/>
  <c r="I562" i="13"/>
  <c r="H562" i="13"/>
  <c r="O562" i="13" s="1"/>
  <c r="G562" i="13"/>
  <c r="T561" i="13"/>
  <c r="S561" i="13"/>
  <c r="Q561" i="13"/>
  <c r="R561" i="13" s="1"/>
  <c r="P561" i="13"/>
  <c r="L561" i="13"/>
  <c r="K561" i="13"/>
  <c r="J561" i="13"/>
  <c r="I561" i="13"/>
  <c r="H561" i="13"/>
  <c r="G561" i="13"/>
  <c r="T560" i="13"/>
  <c r="S560" i="13"/>
  <c r="Q560" i="13"/>
  <c r="P560" i="13"/>
  <c r="L560" i="13"/>
  <c r="K560" i="13"/>
  <c r="J560" i="13"/>
  <c r="I560" i="13"/>
  <c r="H560" i="13"/>
  <c r="G560" i="13"/>
  <c r="T559" i="13"/>
  <c r="S559" i="13"/>
  <c r="Q559" i="13"/>
  <c r="P559" i="13"/>
  <c r="L559" i="13"/>
  <c r="K559" i="13"/>
  <c r="J559" i="13"/>
  <c r="I559" i="13"/>
  <c r="H559" i="13"/>
  <c r="G559" i="13"/>
  <c r="T558" i="13"/>
  <c r="S558" i="13"/>
  <c r="Q558" i="13"/>
  <c r="P558" i="13"/>
  <c r="L558" i="13"/>
  <c r="K558" i="13"/>
  <c r="J558" i="13"/>
  <c r="I558" i="13"/>
  <c r="H558" i="13"/>
  <c r="G558" i="13"/>
  <c r="T557" i="13"/>
  <c r="S557" i="13"/>
  <c r="Q557" i="13"/>
  <c r="P557" i="13"/>
  <c r="L557" i="13"/>
  <c r="K557" i="13"/>
  <c r="J557" i="13"/>
  <c r="I557" i="13"/>
  <c r="H557" i="13"/>
  <c r="G557" i="13"/>
  <c r="T556" i="13"/>
  <c r="S556" i="13"/>
  <c r="Q556" i="13"/>
  <c r="P556" i="13"/>
  <c r="L556" i="13"/>
  <c r="K556" i="13"/>
  <c r="J556" i="13"/>
  <c r="I556" i="13"/>
  <c r="H556" i="13"/>
  <c r="G556" i="13"/>
  <c r="T555" i="13"/>
  <c r="S555" i="13"/>
  <c r="Q555" i="13"/>
  <c r="R555" i="13" s="1"/>
  <c r="P555" i="13"/>
  <c r="L555" i="13"/>
  <c r="K555" i="13"/>
  <c r="J555" i="13"/>
  <c r="I555" i="13"/>
  <c r="H555" i="13"/>
  <c r="G555" i="13"/>
  <c r="T554" i="13"/>
  <c r="S554" i="13"/>
  <c r="Q554" i="13"/>
  <c r="P554" i="13"/>
  <c r="L554" i="13"/>
  <c r="K554" i="13"/>
  <c r="J554" i="13"/>
  <c r="I554" i="13"/>
  <c r="H554" i="13"/>
  <c r="G554" i="13"/>
  <c r="T553" i="13"/>
  <c r="S553" i="13"/>
  <c r="Q553" i="13"/>
  <c r="R553" i="13" s="1"/>
  <c r="P553" i="13"/>
  <c r="L553" i="13"/>
  <c r="K553" i="13"/>
  <c r="J553" i="13"/>
  <c r="I553" i="13"/>
  <c r="H553" i="13"/>
  <c r="G553" i="13"/>
  <c r="T552" i="13"/>
  <c r="S552" i="13"/>
  <c r="Q552" i="13"/>
  <c r="P552" i="13"/>
  <c r="L552" i="13"/>
  <c r="K552" i="13"/>
  <c r="J552" i="13"/>
  <c r="I552" i="13"/>
  <c r="H552" i="13"/>
  <c r="G552" i="13"/>
  <c r="T551" i="13"/>
  <c r="S551" i="13"/>
  <c r="Q551" i="13"/>
  <c r="P551" i="13"/>
  <c r="L551" i="13"/>
  <c r="K551" i="13"/>
  <c r="J551" i="13"/>
  <c r="I551" i="13"/>
  <c r="H551" i="13"/>
  <c r="G551" i="13"/>
  <c r="T550" i="13"/>
  <c r="S550" i="13"/>
  <c r="Q550" i="13"/>
  <c r="P550" i="13"/>
  <c r="L550" i="13"/>
  <c r="K550" i="13"/>
  <c r="J550" i="13"/>
  <c r="I550" i="13"/>
  <c r="H550" i="13"/>
  <c r="G550" i="13"/>
  <c r="T549" i="13"/>
  <c r="S549" i="13"/>
  <c r="Q549" i="13"/>
  <c r="R549" i="13" s="1"/>
  <c r="P549" i="13"/>
  <c r="L549" i="13"/>
  <c r="K549" i="13"/>
  <c r="J549" i="13"/>
  <c r="I549" i="13"/>
  <c r="H549" i="13"/>
  <c r="G549" i="13"/>
  <c r="T548" i="13"/>
  <c r="S548" i="13"/>
  <c r="Q548" i="13"/>
  <c r="P548" i="13"/>
  <c r="L548" i="13"/>
  <c r="K548" i="13"/>
  <c r="J548" i="13"/>
  <c r="I548" i="13"/>
  <c r="H548" i="13"/>
  <c r="G548" i="13"/>
  <c r="T547" i="13"/>
  <c r="S547" i="13"/>
  <c r="Q547" i="13"/>
  <c r="R547" i="13" s="1"/>
  <c r="P547" i="13"/>
  <c r="L547" i="13"/>
  <c r="K547" i="13"/>
  <c r="J547" i="13"/>
  <c r="I547" i="13"/>
  <c r="H547" i="13"/>
  <c r="G547" i="13"/>
  <c r="T546" i="13"/>
  <c r="S546" i="13"/>
  <c r="Q546" i="13"/>
  <c r="P546" i="13"/>
  <c r="L546" i="13"/>
  <c r="K546" i="13"/>
  <c r="J546" i="13"/>
  <c r="I546" i="13"/>
  <c r="H546" i="13"/>
  <c r="G546" i="13"/>
  <c r="T545" i="13"/>
  <c r="S545" i="13"/>
  <c r="Q545" i="13"/>
  <c r="R545" i="13" s="1"/>
  <c r="P545" i="13"/>
  <c r="L545" i="13"/>
  <c r="K545" i="13"/>
  <c r="J545" i="13"/>
  <c r="I545" i="13"/>
  <c r="H545" i="13"/>
  <c r="G545" i="13"/>
  <c r="T544" i="13"/>
  <c r="S544" i="13"/>
  <c r="Q544" i="13"/>
  <c r="P544" i="13"/>
  <c r="L544" i="13"/>
  <c r="K544" i="13"/>
  <c r="J544" i="13"/>
  <c r="I544" i="13"/>
  <c r="H544" i="13"/>
  <c r="G544" i="13"/>
  <c r="T543" i="13"/>
  <c r="S543" i="13"/>
  <c r="L543" i="13"/>
  <c r="K543" i="13"/>
  <c r="J543" i="13"/>
  <c r="I543" i="13"/>
  <c r="H543" i="13"/>
  <c r="G543" i="13"/>
  <c r="P543" i="13"/>
  <c r="T542" i="13"/>
  <c r="S542" i="13"/>
  <c r="Q542" i="13"/>
  <c r="P542" i="13"/>
  <c r="L542" i="13"/>
  <c r="K542" i="13"/>
  <c r="J542" i="13"/>
  <c r="I542" i="13"/>
  <c r="H542" i="13"/>
  <c r="G542" i="13"/>
  <c r="T541" i="13"/>
  <c r="S541" i="13"/>
  <c r="Q541" i="13"/>
  <c r="P541" i="13"/>
  <c r="L541" i="13"/>
  <c r="K541" i="13"/>
  <c r="J541" i="13"/>
  <c r="I541" i="13"/>
  <c r="H541" i="13"/>
  <c r="G541" i="13"/>
  <c r="T540" i="13"/>
  <c r="S540" i="13"/>
  <c r="Q540" i="13"/>
  <c r="P540" i="13"/>
  <c r="L540" i="13"/>
  <c r="K540" i="13"/>
  <c r="J540" i="13"/>
  <c r="I540" i="13"/>
  <c r="H540" i="13"/>
  <c r="G540" i="13"/>
  <c r="T539" i="13"/>
  <c r="S539" i="13"/>
  <c r="Q539" i="13"/>
  <c r="P539" i="13"/>
  <c r="L539" i="13"/>
  <c r="K539" i="13"/>
  <c r="J539" i="13"/>
  <c r="I539" i="13"/>
  <c r="H539" i="13"/>
  <c r="G539" i="13"/>
  <c r="T538" i="13"/>
  <c r="S538" i="13"/>
  <c r="Q538" i="13"/>
  <c r="P538" i="13"/>
  <c r="L538" i="13"/>
  <c r="K538" i="13"/>
  <c r="J538" i="13"/>
  <c r="I538" i="13"/>
  <c r="H538" i="13"/>
  <c r="G538" i="13"/>
  <c r="T537" i="13"/>
  <c r="S537" i="13"/>
  <c r="Q537" i="13"/>
  <c r="P537" i="13"/>
  <c r="L537" i="13"/>
  <c r="K537" i="13"/>
  <c r="J537" i="13"/>
  <c r="I537" i="13"/>
  <c r="H537" i="13"/>
  <c r="G537" i="13"/>
  <c r="T536" i="13"/>
  <c r="S536" i="13"/>
  <c r="Q536" i="13"/>
  <c r="P536" i="13"/>
  <c r="R536" i="13" s="1"/>
  <c r="L536" i="13"/>
  <c r="K536" i="13"/>
  <c r="O536" i="13" s="1"/>
  <c r="J536" i="13"/>
  <c r="I536" i="13"/>
  <c r="H536" i="13"/>
  <c r="G536" i="13"/>
  <c r="T535" i="13"/>
  <c r="S535" i="13"/>
  <c r="Q535" i="13"/>
  <c r="P535" i="13"/>
  <c r="L535" i="13"/>
  <c r="K535" i="13"/>
  <c r="J535" i="13"/>
  <c r="I535" i="13"/>
  <c r="H535" i="13"/>
  <c r="G535" i="13"/>
  <c r="T534" i="13"/>
  <c r="S534" i="13"/>
  <c r="Q534" i="13"/>
  <c r="P534" i="13"/>
  <c r="L534" i="13"/>
  <c r="K534" i="13"/>
  <c r="J534" i="13"/>
  <c r="I534" i="13"/>
  <c r="H534" i="13"/>
  <c r="G534" i="13"/>
  <c r="T533" i="13"/>
  <c r="S533" i="13"/>
  <c r="Q533" i="13"/>
  <c r="P533" i="13"/>
  <c r="L533" i="13"/>
  <c r="K533" i="13"/>
  <c r="J533" i="13"/>
  <c r="I533" i="13"/>
  <c r="H533" i="13"/>
  <c r="G533" i="13"/>
  <c r="T532" i="13"/>
  <c r="S532" i="13"/>
  <c r="Q532" i="13"/>
  <c r="P532" i="13"/>
  <c r="R532" i="13" s="1"/>
  <c r="L532" i="13"/>
  <c r="K532" i="13"/>
  <c r="J532" i="13"/>
  <c r="I532" i="13"/>
  <c r="H532" i="13"/>
  <c r="G532" i="13"/>
  <c r="T531" i="13"/>
  <c r="S531" i="13"/>
  <c r="Q531" i="13"/>
  <c r="P531" i="13"/>
  <c r="R531" i="13" s="1"/>
  <c r="L531" i="13"/>
  <c r="K531" i="13"/>
  <c r="J531" i="13"/>
  <c r="I531" i="13"/>
  <c r="H531" i="13"/>
  <c r="G531" i="13"/>
  <c r="T530" i="13"/>
  <c r="S530" i="13"/>
  <c r="Q530" i="13"/>
  <c r="P530" i="13"/>
  <c r="L530" i="13"/>
  <c r="K530" i="13"/>
  <c r="J530" i="13"/>
  <c r="I530" i="13"/>
  <c r="H530" i="13"/>
  <c r="G530" i="13"/>
  <c r="T529" i="13"/>
  <c r="S529" i="13"/>
  <c r="Q529" i="13"/>
  <c r="P529" i="13"/>
  <c r="R529" i="13" s="1"/>
  <c r="L529" i="13"/>
  <c r="K529" i="13"/>
  <c r="J529" i="13"/>
  <c r="I529" i="13"/>
  <c r="H529" i="13"/>
  <c r="G529" i="13"/>
  <c r="T528" i="13"/>
  <c r="S528" i="13"/>
  <c r="Q528" i="13"/>
  <c r="P528" i="13"/>
  <c r="L528" i="13"/>
  <c r="K528" i="13"/>
  <c r="J528" i="13"/>
  <c r="I528" i="13"/>
  <c r="H528" i="13"/>
  <c r="G528" i="13"/>
  <c r="T527" i="13"/>
  <c r="S527" i="13"/>
  <c r="Q527" i="13"/>
  <c r="P527" i="13"/>
  <c r="L527" i="13"/>
  <c r="K527" i="13"/>
  <c r="J527" i="13"/>
  <c r="I527" i="13"/>
  <c r="H527" i="13"/>
  <c r="G527" i="13"/>
  <c r="T526" i="13"/>
  <c r="S526" i="13"/>
  <c r="Q526" i="13"/>
  <c r="P526" i="13"/>
  <c r="L526" i="13"/>
  <c r="K526" i="13"/>
  <c r="J526" i="13"/>
  <c r="I526" i="13"/>
  <c r="H526" i="13"/>
  <c r="G526" i="13"/>
  <c r="T525" i="13"/>
  <c r="S525" i="13"/>
  <c r="Q525" i="13"/>
  <c r="P525" i="13"/>
  <c r="L525" i="13"/>
  <c r="K525" i="13"/>
  <c r="J525" i="13"/>
  <c r="I525" i="13"/>
  <c r="H525" i="13"/>
  <c r="G525" i="13"/>
  <c r="T524" i="13"/>
  <c r="S524" i="13"/>
  <c r="Q524" i="13"/>
  <c r="P524" i="13"/>
  <c r="R524" i="13" s="1"/>
  <c r="L524" i="13"/>
  <c r="K524" i="13"/>
  <c r="J524" i="13"/>
  <c r="I524" i="13"/>
  <c r="H524" i="13"/>
  <c r="G524" i="13"/>
  <c r="T523" i="13"/>
  <c r="S523" i="13"/>
  <c r="Q523" i="13"/>
  <c r="P523" i="13"/>
  <c r="L523" i="13"/>
  <c r="K523" i="13"/>
  <c r="J523" i="13"/>
  <c r="I523" i="13"/>
  <c r="H523" i="13"/>
  <c r="G523" i="13"/>
  <c r="T522" i="13"/>
  <c r="S522" i="13"/>
  <c r="Q522" i="13"/>
  <c r="P522" i="13"/>
  <c r="L522" i="13"/>
  <c r="K522" i="13"/>
  <c r="J522" i="13"/>
  <c r="I522" i="13"/>
  <c r="H522" i="13"/>
  <c r="G522" i="13"/>
  <c r="T521" i="13"/>
  <c r="S521" i="13"/>
  <c r="Q521" i="13"/>
  <c r="P521" i="13"/>
  <c r="L521" i="13"/>
  <c r="K521" i="13"/>
  <c r="J521" i="13"/>
  <c r="I521" i="13"/>
  <c r="H521" i="13"/>
  <c r="G521" i="13"/>
  <c r="T734" i="13"/>
  <c r="S734" i="13"/>
  <c r="Q734" i="13"/>
  <c r="P734" i="13"/>
  <c r="R734" i="13" s="1"/>
  <c r="L734" i="13"/>
  <c r="K734" i="13"/>
  <c r="J734" i="13"/>
  <c r="I734" i="13"/>
  <c r="H734" i="13"/>
  <c r="G734" i="13"/>
  <c r="T733" i="13"/>
  <c r="S733" i="13"/>
  <c r="Q733" i="13"/>
  <c r="P733" i="13"/>
  <c r="L733" i="13"/>
  <c r="K733" i="13"/>
  <c r="J733" i="13"/>
  <c r="I733" i="13"/>
  <c r="H733" i="13"/>
  <c r="G733" i="13"/>
  <c r="T732" i="13"/>
  <c r="S732" i="13"/>
  <c r="Q732" i="13"/>
  <c r="P732" i="13"/>
  <c r="R732" i="13" s="1"/>
  <c r="L732" i="13"/>
  <c r="K732" i="13"/>
  <c r="J732" i="13"/>
  <c r="I732" i="13"/>
  <c r="H732" i="13"/>
  <c r="G732" i="13"/>
  <c r="T731" i="13"/>
  <c r="S731" i="13"/>
  <c r="Q731" i="13"/>
  <c r="P731" i="13"/>
  <c r="L731" i="13"/>
  <c r="K731" i="13"/>
  <c r="J731" i="13"/>
  <c r="I731" i="13"/>
  <c r="H731" i="13"/>
  <c r="G731" i="13"/>
  <c r="T730" i="13"/>
  <c r="S730" i="13"/>
  <c r="Q730" i="13"/>
  <c r="P730" i="13"/>
  <c r="L730" i="13"/>
  <c r="K730" i="13"/>
  <c r="J730" i="13"/>
  <c r="I730" i="13"/>
  <c r="H730" i="13"/>
  <c r="G730" i="13"/>
  <c r="T729" i="13"/>
  <c r="S729" i="13"/>
  <c r="Q729" i="13"/>
  <c r="P729" i="13"/>
  <c r="L729" i="13"/>
  <c r="K729" i="13"/>
  <c r="J729" i="13"/>
  <c r="I729" i="13"/>
  <c r="H729" i="13"/>
  <c r="G729" i="13"/>
  <c r="T728" i="13"/>
  <c r="S728" i="13"/>
  <c r="Q728" i="13"/>
  <c r="P728" i="13"/>
  <c r="R728" i="13" s="1"/>
  <c r="L728" i="13"/>
  <c r="K728" i="13"/>
  <c r="J728" i="13"/>
  <c r="I728" i="13"/>
  <c r="H728" i="13"/>
  <c r="G728" i="13"/>
  <c r="T727" i="13"/>
  <c r="S727" i="13"/>
  <c r="Q727" i="13"/>
  <c r="P727" i="13"/>
  <c r="L727" i="13"/>
  <c r="K727" i="13"/>
  <c r="J727" i="13"/>
  <c r="I727" i="13"/>
  <c r="H727" i="13"/>
  <c r="G727" i="13"/>
  <c r="T726" i="13"/>
  <c r="S726" i="13"/>
  <c r="Q726" i="13"/>
  <c r="P726" i="13"/>
  <c r="R726" i="13" s="1"/>
  <c r="L726" i="13"/>
  <c r="K726" i="13"/>
  <c r="O726" i="13" s="1"/>
  <c r="J726" i="13"/>
  <c r="I726" i="13"/>
  <c r="H726" i="13"/>
  <c r="G726" i="13"/>
  <c r="T725" i="13"/>
  <c r="S725" i="13"/>
  <c r="Q725" i="13"/>
  <c r="P725" i="13"/>
  <c r="L725" i="13"/>
  <c r="K725" i="13"/>
  <c r="J725" i="13"/>
  <c r="I725" i="13"/>
  <c r="H725" i="13"/>
  <c r="G725" i="13"/>
  <c r="T724" i="13"/>
  <c r="Q724" i="13"/>
  <c r="P724" i="13"/>
  <c r="L724" i="13"/>
  <c r="K724" i="13"/>
  <c r="J724" i="13"/>
  <c r="I724" i="13"/>
  <c r="H724" i="13"/>
  <c r="G724" i="13"/>
  <c r="T723" i="13"/>
  <c r="S723" i="13"/>
  <c r="Q723" i="13"/>
  <c r="P723" i="13"/>
  <c r="L723" i="13"/>
  <c r="K723" i="13"/>
  <c r="J723" i="13"/>
  <c r="I723" i="13"/>
  <c r="H723" i="13"/>
  <c r="G723" i="13"/>
  <c r="T722" i="13"/>
  <c r="S722" i="13"/>
  <c r="Q722" i="13"/>
  <c r="P722" i="13"/>
  <c r="L722" i="13"/>
  <c r="K722" i="13"/>
  <c r="J722" i="13"/>
  <c r="I722" i="13"/>
  <c r="H722" i="13"/>
  <c r="G722" i="13"/>
  <c r="T721" i="13"/>
  <c r="S721" i="13"/>
  <c r="Q721" i="13"/>
  <c r="P721" i="13"/>
  <c r="L721" i="13"/>
  <c r="K721" i="13"/>
  <c r="J721" i="13"/>
  <c r="I721" i="13"/>
  <c r="H721" i="13"/>
  <c r="G721" i="13"/>
  <c r="T720" i="13"/>
  <c r="S720" i="13"/>
  <c r="Q720" i="13"/>
  <c r="P720" i="13"/>
  <c r="R720" i="13" s="1"/>
  <c r="L720" i="13"/>
  <c r="K720" i="13"/>
  <c r="J720" i="13"/>
  <c r="I720" i="13"/>
  <c r="H720" i="13"/>
  <c r="G720" i="13"/>
  <c r="T719" i="13"/>
  <c r="S719" i="13"/>
  <c r="Q719" i="13"/>
  <c r="P719" i="13"/>
  <c r="L719" i="13"/>
  <c r="K719" i="13"/>
  <c r="J719" i="13"/>
  <c r="I719" i="13"/>
  <c r="H719" i="13"/>
  <c r="G719" i="13"/>
  <c r="T718" i="13"/>
  <c r="S718" i="13"/>
  <c r="Q718" i="13"/>
  <c r="P718" i="13"/>
  <c r="L718" i="13"/>
  <c r="K718" i="13"/>
  <c r="J718" i="13"/>
  <c r="I718" i="13"/>
  <c r="H718" i="13"/>
  <c r="G718" i="13"/>
  <c r="T717" i="13"/>
  <c r="S717" i="13"/>
  <c r="Q717" i="13"/>
  <c r="P717" i="13"/>
  <c r="L717" i="13"/>
  <c r="K717" i="13"/>
  <c r="J717" i="13"/>
  <c r="I717" i="13"/>
  <c r="H717" i="13"/>
  <c r="G717" i="13"/>
  <c r="T716" i="13"/>
  <c r="S716" i="13"/>
  <c r="Q716" i="13"/>
  <c r="P716" i="13"/>
  <c r="L716" i="13"/>
  <c r="K716" i="13"/>
  <c r="J716" i="13"/>
  <c r="I716" i="13"/>
  <c r="H716" i="13"/>
  <c r="G716" i="13"/>
  <c r="T715" i="13"/>
  <c r="S715" i="13"/>
  <c r="Q715" i="13"/>
  <c r="P715" i="13"/>
  <c r="L715" i="13"/>
  <c r="K715" i="13"/>
  <c r="J715" i="13"/>
  <c r="I715" i="13"/>
  <c r="H715" i="13"/>
  <c r="G715" i="13"/>
  <c r="T714" i="13"/>
  <c r="S714" i="13"/>
  <c r="Q714" i="13"/>
  <c r="P714" i="13"/>
  <c r="R714" i="13" s="1"/>
  <c r="L714" i="13"/>
  <c r="K714" i="13"/>
  <c r="J714" i="13"/>
  <c r="I714" i="13"/>
  <c r="H714" i="13"/>
  <c r="G714" i="13"/>
  <c r="T713" i="13"/>
  <c r="S713" i="13"/>
  <c r="Q713" i="13"/>
  <c r="P713" i="13"/>
  <c r="L713" i="13"/>
  <c r="K713" i="13"/>
  <c r="J713" i="13"/>
  <c r="I713" i="13"/>
  <c r="H713" i="13"/>
  <c r="G713" i="13"/>
  <c r="T712" i="13"/>
  <c r="S712" i="13"/>
  <c r="Q712" i="13"/>
  <c r="R712" i="13" s="1"/>
  <c r="P712" i="13"/>
  <c r="L712" i="13"/>
  <c r="K712" i="13"/>
  <c r="J712" i="13"/>
  <c r="I712" i="13"/>
  <c r="H712" i="13"/>
  <c r="G712" i="13"/>
  <c r="T711" i="13"/>
  <c r="S711" i="13"/>
  <c r="Q711" i="13"/>
  <c r="P711" i="13"/>
  <c r="L711" i="13"/>
  <c r="K711" i="13"/>
  <c r="J711" i="13"/>
  <c r="I711" i="13"/>
  <c r="H711" i="13"/>
  <c r="G711" i="13"/>
  <c r="T710" i="13"/>
  <c r="S710" i="13"/>
  <c r="Q710" i="13"/>
  <c r="R710" i="13" s="1"/>
  <c r="P710" i="13"/>
  <c r="L710" i="13"/>
  <c r="K710" i="13"/>
  <c r="J710" i="13"/>
  <c r="I710" i="13"/>
  <c r="H710" i="13"/>
  <c r="G710" i="13"/>
  <c r="T709" i="13"/>
  <c r="S709" i="13"/>
  <c r="Q709" i="13"/>
  <c r="P709" i="13"/>
  <c r="L709" i="13"/>
  <c r="K709" i="13"/>
  <c r="J709" i="13"/>
  <c r="I709" i="13"/>
  <c r="H709" i="13"/>
  <c r="G709" i="13"/>
  <c r="T708" i="13"/>
  <c r="S708" i="13"/>
  <c r="Q708" i="13"/>
  <c r="P708" i="13"/>
  <c r="R708" i="13" s="1"/>
  <c r="L708" i="13"/>
  <c r="K708" i="13"/>
  <c r="J708" i="13"/>
  <c r="O708" i="13" s="1"/>
  <c r="I708" i="13"/>
  <c r="H708" i="13"/>
  <c r="G708" i="13"/>
  <c r="T707" i="13"/>
  <c r="S707" i="13"/>
  <c r="Q707" i="13"/>
  <c r="P707" i="13"/>
  <c r="L707" i="13"/>
  <c r="K707" i="13"/>
  <c r="J707" i="13"/>
  <c r="I707" i="13"/>
  <c r="H707" i="13"/>
  <c r="G707" i="13"/>
  <c r="T706" i="13"/>
  <c r="S706" i="13"/>
  <c r="L706" i="13"/>
  <c r="K706" i="13"/>
  <c r="J706" i="13"/>
  <c r="I706" i="13"/>
  <c r="H706" i="13"/>
  <c r="G706" i="13"/>
  <c r="P706" i="13"/>
  <c r="T705" i="13"/>
  <c r="S705" i="13"/>
  <c r="Q705" i="13"/>
  <c r="P705" i="13"/>
  <c r="R705" i="13" s="1"/>
  <c r="L705" i="13"/>
  <c r="K705" i="13"/>
  <c r="J705" i="13"/>
  <c r="I705" i="13"/>
  <c r="H705" i="13"/>
  <c r="G705" i="13"/>
  <c r="T704" i="13"/>
  <c r="S704" i="13"/>
  <c r="Q704" i="13"/>
  <c r="P704" i="13"/>
  <c r="L704" i="13"/>
  <c r="K704" i="13"/>
  <c r="J704" i="13"/>
  <c r="I704" i="13"/>
  <c r="H704" i="13"/>
  <c r="G704" i="13"/>
  <c r="T703" i="13"/>
  <c r="S703" i="13"/>
  <c r="Q703" i="13"/>
  <c r="P703" i="13"/>
  <c r="R703" i="13" s="1"/>
  <c r="L703" i="13"/>
  <c r="K703" i="13"/>
  <c r="J703" i="13"/>
  <c r="I703" i="13"/>
  <c r="H703" i="13"/>
  <c r="G703" i="13"/>
  <c r="T702" i="13"/>
  <c r="S702" i="13"/>
  <c r="Q702" i="13"/>
  <c r="P702" i="13"/>
  <c r="L702" i="13"/>
  <c r="K702" i="13"/>
  <c r="J702" i="13"/>
  <c r="I702" i="13"/>
  <c r="H702" i="13"/>
  <c r="G702" i="13"/>
  <c r="T701" i="13"/>
  <c r="S701" i="13"/>
  <c r="Q701" i="13"/>
  <c r="P701" i="13"/>
  <c r="L701" i="13"/>
  <c r="K701" i="13"/>
  <c r="J701" i="13"/>
  <c r="I701" i="13"/>
  <c r="H701" i="13"/>
  <c r="G701" i="13"/>
  <c r="T700" i="13"/>
  <c r="S700" i="13"/>
  <c r="Q700" i="13"/>
  <c r="P700" i="13"/>
  <c r="L700" i="13"/>
  <c r="K700" i="13"/>
  <c r="J700" i="13"/>
  <c r="I700" i="13"/>
  <c r="H700" i="13"/>
  <c r="G700" i="13"/>
  <c r="T699" i="13"/>
  <c r="S699" i="13"/>
  <c r="Q699" i="13"/>
  <c r="P699" i="13"/>
  <c r="L699" i="13"/>
  <c r="K699" i="13"/>
  <c r="J699" i="13"/>
  <c r="I699" i="13"/>
  <c r="H699" i="13"/>
  <c r="G699" i="13"/>
  <c r="T698" i="13"/>
  <c r="S698" i="13"/>
  <c r="Q698" i="13"/>
  <c r="P698" i="13"/>
  <c r="L698" i="13"/>
  <c r="K698" i="13"/>
  <c r="J698" i="13"/>
  <c r="I698" i="13"/>
  <c r="H698" i="13"/>
  <c r="G698" i="13"/>
  <c r="T697" i="13"/>
  <c r="S697" i="13"/>
  <c r="Q697" i="13"/>
  <c r="P697" i="13"/>
  <c r="R697" i="13" s="1"/>
  <c r="L697" i="13"/>
  <c r="K697" i="13"/>
  <c r="J697" i="13"/>
  <c r="I697" i="13"/>
  <c r="H697" i="13"/>
  <c r="G697" i="13"/>
  <c r="T696" i="13"/>
  <c r="S696" i="13"/>
  <c r="Q696" i="13"/>
  <c r="P696" i="13"/>
  <c r="L696" i="13"/>
  <c r="K696" i="13"/>
  <c r="J696" i="13"/>
  <c r="I696" i="13"/>
  <c r="H696" i="13"/>
  <c r="G696" i="13"/>
  <c r="T695" i="13"/>
  <c r="S695" i="13"/>
  <c r="Q695" i="13"/>
  <c r="P695" i="13"/>
  <c r="R695" i="13" s="1"/>
  <c r="L695" i="13"/>
  <c r="K695" i="13"/>
  <c r="J695" i="13"/>
  <c r="I695" i="13"/>
  <c r="H695" i="13"/>
  <c r="G695" i="13"/>
  <c r="T694" i="13"/>
  <c r="S694" i="13"/>
  <c r="Q694" i="13"/>
  <c r="P694" i="13"/>
  <c r="L694" i="13"/>
  <c r="K694" i="13"/>
  <c r="J694" i="13"/>
  <c r="I694" i="13"/>
  <c r="H694" i="13"/>
  <c r="G694" i="13"/>
  <c r="T693" i="13"/>
  <c r="S693" i="13"/>
  <c r="Q693" i="13"/>
  <c r="P693" i="13"/>
  <c r="L693" i="13"/>
  <c r="K693" i="13"/>
  <c r="J693" i="13"/>
  <c r="I693" i="13"/>
  <c r="H693" i="13"/>
  <c r="G693" i="13"/>
  <c r="T692" i="13"/>
  <c r="S692" i="13"/>
  <c r="Q692" i="13"/>
  <c r="P692" i="13"/>
  <c r="L692" i="13"/>
  <c r="K692" i="13"/>
  <c r="J692" i="13"/>
  <c r="I692" i="13"/>
  <c r="H692" i="13"/>
  <c r="G692" i="13"/>
  <c r="T691" i="13"/>
  <c r="S691" i="13"/>
  <c r="Q691" i="13"/>
  <c r="P691" i="13"/>
  <c r="L691" i="13"/>
  <c r="K691" i="13"/>
  <c r="J691" i="13"/>
  <c r="I691" i="13"/>
  <c r="H691" i="13"/>
  <c r="G691" i="13"/>
  <c r="T690" i="13"/>
  <c r="S690" i="13"/>
  <c r="Q690" i="13"/>
  <c r="P690" i="13"/>
  <c r="R690" i="13" s="1"/>
  <c r="L690" i="13"/>
  <c r="K690" i="13"/>
  <c r="J690" i="13"/>
  <c r="I690" i="13"/>
  <c r="H690" i="13"/>
  <c r="G690" i="13"/>
  <c r="T689" i="13"/>
  <c r="S689" i="13"/>
  <c r="Q689" i="13"/>
  <c r="P689" i="13"/>
  <c r="R689" i="13" s="1"/>
  <c r="L689" i="13"/>
  <c r="K689" i="13"/>
  <c r="J689" i="13"/>
  <c r="I689" i="13"/>
  <c r="H689" i="13"/>
  <c r="G689" i="13"/>
  <c r="T688" i="13"/>
  <c r="S688" i="13"/>
  <c r="Q688" i="13"/>
  <c r="P688" i="13"/>
  <c r="L688" i="13"/>
  <c r="K688" i="13"/>
  <c r="J688" i="13"/>
  <c r="I688" i="13"/>
  <c r="H688" i="13"/>
  <c r="G688" i="13"/>
  <c r="T687" i="13"/>
  <c r="S687" i="13"/>
  <c r="Q687" i="13"/>
  <c r="P687" i="13"/>
  <c r="L687" i="13"/>
  <c r="K687" i="13"/>
  <c r="J687" i="13"/>
  <c r="I687" i="13"/>
  <c r="H687" i="13"/>
  <c r="G687" i="13"/>
  <c r="T686" i="13"/>
  <c r="S686" i="13"/>
  <c r="Q686" i="13"/>
  <c r="P686" i="13"/>
  <c r="L686" i="13"/>
  <c r="K686" i="13"/>
  <c r="J686" i="13"/>
  <c r="I686" i="13"/>
  <c r="H686" i="13"/>
  <c r="G686" i="13"/>
  <c r="T685" i="13"/>
  <c r="S685" i="13"/>
  <c r="Q685" i="13"/>
  <c r="P685" i="13"/>
  <c r="R685" i="13" s="1"/>
  <c r="L685" i="13"/>
  <c r="K685" i="13"/>
  <c r="J685" i="13"/>
  <c r="I685" i="13"/>
  <c r="H685" i="13"/>
  <c r="G685" i="13"/>
  <c r="T684" i="13"/>
  <c r="S684" i="13"/>
  <c r="Q684" i="13"/>
  <c r="P684" i="13"/>
  <c r="L684" i="13"/>
  <c r="K684" i="13"/>
  <c r="J684" i="13"/>
  <c r="I684" i="13"/>
  <c r="H684" i="13"/>
  <c r="G684" i="13"/>
  <c r="T683" i="13"/>
  <c r="S683" i="13"/>
  <c r="Q683" i="13"/>
  <c r="P683" i="13"/>
  <c r="L683" i="13"/>
  <c r="K683" i="13"/>
  <c r="J683" i="13"/>
  <c r="I683" i="13"/>
  <c r="H683" i="13"/>
  <c r="G683" i="13"/>
  <c r="T682" i="13"/>
  <c r="S682" i="13"/>
  <c r="Q682" i="13"/>
  <c r="P682" i="13"/>
  <c r="L682" i="13"/>
  <c r="K682" i="13"/>
  <c r="J682" i="13"/>
  <c r="I682" i="13"/>
  <c r="H682" i="13"/>
  <c r="G682" i="13"/>
  <c r="T681" i="13"/>
  <c r="S681" i="13"/>
  <c r="Q681" i="13"/>
  <c r="P681" i="13"/>
  <c r="L681" i="13"/>
  <c r="K681" i="13"/>
  <c r="J681" i="13"/>
  <c r="I681" i="13"/>
  <c r="H681" i="13"/>
  <c r="G681" i="13"/>
  <c r="T680" i="13"/>
  <c r="S680" i="13"/>
  <c r="Q680" i="13"/>
  <c r="P680" i="13"/>
  <c r="L680" i="13"/>
  <c r="K680" i="13"/>
  <c r="J680" i="13"/>
  <c r="I680" i="13"/>
  <c r="H680" i="13"/>
  <c r="G680" i="13"/>
  <c r="T679" i="13"/>
  <c r="S679" i="13"/>
  <c r="Q679" i="13"/>
  <c r="P679" i="13"/>
  <c r="R679" i="13" s="1"/>
  <c r="L679" i="13"/>
  <c r="K679" i="13"/>
  <c r="J679" i="13"/>
  <c r="I679" i="13"/>
  <c r="H679" i="13"/>
  <c r="G679" i="13"/>
  <c r="T678" i="13"/>
  <c r="S678" i="13"/>
  <c r="Q678" i="13"/>
  <c r="P678" i="13"/>
  <c r="L678" i="13"/>
  <c r="K678" i="13"/>
  <c r="J678" i="13"/>
  <c r="I678" i="13"/>
  <c r="H678" i="13"/>
  <c r="G678" i="13"/>
  <c r="T677" i="13"/>
  <c r="S677" i="13"/>
  <c r="Q677" i="13"/>
  <c r="P677" i="13"/>
  <c r="R677" i="13" s="1"/>
  <c r="L677" i="13"/>
  <c r="K677" i="13"/>
  <c r="J677" i="13"/>
  <c r="I677" i="13"/>
  <c r="H677" i="13"/>
  <c r="G677" i="13"/>
  <c r="T676" i="13"/>
  <c r="S676" i="13"/>
  <c r="Q676" i="13"/>
  <c r="P676" i="13"/>
  <c r="L676" i="13"/>
  <c r="K676" i="13"/>
  <c r="J676" i="13"/>
  <c r="I676" i="13"/>
  <c r="H676" i="13"/>
  <c r="G676" i="13"/>
  <c r="T675" i="13"/>
  <c r="S675" i="13"/>
  <c r="Q675" i="13"/>
  <c r="P675" i="13"/>
  <c r="L675" i="13"/>
  <c r="K675" i="13"/>
  <c r="J675" i="13"/>
  <c r="I675" i="13"/>
  <c r="H675" i="13"/>
  <c r="G675" i="13"/>
  <c r="T674" i="13"/>
  <c r="S674" i="13"/>
  <c r="Q674" i="13"/>
  <c r="P674" i="13"/>
  <c r="L674" i="13"/>
  <c r="K674" i="13"/>
  <c r="J674" i="13"/>
  <c r="I674" i="13"/>
  <c r="H674" i="13"/>
  <c r="G674" i="13"/>
  <c r="T673" i="13"/>
  <c r="S673" i="13"/>
  <c r="Q673" i="13"/>
  <c r="P673" i="13"/>
  <c r="R673" i="13" s="1"/>
  <c r="L673" i="13"/>
  <c r="K673" i="13"/>
  <c r="J673" i="13"/>
  <c r="I673" i="13"/>
  <c r="H673" i="13"/>
  <c r="G673" i="13"/>
  <c r="T672" i="13"/>
  <c r="S672" i="13"/>
  <c r="Q672" i="13"/>
  <c r="P672" i="13"/>
  <c r="L672" i="13"/>
  <c r="K672" i="13"/>
  <c r="O672" i="13" s="1"/>
  <c r="J672" i="13"/>
  <c r="I672" i="13"/>
  <c r="H672" i="13"/>
  <c r="G672" i="13"/>
  <c r="T671" i="13"/>
  <c r="S671" i="13"/>
  <c r="Q671" i="13"/>
  <c r="P671" i="13"/>
  <c r="R671" i="13" s="1"/>
  <c r="L671" i="13"/>
  <c r="K671" i="13"/>
  <c r="J671" i="13"/>
  <c r="I671" i="13"/>
  <c r="H671" i="13"/>
  <c r="G671" i="13"/>
  <c r="T670" i="13"/>
  <c r="S670" i="13"/>
  <c r="Q670" i="13"/>
  <c r="P670" i="13"/>
  <c r="L670" i="13"/>
  <c r="K670" i="13"/>
  <c r="J670" i="13"/>
  <c r="I670" i="13"/>
  <c r="H670" i="13"/>
  <c r="G670" i="13"/>
  <c r="T669" i="13"/>
  <c r="S669" i="13"/>
  <c r="Q669" i="13"/>
  <c r="P669" i="13"/>
  <c r="R669" i="13" s="1"/>
  <c r="L669" i="13"/>
  <c r="K669" i="13"/>
  <c r="J669" i="13"/>
  <c r="I669" i="13"/>
  <c r="H669" i="13"/>
  <c r="G669" i="13"/>
  <c r="T668" i="13"/>
  <c r="S668" i="13"/>
  <c r="Q668" i="13"/>
  <c r="P668" i="13"/>
  <c r="L668" i="13"/>
  <c r="K668" i="13"/>
  <c r="J668" i="13"/>
  <c r="I668" i="13"/>
  <c r="H668" i="13"/>
  <c r="G668" i="13"/>
  <c r="T667" i="13"/>
  <c r="S667" i="13"/>
  <c r="Q667" i="13"/>
  <c r="P667" i="13"/>
  <c r="L667" i="13"/>
  <c r="K667" i="13"/>
  <c r="J667" i="13"/>
  <c r="I667" i="13"/>
  <c r="H667" i="13"/>
  <c r="G667" i="13"/>
  <c r="T666" i="13"/>
  <c r="S666" i="13"/>
  <c r="Q666" i="13"/>
  <c r="P666" i="13"/>
  <c r="L666" i="13"/>
  <c r="K666" i="13"/>
  <c r="J666" i="13"/>
  <c r="I666" i="13"/>
  <c r="H666" i="13"/>
  <c r="G666" i="13"/>
  <c r="T665" i="13"/>
  <c r="S665" i="13"/>
  <c r="Q665" i="13"/>
  <c r="P665" i="13"/>
  <c r="R665" i="13" s="1"/>
  <c r="L665" i="13"/>
  <c r="K665" i="13"/>
  <c r="J665" i="13"/>
  <c r="I665" i="13"/>
  <c r="H665" i="13"/>
  <c r="G665" i="13"/>
  <c r="T664" i="13"/>
  <c r="S664" i="13"/>
  <c r="L664" i="13"/>
  <c r="K664" i="13"/>
  <c r="J664" i="13"/>
  <c r="I664" i="13"/>
  <c r="H664" i="13"/>
  <c r="G664" i="13"/>
  <c r="P664" i="13"/>
  <c r="R664" i="13" s="1"/>
  <c r="T663" i="13"/>
  <c r="S663" i="13"/>
  <c r="Q663" i="13"/>
  <c r="R663" i="13" s="1"/>
  <c r="P663" i="13"/>
  <c r="L663" i="13"/>
  <c r="K663" i="13"/>
  <c r="J663" i="13"/>
  <c r="I663" i="13"/>
  <c r="H663" i="13"/>
  <c r="G663" i="13"/>
  <c r="T662" i="13"/>
  <c r="S662" i="13"/>
  <c r="Q662" i="13"/>
  <c r="P662" i="13"/>
  <c r="L662" i="13"/>
  <c r="K662" i="13"/>
  <c r="J662" i="13"/>
  <c r="I662" i="13"/>
  <c r="H662" i="13"/>
  <c r="G662" i="13"/>
  <c r="T661" i="13"/>
  <c r="S661" i="13"/>
  <c r="Q661" i="13"/>
  <c r="P661" i="13"/>
  <c r="R661" i="13" s="1"/>
  <c r="L661" i="13"/>
  <c r="K661" i="13"/>
  <c r="J661" i="13"/>
  <c r="I661" i="13"/>
  <c r="H661" i="13"/>
  <c r="G661" i="13"/>
  <c r="T660" i="13"/>
  <c r="S660" i="13"/>
  <c r="Q660" i="13"/>
  <c r="P660" i="13"/>
  <c r="L660" i="13"/>
  <c r="K660" i="13"/>
  <c r="J660" i="13"/>
  <c r="I660" i="13"/>
  <c r="H660" i="13"/>
  <c r="G660" i="13"/>
  <c r="T659" i="13"/>
  <c r="S659" i="13"/>
  <c r="Q659" i="13"/>
  <c r="P659" i="13"/>
  <c r="L659" i="13"/>
  <c r="K659" i="13"/>
  <c r="J659" i="13"/>
  <c r="I659" i="13"/>
  <c r="H659" i="13"/>
  <c r="G659" i="13"/>
  <c r="T658" i="13"/>
  <c r="S658" i="13"/>
  <c r="Q658" i="13"/>
  <c r="P658" i="13"/>
  <c r="L658" i="13"/>
  <c r="K658" i="13"/>
  <c r="J658" i="13"/>
  <c r="I658" i="13"/>
  <c r="H658" i="13"/>
  <c r="G658" i="13"/>
  <c r="T657" i="13"/>
  <c r="S657" i="13"/>
  <c r="Q657" i="13"/>
  <c r="R657" i="13" s="1"/>
  <c r="P657" i="13"/>
  <c r="L657" i="13"/>
  <c r="K657" i="13"/>
  <c r="J657" i="13"/>
  <c r="I657" i="13"/>
  <c r="H657" i="13"/>
  <c r="G657" i="13"/>
  <c r="T656" i="13"/>
  <c r="S656" i="13"/>
  <c r="Q656" i="13"/>
  <c r="P656" i="13"/>
  <c r="L656" i="13"/>
  <c r="K656" i="13"/>
  <c r="J656" i="13"/>
  <c r="I656" i="13"/>
  <c r="H656" i="13"/>
  <c r="G656" i="13"/>
  <c r="T655" i="13"/>
  <c r="S655" i="13"/>
  <c r="Q655" i="13"/>
  <c r="P655" i="13"/>
  <c r="R655" i="13" s="1"/>
  <c r="L655" i="13"/>
  <c r="K655" i="13"/>
  <c r="J655" i="13"/>
  <c r="O655" i="13" s="1"/>
  <c r="I655" i="13"/>
  <c r="H655" i="13"/>
  <c r="G655" i="13"/>
  <c r="T654" i="13"/>
  <c r="S654" i="13"/>
  <c r="Q654" i="13"/>
  <c r="P654" i="13"/>
  <c r="L654" i="13"/>
  <c r="K654" i="13"/>
  <c r="J654" i="13"/>
  <c r="I654" i="13"/>
  <c r="H654" i="13"/>
  <c r="G654" i="13"/>
  <c r="T653" i="13"/>
  <c r="S653" i="13"/>
  <c r="Q653" i="13"/>
  <c r="P653" i="13"/>
  <c r="L653" i="13"/>
  <c r="K653" i="13"/>
  <c r="J653" i="13"/>
  <c r="I653" i="13"/>
  <c r="H653" i="13"/>
  <c r="G653" i="13"/>
  <c r="T652" i="13"/>
  <c r="S652" i="13"/>
  <c r="Q652" i="13"/>
  <c r="P652" i="13"/>
  <c r="L652" i="13"/>
  <c r="K652" i="13"/>
  <c r="J652" i="13"/>
  <c r="I652" i="13"/>
  <c r="H652" i="13"/>
  <c r="G652" i="13"/>
  <c r="T651" i="13"/>
  <c r="S651" i="13"/>
  <c r="Q651" i="13"/>
  <c r="P651" i="13"/>
  <c r="L651" i="13"/>
  <c r="K651" i="13"/>
  <c r="J651" i="13"/>
  <c r="I651" i="13"/>
  <c r="H651" i="13"/>
  <c r="G651" i="13"/>
  <c r="T650" i="13"/>
  <c r="S650" i="13"/>
  <c r="Q650" i="13"/>
  <c r="P650" i="13"/>
  <c r="L650" i="13"/>
  <c r="K650" i="13"/>
  <c r="J650" i="13"/>
  <c r="I650" i="13"/>
  <c r="H650" i="13"/>
  <c r="G650" i="13"/>
  <c r="T649" i="13"/>
  <c r="S649" i="13"/>
  <c r="Q649" i="13"/>
  <c r="P649" i="13"/>
  <c r="R649" i="13" s="1"/>
  <c r="L649" i="13"/>
  <c r="K649" i="13"/>
  <c r="J649" i="13"/>
  <c r="I649" i="13"/>
  <c r="H649" i="13"/>
  <c r="G649" i="13"/>
  <c r="T648" i="13"/>
  <c r="S648" i="13"/>
  <c r="Q648" i="13"/>
  <c r="R648" i="13" s="1"/>
  <c r="P648" i="13"/>
  <c r="L648" i="13"/>
  <c r="K648" i="13"/>
  <c r="J648" i="13"/>
  <c r="I648" i="13"/>
  <c r="H648" i="13"/>
  <c r="G648" i="13"/>
  <c r="T647" i="13"/>
  <c r="S647" i="13"/>
  <c r="Q647" i="13"/>
  <c r="P647" i="13"/>
  <c r="L647" i="13"/>
  <c r="K647" i="13"/>
  <c r="J647" i="13"/>
  <c r="I647" i="13"/>
  <c r="H647" i="13"/>
  <c r="G647" i="13"/>
  <c r="T646" i="13"/>
  <c r="S646" i="13"/>
  <c r="Q646" i="13"/>
  <c r="P646" i="13"/>
  <c r="L646" i="13"/>
  <c r="K646" i="13"/>
  <c r="J646" i="13"/>
  <c r="I646" i="13"/>
  <c r="H646" i="13"/>
  <c r="G646" i="13"/>
  <c r="T645" i="13"/>
  <c r="S645" i="13"/>
  <c r="Q645" i="13"/>
  <c r="P645" i="13"/>
  <c r="L645" i="13"/>
  <c r="K645" i="13"/>
  <c r="J645" i="13"/>
  <c r="I645" i="13"/>
  <c r="H645" i="13"/>
  <c r="G645" i="13"/>
  <c r="T644" i="13"/>
  <c r="S644" i="13"/>
  <c r="Q644" i="13"/>
  <c r="P644" i="13"/>
  <c r="L644" i="13"/>
  <c r="K644" i="13"/>
  <c r="J644" i="13"/>
  <c r="I644" i="13"/>
  <c r="H644" i="13"/>
  <c r="G644" i="13"/>
  <c r="T643" i="13"/>
  <c r="S643" i="13"/>
  <c r="Q643" i="13"/>
  <c r="P643" i="13"/>
  <c r="R643" i="13" s="1"/>
  <c r="L643" i="13"/>
  <c r="K643" i="13"/>
  <c r="J643" i="13"/>
  <c r="I643" i="13"/>
  <c r="H643" i="13"/>
  <c r="G643" i="13"/>
  <c r="T642" i="13"/>
  <c r="S642" i="13"/>
  <c r="Q642" i="13"/>
  <c r="R642" i="13" s="1"/>
  <c r="P642" i="13"/>
  <c r="L642" i="13"/>
  <c r="K642" i="13"/>
  <c r="J642" i="13"/>
  <c r="I642" i="13"/>
  <c r="H642" i="13"/>
  <c r="G642" i="13"/>
  <c r="T641" i="13"/>
  <c r="S641" i="13"/>
  <c r="Q641" i="13"/>
  <c r="P641" i="13"/>
  <c r="L641" i="13"/>
  <c r="K641" i="13"/>
  <c r="J641" i="13"/>
  <c r="I641" i="13"/>
  <c r="H641" i="13"/>
  <c r="G641" i="13"/>
  <c r="T640" i="13"/>
  <c r="S640" i="13"/>
  <c r="Q640" i="13"/>
  <c r="P640" i="13"/>
  <c r="L640" i="13"/>
  <c r="K640" i="13"/>
  <c r="J640" i="13"/>
  <c r="I640" i="13"/>
  <c r="H640" i="13"/>
  <c r="G640" i="13"/>
  <c r="T639" i="13"/>
  <c r="S639" i="13"/>
  <c r="Q639" i="13"/>
  <c r="P639" i="13"/>
  <c r="L639" i="13"/>
  <c r="K639" i="13"/>
  <c r="J639" i="13"/>
  <c r="I639" i="13"/>
  <c r="H639" i="13"/>
  <c r="G639" i="13"/>
  <c r="T638" i="13"/>
  <c r="S638" i="13"/>
  <c r="Q638" i="13"/>
  <c r="P638" i="13"/>
  <c r="L638" i="13"/>
  <c r="K638" i="13"/>
  <c r="J638" i="13"/>
  <c r="I638" i="13"/>
  <c r="H638" i="13"/>
  <c r="G638" i="13"/>
  <c r="T637" i="13"/>
  <c r="S637" i="13"/>
  <c r="Q637" i="13"/>
  <c r="P637" i="13"/>
  <c r="R637" i="13" s="1"/>
  <c r="L637" i="13"/>
  <c r="K637" i="13"/>
  <c r="J637" i="13"/>
  <c r="I637" i="13"/>
  <c r="H637" i="13"/>
  <c r="G637" i="13"/>
  <c r="T636" i="13"/>
  <c r="S636" i="13"/>
  <c r="Q636" i="13"/>
  <c r="P636" i="13"/>
  <c r="L636" i="13"/>
  <c r="K636" i="13"/>
  <c r="J636" i="13"/>
  <c r="I636" i="13"/>
  <c r="H636" i="13"/>
  <c r="G636" i="13"/>
  <c r="T635" i="13"/>
  <c r="S635" i="13"/>
  <c r="Q635" i="13"/>
  <c r="R635" i="13" s="1"/>
  <c r="P635" i="13"/>
  <c r="L635" i="13"/>
  <c r="K635" i="13"/>
  <c r="J635" i="13"/>
  <c r="I635" i="13"/>
  <c r="H635" i="13"/>
  <c r="G635" i="13"/>
  <c r="T634" i="13"/>
  <c r="S634" i="13"/>
  <c r="Q634" i="13"/>
  <c r="P634" i="13"/>
  <c r="L634" i="13"/>
  <c r="K634" i="13"/>
  <c r="J634" i="13"/>
  <c r="I634" i="13"/>
  <c r="H634" i="13"/>
  <c r="G634" i="13"/>
  <c r="O634" i="13" s="1"/>
  <c r="T633" i="13"/>
  <c r="S633" i="13"/>
  <c r="Q633" i="13"/>
  <c r="P633" i="13"/>
  <c r="L633" i="13"/>
  <c r="K633" i="13"/>
  <c r="J633" i="13"/>
  <c r="I633" i="13"/>
  <c r="H633" i="13"/>
  <c r="G633" i="13"/>
  <c r="T632" i="13"/>
  <c r="S632" i="13"/>
  <c r="Q632" i="13"/>
  <c r="P632" i="13"/>
  <c r="L632" i="13"/>
  <c r="K632" i="13"/>
  <c r="J632" i="13"/>
  <c r="I632" i="13"/>
  <c r="H632" i="13"/>
  <c r="G632" i="13"/>
  <c r="T631" i="13"/>
  <c r="S631" i="13"/>
  <c r="Q631" i="13"/>
  <c r="P631" i="13"/>
  <c r="R631" i="13" s="1"/>
  <c r="L631" i="13"/>
  <c r="K631" i="13"/>
  <c r="J631" i="13"/>
  <c r="I631" i="13"/>
  <c r="H631" i="13"/>
  <c r="G631" i="13"/>
  <c r="T630" i="13"/>
  <c r="S630" i="13"/>
  <c r="Q630" i="13"/>
  <c r="P630" i="13"/>
  <c r="L630" i="13"/>
  <c r="K630" i="13"/>
  <c r="J630" i="13"/>
  <c r="I630" i="13"/>
  <c r="H630" i="13"/>
  <c r="G630" i="13"/>
  <c r="T629" i="13"/>
  <c r="S629" i="13"/>
  <c r="Q629" i="13"/>
  <c r="P629" i="13"/>
  <c r="L629" i="13"/>
  <c r="K629" i="13"/>
  <c r="J629" i="13"/>
  <c r="I629" i="13"/>
  <c r="H629" i="13"/>
  <c r="G629" i="13"/>
  <c r="T628" i="13"/>
  <c r="S628" i="13"/>
  <c r="Q628" i="13"/>
  <c r="P628" i="13"/>
  <c r="L628" i="13"/>
  <c r="K628" i="13"/>
  <c r="J628" i="13"/>
  <c r="I628" i="13"/>
  <c r="H628" i="13"/>
  <c r="G628" i="13"/>
  <c r="T783" i="13"/>
  <c r="S783" i="13"/>
  <c r="Q783" i="13"/>
  <c r="R783" i="13" s="1"/>
  <c r="P783" i="13"/>
  <c r="L783" i="13"/>
  <c r="K783" i="13"/>
  <c r="J783" i="13"/>
  <c r="I783" i="13"/>
  <c r="H783" i="13"/>
  <c r="G783" i="13"/>
  <c r="T782" i="13"/>
  <c r="S782" i="13"/>
  <c r="Q782" i="13"/>
  <c r="P782" i="13"/>
  <c r="L782" i="13"/>
  <c r="K782" i="13"/>
  <c r="J782" i="13"/>
  <c r="I782" i="13"/>
  <c r="H782" i="13"/>
  <c r="G782" i="13"/>
  <c r="T781" i="13"/>
  <c r="S781" i="13"/>
  <c r="Q781" i="13"/>
  <c r="P781" i="13"/>
  <c r="R781" i="13" s="1"/>
  <c r="L781" i="13"/>
  <c r="K781" i="13"/>
  <c r="J781" i="13"/>
  <c r="I781" i="13"/>
  <c r="H781" i="13"/>
  <c r="G781" i="13"/>
  <c r="T780" i="13"/>
  <c r="S780" i="13"/>
  <c r="L780" i="13"/>
  <c r="K780" i="13"/>
  <c r="J780" i="13"/>
  <c r="I780" i="13"/>
  <c r="H780" i="13"/>
  <c r="G780" i="13"/>
  <c r="P780" i="13"/>
  <c r="R780" i="13" s="1"/>
  <c r="T779" i="13"/>
  <c r="S779" i="13"/>
  <c r="Q779" i="13"/>
  <c r="P779" i="13"/>
  <c r="L779" i="13"/>
  <c r="K779" i="13"/>
  <c r="J779" i="13"/>
  <c r="I779" i="13"/>
  <c r="H779" i="13"/>
  <c r="G779" i="13"/>
  <c r="T778" i="13"/>
  <c r="S778" i="13"/>
  <c r="Q778" i="13"/>
  <c r="P778" i="13"/>
  <c r="R778" i="13" s="1"/>
  <c r="L778" i="13"/>
  <c r="K778" i="13"/>
  <c r="J778" i="13"/>
  <c r="I778" i="13"/>
  <c r="H778" i="13"/>
  <c r="G778" i="13"/>
  <c r="T777" i="13"/>
  <c r="S777" i="13"/>
  <c r="Q777" i="13"/>
  <c r="P777" i="13"/>
  <c r="L777" i="13"/>
  <c r="K777" i="13"/>
  <c r="J777" i="13"/>
  <c r="I777" i="13"/>
  <c r="H777" i="13"/>
  <c r="G777" i="13"/>
  <c r="T776" i="13"/>
  <c r="S776" i="13"/>
  <c r="Q776" i="13"/>
  <c r="P776" i="13"/>
  <c r="L776" i="13"/>
  <c r="K776" i="13"/>
  <c r="O776" i="13" s="1"/>
  <c r="J776" i="13"/>
  <c r="I776" i="13"/>
  <c r="H776" i="13"/>
  <c r="G776" i="13"/>
  <c r="T775" i="13"/>
  <c r="S775" i="13"/>
  <c r="Q775" i="13"/>
  <c r="P775" i="13"/>
  <c r="L775" i="13"/>
  <c r="K775" i="13"/>
  <c r="J775" i="13"/>
  <c r="I775" i="13"/>
  <c r="H775" i="13"/>
  <c r="G775" i="13"/>
  <c r="T774" i="13"/>
  <c r="S774" i="13"/>
  <c r="Q774" i="13"/>
  <c r="P774" i="13"/>
  <c r="R774" i="13" s="1"/>
  <c r="L774" i="13"/>
  <c r="K774" i="13"/>
  <c r="J774" i="13"/>
  <c r="I774" i="13"/>
  <c r="H774" i="13"/>
  <c r="G774" i="13"/>
  <c r="T773" i="13"/>
  <c r="S773" i="13"/>
  <c r="Q773" i="13"/>
  <c r="P773" i="13"/>
  <c r="L773" i="13"/>
  <c r="K773" i="13"/>
  <c r="J773" i="13"/>
  <c r="I773" i="13"/>
  <c r="H773" i="13"/>
  <c r="G773" i="13"/>
  <c r="T772" i="13"/>
  <c r="S772" i="13"/>
  <c r="Q772" i="13"/>
  <c r="P772" i="13"/>
  <c r="R772" i="13" s="1"/>
  <c r="L772" i="13"/>
  <c r="K772" i="13"/>
  <c r="J772" i="13"/>
  <c r="I772" i="13"/>
  <c r="H772" i="13"/>
  <c r="G772" i="13"/>
  <c r="T771" i="13"/>
  <c r="S771" i="13"/>
  <c r="Q771" i="13"/>
  <c r="P771" i="13"/>
  <c r="L771" i="13"/>
  <c r="K771" i="13"/>
  <c r="J771" i="13"/>
  <c r="I771" i="13"/>
  <c r="H771" i="13"/>
  <c r="G771" i="13"/>
  <c r="T770" i="13"/>
  <c r="S770" i="13"/>
  <c r="Q770" i="13"/>
  <c r="P770" i="13"/>
  <c r="R770" i="13" s="1"/>
  <c r="L770" i="13"/>
  <c r="K770" i="13"/>
  <c r="J770" i="13"/>
  <c r="I770" i="13"/>
  <c r="H770" i="13"/>
  <c r="G770" i="13"/>
  <c r="T769" i="13"/>
  <c r="S769" i="13"/>
  <c r="Q769" i="13"/>
  <c r="P769" i="13"/>
  <c r="L769" i="13"/>
  <c r="K769" i="13"/>
  <c r="J769" i="13"/>
  <c r="I769" i="13"/>
  <c r="H769" i="13"/>
  <c r="G769" i="13"/>
  <c r="T768" i="13"/>
  <c r="S768" i="13"/>
  <c r="Q768" i="13"/>
  <c r="P768" i="13"/>
  <c r="L768" i="13"/>
  <c r="K768" i="13"/>
  <c r="J768" i="13"/>
  <c r="I768" i="13"/>
  <c r="H768" i="13"/>
  <c r="G768" i="13"/>
  <c r="T767" i="13"/>
  <c r="S767" i="13"/>
  <c r="Q767" i="13"/>
  <c r="P767" i="13"/>
  <c r="L767" i="13"/>
  <c r="K767" i="13"/>
  <c r="J767" i="13"/>
  <c r="I767" i="13"/>
  <c r="H767" i="13"/>
  <c r="G767" i="13"/>
  <c r="T766" i="13"/>
  <c r="S766" i="13"/>
  <c r="Q766" i="13"/>
  <c r="P766" i="13"/>
  <c r="L766" i="13"/>
  <c r="K766" i="13"/>
  <c r="J766" i="13"/>
  <c r="I766" i="13"/>
  <c r="H766" i="13"/>
  <c r="G766" i="13"/>
  <c r="T765" i="13"/>
  <c r="S765" i="13"/>
  <c r="Q765" i="13"/>
  <c r="P765" i="13"/>
  <c r="L765" i="13"/>
  <c r="K765" i="13"/>
  <c r="J765" i="13"/>
  <c r="I765" i="13"/>
  <c r="H765" i="13"/>
  <c r="G765" i="13"/>
  <c r="T764" i="13"/>
  <c r="S764" i="13"/>
  <c r="Q764" i="13"/>
  <c r="P764" i="13"/>
  <c r="R764" i="13" s="1"/>
  <c r="L764" i="13"/>
  <c r="K764" i="13"/>
  <c r="J764" i="13"/>
  <c r="I764" i="13"/>
  <c r="H764" i="13"/>
  <c r="G764" i="13"/>
  <c r="T763" i="13"/>
  <c r="S763" i="13"/>
  <c r="Q763" i="13"/>
  <c r="P763" i="13"/>
  <c r="L763" i="13"/>
  <c r="K763" i="13"/>
  <c r="J763" i="13"/>
  <c r="I763" i="13"/>
  <c r="H763" i="13"/>
  <c r="G763" i="13"/>
  <c r="T762" i="13"/>
  <c r="S762" i="13"/>
  <c r="Q762" i="13"/>
  <c r="P762" i="13"/>
  <c r="L762" i="13"/>
  <c r="K762" i="13"/>
  <c r="J762" i="13"/>
  <c r="I762" i="13"/>
  <c r="H762" i="13"/>
  <c r="G762" i="13"/>
  <c r="T761" i="13"/>
  <c r="S761" i="13"/>
  <c r="Q761" i="13"/>
  <c r="P761" i="13"/>
  <c r="L761" i="13"/>
  <c r="K761" i="13"/>
  <c r="J761" i="13"/>
  <c r="I761" i="13"/>
  <c r="H761" i="13"/>
  <c r="G761" i="13"/>
  <c r="T760" i="13"/>
  <c r="S760" i="13"/>
  <c r="Q760" i="13"/>
  <c r="P760" i="13"/>
  <c r="L760" i="13"/>
  <c r="K760" i="13"/>
  <c r="J760" i="13"/>
  <c r="I760" i="13"/>
  <c r="H760" i="13"/>
  <c r="G760" i="13"/>
  <c r="T759" i="13"/>
  <c r="S759" i="13"/>
  <c r="Q759" i="13"/>
  <c r="P759" i="13"/>
  <c r="L759" i="13"/>
  <c r="K759" i="13"/>
  <c r="J759" i="13"/>
  <c r="I759" i="13"/>
  <c r="H759" i="13"/>
  <c r="G759" i="13"/>
  <c r="T758" i="13"/>
  <c r="S758" i="13"/>
  <c r="Q758" i="13"/>
  <c r="P758" i="13"/>
  <c r="R758" i="13" s="1"/>
  <c r="L758" i="13"/>
  <c r="K758" i="13"/>
  <c r="J758" i="13"/>
  <c r="I758" i="13"/>
  <c r="H758" i="13"/>
  <c r="G758" i="13"/>
  <c r="T757" i="13"/>
  <c r="S757" i="13"/>
  <c r="Q757" i="13"/>
  <c r="P757" i="13"/>
  <c r="L757" i="13"/>
  <c r="K757" i="13"/>
  <c r="J757" i="13"/>
  <c r="I757" i="13"/>
  <c r="H757" i="13"/>
  <c r="G757" i="13"/>
  <c r="T756" i="13"/>
  <c r="S756" i="13"/>
  <c r="Q756" i="13"/>
  <c r="P756" i="13"/>
  <c r="R756" i="13" s="1"/>
  <c r="L756" i="13"/>
  <c r="K756" i="13"/>
  <c r="J756" i="13"/>
  <c r="I756" i="13"/>
  <c r="H756" i="13"/>
  <c r="G756" i="13"/>
  <c r="T755" i="13"/>
  <c r="S755" i="13"/>
  <c r="Q755" i="13"/>
  <c r="P755" i="13"/>
  <c r="L755" i="13"/>
  <c r="K755" i="13"/>
  <c r="J755" i="13"/>
  <c r="I755" i="13"/>
  <c r="H755" i="13"/>
  <c r="G755" i="13"/>
  <c r="T754" i="13"/>
  <c r="S754" i="13"/>
  <c r="Q754" i="13"/>
  <c r="P754" i="13"/>
  <c r="L754" i="13"/>
  <c r="K754" i="13"/>
  <c r="J754" i="13"/>
  <c r="I754" i="13"/>
  <c r="H754" i="13"/>
  <c r="G754" i="13"/>
  <c r="T753" i="13"/>
  <c r="S753" i="13"/>
  <c r="Q753" i="13"/>
  <c r="P753" i="13"/>
  <c r="L753" i="13"/>
  <c r="K753" i="13"/>
  <c r="J753" i="13"/>
  <c r="I753" i="13"/>
  <c r="H753" i="13"/>
  <c r="G753" i="13"/>
  <c r="T752" i="13"/>
  <c r="S752" i="13"/>
  <c r="Q752" i="13"/>
  <c r="P752" i="13"/>
  <c r="R752" i="13" s="1"/>
  <c r="L752" i="13"/>
  <c r="K752" i="13"/>
  <c r="J752" i="13"/>
  <c r="I752" i="13"/>
  <c r="H752" i="13"/>
  <c r="G752" i="13"/>
  <c r="T751" i="13"/>
  <c r="S751" i="13"/>
  <c r="L751" i="13"/>
  <c r="K751" i="13"/>
  <c r="J751" i="13"/>
  <c r="I751" i="13"/>
  <c r="H751" i="13"/>
  <c r="G751" i="13"/>
  <c r="P751" i="13"/>
  <c r="T750" i="13"/>
  <c r="S750" i="13"/>
  <c r="Q750" i="13"/>
  <c r="P750" i="13"/>
  <c r="L750" i="13"/>
  <c r="K750" i="13"/>
  <c r="J750" i="13"/>
  <c r="I750" i="13"/>
  <c r="H750" i="13"/>
  <c r="G750" i="13"/>
  <c r="T749" i="13"/>
  <c r="S749" i="13"/>
  <c r="Q749" i="13"/>
  <c r="P749" i="13"/>
  <c r="L749" i="13"/>
  <c r="K749" i="13"/>
  <c r="J749" i="13"/>
  <c r="I749" i="13"/>
  <c r="H749" i="13"/>
  <c r="G749" i="13"/>
  <c r="T748" i="13"/>
  <c r="S748" i="13"/>
  <c r="Q748" i="13"/>
  <c r="R748" i="13" s="1"/>
  <c r="P748" i="13"/>
  <c r="L748" i="13"/>
  <c r="K748" i="13"/>
  <c r="J748" i="13"/>
  <c r="I748" i="13"/>
  <c r="H748" i="13"/>
  <c r="G748" i="13"/>
  <c r="T747" i="13"/>
  <c r="S747" i="13"/>
  <c r="Q747" i="13"/>
  <c r="P747" i="13"/>
  <c r="L747" i="13"/>
  <c r="K747" i="13"/>
  <c r="J747" i="13"/>
  <c r="I747" i="13"/>
  <c r="H747" i="13"/>
  <c r="G747" i="13"/>
  <c r="T746" i="13"/>
  <c r="S746" i="13"/>
  <c r="Q746" i="13"/>
  <c r="P746" i="13"/>
  <c r="R746" i="13" s="1"/>
  <c r="L746" i="13"/>
  <c r="K746" i="13"/>
  <c r="J746" i="13"/>
  <c r="I746" i="13"/>
  <c r="H746" i="13"/>
  <c r="G746" i="13"/>
  <c r="T745" i="13"/>
  <c r="S745" i="13"/>
  <c r="Q745" i="13"/>
  <c r="P745" i="13"/>
  <c r="L745" i="13"/>
  <c r="K745" i="13"/>
  <c r="J745" i="13"/>
  <c r="I745" i="13"/>
  <c r="H745" i="13"/>
  <c r="G745" i="13"/>
  <c r="T744" i="13"/>
  <c r="S744" i="13"/>
  <c r="Q744" i="13"/>
  <c r="R744" i="13" s="1"/>
  <c r="P744" i="13"/>
  <c r="L744" i="13"/>
  <c r="K744" i="13"/>
  <c r="J744" i="13"/>
  <c r="I744" i="13"/>
  <c r="H744" i="13"/>
  <c r="G744" i="13"/>
  <c r="T743" i="13"/>
  <c r="S743" i="13"/>
  <c r="Q743" i="13"/>
  <c r="P743" i="13"/>
  <c r="L743" i="13"/>
  <c r="K743" i="13"/>
  <c r="J743" i="13"/>
  <c r="I743" i="13"/>
  <c r="H743" i="13"/>
  <c r="G743" i="13"/>
  <c r="T742" i="13"/>
  <c r="S742" i="13"/>
  <c r="Q742" i="13"/>
  <c r="P742" i="13"/>
  <c r="L742" i="13"/>
  <c r="K742" i="13"/>
  <c r="J742" i="13"/>
  <c r="I742" i="13"/>
  <c r="H742" i="13"/>
  <c r="G742" i="13"/>
  <c r="T741" i="13"/>
  <c r="S741" i="13"/>
  <c r="Q741" i="13"/>
  <c r="P741" i="13"/>
  <c r="L741" i="13"/>
  <c r="K741" i="13"/>
  <c r="J741" i="13"/>
  <c r="I741" i="13"/>
  <c r="H741" i="13"/>
  <c r="G741" i="13"/>
  <c r="T740" i="13"/>
  <c r="S740" i="13"/>
  <c r="Q740" i="13"/>
  <c r="P740" i="13"/>
  <c r="R740" i="13" s="1"/>
  <c r="L740" i="13"/>
  <c r="K740" i="13"/>
  <c r="J740" i="13"/>
  <c r="I740" i="13"/>
  <c r="H740" i="13"/>
  <c r="G740" i="13"/>
  <c r="T739" i="13"/>
  <c r="S739" i="13"/>
  <c r="Q739" i="13"/>
  <c r="P739" i="13"/>
  <c r="L739" i="13"/>
  <c r="K739" i="13"/>
  <c r="J739" i="13"/>
  <c r="I739" i="13"/>
  <c r="H739" i="13"/>
  <c r="G739" i="13"/>
  <c r="T738" i="13"/>
  <c r="S738" i="13"/>
  <c r="Q738" i="13"/>
  <c r="P738" i="13"/>
  <c r="L738" i="13"/>
  <c r="K738" i="13"/>
  <c r="J738" i="13"/>
  <c r="I738" i="13"/>
  <c r="H738" i="13"/>
  <c r="G738" i="13"/>
  <c r="T737" i="13"/>
  <c r="S737" i="13"/>
  <c r="Q737" i="13"/>
  <c r="P737" i="13"/>
  <c r="L737" i="13"/>
  <c r="K737" i="13"/>
  <c r="J737" i="13"/>
  <c r="I737" i="13"/>
  <c r="H737" i="13"/>
  <c r="G737" i="13"/>
  <c r="T736" i="13"/>
  <c r="S736" i="13"/>
  <c r="Q736" i="13"/>
  <c r="R736" i="13" s="1"/>
  <c r="P736" i="13"/>
  <c r="L736" i="13"/>
  <c r="K736" i="13"/>
  <c r="J736" i="13"/>
  <c r="I736" i="13"/>
  <c r="H736" i="13"/>
  <c r="G736" i="13"/>
  <c r="T735" i="13"/>
  <c r="S735" i="13"/>
  <c r="Q735" i="13"/>
  <c r="P735" i="13"/>
  <c r="L735" i="13"/>
  <c r="K735" i="13"/>
  <c r="J735" i="13"/>
  <c r="I735" i="13"/>
  <c r="H735" i="13"/>
  <c r="G735" i="13"/>
  <c r="T519" i="13"/>
  <c r="S519" i="13"/>
  <c r="Q519" i="13"/>
  <c r="P519" i="13"/>
  <c r="R519" i="13" s="1"/>
  <c r="L519" i="13"/>
  <c r="K519" i="13"/>
  <c r="J519" i="13"/>
  <c r="I519" i="13"/>
  <c r="H519" i="13"/>
  <c r="G519" i="13"/>
  <c r="T518" i="13"/>
  <c r="S518" i="13"/>
  <c r="Q518" i="13"/>
  <c r="P518" i="13"/>
  <c r="L518" i="13"/>
  <c r="K518" i="13"/>
  <c r="J518" i="13"/>
  <c r="I518" i="13"/>
  <c r="H518" i="13"/>
  <c r="G518" i="13"/>
  <c r="T517" i="13"/>
  <c r="S517" i="13"/>
  <c r="Q517" i="13"/>
  <c r="P517" i="13"/>
  <c r="L517" i="13"/>
  <c r="K517" i="13"/>
  <c r="J517" i="13"/>
  <c r="I517" i="13"/>
  <c r="H517" i="13"/>
  <c r="G517" i="13"/>
  <c r="T516" i="13"/>
  <c r="S516" i="13"/>
  <c r="Q516" i="13"/>
  <c r="P516" i="13"/>
  <c r="L516" i="13"/>
  <c r="K516" i="13"/>
  <c r="J516" i="13"/>
  <c r="I516" i="13"/>
  <c r="H516" i="13"/>
  <c r="G516" i="13"/>
  <c r="T515" i="13"/>
  <c r="S515" i="13"/>
  <c r="Q515" i="13"/>
  <c r="R515" i="13" s="1"/>
  <c r="P515" i="13"/>
  <c r="L515" i="13"/>
  <c r="K515" i="13"/>
  <c r="J515" i="13"/>
  <c r="I515" i="13"/>
  <c r="H515" i="13"/>
  <c r="G515" i="13"/>
  <c r="T514" i="13"/>
  <c r="S514" i="13"/>
  <c r="Q514" i="13"/>
  <c r="P514" i="13"/>
  <c r="L514" i="13"/>
  <c r="K514" i="13"/>
  <c r="J514" i="13"/>
  <c r="I514" i="13"/>
  <c r="H514" i="13"/>
  <c r="G514" i="13"/>
  <c r="T513" i="13"/>
  <c r="S513" i="13"/>
  <c r="Q513" i="13"/>
  <c r="P513" i="13"/>
  <c r="R513" i="13" s="1"/>
  <c r="L513" i="13"/>
  <c r="K513" i="13"/>
  <c r="J513" i="13"/>
  <c r="I513" i="13"/>
  <c r="H513" i="13"/>
  <c r="G513" i="13"/>
  <c r="T512" i="13"/>
  <c r="S512" i="13"/>
  <c r="Q512" i="13"/>
  <c r="P512" i="13"/>
  <c r="L512" i="13"/>
  <c r="K512" i="13"/>
  <c r="J512" i="13"/>
  <c r="I512" i="13"/>
  <c r="H512" i="13"/>
  <c r="G512" i="13"/>
  <c r="T511" i="13"/>
  <c r="S511" i="13"/>
  <c r="Q511" i="13"/>
  <c r="R511" i="13" s="1"/>
  <c r="P511" i="13"/>
  <c r="L511" i="13"/>
  <c r="K511" i="13"/>
  <c r="J511" i="13"/>
  <c r="I511" i="13"/>
  <c r="H511" i="13"/>
  <c r="G511" i="13"/>
  <c r="T510" i="13"/>
  <c r="S510" i="13"/>
  <c r="Q510" i="13"/>
  <c r="P510" i="13"/>
  <c r="L510" i="13"/>
  <c r="K510" i="13"/>
  <c r="J510" i="13"/>
  <c r="I510" i="13"/>
  <c r="H510" i="13"/>
  <c r="G510" i="13"/>
  <c r="T509" i="13"/>
  <c r="S509" i="13"/>
  <c r="Q509" i="13"/>
  <c r="R509" i="13" s="1"/>
  <c r="P509" i="13"/>
  <c r="L509" i="13"/>
  <c r="K509" i="13"/>
  <c r="J509" i="13"/>
  <c r="I509" i="13"/>
  <c r="H509" i="13"/>
  <c r="G509" i="13"/>
  <c r="T508" i="13"/>
  <c r="S508" i="13"/>
  <c r="Q508" i="13"/>
  <c r="P508" i="13"/>
  <c r="L508" i="13"/>
  <c r="K508" i="13"/>
  <c r="J508" i="13"/>
  <c r="I508" i="13"/>
  <c r="H508" i="13"/>
  <c r="G508" i="13"/>
  <c r="T507" i="13"/>
  <c r="S507" i="13"/>
  <c r="Q507" i="13"/>
  <c r="P507" i="13"/>
  <c r="R507" i="13" s="1"/>
  <c r="L507" i="13"/>
  <c r="K507" i="13"/>
  <c r="J507" i="13"/>
  <c r="I507" i="13"/>
  <c r="H507" i="13"/>
  <c r="G507" i="13"/>
  <c r="T506" i="13"/>
  <c r="S506" i="13"/>
  <c r="Q506" i="13"/>
  <c r="P506" i="13"/>
  <c r="L506" i="13"/>
  <c r="K506" i="13"/>
  <c r="J506" i="13"/>
  <c r="I506" i="13"/>
  <c r="H506" i="13"/>
  <c r="G506" i="13"/>
  <c r="T505" i="13"/>
  <c r="S505" i="13"/>
  <c r="Q505" i="13"/>
  <c r="R505" i="13" s="1"/>
  <c r="P505" i="13"/>
  <c r="L505" i="13"/>
  <c r="K505" i="13"/>
  <c r="J505" i="13"/>
  <c r="I505" i="13"/>
  <c r="H505" i="13"/>
  <c r="G505" i="13"/>
  <c r="T504" i="13"/>
  <c r="S504" i="13"/>
  <c r="Q504" i="13"/>
  <c r="P504" i="13"/>
  <c r="L504" i="13"/>
  <c r="K504" i="13"/>
  <c r="J504" i="13"/>
  <c r="I504" i="13"/>
  <c r="H504" i="13"/>
  <c r="G504" i="13"/>
  <c r="T503" i="13"/>
  <c r="S503" i="13"/>
  <c r="Q503" i="13"/>
  <c r="R503" i="13" s="1"/>
  <c r="P503" i="13"/>
  <c r="L503" i="13"/>
  <c r="K503" i="13"/>
  <c r="J503" i="13"/>
  <c r="I503" i="13"/>
  <c r="H503" i="13"/>
  <c r="G503" i="13"/>
  <c r="T502" i="13"/>
  <c r="S502" i="13"/>
  <c r="Q502" i="13"/>
  <c r="P502" i="13"/>
  <c r="L502" i="13"/>
  <c r="K502" i="13"/>
  <c r="J502" i="13"/>
  <c r="I502" i="13"/>
  <c r="H502" i="13"/>
  <c r="G502" i="13"/>
  <c r="T501" i="13"/>
  <c r="S501" i="13"/>
  <c r="Q501" i="13"/>
  <c r="P501" i="13"/>
  <c r="R501" i="13" s="1"/>
  <c r="L501" i="13"/>
  <c r="K501" i="13"/>
  <c r="J501" i="13"/>
  <c r="O501" i="13" s="1"/>
  <c r="I501" i="13"/>
  <c r="H501" i="13"/>
  <c r="G501" i="13"/>
  <c r="T500" i="13"/>
  <c r="S500" i="13"/>
  <c r="Q500" i="13"/>
  <c r="P500" i="13"/>
  <c r="L500" i="13"/>
  <c r="K500" i="13"/>
  <c r="J500" i="13"/>
  <c r="I500" i="13"/>
  <c r="H500" i="13"/>
  <c r="G500" i="13"/>
  <c r="T499" i="13"/>
  <c r="S499" i="13"/>
  <c r="Q499" i="13"/>
  <c r="P499" i="13"/>
  <c r="L499" i="13"/>
  <c r="K499" i="13"/>
  <c r="J499" i="13"/>
  <c r="I499" i="13"/>
  <c r="H499" i="13"/>
  <c r="G499" i="13"/>
  <c r="T498" i="13"/>
  <c r="S498" i="13"/>
  <c r="L498" i="13"/>
  <c r="K498" i="13"/>
  <c r="J498" i="13"/>
  <c r="I498" i="13"/>
  <c r="H498" i="13"/>
  <c r="G498" i="13"/>
  <c r="P498" i="13"/>
  <c r="T497" i="13"/>
  <c r="S497" i="13"/>
  <c r="Q497" i="13"/>
  <c r="P497" i="13"/>
  <c r="L497" i="13"/>
  <c r="K497" i="13"/>
  <c r="J497" i="13"/>
  <c r="I497" i="13"/>
  <c r="H497" i="13"/>
  <c r="G497" i="13"/>
  <c r="T496" i="13"/>
  <c r="S496" i="13"/>
  <c r="Q496" i="13"/>
  <c r="P496" i="13"/>
  <c r="L496" i="13"/>
  <c r="K496" i="13"/>
  <c r="J496" i="13"/>
  <c r="I496" i="13"/>
  <c r="H496" i="13"/>
  <c r="G496" i="13"/>
  <c r="T495" i="13"/>
  <c r="S495" i="13"/>
  <c r="Q495" i="13"/>
  <c r="P495" i="13"/>
  <c r="L495" i="13"/>
  <c r="K495" i="13"/>
  <c r="J495" i="13"/>
  <c r="I495" i="13"/>
  <c r="H495" i="13"/>
  <c r="G495" i="13"/>
  <c r="T494" i="13"/>
  <c r="S494" i="13"/>
  <c r="Q494" i="13"/>
  <c r="P494" i="13"/>
  <c r="L494" i="13"/>
  <c r="K494" i="13"/>
  <c r="J494" i="13"/>
  <c r="I494" i="13"/>
  <c r="H494" i="13"/>
  <c r="G494" i="13"/>
  <c r="T493" i="13"/>
  <c r="S493" i="13"/>
  <c r="Q493" i="13"/>
  <c r="P493" i="13"/>
  <c r="L493" i="13"/>
  <c r="K493" i="13"/>
  <c r="J493" i="13"/>
  <c r="I493" i="13"/>
  <c r="H493" i="13"/>
  <c r="G493" i="13"/>
  <c r="T492" i="13"/>
  <c r="S492" i="13"/>
  <c r="Q492" i="13"/>
  <c r="P492" i="13"/>
  <c r="L492" i="13"/>
  <c r="K492" i="13"/>
  <c r="J492" i="13"/>
  <c r="I492" i="13"/>
  <c r="H492" i="13"/>
  <c r="G492" i="13"/>
  <c r="T141" i="13"/>
  <c r="S141" i="13"/>
  <c r="Q141" i="13"/>
  <c r="P141" i="13"/>
  <c r="L141" i="13"/>
  <c r="K141" i="13"/>
  <c r="J141" i="13"/>
  <c r="I141" i="13"/>
  <c r="H141" i="13"/>
  <c r="G141" i="13"/>
  <c r="T140" i="13"/>
  <c r="S140" i="13"/>
  <c r="Q140" i="13"/>
  <c r="P140" i="13"/>
  <c r="R140" i="13" s="1"/>
  <c r="L140" i="13"/>
  <c r="K140" i="13"/>
  <c r="O140" i="13" s="1"/>
  <c r="J140" i="13"/>
  <c r="I140" i="13"/>
  <c r="H140" i="13"/>
  <c r="G140" i="13"/>
  <c r="T139" i="13"/>
  <c r="S139" i="13"/>
  <c r="Q139" i="13"/>
  <c r="P139" i="13"/>
  <c r="L139" i="13"/>
  <c r="K139" i="13"/>
  <c r="J139" i="13"/>
  <c r="I139" i="13"/>
  <c r="H139" i="13"/>
  <c r="G139" i="13"/>
  <c r="T138" i="13"/>
  <c r="S138" i="13"/>
  <c r="Q138" i="13"/>
  <c r="P138" i="13"/>
  <c r="L138" i="13"/>
  <c r="K138" i="13"/>
  <c r="J138" i="13"/>
  <c r="I138" i="13"/>
  <c r="H138" i="13"/>
  <c r="G138" i="13"/>
  <c r="T137" i="13"/>
  <c r="S137" i="13"/>
  <c r="Q137" i="13"/>
  <c r="P137" i="13"/>
  <c r="L137" i="13"/>
  <c r="K137" i="13"/>
  <c r="J137" i="13"/>
  <c r="I137" i="13"/>
  <c r="H137" i="13"/>
  <c r="G137" i="13"/>
  <c r="T136" i="13"/>
  <c r="S136" i="13"/>
  <c r="Q136" i="13"/>
  <c r="P136" i="13"/>
  <c r="R136" i="13" s="1"/>
  <c r="L136" i="13"/>
  <c r="K136" i="13"/>
  <c r="J136" i="13"/>
  <c r="I136" i="13"/>
  <c r="H136" i="13"/>
  <c r="G136" i="13"/>
  <c r="T135" i="13"/>
  <c r="S135" i="13"/>
  <c r="Q135" i="13"/>
  <c r="P135" i="13"/>
  <c r="L135" i="13"/>
  <c r="K135" i="13"/>
  <c r="J135" i="13"/>
  <c r="I135" i="13"/>
  <c r="H135" i="13"/>
  <c r="G135" i="13"/>
  <c r="T134" i="13"/>
  <c r="S134" i="13"/>
  <c r="Q134" i="13"/>
  <c r="P134" i="13"/>
  <c r="L134" i="13"/>
  <c r="K134" i="13"/>
  <c r="J134" i="13"/>
  <c r="I134" i="13"/>
  <c r="H134" i="13"/>
  <c r="G134" i="13"/>
  <c r="T133" i="13"/>
  <c r="S133" i="13"/>
  <c r="Q133" i="13"/>
  <c r="P133" i="13"/>
  <c r="L133" i="13"/>
  <c r="K133" i="13"/>
  <c r="J133" i="13"/>
  <c r="I133" i="13"/>
  <c r="H133" i="13"/>
  <c r="G133" i="13"/>
  <c r="T132" i="13"/>
  <c r="S132" i="13"/>
  <c r="Q132" i="13"/>
  <c r="P132" i="13"/>
  <c r="L132" i="13"/>
  <c r="K132" i="13"/>
  <c r="J132" i="13"/>
  <c r="I132" i="13"/>
  <c r="H132" i="13"/>
  <c r="G132" i="13"/>
  <c r="T131" i="13"/>
  <c r="S131" i="13"/>
  <c r="Q131" i="13"/>
  <c r="P131" i="13"/>
  <c r="L131" i="13"/>
  <c r="K131" i="13"/>
  <c r="J131" i="13"/>
  <c r="I131" i="13"/>
  <c r="H131" i="13"/>
  <c r="G131" i="13"/>
  <c r="T130" i="13"/>
  <c r="S130" i="13"/>
  <c r="Q130" i="13"/>
  <c r="P130" i="13"/>
  <c r="L130" i="13"/>
  <c r="K130" i="13"/>
  <c r="J130" i="13"/>
  <c r="I130" i="13"/>
  <c r="H130" i="13"/>
  <c r="G130" i="13"/>
  <c r="T129" i="13"/>
  <c r="S129" i="13"/>
  <c r="Q129" i="13"/>
  <c r="P129" i="13"/>
  <c r="L129" i="13"/>
  <c r="K129" i="13"/>
  <c r="J129" i="13"/>
  <c r="I129" i="13"/>
  <c r="H129" i="13"/>
  <c r="G129" i="13"/>
  <c r="T128" i="13"/>
  <c r="S128" i="13"/>
  <c r="Q128" i="13"/>
  <c r="P128" i="13"/>
  <c r="L128" i="13"/>
  <c r="K128" i="13"/>
  <c r="J128" i="13"/>
  <c r="I128" i="13"/>
  <c r="H128" i="13"/>
  <c r="G128" i="13"/>
  <c r="T127" i="13"/>
  <c r="S127" i="13"/>
  <c r="Q127" i="13"/>
  <c r="P127" i="13"/>
  <c r="L127" i="13"/>
  <c r="K127" i="13"/>
  <c r="J127" i="13"/>
  <c r="I127" i="13"/>
  <c r="H127" i="13"/>
  <c r="G127" i="13"/>
  <c r="T126" i="13"/>
  <c r="S126" i="13"/>
  <c r="Q126" i="13"/>
  <c r="P126" i="13"/>
  <c r="R126" i="13" s="1"/>
  <c r="L126" i="13"/>
  <c r="K126" i="13"/>
  <c r="J126" i="13"/>
  <c r="I126" i="13"/>
  <c r="H126" i="13"/>
  <c r="G126" i="13"/>
  <c r="T125" i="13"/>
  <c r="S125" i="13"/>
  <c r="Q125" i="13"/>
  <c r="P125" i="13"/>
  <c r="L125" i="13"/>
  <c r="K125" i="13"/>
  <c r="J125" i="13"/>
  <c r="I125" i="13"/>
  <c r="H125" i="13"/>
  <c r="G125" i="13"/>
  <c r="T124" i="13"/>
  <c r="S124" i="13"/>
  <c r="Q124" i="13"/>
  <c r="P124" i="13"/>
  <c r="L124" i="13"/>
  <c r="K124" i="13"/>
  <c r="J124" i="13"/>
  <c r="I124" i="13"/>
  <c r="H124" i="13"/>
  <c r="G124" i="13"/>
  <c r="T123" i="13"/>
  <c r="S123" i="13"/>
  <c r="Q123" i="13"/>
  <c r="P123" i="13"/>
  <c r="L123" i="13"/>
  <c r="K123" i="13"/>
  <c r="J123" i="13"/>
  <c r="I123" i="13"/>
  <c r="H123" i="13"/>
  <c r="G123" i="13"/>
  <c r="T122" i="13"/>
  <c r="S122" i="13"/>
  <c r="Q122" i="13"/>
  <c r="P122" i="13"/>
  <c r="R122" i="13" s="1"/>
  <c r="L122" i="13"/>
  <c r="K122" i="13"/>
  <c r="J122" i="13"/>
  <c r="I122" i="13"/>
  <c r="H122" i="13"/>
  <c r="G122" i="13"/>
  <c r="T121" i="13"/>
  <c r="S121" i="13"/>
  <c r="Q121" i="13"/>
  <c r="P121" i="13"/>
  <c r="L121" i="13"/>
  <c r="K121" i="13"/>
  <c r="J121" i="13"/>
  <c r="I121" i="13"/>
  <c r="H121" i="13"/>
  <c r="G121" i="13"/>
  <c r="T120" i="13"/>
  <c r="S120" i="13"/>
  <c r="Q120" i="13"/>
  <c r="P120" i="13"/>
  <c r="L120" i="13"/>
  <c r="K120" i="13"/>
  <c r="J120" i="13"/>
  <c r="I120" i="13"/>
  <c r="H120" i="13"/>
  <c r="G120" i="13"/>
  <c r="T119" i="13"/>
  <c r="S119" i="13"/>
  <c r="Q119" i="13"/>
  <c r="P119" i="13"/>
  <c r="L119" i="13"/>
  <c r="K119" i="13"/>
  <c r="J119" i="13"/>
  <c r="I119" i="13"/>
  <c r="H119" i="13"/>
  <c r="G119" i="13"/>
  <c r="T118" i="13"/>
  <c r="S118" i="13"/>
  <c r="Q118" i="13"/>
  <c r="P118" i="13"/>
  <c r="L118" i="13"/>
  <c r="K118" i="13"/>
  <c r="J118" i="13"/>
  <c r="I118" i="13"/>
  <c r="H118" i="13"/>
  <c r="G118" i="13"/>
  <c r="T117" i="13"/>
  <c r="S117" i="13"/>
  <c r="Q117" i="13"/>
  <c r="P117" i="13"/>
  <c r="L117" i="13"/>
  <c r="K117" i="13"/>
  <c r="J117" i="13"/>
  <c r="I117" i="13"/>
  <c r="H117" i="13"/>
  <c r="G117" i="13"/>
  <c r="T116" i="13"/>
  <c r="S116" i="13"/>
  <c r="Q116" i="13"/>
  <c r="P116" i="13"/>
  <c r="L116" i="13"/>
  <c r="K116" i="13"/>
  <c r="J116" i="13"/>
  <c r="I116" i="13"/>
  <c r="H116" i="13"/>
  <c r="G116" i="13"/>
  <c r="T115" i="13"/>
  <c r="S115" i="13"/>
  <c r="Q115" i="13"/>
  <c r="P115" i="13"/>
  <c r="L115" i="13"/>
  <c r="K115" i="13"/>
  <c r="J115" i="13"/>
  <c r="I115" i="13"/>
  <c r="H115" i="13"/>
  <c r="G115" i="13"/>
  <c r="T114" i="13"/>
  <c r="S114" i="13"/>
  <c r="Q114" i="13"/>
  <c r="P114" i="13"/>
  <c r="L114" i="13"/>
  <c r="K114" i="13"/>
  <c r="J114" i="13"/>
  <c r="I114" i="13"/>
  <c r="H114" i="13"/>
  <c r="G114" i="13"/>
  <c r="T113" i="13"/>
  <c r="S113" i="13"/>
  <c r="Q113" i="13"/>
  <c r="P113" i="13"/>
  <c r="L113" i="13"/>
  <c r="K113" i="13"/>
  <c r="J113" i="13"/>
  <c r="I113" i="13"/>
  <c r="H113" i="13"/>
  <c r="G113" i="13"/>
  <c r="T112" i="13"/>
  <c r="S112" i="13"/>
  <c r="Q112" i="13"/>
  <c r="P112" i="13"/>
  <c r="L112" i="13"/>
  <c r="K112" i="13"/>
  <c r="J112" i="13"/>
  <c r="I112" i="13"/>
  <c r="H112" i="13"/>
  <c r="G112" i="13"/>
  <c r="T111" i="13"/>
  <c r="S111" i="13"/>
  <c r="Q111" i="13"/>
  <c r="P111" i="13"/>
  <c r="L111" i="13"/>
  <c r="K111" i="13"/>
  <c r="J111" i="13"/>
  <c r="I111" i="13"/>
  <c r="H111" i="13"/>
  <c r="G111" i="13"/>
  <c r="T110" i="13"/>
  <c r="S110" i="13"/>
  <c r="Q110" i="13"/>
  <c r="P110" i="13"/>
  <c r="L110" i="13"/>
  <c r="K110" i="13"/>
  <c r="J110" i="13"/>
  <c r="I110" i="13"/>
  <c r="H110" i="13"/>
  <c r="G110" i="13"/>
  <c r="T109" i="13"/>
  <c r="S109" i="13"/>
  <c r="Q109" i="13"/>
  <c r="P109" i="13"/>
  <c r="L109" i="13"/>
  <c r="K109" i="13"/>
  <c r="J109" i="13"/>
  <c r="I109" i="13"/>
  <c r="H109" i="13"/>
  <c r="G109" i="13"/>
  <c r="T108" i="13"/>
  <c r="S108" i="13"/>
  <c r="L108" i="13"/>
  <c r="K108" i="13"/>
  <c r="J108" i="13"/>
  <c r="I108" i="13"/>
  <c r="H108" i="13"/>
  <c r="G108" i="13"/>
  <c r="P108" i="13"/>
  <c r="T107" i="13"/>
  <c r="S107" i="13"/>
  <c r="Q107" i="13"/>
  <c r="P107" i="13"/>
  <c r="L107" i="13"/>
  <c r="K107" i="13"/>
  <c r="J107" i="13"/>
  <c r="I107" i="13"/>
  <c r="H107" i="13"/>
  <c r="G107" i="13"/>
  <c r="T106" i="13"/>
  <c r="S106" i="13"/>
  <c r="Q106" i="13"/>
  <c r="R106" i="13" s="1"/>
  <c r="P106" i="13"/>
  <c r="L106" i="13"/>
  <c r="K106" i="13"/>
  <c r="J106" i="13"/>
  <c r="I106" i="13"/>
  <c r="H106" i="13"/>
  <c r="G106" i="13"/>
  <c r="T105" i="13"/>
  <c r="S105" i="13"/>
  <c r="Q105" i="13"/>
  <c r="R105" i="13" s="1"/>
  <c r="P105" i="13"/>
  <c r="L105" i="13"/>
  <c r="K105" i="13"/>
  <c r="J105" i="13"/>
  <c r="I105" i="13"/>
  <c r="H105" i="13"/>
  <c r="G105" i="13"/>
  <c r="T104" i="13"/>
  <c r="S104" i="13"/>
  <c r="Q104" i="13"/>
  <c r="P104" i="13"/>
  <c r="R104" i="13" s="1"/>
  <c r="L104" i="13"/>
  <c r="K104" i="13"/>
  <c r="J104" i="13"/>
  <c r="I104" i="13"/>
  <c r="H104" i="13"/>
  <c r="G104" i="13"/>
  <c r="T103" i="13"/>
  <c r="S103" i="13"/>
  <c r="Q103" i="13"/>
  <c r="P103" i="13"/>
  <c r="L103" i="13"/>
  <c r="K103" i="13"/>
  <c r="J103" i="13"/>
  <c r="I103" i="13"/>
  <c r="H103" i="13"/>
  <c r="G103" i="13"/>
  <c r="T102" i="13"/>
  <c r="S102" i="13"/>
  <c r="Q102" i="13"/>
  <c r="P102" i="13"/>
  <c r="L102" i="13"/>
  <c r="K102" i="13"/>
  <c r="J102" i="13"/>
  <c r="I102" i="13"/>
  <c r="H102" i="13"/>
  <c r="G102" i="13"/>
  <c r="T101" i="13"/>
  <c r="S101" i="13"/>
  <c r="Q101" i="13"/>
  <c r="P101" i="13"/>
  <c r="L101" i="13"/>
  <c r="K101" i="13"/>
  <c r="J101" i="13"/>
  <c r="I101" i="13"/>
  <c r="H101" i="13"/>
  <c r="G101" i="13"/>
  <c r="T100" i="13"/>
  <c r="S100" i="13"/>
  <c r="Q100" i="13"/>
  <c r="R100" i="13" s="1"/>
  <c r="P100" i="13"/>
  <c r="L100" i="13"/>
  <c r="K100" i="13"/>
  <c r="J100" i="13"/>
  <c r="I100" i="13"/>
  <c r="H100" i="13"/>
  <c r="G100" i="13"/>
  <c r="T99" i="13"/>
  <c r="S99" i="13"/>
  <c r="Q99" i="13"/>
  <c r="P99" i="13"/>
  <c r="L99" i="13"/>
  <c r="K99" i="13"/>
  <c r="J99" i="13"/>
  <c r="I99" i="13"/>
  <c r="H99" i="13"/>
  <c r="G99" i="13"/>
  <c r="T98" i="13"/>
  <c r="S98" i="13"/>
  <c r="Q98" i="13"/>
  <c r="P98" i="13"/>
  <c r="R98" i="13" s="1"/>
  <c r="L98" i="13"/>
  <c r="K98" i="13"/>
  <c r="J98" i="13"/>
  <c r="I98" i="13"/>
  <c r="H98" i="13"/>
  <c r="G98" i="13"/>
  <c r="T97" i="13"/>
  <c r="S97" i="13"/>
  <c r="Q97" i="13"/>
  <c r="P97" i="13"/>
  <c r="L97" i="13"/>
  <c r="K97" i="13"/>
  <c r="J97" i="13"/>
  <c r="I97" i="13"/>
  <c r="H97" i="13"/>
  <c r="G97" i="13"/>
  <c r="T96" i="13"/>
  <c r="S96" i="13"/>
  <c r="Q96" i="13"/>
  <c r="R96" i="13" s="1"/>
  <c r="P96" i="13"/>
  <c r="L96" i="13"/>
  <c r="K96" i="13"/>
  <c r="J96" i="13"/>
  <c r="I96" i="13"/>
  <c r="H96" i="13"/>
  <c r="G96" i="13"/>
  <c r="T95" i="13"/>
  <c r="S95" i="13"/>
  <c r="Q95" i="13"/>
  <c r="P95" i="13"/>
  <c r="L95" i="13"/>
  <c r="K95" i="13"/>
  <c r="J95" i="13"/>
  <c r="I95" i="13"/>
  <c r="H95" i="13"/>
  <c r="G95" i="13"/>
  <c r="T94" i="13"/>
  <c r="S94" i="13"/>
  <c r="Q94" i="13"/>
  <c r="R94" i="13" s="1"/>
  <c r="P94" i="13"/>
  <c r="L94" i="13"/>
  <c r="K94" i="13"/>
  <c r="J94" i="13"/>
  <c r="I94" i="13"/>
  <c r="H94" i="13"/>
  <c r="G94" i="13"/>
  <c r="T93" i="13"/>
  <c r="S93" i="13"/>
  <c r="Q93" i="13"/>
  <c r="P93" i="13"/>
  <c r="L93" i="13"/>
  <c r="K93" i="13"/>
  <c r="J93" i="13"/>
  <c r="I93" i="13"/>
  <c r="H93" i="13"/>
  <c r="G93" i="13"/>
  <c r="T92" i="13"/>
  <c r="S92" i="13"/>
  <c r="Q92" i="13"/>
  <c r="P92" i="13"/>
  <c r="R92" i="13" s="1"/>
  <c r="L92" i="13"/>
  <c r="K92" i="13"/>
  <c r="J92" i="13"/>
  <c r="I92" i="13"/>
  <c r="H92" i="13"/>
  <c r="G92" i="13"/>
  <c r="T91" i="13"/>
  <c r="S91" i="13"/>
  <c r="Q91" i="13"/>
  <c r="P91" i="13"/>
  <c r="L91" i="13"/>
  <c r="K91" i="13"/>
  <c r="J91" i="13"/>
  <c r="I91" i="13"/>
  <c r="H91" i="13"/>
  <c r="G91" i="13"/>
  <c r="T90" i="13"/>
  <c r="S90" i="13"/>
  <c r="Q90" i="13"/>
  <c r="R90" i="13" s="1"/>
  <c r="P90" i="13"/>
  <c r="L90" i="13"/>
  <c r="K90" i="13"/>
  <c r="J90" i="13"/>
  <c r="I90" i="13"/>
  <c r="H90" i="13"/>
  <c r="G90" i="13"/>
  <c r="T89" i="13"/>
  <c r="S89" i="13"/>
  <c r="Q89" i="13"/>
  <c r="P89" i="13"/>
  <c r="L89" i="13"/>
  <c r="K89" i="13"/>
  <c r="J89" i="13"/>
  <c r="I89" i="13"/>
  <c r="H89" i="13"/>
  <c r="G89" i="13"/>
  <c r="T88" i="13"/>
  <c r="S88" i="13"/>
  <c r="Q88" i="13"/>
  <c r="P88" i="13"/>
  <c r="L88" i="13"/>
  <c r="K88" i="13"/>
  <c r="J88" i="13"/>
  <c r="I88" i="13"/>
  <c r="H88" i="13"/>
  <c r="G88" i="13"/>
  <c r="T87" i="13"/>
  <c r="S87" i="13"/>
  <c r="Q87" i="13"/>
  <c r="P87" i="13"/>
  <c r="L87" i="13"/>
  <c r="K87" i="13"/>
  <c r="J87" i="13"/>
  <c r="I87" i="13"/>
  <c r="H87" i="13"/>
  <c r="G87" i="13"/>
  <c r="T86" i="13"/>
  <c r="S86" i="13"/>
  <c r="Q86" i="13"/>
  <c r="P86" i="13"/>
  <c r="R86" i="13" s="1"/>
  <c r="L86" i="13"/>
  <c r="K86" i="13"/>
  <c r="J86" i="13"/>
  <c r="O86" i="13" s="1"/>
  <c r="I86" i="13"/>
  <c r="H86" i="13"/>
  <c r="G86" i="13"/>
  <c r="T85" i="13"/>
  <c r="S85" i="13"/>
  <c r="Q85" i="13"/>
  <c r="R85" i="13" s="1"/>
  <c r="P85" i="13"/>
  <c r="L85" i="13"/>
  <c r="K85" i="13"/>
  <c r="J85" i="13"/>
  <c r="I85" i="13"/>
  <c r="H85" i="13"/>
  <c r="G85" i="13"/>
  <c r="T84" i="13"/>
  <c r="S84" i="13"/>
  <c r="Q84" i="13"/>
  <c r="P84" i="13"/>
  <c r="L84" i="13"/>
  <c r="K84" i="13"/>
  <c r="J84" i="13"/>
  <c r="I84" i="13"/>
  <c r="H84" i="13"/>
  <c r="G84" i="13"/>
  <c r="T83" i="13"/>
  <c r="S83" i="13"/>
  <c r="Q83" i="13"/>
  <c r="P83" i="13"/>
  <c r="L83" i="13"/>
  <c r="K83" i="13"/>
  <c r="J83" i="13"/>
  <c r="I83" i="13"/>
  <c r="H83" i="13"/>
  <c r="G83" i="13"/>
  <c r="T82" i="13"/>
  <c r="S82" i="13"/>
  <c r="Q82" i="13"/>
  <c r="P82" i="13"/>
  <c r="L82" i="13"/>
  <c r="K82" i="13"/>
  <c r="J82" i="13"/>
  <c r="I82" i="13"/>
  <c r="H82" i="13"/>
  <c r="G82" i="13"/>
  <c r="O522" i="23"/>
  <c r="R177" i="23"/>
  <c r="R189" i="23"/>
  <c r="R195" i="23"/>
  <c r="R201" i="23"/>
  <c r="R213" i="23"/>
  <c r="R273" i="23"/>
  <c r="R370" i="23"/>
  <c r="R376" i="23"/>
  <c r="R388" i="23"/>
  <c r="R412" i="23"/>
  <c r="R424" i="23"/>
  <c r="R448" i="23"/>
  <c r="R472" i="23"/>
  <c r="O756" i="23"/>
  <c r="O732" i="23"/>
  <c r="O684" i="23"/>
  <c r="O736" i="23"/>
  <c r="O724" i="23"/>
  <c r="O708" i="23"/>
  <c r="O700" i="23"/>
  <c r="O686" i="23"/>
  <c r="O676" i="23"/>
  <c r="O524" i="23"/>
  <c r="O498" i="23"/>
  <c r="O475" i="23"/>
  <c r="R172" i="23"/>
  <c r="R208" i="23"/>
  <c r="R232" i="23"/>
  <c r="R250" i="23"/>
  <c r="R256" i="23"/>
  <c r="R259" i="23"/>
  <c r="R262" i="23"/>
  <c r="R271" i="23"/>
  <c r="R359" i="23"/>
  <c r="R368" i="23"/>
  <c r="R371" i="23"/>
  <c r="R380" i="23"/>
  <c r="R389" i="23"/>
  <c r="R401" i="23"/>
  <c r="R407" i="23"/>
  <c r="R419" i="23"/>
  <c r="R431" i="23"/>
  <c r="R437" i="23"/>
  <c r="R443" i="23"/>
  <c r="R449" i="23"/>
  <c r="R455" i="23"/>
  <c r="R467" i="23"/>
  <c r="O151" i="23"/>
  <c r="R173" i="23"/>
  <c r="R179" i="23"/>
  <c r="R191" i="23"/>
  <c r="R203" i="23"/>
  <c r="R206" i="23"/>
  <c r="R215" i="23"/>
  <c r="R218" i="23"/>
  <c r="R224" i="23"/>
  <c r="R230" i="23"/>
  <c r="R233" i="23"/>
  <c r="R236" i="23"/>
  <c r="R242" i="23"/>
  <c r="R245" i="23"/>
  <c r="R251" i="23"/>
  <c r="R269" i="23"/>
  <c r="R360" i="23"/>
  <c r="R366" i="23"/>
  <c r="R372" i="23"/>
  <c r="R378" i="23"/>
  <c r="R384" i="23"/>
  <c r="R405" i="23"/>
  <c r="R414" i="23"/>
  <c r="O760" i="23"/>
  <c r="O758" i="23"/>
  <c r="O710" i="23"/>
  <c r="R438" i="23"/>
  <c r="R444" i="23"/>
  <c r="R450" i="23"/>
  <c r="R453" i="23"/>
  <c r="R456" i="23"/>
  <c r="R462" i="23"/>
  <c r="R465" i="23"/>
  <c r="R468" i="23"/>
  <c r="R474" i="23"/>
  <c r="R480" i="23"/>
  <c r="R486" i="23"/>
  <c r="R492" i="23"/>
  <c r="R498" i="23"/>
  <c r="R783" i="23"/>
  <c r="O750" i="23"/>
  <c r="O702" i="23"/>
  <c r="O701" i="23"/>
  <c r="O744" i="23"/>
  <c r="O742" i="23"/>
  <c r="O694" i="23"/>
  <c r="O726" i="23"/>
  <c r="O680" i="23"/>
  <c r="O754" i="23"/>
  <c r="O738" i="23"/>
  <c r="O722" i="23"/>
  <c r="O706" i="23"/>
  <c r="O690" i="23"/>
  <c r="O674" i="23"/>
  <c r="O173" i="23"/>
  <c r="R143" i="13"/>
  <c r="R149" i="13"/>
  <c r="R153" i="13"/>
  <c r="R154" i="13"/>
  <c r="R160" i="13"/>
  <c r="R163" i="13"/>
  <c r="R169" i="13"/>
  <c r="R170" i="13"/>
  <c r="R172" i="13"/>
  <c r="R175" i="13"/>
  <c r="R176" i="13"/>
  <c r="R177" i="13"/>
  <c r="R183" i="13"/>
  <c r="R184" i="13"/>
  <c r="R187" i="13"/>
  <c r="R189" i="13"/>
  <c r="R197" i="13"/>
  <c r="R199" i="13"/>
  <c r="R200" i="13"/>
  <c r="R202" i="13"/>
  <c r="R207" i="13"/>
  <c r="R208" i="13"/>
  <c r="R211" i="13"/>
  <c r="R212" i="13"/>
  <c r="R213" i="13"/>
  <c r="R214" i="13"/>
  <c r="R220" i="13"/>
  <c r="R223" i="13"/>
  <c r="R229" i="13"/>
  <c r="R230" i="13"/>
  <c r="R240" i="13"/>
  <c r="R241" i="13"/>
  <c r="R242" i="13"/>
  <c r="R243" i="13"/>
  <c r="R246" i="13"/>
  <c r="R248" i="13"/>
  <c r="R252" i="13"/>
  <c r="R253" i="13"/>
  <c r="R254" i="13"/>
  <c r="R255" i="13"/>
  <c r="R259" i="13"/>
  <c r="R261" i="13"/>
  <c r="R264" i="13"/>
  <c r="R265" i="13"/>
  <c r="R267" i="13"/>
  <c r="R270" i="13"/>
  <c r="R277" i="13"/>
  <c r="R278" i="13"/>
  <c r="R279" i="13"/>
  <c r="R282" i="13"/>
  <c r="R283" i="13"/>
  <c r="R285" i="13"/>
  <c r="R288" i="13"/>
  <c r="R289" i="13"/>
  <c r="R290" i="13"/>
  <c r="R291" i="13"/>
  <c r="R302" i="13"/>
  <c r="R307" i="13"/>
  <c r="R308" i="13"/>
  <c r="R314" i="13"/>
  <c r="R317" i="13"/>
  <c r="R320" i="13"/>
  <c r="R324" i="13"/>
  <c r="R326" i="13"/>
  <c r="R329" i="13"/>
  <c r="R332" i="13"/>
  <c r="R338" i="13"/>
  <c r="R347" i="13"/>
  <c r="R348" i="13"/>
  <c r="R353" i="13"/>
  <c r="R354" i="13"/>
  <c r="R356" i="13"/>
  <c r="R360" i="13"/>
  <c r="R361" i="13"/>
  <c r="R362" i="13"/>
  <c r="R365" i="13"/>
  <c r="R367" i="13"/>
  <c r="R370" i="13"/>
  <c r="R376" i="13"/>
  <c r="R377" i="13"/>
  <c r="R379" i="13"/>
  <c r="R382" i="13"/>
  <c r="R390" i="13"/>
  <c r="R391" i="13"/>
  <c r="R400" i="13"/>
  <c r="R402" i="13"/>
  <c r="R403" i="13"/>
  <c r="R406" i="13"/>
  <c r="R407" i="13"/>
  <c r="R421" i="13"/>
  <c r="R437" i="13"/>
  <c r="R449" i="13"/>
  <c r="R451" i="13"/>
  <c r="R455" i="13"/>
  <c r="R459" i="13"/>
  <c r="R465" i="13"/>
  <c r="R471" i="13"/>
  <c r="R473" i="13"/>
  <c r="R477" i="13"/>
  <c r="R479" i="13"/>
  <c r="R483" i="13"/>
  <c r="R485" i="13"/>
  <c r="R489" i="13"/>
  <c r="O739" i="23"/>
  <c r="O465" i="23"/>
  <c r="O453" i="23"/>
  <c r="O445" i="23"/>
  <c r="O437" i="23"/>
  <c r="O433" i="23"/>
  <c r="R94" i="23"/>
  <c r="R95" i="23"/>
  <c r="R98" i="23"/>
  <c r="R100" i="23"/>
  <c r="R101" i="23"/>
  <c r="R104" i="23"/>
  <c r="R106" i="23"/>
  <c r="R107" i="23"/>
  <c r="R110" i="23"/>
  <c r="R112" i="23"/>
  <c r="R113" i="23"/>
  <c r="R116" i="23"/>
  <c r="R118" i="23"/>
  <c r="R119" i="23"/>
  <c r="R122" i="23"/>
  <c r="R124" i="23"/>
  <c r="R125" i="23"/>
  <c r="R128" i="23"/>
  <c r="R130" i="23"/>
  <c r="R131" i="23"/>
  <c r="R134" i="23"/>
  <c r="R136" i="23"/>
  <c r="R137" i="23"/>
  <c r="R140" i="23"/>
  <c r="R141" i="23"/>
  <c r="R142" i="23"/>
  <c r="R143" i="23"/>
  <c r="R146" i="23"/>
  <c r="R148" i="23"/>
  <c r="R149" i="23"/>
  <c r="R152" i="23"/>
  <c r="R153" i="23"/>
  <c r="R154" i="23"/>
  <c r="R155" i="23"/>
  <c r="R158" i="23"/>
  <c r="R631" i="23"/>
  <c r="R637" i="23"/>
  <c r="R641" i="23"/>
  <c r="R643" i="23"/>
  <c r="R647" i="23"/>
  <c r="R649" i="23"/>
  <c r="R655" i="23"/>
  <c r="R659" i="23"/>
  <c r="R661" i="23"/>
  <c r="R667" i="23"/>
  <c r="R671" i="23"/>
  <c r="R673" i="23"/>
  <c r="R675" i="23"/>
  <c r="R679" i="23"/>
  <c r="R683" i="23"/>
  <c r="R685" i="23"/>
  <c r="R691" i="23"/>
  <c r="R695" i="23"/>
  <c r="R697" i="23"/>
  <c r="R703" i="23"/>
  <c r="R707" i="23"/>
  <c r="R709" i="23"/>
  <c r="R713" i="23"/>
  <c r="R715" i="23"/>
  <c r="R721" i="23"/>
  <c r="R727" i="23"/>
  <c r="R731" i="23"/>
  <c r="R733" i="23"/>
  <c r="R737" i="23"/>
  <c r="R739" i="23"/>
  <c r="R743" i="23"/>
  <c r="R745" i="23"/>
  <c r="R751" i="23"/>
  <c r="R755" i="23"/>
  <c r="R757" i="23"/>
  <c r="R83" i="23"/>
  <c r="R86" i="23"/>
  <c r="R87" i="23"/>
  <c r="R88" i="23"/>
  <c r="R89" i="23"/>
  <c r="R92" i="23"/>
  <c r="R160" i="23"/>
  <c r="R161" i="23"/>
  <c r="R164" i="23"/>
  <c r="R165" i="23"/>
  <c r="R166" i="23"/>
  <c r="R167" i="23"/>
  <c r="R275" i="23"/>
  <c r="R277" i="23"/>
  <c r="R280" i="23"/>
  <c r="R281" i="23"/>
  <c r="R283" i="23"/>
  <c r="R286" i="23"/>
  <c r="R287" i="23"/>
  <c r="R289" i="23"/>
  <c r="R293" i="23"/>
  <c r="R295" i="23"/>
  <c r="R296" i="23"/>
  <c r="R298" i="23"/>
  <c r="R299" i="23"/>
  <c r="R301" i="23"/>
  <c r="R305" i="23"/>
  <c r="R307" i="23"/>
  <c r="R310" i="23"/>
  <c r="R311" i="23"/>
  <c r="R313" i="23"/>
  <c r="R314" i="23"/>
  <c r="R315" i="23"/>
  <c r="R317" i="23"/>
  <c r="R319" i="23"/>
  <c r="R322" i="23"/>
  <c r="R323" i="23"/>
  <c r="R325" i="23"/>
  <c r="R327" i="23"/>
  <c r="R328" i="23"/>
  <c r="R329" i="23"/>
  <c r="R331" i="23"/>
  <c r="R335" i="23"/>
  <c r="R336" i="23"/>
  <c r="R337" i="23"/>
  <c r="R338" i="23"/>
  <c r="R339" i="23"/>
  <c r="R340" i="23"/>
  <c r="R341" i="23"/>
  <c r="R343" i="23"/>
  <c r="R346" i="23"/>
  <c r="R347" i="23"/>
  <c r="R349" i="23"/>
  <c r="R350" i="23"/>
  <c r="R351" i="23"/>
  <c r="R352" i="23"/>
  <c r="R353" i="23"/>
  <c r="R355" i="23"/>
  <c r="R505" i="23"/>
  <c r="R511" i="23"/>
  <c r="R515" i="23"/>
  <c r="R516" i="23"/>
  <c r="R517" i="23"/>
  <c r="R521" i="23"/>
  <c r="R523" i="23"/>
  <c r="R529" i="23"/>
  <c r="R533" i="23"/>
  <c r="R535" i="23"/>
  <c r="R541" i="23"/>
  <c r="R545" i="23"/>
  <c r="R547" i="23"/>
  <c r="R551" i="23"/>
  <c r="R553" i="23"/>
  <c r="R559" i="23"/>
  <c r="R565" i="23"/>
  <c r="R569" i="23"/>
  <c r="R571" i="23"/>
  <c r="R577" i="23"/>
  <c r="R580" i="23"/>
  <c r="R583" i="23"/>
  <c r="R587" i="23"/>
  <c r="R589" i="23"/>
  <c r="R595" i="23"/>
  <c r="R601" i="23"/>
  <c r="R605" i="23"/>
  <c r="R607" i="23"/>
  <c r="R611" i="23"/>
  <c r="R613" i="23"/>
  <c r="R617" i="23"/>
  <c r="R619" i="23"/>
  <c r="R625" i="23"/>
  <c r="Q759" i="23"/>
  <c r="Q780" i="23"/>
  <c r="R780" i="23" s="1"/>
  <c r="Q93" i="23"/>
  <c r="Q170" i="23"/>
  <c r="R170" i="23"/>
  <c r="Q357" i="23"/>
  <c r="R357" i="23" s="1"/>
  <c r="Q274" i="23"/>
  <c r="R274" i="23" s="1"/>
  <c r="Q500" i="23"/>
  <c r="Q629" i="23"/>
  <c r="R702" i="23"/>
  <c r="R764" i="23"/>
  <c r="R768" i="23"/>
  <c r="R770" i="23"/>
  <c r="R774" i="23"/>
  <c r="R776" i="23"/>
  <c r="R84" i="13"/>
  <c r="R102" i="13"/>
  <c r="R114" i="13"/>
  <c r="R118" i="13"/>
  <c r="R754" i="13"/>
  <c r="R639" i="13"/>
  <c r="R647" i="13"/>
  <c r="R652" i="13"/>
  <c r="R164" i="13"/>
  <c r="R166" i="13"/>
  <c r="R178" i="13"/>
  <c r="R181" i="13"/>
  <c r="R190" i="13"/>
  <c r="R191" i="13"/>
  <c r="R193" i="13"/>
  <c r="R194" i="13"/>
  <c r="R195" i="13"/>
  <c r="R218" i="13"/>
  <c r="R219" i="13"/>
  <c r="R224" i="13"/>
  <c r="R226" i="13"/>
  <c r="R232" i="13"/>
  <c r="R235" i="13"/>
  <c r="R236" i="13"/>
  <c r="R249" i="13"/>
  <c r="R250" i="13"/>
  <c r="R258" i="13"/>
  <c r="R271" i="13"/>
  <c r="R273" i="13"/>
  <c r="R276" i="13"/>
  <c r="R294" i="13"/>
  <c r="R295" i="13"/>
  <c r="R296" i="13"/>
  <c r="R299" i="13"/>
  <c r="R300" i="13"/>
  <c r="R305" i="13"/>
  <c r="R306" i="13"/>
  <c r="R311" i="13"/>
  <c r="R312" i="13"/>
  <c r="R318" i="13"/>
  <c r="R323" i="13"/>
  <c r="R335" i="13"/>
  <c r="R336" i="13"/>
  <c r="R341" i="13"/>
  <c r="R342" i="13"/>
  <c r="R343" i="13"/>
  <c r="R344" i="13"/>
  <c r="R350" i="13"/>
  <c r="R359" i="13"/>
  <c r="R371" i="13"/>
  <c r="R373" i="13"/>
  <c r="R383" i="13"/>
  <c r="R385" i="13"/>
  <c r="R388" i="13"/>
  <c r="R394" i="13"/>
  <c r="R395" i="13"/>
  <c r="R397" i="13"/>
  <c r="R409" i="13"/>
  <c r="R413" i="13"/>
  <c r="R415" i="13"/>
  <c r="R425" i="13"/>
  <c r="R427" i="13"/>
  <c r="R433" i="13"/>
  <c r="R439" i="13"/>
  <c r="R443" i="13"/>
  <c r="R445" i="13"/>
  <c r="O215" i="13"/>
  <c r="O217" i="13"/>
  <c r="O221" i="13"/>
  <c r="O227" i="13"/>
  <c r="O228" i="13"/>
  <c r="O230" i="13"/>
  <c r="O233" i="13"/>
  <c r="O234" i="13"/>
  <c r="O235" i="13"/>
  <c r="Q237" i="13"/>
  <c r="R237" i="13"/>
  <c r="O245" i="13"/>
  <c r="O246" i="13"/>
  <c r="O257" i="13"/>
  <c r="O258" i="13"/>
  <c r="O259" i="13"/>
  <c r="O263" i="13"/>
  <c r="Q266" i="13"/>
  <c r="O268" i="13"/>
  <c r="O274" i="13"/>
  <c r="O275" i="13"/>
  <c r="O276" i="13"/>
  <c r="O277" i="13"/>
  <c r="O280" i="13"/>
  <c r="O286" i="13"/>
  <c r="O287" i="13"/>
  <c r="O288" i="13"/>
  <c r="O292" i="13"/>
  <c r="Q297" i="13"/>
  <c r="R297" i="13"/>
  <c r="O298" i="13"/>
  <c r="O299" i="13"/>
  <c r="O305" i="13"/>
  <c r="O311" i="13"/>
  <c r="O317" i="13"/>
  <c r="O322" i="13"/>
  <c r="Q325" i="13"/>
  <c r="O328" i="13"/>
  <c r="O145" i="13"/>
  <c r="O146" i="13"/>
  <c r="O147" i="13"/>
  <c r="Q151" i="13"/>
  <c r="R151" i="13"/>
  <c r="O157" i="13"/>
  <c r="O169" i="13"/>
  <c r="O175" i="13"/>
  <c r="O181" i="13"/>
  <c r="O187" i="13"/>
  <c r="O192" i="13"/>
  <c r="Q408" i="13"/>
  <c r="O410" i="13"/>
  <c r="O412" i="13"/>
  <c r="O416" i="13"/>
  <c r="O417" i="13"/>
  <c r="O422" i="13"/>
  <c r="O424" i="13"/>
  <c r="O426" i="13"/>
  <c r="O428" i="13"/>
  <c r="O429" i="13"/>
  <c r="O430" i="13"/>
  <c r="O434" i="13"/>
  <c r="O440" i="13"/>
  <c r="O441" i="13"/>
  <c r="O442" i="13"/>
  <c r="O446" i="13"/>
  <c r="O448" i="13"/>
  <c r="O449" i="13"/>
  <c r="O452" i="13"/>
  <c r="O454" i="13"/>
  <c r="Q456" i="13"/>
  <c r="R456" i="13"/>
  <c r="O458" i="13"/>
  <c r="O459" i="13"/>
  <c r="O471" i="13"/>
  <c r="O472" i="13"/>
  <c r="O473" i="13"/>
  <c r="O476" i="13"/>
  <c r="O488" i="13"/>
  <c r="O365" i="13"/>
  <c r="Q366" i="13"/>
  <c r="R366" i="13" s="1"/>
  <c r="O376" i="13"/>
  <c r="O381" i="13"/>
  <c r="O382" i="13"/>
  <c r="O388" i="13"/>
  <c r="O393" i="13"/>
  <c r="O394" i="13"/>
  <c r="O406" i="13"/>
  <c r="R528" i="13"/>
  <c r="R537" i="13"/>
  <c r="R540" i="13"/>
  <c r="R557" i="13"/>
  <c r="Q196" i="13"/>
  <c r="R196" i="13"/>
  <c r="O198" i="13"/>
  <c r="R569" i="13"/>
  <c r="R575" i="13"/>
  <c r="Q577" i="13"/>
  <c r="R579" i="13"/>
  <c r="R581" i="13"/>
  <c r="R587" i="13"/>
  <c r="R591" i="13"/>
  <c r="R593" i="13"/>
  <c r="O596" i="13"/>
  <c r="R599" i="13"/>
  <c r="R603" i="13"/>
  <c r="R605" i="13"/>
  <c r="R609" i="13"/>
  <c r="R611" i="13"/>
  <c r="R615" i="13"/>
  <c r="O617" i="13"/>
  <c r="R617" i="13"/>
  <c r="O620" i="13"/>
  <c r="Q621" i="13"/>
  <c r="R623" i="13"/>
  <c r="O626" i="13"/>
  <c r="R627" i="13"/>
  <c r="O197" i="13"/>
  <c r="O201" i="13"/>
  <c r="O203" i="13"/>
  <c r="O209" i="13"/>
  <c r="O211" i="13"/>
  <c r="O333" i="13"/>
  <c r="O335" i="13"/>
  <c r="O339" i="13"/>
  <c r="O341" i="13"/>
  <c r="O345" i="13"/>
  <c r="O351" i="13"/>
  <c r="O357" i="13"/>
  <c r="O359" i="13"/>
  <c r="O363" i="13"/>
  <c r="O340" i="13"/>
  <c r="O346" i="13"/>
  <c r="O364" i="13"/>
  <c r="R412" i="13"/>
  <c r="R414" i="13"/>
  <c r="R418" i="13"/>
  <c r="R420" i="13"/>
  <c r="R424" i="13"/>
  <c r="R430" i="13"/>
  <c r="R432" i="13"/>
  <c r="R436" i="13"/>
  <c r="R438" i="13"/>
  <c r="R442" i="13"/>
  <c r="R444" i="13"/>
  <c r="R448" i="13"/>
  <c r="R454" i="13"/>
  <c r="R460" i="13"/>
  <c r="R462" i="13"/>
  <c r="R466" i="13"/>
  <c r="R468" i="13"/>
  <c r="R472" i="13"/>
  <c r="R474" i="13"/>
  <c r="R478" i="13"/>
  <c r="R480" i="13"/>
  <c r="R484" i="13"/>
  <c r="R486" i="13"/>
  <c r="R490" i="13"/>
  <c r="Q664" i="13"/>
  <c r="Q543" i="13"/>
  <c r="R543" i="13" s="1"/>
  <c r="R700" i="13"/>
  <c r="Q706" i="13"/>
  <c r="O714" i="13"/>
  <c r="R716" i="13"/>
  <c r="R718" i="13"/>
  <c r="R724" i="13"/>
  <c r="R556" i="13"/>
  <c r="R592" i="13"/>
  <c r="R598" i="13"/>
  <c r="R608" i="13"/>
  <c r="R610" i="13"/>
  <c r="R612" i="13"/>
  <c r="Q780" i="13"/>
  <c r="O633" i="13"/>
  <c r="R653" i="13"/>
  <c r="R681" i="13"/>
  <c r="R687" i="13"/>
  <c r="R693" i="13"/>
  <c r="R701" i="13"/>
  <c r="R717" i="13"/>
  <c r="R719" i="13"/>
  <c r="Q751" i="13"/>
  <c r="R751" i="13" s="1"/>
  <c r="R132" i="13"/>
  <c r="R137" i="13"/>
  <c r="R494" i="13"/>
  <c r="Q498" i="13"/>
  <c r="R499" i="13"/>
  <c r="R517" i="13"/>
  <c r="R762" i="13"/>
  <c r="R766" i="13"/>
  <c r="Q108" i="13"/>
  <c r="H24" i="23"/>
  <c r="H18" i="23"/>
  <c r="H25" i="23"/>
  <c r="H19" i="23"/>
  <c r="H24" i="13"/>
  <c r="H25" i="13"/>
  <c r="H19" i="13"/>
  <c r="H18" i="13"/>
  <c r="C1" i="25"/>
  <c r="F1" i="9" s="1"/>
  <c r="F403" i="9" s="1"/>
  <c r="S55" i="13"/>
  <c r="T55" i="13"/>
  <c r="S56" i="13"/>
  <c r="T56" i="13"/>
  <c r="S57" i="13"/>
  <c r="T57" i="13"/>
  <c r="S58" i="13"/>
  <c r="T58" i="13"/>
  <c r="S59" i="13"/>
  <c r="T59" i="13"/>
  <c r="S60" i="13"/>
  <c r="T60" i="13"/>
  <c r="S61" i="13"/>
  <c r="T61" i="13"/>
  <c r="S62" i="13"/>
  <c r="T62" i="13"/>
  <c r="S63" i="13"/>
  <c r="T63" i="13"/>
  <c r="S64" i="13"/>
  <c r="T64" i="13"/>
  <c r="S65" i="13"/>
  <c r="T65" i="13"/>
  <c r="S66" i="13"/>
  <c r="T66" i="13"/>
  <c r="S67" i="13"/>
  <c r="T67" i="13"/>
  <c r="S68" i="13"/>
  <c r="T68" i="13"/>
  <c r="S69" i="13"/>
  <c r="T69" i="13"/>
  <c r="S70" i="13"/>
  <c r="T70" i="13"/>
  <c r="S71" i="13"/>
  <c r="T71" i="13"/>
  <c r="S72" i="13"/>
  <c r="T72" i="13"/>
  <c r="S73" i="13"/>
  <c r="T73" i="13"/>
  <c r="S74" i="13"/>
  <c r="T74" i="13"/>
  <c r="S75" i="13"/>
  <c r="T75" i="13"/>
  <c r="S76" i="13"/>
  <c r="T76" i="13"/>
  <c r="S77" i="13"/>
  <c r="T77" i="13"/>
  <c r="S78" i="13"/>
  <c r="T78" i="13"/>
  <c r="S79" i="13"/>
  <c r="T79" i="13"/>
  <c r="S80" i="13"/>
  <c r="T80" i="13"/>
  <c r="S81" i="13"/>
  <c r="T81" i="13"/>
  <c r="S520" i="13"/>
  <c r="T520" i="13"/>
  <c r="S784" i="13"/>
  <c r="T784" i="13"/>
  <c r="T54" i="13"/>
  <c r="S54" i="13"/>
  <c r="N9" i="23"/>
  <c r="F21" i="23"/>
  <c r="G21" i="23"/>
  <c r="F27" i="23"/>
  <c r="G27" i="23"/>
  <c r="G54" i="23"/>
  <c r="G55" i="23"/>
  <c r="G784" i="23"/>
  <c r="H54" i="23"/>
  <c r="H55" i="23"/>
  <c r="H784" i="23"/>
  <c r="I54" i="23"/>
  <c r="I55" i="23"/>
  <c r="I784" i="23"/>
  <c r="J54" i="23"/>
  <c r="O54" i="23" s="1"/>
  <c r="K54" i="23"/>
  <c r="J55" i="23"/>
  <c r="K55" i="23"/>
  <c r="J784" i="23"/>
  <c r="K784" i="23"/>
  <c r="B31" i="23"/>
  <c r="B32" i="23"/>
  <c r="B33" i="23"/>
  <c r="P54" i="23"/>
  <c r="Q54" i="23"/>
  <c r="R54" i="23"/>
  <c r="P55" i="23"/>
  <c r="Q55" i="23"/>
  <c r="P56" i="23"/>
  <c r="Q56" i="23"/>
  <c r="R56" i="23" s="1"/>
  <c r="P57" i="23"/>
  <c r="Q57" i="23"/>
  <c r="P58" i="23"/>
  <c r="Q58" i="23"/>
  <c r="P59" i="23"/>
  <c r="Q59" i="23"/>
  <c r="R59" i="23" s="1"/>
  <c r="P60" i="23"/>
  <c r="R60" i="23" s="1"/>
  <c r="Q60" i="23"/>
  <c r="P61" i="23"/>
  <c r="Q61" i="23"/>
  <c r="P62" i="23"/>
  <c r="Q62" i="23"/>
  <c r="P63" i="23"/>
  <c r="Q63" i="23"/>
  <c r="R63" i="23"/>
  <c r="P64" i="23"/>
  <c r="Q64" i="23"/>
  <c r="P65" i="23"/>
  <c r="Q65" i="23"/>
  <c r="P66" i="23"/>
  <c r="R66" i="23" s="1"/>
  <c r="Q66" i="23"/>
  <c r="P67" i="23"/>
  <c r="R67" i="23" s="1"/>
  <c r="Q67" i="23"/>
  <c r="P68" i="23"/>
  <c r="Q68" i="23"/>
  <c r="P69" i="23"/>
  <c r="Q69" i="23"/>
  <c r="P70" i="23"/>
  <c r="Q70" i="23"/>
  <c r="R70" i="23"/>
  <c r="P71" i="23"/>
  <c r="Q71" i="23"/>
  <c r="R71" i="23" s="1"/>
  <c r="P72" i="23"/>
  <c r="Q72" i="23"/>
  <c r="P73" i="23"/>
  <c r="Q73" i="23"/>
  <c r="P74" i="23"/>
  <c r="Q74" i="23"/>
  <c r="P75" i="23"/>
  <c r="Q75" i="23"/>
  <c r="R75" i="23" s="1"/>
  <c r="P76" i="23"/>
  <c r="R76" i="23" s="1"/>
  <c r="Q76" i="23"/>
  <c r="P77" i="23"/>
  <c r="Q77" i="23"/>
  <c r="P78" i="23"/>
  <c r="Q78" i="23"/>
  <c r="R78" i="23" s="1"/>
  <c r="P79" i="23"/>
  <c r="Q79" i="23"/>
  <c r="R79" i="23" s="1"/>
  <c r="P80" i="23"/>
  <c r="Q80" i="23"/>
  <c r="P81" i="23"/>
  <c r="Q81" i="23"/>
  <c r="P82" i="23"/>
  <c r="R82" i="23" s="1"/>
  <c r="Q82" i="23"/>
  <c r="P784" i="23"/>
  <c r="Q784" i="23"/>
  <c r="R784" i="23" s="1"/>
  <c r="J37" i="23"/>
  <c r="C9" i="23" s="1"/>
  <c r="C21" i="23"/>
  <c r="D21" i="23"/>
  <c r="E21" i="23"/>
  <c r="C27" i="23"/>
  <c r="D27" i="23"/>
  <c r="E27" i="23"/>
  <c r="N9" i="13"/>
  <c r="F21" i="13"/>
  <c r="G28" i="13" s="1"/>
  <c r="G21" i="13"/>
  <c r="F27" i="13"/>
  <c r="G27" i="13"/>
  <c r="G54" i="13"/>
  <c r="G55" i="13"/>
  <c r="G56" i="13"/>
  <c r="G57" i="13"/>
  <c r="O57" i="13" s="1"/>
  <c r="G58" i="13"/>
  <c r="G59" i="13"/>
  <c r="G60" i="13"/>
  <c r="G61" i="13"/>
  <c r="G62" i="13"/>
  <c r="G63" i="13"/>
  <c r="G64" i="13"/>
  <c r="G65" i="13"/>
  <c r="G66" i="13"/>
  <c r="G67" i="13"/>
  <c r="G68" i="13"/>
  <c r="G69" i="13"/>
  <c r="G70" i="13"/>
  <c r="G71" i="13"/>
  <c r="G72" i="13"/>
  <c r="G73" i="13"/>
  <c r="G74" i="13"/>
  <c r="G75" i="13"/>
  <c r="G76" i="13"/>
  <c r="G77" i="13"/>
  <c r="G78" i="13"/>
  <c r="G79" i="13"/>
  <c r="G80" i="13"/>
  <c r="G81" i="13"/>
  <c r="G520" i="13"/>
  <c r="G784" i="13"/>
  <c r="H54" i="13"/>
  <c r="H55" i="13"/>
  <c r="H56" i="13"/>
  <c r="H57" i="13"/>
  <c r="H58" i="13"/>
  <c r="H59" i="13"/>
  <c r="H60" i="13"/>
  <c r="H61" i="13"/>
  <c r="H62" i="13"/>
  <c r="H63" i="13"/>
  <c r="H64" i="13"/>
  <c r="H65" i="13"/>
  <c r="H66" i="13"/>
  <c r="O66" i="13" s="1"/>
  <c r="H67" i="13"/>
  <c r="H68" i="13"/>
  <c r="H69" i="13"/>
  <c r="H70" i="13"/>
  <c r="H71" i="13"/>
  <c r="H72" i="13"/>
  <c r="H73" i="13"/>
  <c r="H74" i="13"/>
  <c r="H75" i="13"/>
  <c r="H76" i="13"/>
  <c r="H77" i="13"/>
  <c r="H78" i="13"/>
  <c r="H79" i="13"/>
  <c r="H80" i="13"/>
  <c r="H81" i="13"/>
  <c r="H520" i="13"/>
  <c r="H784"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520" i="13"/>
  <c r="I784" i="13"/>
  <c r="J54" i="13"/>
  <c r="K54" i="13"/>
  <c r="J55" i="13"/>
  <c r="K55" i="13"/>
  <c r="J56" i="13"/>
  <c r="K56" i="13"/>
  <c r="J57" i="13"/>
  <c r="K57" i="13"/>
  <c r="J58" i="13"/>
  <c r="K58" i="13"/>
  <c r="J59" i="13"/>
  <c r="K59" i="13"/>
  <c r="J60" i="13"/>
  <c r="K60" i="13"/>
  <c r="J61" i="13"/>
  <c r="K61" i="13"/>
  <c r="J62" i="13"/>
  <c r="K62" i="13"/>
  <c r="J63" i="13"/>
  <c r="K63" i="13"/>
  <c r="J64" i="13"/>
  <c r="K64" i="13"/>
  <c r="J65" i="13"/>
  <c r="K65" i="13"/>
  <c r="J66" i="13"/>
  <c r="K66" i="13"/>
  <c r="J67" i="13"/>
  <c r="K67" i="13"/>
  <c r="J68" i="13"/>
  <c r="K68" i="13"/>
  <c r="J69" i="13"/>
  <c r="K69" i="13"/>
  <c r="O69" i="13"/>
  <c r="J70" i="13"/>
  <c r="K70" i="13"/>
  <c r="J71" i="13"/>
  <c r="K71" i="13"/>
  <c r="J72" i="13"/>
  <c r="K72" i="13"/>
  <c r="J73" i="13"/>
  <c r="K73" i="13"/>
  <c r="J74" i="13"/>
  <c r="K74" i="13"/>
  <c r="O74" i="13"/>
  <c r="J75" i="13"/>
  <c r="K75" i="13"/>
  <c r="J76" i="13"/>
  <c r="K76" i="13"/>
  <c r="J77" i="13"/>
  <c r="K77" i="13"/>
  <c r="J78" i="13"/>
  <c r="K78" i="13"/>
  <c r="J79" i="13"/>
  <c r="K79" i="13"/>
  <c r="J80" i="13"/>
  <c r="K80" i="13"/>
  <c r="J81" i="13"/>
  <c r="K81" i="13"/>
  <c r="J520" i="13"/>
  <c r="K520" i="13"/>
  <c r="J784" i="13"/>
  <c r="K784" i="13"/>
  <c r="B31" i="13"/>
  <c r="B32" i="13"/>
  <c r="B33" i="13"/>
  <c r="P54" i="13"/>
  <c r="Q54" i="13"/>
  <c r="P55" i="13"/>
  <c r="Q55" i="13"/>
  <c r="P56" i="13"/>
  <c r="R56" i="13" s="1"/>
  <c r="Q56" i="13"/>
  <c r="P57" i="13"/>
  <c r="Q57" i="13"/>
  <c r="R57" i="13" s="1"/>
  <c r="P58" i="13"/>
  <c r="Q58" i="13"/>
  <c r="P59" i="13"/>
  <c r="Q59" i="13"/>
  <c r="R59" i="13"/>
  <c r="P60" i="13"/>
  <c r="Q60" i="13"/>
  <c r="R60" i="13" s="1"/>
  <c r="P61" i="13"/>
  <c r="Q61" i="13"/>
  <c r="P62" i="13"/>
  <c r="Q62" i="13"/>
  <c r="P63" i="13"/>
  <c r="Q63" i="13"/>
  <c r="R63" i="13" s="1"/>
  <c r="P64" i="13"/>
  <c r="R64" i="13" s="1"/>
  <c r="Q64" i="13"/>
  <c r="P65" i="13"/>
  <c r="Q65" i="13"/>
  <c r="P66" i="13"/>
  <c r="Q66" i="13"/>
  <c r="P67" i="13"/>
  <c r="Q67" i="13"/>
  <c r="R67" i="13"/>
  <c r="P68" i="13"/>
  <c r="Q68" i="13"/>
  <c r="R68" i="13" s="1"/>
  <c r="P69" i="13"/>
  <c r="Q69" i="13"/>
  <c r="P70" i="13"/>
  <c r="Q70" i="13"/>
  <c r="P71" i="13"/>
  <c r="Q71" i="13"/>
  <c r="P72" i="13"/>
  <c r="Q72" i="13"/>
  <c r="R72" i="13" s="1"/>
  <c r="P73" i="13"/>
  <c r="Q73" i="13"/>
  <c r="R73" i="13"/>
  <c r="P74" i="13"/>
  <c r="Q74" i="13"/>
  <c r="P75" i="13"/>
  <c r="Q75" i="13"/>
  <c r="R75" i="13"/>
  <c r="P76" i="13"/>
  <c r="R76" i="13" s="1"/>
  <c r="Q76" i="13"/>
  <c r="P77" i="13"/>
  <c r="Q77" i="13"/>
  <c r="P78" i="13"/>
  <c r="Q78" i="13"/>
  <c r="P79" i="13"/>
  <c r="Q79" i="13"/>
  <c r="R79" i="13"/>
  <c r="P80" i="13"/>
  <c r="Q80" i="13"/>
  <c r="R80" i="13"/>
  <c r="P81" i="13"/>
  <c r="Q81" i="13"/>
  <c r="P520" i="13"/>
  <c r="Q520" i="13"/>
  <c r="P784" i="13"/>
  <c r="Q784" i="13"/>
  <c r="J37" i="13"/>
  <c r="C9" i="13" s="1"/>
  <c r="C21" i="13"/>
  <c r="D21" i="13"/>
  <c r="E21" i="13"/>
  <c r="C27" i="13"/>
  <c r="D27" i="13"/>
  <c r="E27" i="13"/>
  <c r="E22" i="9"/>
  <c r="D12" i="9"/>
  <c r="B12" i="9"/>
  <c r="C406" i="9" s="1"/>
  <c r="E23" i="9"/>
  <c r="E24" i="9"/>
  <c r="E21" i="9"/>
  <c r="B25" i="25"/>
  <c r="C20" i="25"/>
  <c r="C19" i="25"/>
  <c r="C18" i="25"/>
  <c r="C17" i="25"/>
  <c r="C16" i="25"/>
  <c r="B20" i="25"/>
  <c r="B19" i="25"/>
  <c r="B18" i="25"/>
  <c r="B17" i="25"/>
  <c r="B24" i="25"/>
  <c r="B11" i="25"/>
  <c r="B10" i="25"/>
  <c r="B9" i="25"/>
  <c r="C22" i="25"/>
  <c r="C21" i="25"/>
  <c r="D20" i="25"/>
  <c r="D19" i="25"/>
  <c r="D18" i="25"/>
  <c r="D17" i="25"/>
  <c r="D16" i="25"/>
  <c r="A20" i="25"/>
  <c r="A19" i="25"/>
  <c r="A18" i="25"/>
  <c r="A17" i="25"/>
  <c r="A16" i="25"/>
  <c r="J4" i="23"/>
  <c r="H4" i="23"/>
  <c r="J4" i="13"/>
  <c r="H4" i="13"/>
  <c r="B54" i="13" s="1"/>
  <c r="E5" i="13"/>
  <c r="C5" i="13"/>
  <c r="A5"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54" i="23"/>
  <c r="L55" i="23"/>
  <c r="L784" i="23"/>
  <c r="J47" i="23"/>
  <c r="D9" i="23" s="1"/>
  <c r="D35" i="23"/>
  <c r="H26" i="23"/>
  <c r="H23" i="23"/>
  <c r="H22" i="23"/>
  <c r="H20" i="23"/>
  <c r="H17" i="23"/>
  <c r="H16" i="23"/>
  <c r="H15" i="23"/>
  <c r="H14" i="23"/>
  <c r="L79" i="13"/>
  <c r="L80" i="13"/>
  <c r="L81" i="13"/>
  <c r="L520" i="13"/>
  <c r="L784" i="13"/>
  <c r="J9" i="23"/>
  <c r="I9" i="23"/>
  <c r="G31" i="21"/>
  <c r="D7" i="15"/>
  <c r="B7" i="15"/>
  <c r="A7" i="15"/>
  <c r="D6" i="9"/>
  <c r="B6" i="9"/>
  <c r="A6" i="9"/>
  <c r="C38" i="15"/>
  <c r="C37" i="15"/>
  <c r="F37" i="15" s="1"/>
  <c r="C36" i="15"/>
  <c r="F36" i="15" s="1"/>
  <c r="C35" i="15"/>
  <c r="F35" i="15" s="1"/>
  <c r="C34" i="15"/>
  <c r="F34" i="15" s="1"/>
  <c r="C33" i="15"/>
  <c r="F33" i="15" s="1"/>
  <c r="C32" i="15"/>
  <c r="F32" i="15" s="1"/>
  <c r="C31" i="15"/>
  <c r="F31" i="15" s="1"/>
  <c r="C20" i="15"/>
  <c r="F20" i="15" s="1"/>
  <c r="K26" i="15"/>
  <c r="L26" i="15"/>
  <c r="F38" i="15"/>
  <c r="C22" i="15"/>
  <c r="F22" i="15" s="1"/>
  <c r="C21" i="15"/>
  <c r="F21" i="15" s="1"/>
  <c r="C15" i="9"/>
  <c r="L28" i="15"/>
  <c r="L27" i="15"/>
  <c r="L25" i="15"/>
  <c r="L24" i="15"/>
  <c r="L23" i="15"/>
  <c r="L22" i="15"/>
  <c r="L21" i="15"/>
  <c r="L20" i="15"/>
  <c r="L18" i="15"/>
  <c r="L17" i="15"/>
  <c r="L16" i="15"/>
  <c r="L15" i="15"/>
  <c r="L14" i="15"/>
  <c r="L13" i="15"/>
  <c r="L12" i="15"/>
  <c r="K28" i="15"/>
  <c r="K27" i="15"/>
  <c r="K25" i="15"/>
  <c r="C30" i="15" s="1"/>
  <c r="F30" i="15" s="1"/>
  <c r="K24" i="15"/>
  <c r="K23" i="15"/>
  <c r="K22" i="15"/>
  <c r="K21" i="15"/>
  <c r="K20" i="15"/>
  <c r="K18" i="15"/>
  <c r="K17" i="15"/>
  <c r="K16" i="15"/>
  <c r="K15" i="15"/>
  <c r="K14" i="15"/>
  <c r="K13" i="15"/>
  <c r="K12" i="15"/>
  <c r="C19" i="15"/>
  <c r="F19" i="15"/>
  <c r="E30" i="15"/>
  <c r="E19" i="15"/>
  <c r="C23" i="15"/>
  <c r="F23" i="15"/>
  <c r="C25" i="15"/>
  <c r="F25" i="15" s="1"/>
  <c r="C24" i="15"/>
  <c r="F24" i="15" s="1"/>
  <c r="E776" i="9"/>
  <c r="E777" i="9"/>
  <c r="E778" i="9"/>
  <c r="E775" i="9"/>
  <c r="C18" i="9"/>
  <c r="C17" i="9"/>
  <c r="D35" i="13"/>
  <c r="H26" i="13"/>
  <c r="H23" i="13"/>
  <c r="H22" i="13"/>
  <c r="H20" i="13"/>
  <c r="H17" i="13"/>
  <c r="H16" i="13"/>
  <c r="H15" i="13"/>
  <c r="H14" i="13"/>
  <c r="J47" i="13"/>
  <c r="D9" i="13" s="1"/>
  <c r="E407" i="9"/>
  <c r="E408" i="9"/>
  <c r="E409" i="9"/>
  <c r="E410" i="9"/>
  <c r="E406" i="9"/>
  <c r="C1150" i="9"/>
  <c r="E395" i="9" s="1"/>
  <c r="C16" i="9"/>
  <c r="C14" i="9"/>
  <c r="D9" i="9"/>
  <c r="C9" i="9"/>
  <c r="J9" i="13"/>
  <c r="I9" i="13"/>
  <c r="O54" i="13" l="1"/>
  <c r="O730" i="13"/>
  <c r="O593" i="13"/>
  <c r="O154" i="13"/>
  <c r="O166" i="13"/>
  <c r="O178" i="13"/>
  <c r="O213" i="13"/>
  <c r="O261" i="13"/>
  <c r="O320" i="13"/>
  <c r="O337" i="13"/>
  <c r="O343" i="13"/>
  <c r="O379" i="13"/>
  <c r="O397" i="13"/>
  <c r="O403" i="13"/>
  <c r="O438" i="13"/>
  <c r="O763" i="23"/>
  <c r="O753" i="23"/>
  <c r="O745" i="23"/>
  <c r="O737" i="23"/>
  <c r="O731" i="23"/>
  <c r="O721" i="23"/>
  <c r="O711" i="23"/>
  <c r="O707" i="23"/>
  <c r="O699" i="23"/>
  <c r="O697" i="23"/>
  <c r="O689" i="23"/>
  <c r="O683" i="23"/>
  <c r="O679" i="23"/>
  <c r="O677" i="23"/>
  <c r="O671" i="23"/>
  <c r="O669" i="23"/>
  <c r="O663" i="23"/>
  <c r="O659" i="23"/>
  <c r="O655" i="23"/>
  <c r="O641" i="23"/>
  <c r="O567" i="23"/>
  <c r="O561" i="23"/>
  <c r="O559" i="23"/>
  <c r="O553" i="23"/>
  <c r="O541" i="23"/>
  <c r="O537" i="23"/>
  <c r="O531" i="23"/>
  <c r="O529" i="23"/>
  <c r="O517" i="23"/>
  <c r="O513" i="23"/>
  <c r="O507" i="23"/>
  <c r="O505" i="23"/>
  <c r="O501" i="23"/>
  <c r="O148" i="13"/>
  <c r="O207" i="13"/>
  <c r="O225" i="13"/>
  <c r="O255" i="13"/>
  <c r="O272" i="13"/>
  <c r="O296" i="13"/>
  <c r="O308" i="13"/>
  <c r="O480" i="13"/>
  <c r="O757" i="23"/>
  <c r="O741" i="23"/>
  <c r="O725" i="23"/>
  <c r="O715" i="23"/>
  <c r="O705" i="23"/>
  <c r="O695" i="23"/>
  <c r="O673" i="23"/>
  <c r="O661" i="23"/>
  <c r="O649" i="23"/>
  <c r="O569" i="23"/>
  <c r="O555" i="23"/>
  <c r="O547" i="23"/>
  <c r="O525" i="23"/>
  <c r="P785" i="23"/>
  <c r="O120" i="13"/>
  <c r="O611" i="13"/>
  <c r="O622" i="13"/>
  <c r="O142" i="13"/>
  <c r="O160" i="13"/>
  <c r="O184" i="13"/>
  <c r="O219" i="13"/>
  <c r="O243" i="13"/>
  <c r="O278" i="13"/>
  <c r="O284" i="13"/>
  <c r="O331" i="13"/>
  <c r="O355" i="13"/>
  <c r="O361" i="13"/>
  <c r="O373" i="13"/>
  <c r="O414" i="13"/>
  <c r="O420" i="13"/>
  <c r="O432" i="13"/>
  <c r="O486" i="13"/>
  <c r="O759" i="23"/>
  <c r="O751" i="23"/>
  <c r="O743" i="23"/>
  <c r="O723" i="23"/>
  <c r="O713" i="23"/>
  <c r="O703" i="23"/>
  <c r="O693" i="23"/>
  <c r="O687" i="23"/>
  <c r="O675" i="23"/>
  <c r="O667" i="23"/>
  <c r="O657" i="23"/>
  <c r="O645" i="23"/>
  <c r="O565" i="23"/>
  <c r="O557" i="23"/>
  <c r="O549" i="23"/>
  <c r="O535" i="23"/>
  <c r="O527" i="23"/>
  <c r="O521" i="23"/>
  <c r="O515" i="23"/>
  <c r="O509" i="23"/>
  <c r="O503" i="23"/>
  <c r="O499" i="23"/>
  <c r="O497" i="23"/>
  <c r="O495" i="23"/>
  <c r="O493" i="23"/>
  <c r="O489" i="23"/>
  <c r="O487" i="23"/>
  <c r="O485" i="23"/>
  <c r="O483" i="23"/>
  <c r="O481" i="23"/>
  <c r="O479" i="23"/>
  <c r="O477" i="23"/>
  <c r="O473" i="23"/>
  <c r="O471" i="23"/>
  <c r="O467" i="23"/>
  <c r="O463" i="23"/>
  <c r="O459" i="23"/>
  <c r="O457" i="23"/>
  <c r="O455" i="23"/>
  <c r="O449" i="23"/>
  <c r="O447" i="23"/>
  <c r="O441" i="23"/>
  <c r="O439" i="23"/>
  <c r="O431" i="23"/>
  <c r="O429" i="23"/>
  <c r="O425" i="23"/>
  <c r="O423" i="23"/>
  <c r="O421" i="23"/>
  <c r="O419" i="23"/>
  <c r="O417" i="23"/>
  <c r="O415" i="23"/>
  <c r="O413" i="23"/>
  <c r="O409" i="23"/>
  <c r="O407" i="23"/>
  <c r="O405" i="23"/>
  <c r="O401" i="23"/>
  <c r="O399" i="23"/>
  <c r="O397" i="23"/>
  <c r="O395" i="23"/>
  <c r="O393" i="23"/>
  <c r="O391" i="23"/>
  <c r="O389" i="23"/>
  <c r="O387" i="23"/>
  <c r="O385" i="23"/>
  <c r="O383" i="23"/>
  <c r="O381" i="23"/>
  <c r="O379" i="23"/>
  <c r="O377" i="23"/>
  <c r="O265" i="23"/>
  <c r="O177" i="23"/>
  <c r="O153" i="23"/>
  <c r="O145" i="23"/>
  <c r="O121" i="23"/>
  <c r="G785" i="13"/>
  <c r="R498" i="13"/>
  <c r="O751" i="13"/>
  <c r="O599" i="13"/>
  <c r="O172" i="13"/>
  <c r="O297" i="13"/>
  <c r="O302" i="13"/>
  <c r="O385" i="13"/>
  <c r="O468" i="13"/>
  <c r="O755" i="23"/>
  <c r="O747" i="23"/>
  <c r="O729" i="23"/>
  <c r="O719" i="23"/>
  <c r="O709" i="23"/>
  <c r="O691" i="23"/>
  <c r="O681" i="23"/>
  <c r="O665" i="23"/>
  <c r="O653" i="23"/>
  <c r="O545" i="23"/>
  <c r="O461" i="23"/>
  <c r="R55" i="23"/>
  <c r="G28" i="23"/>
  <c r="O221" i="23"/>
  <c r="O189" i="23"/>
  <c r="O185" i="23"/>
  <c r="O179" i="23"/>
  <c r="O175" i="23"/>
  <c r="O171" i="23"/>
  <c r="O169" i="23"/>
  <c r="O167" i="23"/>
  <c r="O161" i="23"/>
  <c r="O143" i="23"/>
  <c r="O141" i="23"/>
  <c r="O217" i="23"/>
  <c r="O603" i="13"/>
  <c r="O182" i="13"/>
  <c r="O253" i="13"/>
  <c r="O312" i="13"/>
  <c r="O324" i="13"/>
  <c r="O383" i="13"/>
  <c r="O466" i="13"/>
  <c r="O73" i="13"/>
  <c r="R62" i="23"/>
  <c r="O78" i="13"/>
  <c r="O61" i="13"/>
  <c r="O152" i="13"/>
  <c r="O164" i="13"/>
  <c r="O176" i="13"/>
  <c r="O247" i="13"/>
  <c r="O306" i="13"/>
  <c r="O318" i="13"/>
  <c r="R500" i="23"/>
  <c r="O105" i="13"/>
  <c r="O210" i="13"/>
  <c r="O334" i="13"/>
  <c r="O358" i="13"/>
  <c r="O688" i="13"/>
  <c r="R325" i="13"/>
  <c r="O760" i="13"/>
  <c r="O615" i="13"/>
  <c r="O188" i="13"/>
  <c r="O194" i="13"/>
  <c r="O366" i="13"/>
  <c r="O377" i="13"/>
  <c r="O389" i="13"/>
  <c r="O401" i="13"/>
  <c r="O608" i="13"/>
  <c r="O70" i="13"/>
  <c r="R706" i="13"/>
  <c r="R93" i="23"/>
  <c r="R759" i="23"/>
  <c r="R83" i="13"/>
  <c r="R89" i="13"/>
  <c r="R95" i="13"/>
  <c r="R101" i="13"/>
  <c r="R107" i="13"/>
  <c r="R504" i="13"/>
  <c r="R510" i="13"/>
  <c r="R516" i="13"/>
  <c r="R737" i="13"/>
  <c r="R743" i="13"/>
  <c r="R749" i="13"/>
  <c r="R628" i="13"/>
  <c r="R634" i="13"/>
  <c r="R640" i="13"/>
  <c r="R646" i="13"/>
  <c r="R658" i="13"/>
  <c r="R711" i="13"/>
  <c r="R723" i="13"/>
  <c r="R544" i="13"/>
  <c r="R550" i="13"/>
  <c r="R562" i="13"/>
  <c r="R568" i="13"/>
  <c r="R574" i="13"/>
  <c r="R147" i="13"/>
  <c r="R330" i="13"/>
  <c r="R419" i="13"/>
  <c r="R431" i="13"/>
  <c r="R621" i="13"/>
  <c r="R82" i="13"/>
  <c r="R88" i="13"/>
  <c r="R214" i="23"/>
  <c r="R261" i="23"/>
  <c r="R358" i="23"/>
  <c r="R382" i="23"/>
  <c r="R742" i="13"/>
  <c r="R633" i="13"/>
  <c r="R645" i="13"/>
  <c r="R651" i="13"/>
  <c r="R722" i="13"/>
  <c r="R573" i="13"/>
  <c r="R268" i="23"/>
  <c r="R383" i="23"/>
  <c r="O668" i="23"/>
  <c r="O636" i="23"/>
  <c r="O634" i="23"/>
  <c r="O632" i="23"/>
  <c r="O630" i="23"/>
  <c r="O628" i="23"/>
  <c r="O626" i="23"/>
  <c r="O624" i="23"/>
  <c r="O622" i="23"/>
  <c r="O620" i="23"/>
  <c r="O618" i="23"/>
  <c r="O616" i="23"/>
  <c r="O614" i="23"/>
  <c r="O612" i="23"/>
  <c r="O608" i="23"/>
  <c r="O606" i="23"/>
  <c r="O604" i="23"/>
  <c r="O602" i="23"/>
  <c r="O600" i="23"/>
  <c r="O598" i="23"/>
  <c r="O596" i="23"/>
  <c r="O594" i="23"/>
  <c r="O592" i="23"/>
  <c r="O590" i="23"/>
  <c r="O588" i="23"/>
  <c r="O586" i="23"/>
  <c r="O584" i="23"/>
  <c r="O582" i="23"/>
  <c r="O580" i="23"/>
  <c r="O578" i="23"/>
  <c r="O576" i="23"/>
  <c r="O574" i="23"/>
  <c r="O562" i="23"/>
  <c r="O542" i="23"/>
  <c r="O282" i="23"/>
  <c r="R87" i="13"/>
  <c r="R93" i="13"/>
  <c r="R99" i="13"/>
  <c r="R502" i="13"/>
  <c r="R508" i="13"/>
  <c r="R514" i="13"/>
  <c r="R735" i="13"/>
  <c r="R741" i="13"/>
  <c r="R747" i="13"/>
  <c r="R782" i="13"/>
  <c r="R632" i="13"/>
  <c r="R638" i="13"/>
  <c r="R644" i="13"/>
  <c r="R650" i="13"/>
  <c r="R656" i="13"/>
  <c r="R662" i="13"/>
  <c r="R709" i="13"/>
  <c r="R715" i="13"/>
  <c r="R721" i="13"/>
  <c r="R548" i="13"/>
  <c r="R554" i="13"/>
  <c r="R560" i="13"/>
  <c r="R566" i="13"/>
  <c r="R572" i="13"/>
  <c r="R210" i="23"/>
  <c r="R263" i="23"/>
  <c r="R559" i="13"/>
  <c r="R565" i="13"/>
  <c r="R258" i="23"/>
  <c r="O764" i="23"/>
  <c r="O762" i="23"/>
  <c r="O748" i="23"/>
  <c r="O746" i="23"/>
  <c r="O740" i="23"/>
  <c r="O730" i="23"/>
  <c r="O728" i="23"/>
  <c r="O720" i="23"/>
  <c r="O716" i="23"/>
  <c r="O714" i="23"/>
  <c r="O712" i="23"/>
  <c r="O704" i="23"/>
  <c r="O698" i="23"/>
  <c r="O696" i="23"/>
  <c r="O692" i="23"/>
  <c r="O688" i="23"/>
  <c r="O682" i="23"/>
  <c r="O678" i="23"/>
  <c r="O672" i="23"/>
  <c r="O670" i="23"/>
  <c r="R91" i="13"/>
  <c r="R97" i="13"/>
  <c r="R103" i="13"/>
  <c r="R500" i="13"/>
  <c r="R506" i="13"/>
  <c r="R512" i="13"/>
  <c r="R518" i="13"/>
  <c r="R739" i="13"/>
  <c r="R745" i="13"/>
  <c r="R630" i="13"/>
  <c r="R636" i="13"/>
  <c r="R654" i="13"/>
  <c r="R660" i="13"/>
  <c r="R707" i="13"/>
  <c r="R713" i="13"/>
  <c r="R546" i="13"/>
  <c r="R552" i="13"/>
  <c r="R558" i="13"/>
  <c r="R564" i="13"/>
  <c r="R570" i="13"/>
  <c r="R576" i="13"/>
  <c r="R212" i="23"/>
  <c r="R391" i="23"/>
  <c r="O378" i="23"/>
  <c r="O376" i="23"/>
  <c r="O374" i="23"/>
  <c r="O372" i="23"/>
  <c r="O370" i="23"/>
  <c r="O368" i="23"/>
  <c r="O366" i="23"/>
  <c r="O364" i="23"/>
  <c r="O362" i="23"/>
  <c r="O360" i="23"/>
  <c r="O358" i="23"/>
  <c r="O356" i="23"/>
  <c r="O354" i="23"/>
  <c r="O352" i="23"/>
  <c r="O350" i="23"/>
  <c r="O348" i="23"/>
  <c r="O346" i="23"/>
  <c r="O344" i="23"/>
  <c r="O342" i="23"/>
  <c r="O340" i="23"/>
  <c r="O338" i="23"/>
  <c r="O336" i="23"/>
  <c r="O332" i="23"/>
  <c r="O330" i="23"/>
  <c r="O328" i="23"/>
  <c r="O326" i="23"/>
  <c r="O324" i="23"/>
  <c r="O322" i="23"/>
  <c r="O320" i="23"/>
  <c r="O318" i="23"/>
  <c r="O316" i="23"/>
  <c r="O314" i="23"/>
  <c r="O312" i="23"/>
  <c r="O310" i="23"/>
  <c r="O308" i="23"/>
  <c r="O306" i="23"/>
  <c r="O304" i="23"/>
  <c r="O302" i="23"/>
  <c r="O300" i="23"/>
  <c r="O298" i="23"/>
  <c r="O296" i="23"/>
  <c r="O292" i="23"/>
  <c r="O290" i="23"/>
  <c r="O288" i="23"/>
  <c r="O286" i="23"/>
  <c r="O284" i="23"/>
  <c r="R738" i="13"/>
  <c r="R750" i="13"/>
  <c r="R629" i="13"/>
  <c r="R641" i="13"/>
  <c r="R659" i="13"/>
  <c r="R551" i="13"/>
  <c r="R260" i="23"/>
  <c r="R439" i="23"/>
  <c r="H5" i="23"/>
  <c r="I5" i="23"/>
  <c r="B54" i="23"/>
  <c r="B21" i="9"/>
  <c r="C23" i="25"/>
  <c r="C775" i="9"/>
  <c r="H27" i="13"/>
  <c r="H5" i="13"/>
  <c r="R784" i="13"/>
  <c r="R520" i="13"/>
  <c r="R81" i="13"/>
  <c r="R78" i="13"/>
  <c r="R77" i="13"/>
  <c r="R74" i="13"/>
  <c r="R71" i="13"/>
  <c r="R69" i="13"/>
  <c r="R66" i="13"/>
  <c r="R65" i="13"/>
  <c r="R61" i="13"/>
  <c r="R58" i="13"/>
  <c r="O77" i="13"/>
  <c r="O71" i="13"/>
  <c r="O68" i="13"/>
  <c r="O65" i="13"/>
  <c r="O60" i="13"/>
  <c r="O784" i="13"/>
  <c r="O79" i="13"/>
  <c r="O67" i="13"/>
  <c r="O58" i="13"/>
  <c r="R81" i="23"/>
  <c r="R80" i="23"/>
  <c r="R77" i="23"/>
  <c r="R74" i="23"/>
  <c r="R72" i="23"/>
  <c r="R69" i="23"/>
  <c r="R68" i="23"/>
  <c r="R64" i="23"/>
  <c r="R61" i="23"/>
  <c r="O784" i="23"/>
  <c r="O55" i="23"/>
  <c r="O82" i="13"/>
  <c r="O83" i="13"/>
  <c r="O84" i="13"/>
  <c r="O87" i="13"/>
  <c r="O90" i="13"/>
  <c r="O91" i="13"/>
  <c r="O92" i="13"/>
  <c r="O94" i="13"/>
  <c r="O95" i="13"/>
  <c r="O96" i="13"/>
  <c r="O98" i="13"/>
  <c r="O99" i="13"/>
  <c r="O100" i="13"/>
  <c r="O102" i="13"/>
  <c r="O103" i="13"/>
  <c r="R108" i="13"/>
  <c r="O108" i="13"/>
  <c r="O109" i="13"/>
  <c r="R109" i="13"/>
  <c r="O110" i="13"/>
  <c r="R110" i="13"/>
  <c r="O111" i="13"/>
  <c r="R111" i="13"/>
  <c r="O112" i="13"/>
  <c r="R112" i="13"/>
  <c r="O113" i="13"/>
  <c r="R113" i="13"/>
  <c r="O114" i="13"/>
  <c r="O115" i="13"/>
  <c r="R115" i="13"/>
  <c r="O116" i="13"/>
  <c r="R116" i="13"/>
  <c r="O117" i="13"/>
  <c r="R117" i="13"/>
  <c r="O118" i="13"/>
  <c r="O119" i="13"/>
  <c r="R119" i="13"/>
  <c r="R120" i="13"/>
  <c r="O121" i="13"/>
  <c r="R121" i="13"/>
  <c r="O122" i="13"/>
  <c r="O123" i="13"/>
  <c r="R123" i="13"/>
  <c r="O124" i="13"/>
  <c r="R124" i="13"/>
  <c r="O125" i="13"/>
  <c r="R125" i="13"/>
  <c r="O126" i="13"/>
  <c r="O127" i="13"/>
  <c r="R127" i="13"/>
  <c r="O128" i="13"/>
  <c r="R128" i="13"/>
  <c r="O129" i="13"/>
  <c r="R129" i="13"/>
  <c r="O130" i="13"/>
  <c r="R130" i="13"/>
  <c r="O131" i="13"/>
  <c r="R131" i="13"/>
  <c r="O132" i="13"/>
  <c r="O133" i="13"/>
  <c r="R133" i="13"/>
  <c r="O134" i="13"/>
  <c r="R134" i="13"/>
  <c r="O135" i="13"/>
  <c r="R135" i="13"/>
  <c r="O136" i="13"/>
  <c r="O137" i="13"/>
  <c r="O138" i="13"/>
  <c r="R138" i="13"/>
  <c r="O139" i="13"/>
  <c r="R139" i="13"/>
  <c r="O141" i="13"/>
  <c r="R141" i="13"/>
  <c r="O492" i="13"/>
  <c r="R492" i="13"/>
  <c r="O493" i="13"/>
  <c r="R493" i="13"/>
  <c r="O494" i="13"/>
  <c r="O495" i="13"/>
  <c r="R495" i="13"/>
  <c r="O496" i="13"/>
  <c r="R496" i="13"/>
  <c r="O497" i="13"/>
  <c r="R497" i="13"/>
  <c r="O499" i="13"/>
  <c r="O500" i="13"/>
  <c r="O502" i="13"/>
  <c r="O503" i="13"/>
  <c r="O504" i="13"/>
  <c r="O506" i="13"/>
  <c r="O508" i="13"/>
  <c r="O509" i="13"/>
  <c r="O510" i="13"/>
  <c r="O511" i="13"/>
  <c r="O512" i="13"/>
  <c r="O514" i="13"/>
  <c r="O515" i="13"/>
  <c r="O516" i="13"/>
  <c r="O517" i="13"/>
  <c r="O518" i="13"/>
  <c r="O519" i="13"/>
  <c r="O735" i="13"/>
  <c r="O737" i="13"/>
  <c r="O739" i="13"/>
  <c r="O740" i="13"/>
  <c r="O743" i="13"/>
  <c r="O744" i="13"/>
  <c r="O745" i="13"/>
  <c r="O746" i="13"/>
  <c r="O747" i="13"/>
  <c r="O750" i="13"/>
  <c r="O752" i="13"/>
  <c r="O753" i="13"/>
  <c r="R753" i="13"/>
  <c r="O754" i="13"/>
  <c r="O755" i="13"/>
  <c r="R755" i="13"/>
  <c r="O757" i="13"/>
  <c r="R757" i="13"/>
  <c r="O758" i="13"/>
  <c r="O759" i="13"/>
  <c r="R759" i="13"/>
  <c r="R760" i="13"/>
  <c r="O761" i="13"/>
  <c r="R761" i="13"/>
  <c r="O762" i="13"/>
  <c r="O763" i="13"/>
  <c r="R763" i="13"/>
  <c r="O764" i="13"/>
  <c r="O765" i="13"/>
  <c r="R765" i="13"/>
  <c r="O766" i="13"/>
  <c r="O767" i="13"/>
  <c r="R767" i="13"/>
  <c r="O768" i="13"/>
  <c r="R768" i="13"/>
  <c r="O769" i="13"/>
  <c r="R769" i="13"/>
  <c r="O770" i="13"/>
  <c r="O771" i="13"/>
  <c r="R771" i="13"/>
  <c r="O772" i="13"/>
  <c r="O773" i="13"/>
  <c r="R773" i="13"/>
  <c r="O774" i="13"/>
  <c r="O775" i="13"/>
  <c r="R775" i="13"/>
  <c r="R776" i="13"/>
  <c r="O777" i="13"/>
  <c r="R777" i="13"/>
  <c r="O778" i="13"/>
  <c r="O779" i="13"/>
  <c r="R779" i="13"/>
  <c r="O782" i="13"/>
  <c r="O629" i="13"/>
  <c r="O630" i="13"/>
  <c r="O631" i="13"/>
  <c r="O632" i="13"/>
  <c r="O635" i="13"/>
  <c r="O637" i="13"/>
  <c r="O638" i="13"/>
  <c r="O640" i="13"/>
  <c r="O641" i="13"/>
  <c r="O642" i="13"/>
  <c r="O643" i="13"/>
  <c r="O645" i="13"/>
  <c r="O646" i="13"/>
  <c r="O647" i="13"/>
  <c r="O648" i="13"/>
  <c r="O650" i="13"/>
  <c r="O651" i="13"/>
  <c r="O652" i="13"/>
  <c r="O653" i="13"/>
  <c r="O654" i="13"/>
  <c r="O656" i="13"/>
  <c r="O658" i="13"/>
  <c r="O659" i="13"/>
  <c r="O660" i="13"/>
  <c r="O661" i="13"/>
  <c r="O662" i="13"/>
  <c r="O664" i="13"/>
  <c r="O665" i="13"/>
  <c r="O666" i="13"/>
  <c r="R666" i="13"/>
  <c r="R667" i="13"/>
  <c r="O668" i="13"/>
  <c r="R668" i="13"/>
  <c r="O669" i="13"/>
  <c r="O670" i="13"/>
  <c r="R670" i="13"/>
  <c r="R672" i="13"/>
  <c r="O673" i="13"/>
  <c r="O674" i="13"/>
  <c r="R674" i="13"/>
  <c r="R675" i="13"/>
  <c r="O676" i="13"/>
  <c r="R676" i="13"/>
  <c r="O677" i="13"/>
  <c r="O678" i="13"/>
  <c r="R678" i="13"/>
  <c r="O680" i="13"/>
  <c r="R680" i="13"/>
  <c r="O681" i="13"/>
  <c r="O682" i="13"/>
  <c r="R682" i="13"/>
  <c r="R683" i="13"/>
  <c r="O684" i="13"/>
  <c r="R684" i="13"/>
  <c r="O685" i="13"/>
  <c r="O686" i="13"/>
  <c r="R686" i="13"/>
  <c r="R688" i="13"/>
  <c r="O689" i="13"/>
  <c r="O690" i="13"/>
  <c r="R691" i="13"/>
  <c r="O692" i="13"/>
  <c r="R692" i="13"/>
  <c r="O693" i="13"/>
  <c r="O694" i="13"/>
  <c r="R694" i="13"/>
  <c r="O695" i="13"/>
  <c r="O696" i="13"/>
  <c r="R696" i="13"/>
  <c r="O697" i="13"/>
  <c r="O698" i="13"/>
  <c r="R698" i="13"/>
  <c r="R699" i="13"/>
  <c r="O700" i="13"/>
  <c r="O701" i="13"/>
  <c r="O702" i="13"/>
  <c r="R702" i="13"/>
  <c r="O703" i="13"/>
  <c r="O704" i="13"/>
  <c r="R704" i="13"/>
  <c r="O705" i="13"/>
  <c r="O706" i="13"/>
  <c r="O707" i="13"/>
  <c r="O710" i="13"/>
  <c r="O711" i="13"/>
  <c r="O712" i="13"/>
  <c r="O713" i="13"/>
  <c r="O715" i="13"/>
  <c r="O718" i="13"/>
  <c r="O719" i="13"/>
  <c r="O721" i="13"/>
  <c r="O723" i="13"/>
  <c r="O725" i="13"/>
  <c r="R725" i="13"/>
  <c r="O727" i="13"/>
  <c r="R727" i="13"/>
  <c r="O729" i="13"/>
  <c r="R729" i="13"/>
  <c r="R730" i="13"/>
  <c r="O731" i="13"/>
  <c r="R731" i="13"/>
  <c r="O732" i="13"/>
  <c r="O733" i="13"/>
  <c r="R733" i="13"/>
  <c r="O734" i="13"/>
  <c r="O521" i="13"/>
  <c r="R521" i="13"/>
  <c r="O522" i="13"/>
  <c r="R522" i="13"/>
  <c r="O523" i="13"/>
  <c r="R523" i="13"/>
  <c r="O524" i="13"/>
  <c r="O525" i="13"/>
  <c r="R525" i="13"/>
  <c r="R526" i="13"/>
  <c r="O527" i="13"/>
  <c r="R527" i="13"/>
  <c r="O528" i="13"/>
  <c r="O529" i="13"/>
  <c r="O530" i="13"/>
  <c r="R530" i="13"/>
  <c r="O531" i="13"/>
  <c r="O532" i="13"/>
  <c r="O533" i="13"/>
  <c r="R533" i="13"/>
  <c r="R534" i="13"/>
  <c r="O535" i="13"/>
  <c r="R535" i="13"/>
  <c r="O537" i="13"/>
  <c r="O538" i="13"/>
  <c r="R538" i="13"/>
  <c r="O539" i="13"/>
  <c r="R539" i="13"/>
  <c r="O540" i="13"/>
  <c r="O541" i="13"/>
  <c r="R541" i="13"/>
  <c r="R542" i="13"/>
  <c r="O544" i="13"/>
  <c r="O547" i="13"/>
  <c r="O548" i="13"/>
  <c r="O549" i="13"/>
  <c r="O550" i="13"/>
  <c r="O551" i="13"/>
  <c r="O552" i="13"/>
  <c r="O555" i="13"/>
  <c r="O556" i="13"/>
  <c r="O558" i="13"/>
  <c r="O560" i="13"/>
  <c r="O561" i="13"/>
  <c r="O564" i="13"/>
  <c r="O565" i="13"/>
  <c r="O566" i="13"/>
  <c r="O567" i="13"/>
  <c r="O570" i="13"/>
  <c r="O571" i="13"/>
  <c r="O572" i="13"/>
  <c r="O574" i="13"/>
  <c r="O576" i="13"/>
  <c r="R577" i="13"/>
  <c r="O577" i="13"/>
  <c r="O578" i="13"/>
  <c r="R578" i="13"/>
  <c r="O579" i="13"/>
  <c r="O580" i="13"/>
  <c r="O581" i="13"/>
  <c r="O582" i="13"/>
  <c r="R582" i="13"/>
  <c r="O583" i="13"/>
  <c r="O584" i="13"/>
  <c r="R584" i="13"/>
  <c r="O585" i="13"/>
  <c r="O586" i="13"/>
  <c r="R586" i="13"/>
  <c r="O587" i="13"/>
  <c r="O588" i="13"/>
  <c r="R588" i="13"/>
  <c r="O589" i="13"/>
  <c r="O590" i="13"/>
  <c r="R590" i="13"/>
  <c r="O591" i="13"/>
  <c r="R158" i="13"/>
  <c r="R162" i="13"/>
  <c r="R174" i="13"/>
  <c r="R182" i="13"/>
  <c r="R186" i="13"/>
  <c r="R192" i="13"/>
  <c r="R171" i="23"/>
  <c r="R180" i="23"/>
  <c r="R181" i="23"/>
  <c r="R182" i="23"/>
  <c r="R183" i="23"/>
  <c r="R184" i="23"/>
  <c r="R192" i="23"/>
  <c r="R193" i="23"/>
  <c r="R194" i="23"/>
  <c r="R196" i="23"/>
  <c r="R205" i="23"/>
  <c r="R207" i="23"/>
  <c r="R209" i="23"/>
  <c r="R217" i="23"/>
  <c r="R221" i="23"/>
  <c r="R228" i="23"/>
  <c r="R229" i="23"/>
  <c r="R231" i="23"/>
  <c r="R240" i="23"/>
  <c r="R241" i="23"/>
  <c r="R244" i="23"/>
  <c r="R253" i="23"/>
  <c r="R255" i="23"/>
  <c r="R265" i="23"/>
  <c r="R267" i="23"/>
  <c r="R361" i="23"/>
  <c r="R362" i="23"/>
  <c r="R363" i="23"/>
  <c r="R365" i="23"/>
  <c r="R373" i="23"/>
  <c r="R374" i="23"/>
  <c r="R375" i="23"/>
  <c r="R377" i="23"/>
  <c r="R386" i="23"/>
  <c r="R390" i="23"/>
  <c r="R398" i="23"/>
  <c r="R400" i="23"/>
  <c r="R402" i="23"/>
  <c r="R409" i="23"/>
  <c r="R410" i="23"/>
  <c r="R421" i="23"/>
  <c r="R422" i="23"/>
  <c r="R425" i="23"/>
  <c r="R434" i="23"/>
  <c r="R446" i="23"/>
  <c r="R457" i="23"/>
  <c r="R458" i="23"/>
  <c r="R459" i="23"/>
  <c r="R461" i="23"/>
  <c r="R469" i="23"/>
  <c r="R470" i="23"/>
  <c r="R471" i="23"/>
  <c r="R473" i="23"/>
  <c r="R630" i="23"/>
  <c r="R632" i="23"/>
  <c r="R634" i="23"/>
  <c r="R636" i="23"/>
  <c r="R638" i="23"/>
  <c r="R640" i="23"/>
  <c r="R642" i="23"/>
  <c r="R644" i="23"/>
  <c r="R646" i="23"/>
  <c r="R648" i="23"/>
  <c r="R652" i="23"/>
  <c r="R654" i="23"/>
  <c r="R656" i="23"/>
  <c r="R658" i="23"/>
  <c r="R660" i="23"/>
  <c r="R662" i="23"/>
  <c r="R664" i="23"/>
  <c r="R666" i="23"/>
  <c r="R668" i="23"/>
  <c r="R670" i="23"/>
  <c r="R672" i="23"/>
  <c r="R674" i="23"/>
  <c r="R676" i="23"/>
  <c r="R678" i="23"/>
  <c r="R680" i="23"/>
  <c r="R682" i="23"/>
  <c r="R684" i="23"/>
  <c r="R686" i="23"/>
  <c r="R688" i="23"/>
  <c r="R690" i="23"/>
  <c r="R692" i="23"/>
  <c r="R694" i="23"/>
  <c r="R696" i="23"/>
  <c r="R698" i="23"/>
  <c r="R700" i="23"/>
  <c r="R704" i="23"/>
  <c r="R706" i="23"/>
  <c r="R708" i="23"/>
  <c r="R710" i="23"/>
  <c r="R712" i="23"/>
  <c r="R714" i="23"/>
  <c r="R716" i="23"/>
  <c r="R718" i="23"/>
  <c r="R720" i="23"/>
  <c r="R722" i="23"/>
  <c r="R724" i="23"/>
  <c r="R726" i="23"/>
  <c r="R728" i="23"/>
  <c r="R730" i="23"/>
  <c r="R732" i="23"/>
  <c r="R734" i="23"/>
  <c r="R736" i="23"/>
  <c r="R738" i="23"/>
  <c r="R740" i="23"/>
  <c r="R742" i="23"/>
  <c r="R744" i="23"/>
  <c r="R746" i="23"/>
  <c r="R748" i="23"/>
  <c r="R750" i="23"/>
  <c r="R752" i="23"/>
  <c r="R754" i="23"/>
  <c r="R756" i="23"/>
  <c r="R758" i="23"/>
  <c r="O782" i="23"/>
  <c r="O780" i="23"/>
  <c r="O779" i="23"/>
  <c r="O778" i="23"/>
  <c r="O777" i="23"/>
  <c r="O776" i="23"/>
  <c r="O775" i="23"/>
  <c r="O774" i="23"/>
  <c r="O773" i="23"/>
  <c r="O772" i="23"/>
  <c r="O771" i="23"/>
  <c r="O770" i="23"/>
  <c r="O769" i="23"/>
  <c r="O768" i="23"/>
  <c r="O767" i="23"/>
  <c r="O766" i="23"/>
  <c r="O765" i="23"/>
  <c r="O666" i="23"/>
  <c r="O662" i="23"/>
  <c r="O654" i="23"/>
  <c r="O650" i="23"/>
  <c r="O646" i="23"/>
  <c r="O640" i="23"/>
  <c r="O637" i="23"/>
  <c r="O635" i="23"/>
  <c r="O633" i="23"/>
  <c r="O631" i="23"/>
  <c r="O629" i="23"/>
  <c r="O627" i="23"/>
  <c r="O625" i="23"/>
  <c r="O623" i="23"/>
  <c r="O619" i="23"/>
  <c r="O617" i="23"/>
  <c r="O615" i="23"/>
  <c r="O613" i="23"/>
  <c r="O611" i="23"/>
  <c r="O609" i="23"/>
  <c r="O607" i="23"/>
  <c r="O605" i="23"/>
  <c r="O603" i="23"/>
  <c r="O601" i="23"/>
  <c r="O599" i="23"/>
  <c r="O597" i="23"/>
  <c r="O595" i="23"/>
  <c r="O593" i="23"/>
  <c r="O591" i="23"/>
  <c r="O589" i="23"/>
  <c r="O587" i="23"/>
  <c r="O585" i="23"/>
  <c r="O583" i="23"/>
  <c r="O581" i="23"/>
  <c r="O579" i="23"/>
  <c r="O577" i="23"/>
  <c r="O575" i="23"/>
  <c r="O573" i="23"/>
  <c r="O570" i="23"/>
  <c r="O563" i="23"/>
  <c r="O552" i="23"/>
  <c r="O540" i="23"/>
  <c r="O539" i="23"/>
  <c r="O536" i="23"/>
  <c r="O534" i="23"/>
  <c r="O523" i="23"/>
  <c r="O520" i="23"/>
  <c r="O514" i="23"/>
  <c r="O510" i="23"/>
  <c r="O504" i="23"/>
  <c r="O502" i="23"/>
  <c r="O488" i="23"/>
  <c r="O484" i="23"/>
  <c r="O474" i="23"/>
  <c r="O472" i="23"/>
  <c r="O470" i="23"/>
  <c r="O466" i="23"/>
  <c r="O460" i="23"/>
  <c r="O458" i="23"/>
  <c r="O456" i="23"/>
  <c r="O452" i="23"/>
  <c r="O440" i="23"/>
  <c r="O435" i="23"/>
  <c r="O434" i="23"/>
  <c r="O424" i="23"/>
  <c r="O420" i="23"/>
  <c r="O411" i="23"/>
  <c r="O410" i="23"/>
  <c r="O408" i="23"/>
  <c r="O403" i="23"/>
  <c r="O398" i="23"/>
  <c r="O394" i="23"/>
  <c r="O392" i="23"/>
  <c r="O386" i="23"/>
  <c r="O375" i="23"/>
  <c r="O373" i="23"/>
  <c r="O371" i="23"/>
  <c r="O369" i="23"/>
  <c r="O367" i="23"/>
  <c r="O365" i="23"/>
  <c r="O363" i="23"/>
  <c r="O361" i="23"/>
  <c r="O359" i="23"/>
  <c r="O357" i="23"/>
  <c r="O355" i="23"/>
  <c r="O353" i="23"/>
  <c r="O351" i="23"/>
  <c r="O349" i="23"/>
  <c r="O347" i="23"/>
  <c r="O345" i="23"/>
  <c r="O343" i="23"/>
  <c r="O341" i="23"/>
  <c r="O339" i="23"/>
  <c r="O337" i="23"/>
  <c r="O335" i="23"/>
  <c r="O333" i="23"/>
  <c r="O331" i="23"/>
  <c r="O329" i="23"/>
  <c r="O327" i="23"/>
  <c r="O325" i="23"/>
  <c r="O323" i="23"/>
  <c r="O321" i="23"/>
  <c r="O319" i="23"/>
  <c r="O317" i="23"/>
  <c r="O315" i="23"/>
  <c r="O313" i="23"/>
  <c r="O311" i="23"/>
  <c r="O309" i="23"/>
  <c r="O307" i="23"/>
  <c r="O305" i="23"/>
  <c r="O303" i="23"/>
  <c r="O301" i="23"/>
  <c r="O299" i="23"/>
  <c r="O297" i="23"/>
  <c r="O295" i="23"/>
  <c r="O293" i="23"/>
  <c r="O291" i="23"/>
  <c r="O289" i="23"/>
  <c r="O287" i="23"/>
  <c r="O285" i="23"/>
  <c r="O281" i="23"/>
  <c r="O280" i="23"/>
  <c r="O279" i="23"/>
  <c r="O278" i="23"/>
  <c r="O277" i="23"/>
  <c r="O276" i="23"/>
  <c r="O275" i="23"/>
  <c r="O274" i="23"/>
  <c r="O273" i="23"/>
  <c r="O272" i="23"/>
  <c r="O271" i="23"/>
  <c r="O270" i="23"/>
  <c r="O269" i="23"/>
  <c r="O268" i="23"/>
  <c r="O267" i="23"/>
  <c r="O266" i="23"/>
  <c r="O264" i="23"/>
  <c r="O263" i="23"/>
  <c r="O262" i="23"/>
  <c r="O261" i="23"/>
  <c r="O260" i="23"/>
  <c r="O259" i="23"/>
  <c r="O258" i="23"/>
  <c r="O257" i="23"/>
  <c r="O256" i="23"/>
  <c r="O255" i="23"/>
  <c r="O253" i="23"/>
  <c r="O252" i="23"/>
  <c r="O251" i="23"/>
  <c r="O250" i="23"/>
  <c r="O249" i="23"/>
  <c r="O248" i="23"/>
  <c r="O247" i="23"/>
  <c r="O246" i="23"/>
  <c r="O245" i="23"/>
  <c r="O244" i="23"/>
  <c r="O243" i="23"/>
  <c r="O242" i="23"/>
  <c r="O241" i="23"/>
  <c r="O240" i="23"/>
  <c r="O239" i="23"/>
  <c r="O237" i="23"/>
  <c r="O236" i="23"/>
  <c r="O235" i="23"/>
  <c r="O234" i="23"/>
  <c r="O233" i="23"/>
  <c r="O232" i="23"/>
  <c r="O231" i="23"/>
  <c r="O230" i="23"/>
  <c r="O229" i="23"/>
  <c r="O228" i="23"/>
  <c r="O227" i="23"/>
  <c r="O225" i="23"/>
  <c r="O224" i="23"/>
  <c r="O223" i="23"/>
  <c r="O222" i="23"/>
  <c r="O220" i="23"/>
  <c r="O219" i="23"/>
  <c r="O218" i="23"/>
  <c r="O216" i="23"/>
  <c r="O215" i="23"/>
  <c r="O214" i="23"/>
  <c r="O213" i="23"/>
  <c r="O212" i="23"/>
  <c r="O211" i="23"/>
  <c r="O210" i="23"/>
  <c r="O209" i="23"/>
  <c r="O208" i="23"/>
  <c r="O207" i="23"/>
  <c r="O205" i="23"/>
  <c r="O204" i="23"/>
  <c r="O203" i="23"/>
  <c r="O202" i="23"/>
  <c r="O201" i="23"/>
  <c r="O199" i="23"/>
  <c r="O198" i="23"/>
  <c r="O197" i="23"/>
  <c r="O196" i="23"/>
  <c r="O195" i="23"/>
  <c r="O194" i="23"/>
  <c r="O193" i="23"/>
  <c r="O192" i="23"/>
  <c r="O191" i="23"/>
  <c r="O190" i="23"/>
  <c r="O188" i="23"/>
  <c r="O187" i="23"/>
  <c r="O186" i="23"/>
  <c r="O181" i="23"/>
  <c r="O165" i="23"/>
  <c r="O159" i="23"/>
  <c r="O149" i="23"/>
  <c r="O147" i="23"/>
  <c r="O137" i="23"/>
  <c r="O135" i="23"/>
  <c r="O134" i="23"/>
  <c r="O133" i="23"/>
  <c r="O132" i="23"/>
  <c r="O131" i="23"/>
  <c r="O130" i="23"/>
  <c r="O129" i="23"/>
  <c r="O128" i="23"/>
  <c r="O127" i="23"/>
  <c r="O126" i="23"/>
  <c r="O125" i="23"/>
  <c r="O124" i="23"/>
  <c r="O123" i="23"/>
  <c r="O122" i="23"/>
  <c r="O120" i="23"/>
  <c r="O119" i="23"/>
  <c r="O118" i="23"/>
  <c r="O117" i="23"/>
  <c r="O116" i="23"/>
  <c r="O115" i="23"/>
  <c r="O114" i="23"/>
  <c r="O113" i="23"/>
  <c r="O112" i="23"/>
  <c r="O111" i="23"/>
  <c r="O110" i="23"/>
  <c r="O109" i="23"/>
  <c r="O108" i="23"/>
  <c r="O107" i="23"/>
  <c r="O106" i="23"/>
  <c r="O105" i="23"/>
  <c r="O103" i="23"/>
  <c r="O102" i="23"/>
  <c r="O101" i="23"/>
  <c r="O100" i="23"/>
  <c r="O99" i="23"/>
  <c r="O98" i="23"/>
  <c r="O97" i="23"/>
  <c r="O96" i="23"/>
  <c r="O95" i="23"/>
  <c r="O94" i="23"/>
  <c r="O93" i="23"/>
  <c r="O92" i="23"/>
  <c r="O91" i="23"/>
  <c r="O90" i="23"/>
  <c r="O89" i="23"/>
  <c r="O88" i="23"/>
  <c r="O86" i="23"/>
  <c r="O84" i="23"/>
  <c r="O82" i="23"/>
  <c r="O80" i="23"/>
  <c r="O78" i="23"/>
  <c r="O76" i="23"/>
  <c r="O74" i="23"/>
  <c r="O72" i="23"/>
  <c r="O70" i="23"/>
  <c r="O68" i="23"/>
  <c r="O66" i="23"/>
  <c r="O63" i="23"/>
  <c r="O62" i="23"/>
  <c r="O61" i="23"/>
  <c r="O59" i="23"/>
  <c r="O57" i="23"/>
  <c r="H6" i="23"/>
  <c r="H6" i="13"/>
  <c r="B10" i="9"/>
  <c r="J785" i="13"/>
  <c r="O64" i="23"/>
  <c r="C33" i="23"/>
  <c r="D33" i="23" s="1"/>
  <c r="F27" i="15"/>
  <c r="H21" i="23"/>
  <c r="E28" i="23"/>
  <c r="O736" i="13"/>
  <c r="O738" i="13"/>
  <c r="O742" i="13"/>
  <c r="O748" i="13"/>
  <c r="O780" i="13"/>
  <c r="O781" i="13"/>
  <c r="C40" i="15"/>
  <c r="F40" i="15" s="1"/>
  <c r="O63" i="13"/>
  <c r="O56" i="13"/>
  <c r="R58" i="23"/>
  <c r="I785" i="13"/>
  <c r="C33" i="13"/>
  <c r="D33" i="13" s="1"/>
  <c r="C31" i="23"/>
  <c r="G785" i="23"/>
  <c r="I5" i="13"/>
  <c r="Q785" i="13"/>
  <c r="Q785" i="23"/>
  <c r="I1" i="21"/>
  <c r="P1" i="24"/>
  <c r="L1" i="23"/>
  <c r="L48" i="23" s="1"/>
  <c r="G1" i="15"/>
  <c r="O88" i="13"/>
  <c r="O104" i="13"/>
  <c r="O106" i="13"/>
  <c r="O498" i="13"/>
  <c r="O505" i="13"/>
  <c r="O507" i="13"/>
  <c r="O513" i="13"/>
  <c r="O783" i="13"/>
  <c r="O639" i="13"/>
  <c r="O649" i="13"/>
  <c r="O657" i="13"/>
  <c r="O663" i="13"/>
  <c r="O716" i="13"/>
  <c r="O720" i="13"/>
  <c r="O722" i="13"/>
  <c r="O724" i="13"/>
  <c r="O545" i="13"/>
  <c r="O553" i="13"/>
  <c r="O557" i="13"/>
  <c r="O559" i="13"/>
  <c r="O563" i="13"/>
  <c r="O569" i="13"/>
  <c r="O573" i="13"/>
  <c r="O575" i="13"/>
  <c r="O87" i="23"/>
  <c r="O58" i="23"/>
  <c r="C32" i="23"/>
  <c r="D32" i="23" s="1"/>
  <c r="C39" i="15"/>
  <c r="F39" i="15" s="1"/>
  <c r="J785" i="23"/>
  <c r="H21" i="13"/>
  <c r="H28" i="13" s="1"/>
  <c r="A9" i="13" s="1"/>
  <c r="P785" i="13"/>
  <c r="H27" i="23"/>
  <c r="L1" i="13"/>
  <c r="L48" i="13" s="1"/>
  <c r="R55" i="13"/>
  <c r="R62" i="13"/>
  <c r="O520" i="13"/>
  <c r="O75" i="13"/>
  <c r="O72" i="13"/>
  <c r="O62" i="13"/>
  <c r="O59" i="13"/>
  <c r="C31" i="13"/>
  <c r="B14" i="9"/>
  <c r="B15" i="9"/>
  <c r="E15" i="9" s="1"/>
  <c r="E28" i="13"/>
  <c r="O55" i="13"/>
  <c r="C32" i="13"/>
  <c r="D32" i="13" s="1"/>
  <c r="H785" i="13"/>
  <c r="R65" i="23"/>
  <c r="R70" i="13"/>
  <c r="R54" i="13"/>
  <c r="O81" i="13"/>
  <c r="O76" i="13"/>
  <c r="O80" i="13"/>
  <c r="O64" i="13"/>
  <c r="R73" i="23"/>
  <c r="R57" i="23"/>
  <c r="I785" i="23"/>
  <c r="H785" i="23"/>
  <c r="O85" i="13"/>
  <c r="O89" i="13"/>
  <c r="O93" i="13"/>
  <c r="O97" i="13"/>
  <c r="O101" i="13"/>
  <c r="O107" i="13"/>
  <c r="O741" i="13"/>
  <c r="O749" i="13"/>
  <c r="O756" i="13"/>
  <c r="O628" i="13"/>
  <c r="O636" i="13"/>
  <c r="O644" i="13"/>
  <c r="O667" i="13"/>
  <c r="O671" i="13"/>
  <c r="O675" i="13"/>
  <c r="O679" i="13"/>
  <c r="O683" i="13"/>
  <c r="O687" i="13"/>
  <c r="O691" i="13"/>
  <c r="O699" i="13"/>
  <c r="O709" i="13"/>
  <c r="O717" i="13"/>
  <c r="O728" i="13"/>
  <c r="O526" i="13"/>
  <c r="O534" i="13"/>
  <c r="O542" i="13"/>
  <c r="O543" i="13"/>
  <c r="O546" i="13"/>
  <c r="O554" i="13"/>
  <c r="O568" i="13"/>
  <c r="O733" i="23"/>
  <c r="O717" i="23"/>
  <c r="O652" i="23"/>
  <c r="O572" i="23"/>
  <c r="O554" i="23"/>
  <c r="O538" i="23"/>
  <c r="O494" i="23"/>
  <c r="O478" i="23"/>
  <c r="O443" i="23"/>
  <c r="O427" i="23"/>
  <c r="O283" i="23"/>
  <c r="O254" i="23"/>
  <c r="O238" i="23"/>
  <c r="O200" i="23"/>
  <c r="O184" i="23"/>
  <c r="O621" i="23"/>
  <c r="O183" i="23"/>
  <c r="O155" i="23"/>
  <c r="O139" i="23"/>
  <c r="O104" i="23"/>
  <c r="R785" i="23" l="1"/>
  <c r="B34" i="23" s="1"/>
  <c r="H28" i="23"/>
  <c r="A9" i="23" s="1"/>
  <c r="O785" i="13"/>
  <c r="O785" i="23"/>
  <c r="F42" i="15"/>
  <c r="B36" i="23"/>
  <c r="K785" i="23"/>
  <c r="C34" i="23"/>
  <c r="D34" i="23" s="1"/>
  <c r="K785" i="13"/>
  <c r="D31" i="13"/>
  <c r="R785" i="13"/>
  <c r="B34" i="13" s="1"/>
  <c r="I37" i="9"/>
  <c r="I59" i="9"/>
  <c r="I83" i="9"/>
  <c r="I107" i="9"/>
  <c r="I131" i="9"/>
  <c r="I155" i="9"/>
  <c r="I177" i="9"/>
  <c r="I38" i="9"/>
  <c r="I66" i="9"/>
  <c r="I110" i="9"/>
  <c r="I142" i="9"/>
  <c r="I186" i="9"/>
  <c r="I211" i="9"/>
  <c r="I225" i="9"/>
  <c r="I247" i="9"/>
  <c r="I263" i="9"/>
  <c r="I60" i="9"/>
  <c r="I148" i="9"/>
  <c r="I198" i="9"/>
  <c r="I242" i="9"/>
  <c r="I274" i="9"/>
  <c r="I297" i="9"/>
  <c r="I319" i="9"/>
  <c r="I333" i="9"/>
  <c r="I355" i="9"/>
  <c r="I371" i="9"/>
  <c r="K26" i="9"/>
  <c r="J37" i="9"/>
  <c r="K44" i="9"/>
  <c r="J55" i="9"/>
  <c r="J63" i="9"/>
  <c r="K70" i="9"/>
  <c r="I88" i="9"/>
  <c r="I184" i="9"/>
  <c r="I236" i="9"/>
  <c r="I280" i="9"/>
  <c r="I304" i="9"/>
  <c r="I324" i="9"/>
  <c r="I344" i="9"/>
  <c r="I364" i="9"/>
  <c r="I384" i="9"/>
  <c r="J30" i="9"/>
  <c r="K47" i="9"/>
  <c r="J58" i="9"/>
  <c r="J66" i="9"/>
  <c r="K73" i="9"/>
  <c r="J78" i="9"/>
  <c r="K83" i="9"/>
  <c r="K88" i="9"/>
  <c r="K92" i="9"/>
  <c r="J97" i="9"/>
  <c r="K102" i="9"/>
  <c r="J107" i="9"/>
  <c r="K112" i="9"/>
  <c r="K116" i="9"/>
  <c r="J121" i="9"/>
  <c r="K126" i="9"/>
  <c r="I144" i="9"/>
  <c r="I248" i="9"/>
  <c r="I294" i="9"/>
  <c r="I334" i="9"/>
  <c r="I374" i="9"/>
  <c r="K37" i="9"/>
  <c r="J56" i="9"/>
  <c r="J73" i="9"/>
  <c r="J81" i="9"/>
  <c r="K86" i="9"/>
  <c r="J94" i="9"/>
  <c r="J102" i="9"/>
  <c r="J110" i="9"/>
  <c r="J118" i="9"/>
  <c r="J126" i="9"/>
  <c r="J130" i="9"/>
  <c r="J134" i="9"/>
  <c r="J138" i="9"/>
  <c r="J142" i="9"/>
  <c r="J146" i="9"/>
  <c r="J150" i="9"/>
  <c r="K154" i="9"/>
  <c r="K158" i="9"/>
  <c r="K162" i="9"/>
  <c r="K166" i="9"/>
  <c r="K170" i="9"/>
  <c r="K174" i="9"/>
  <c r="K178" i="9"/>
  <c r="K182" i="9"/>
  <c r="K186" i="9"/>
  <c r="K190" i="9"/>
  <c r="K194" i="9"/>
  <c r="K198" i="9"/>
  <c r="J202" i="9"/>
  <c r="J206" i="9"/>
  <c r="K210" i="9"/>
  <c r="K214" i="9"/>
  <c r="J218" i="9"/>
  <c r="J222" i="9"/>
  <c r="K226" i="9"/>
  <c r="K230" i="9"/>
  <c r="J234" i="9"/>
  <c r="J238" i="9"/>
  <c r="K242" i="9"/>
  <c r="K246" i="9"/>
  <c r="J250" i="9"/>
  <c r="J254" i="9"/>
  <c r="K258" i="9"/>
  <c r="K262" i="9"/>
  <c r="J266" i="9"/>
  <c r="J270" i="9"/>
  <c r="K274" i="9"/>
  <c r="K278" i="9"/>
  <c r="J282" i="9"/>
  <c r="J286" i="9"/>
  <c r="K290" i="9"/>
  <c r="I32" i="9"/>
  <c r="I240" i="9"/>
  <c r="I322" i="9"/>
  <c r="I21" i="9"/>
  <c r="K49" i="9"/>
  <c r="J79" i="9"/>
  <c r="K97" i="9"/>
  <c r="K113" i="9"/>
  <c r="K128" i="9"/>
  <c r="J135" i="9"/>
  <c r="J143" i="9"/>
  <c r="J152" i="9"/>
  <c r="K157" i="9"/>
  <c r="K165" i="9"/>
  <c r="J172" i="9"/>
  <c r="J180" i="9"/>
  <c r="J188" i="9"/>
  <c r="J196" i="9"/>
  <c r="J205" i="9"/>
  <c r="J214" i="9"/>
  <c r="K220" i="9"/>
  <c r="J228" i="9"/>
  <c r="K234" i="9"/>
  <c r="K243" i="9"/>
  <c r="J251" i="9"/>
  <c r="K257" i="9"/>
  <c r="K266" i="9"/>
  <c r="K275" i="9"/>
  <c r="J283" i="9"/>
  <c r="K289" i="9"/>
  <c r="J295" i="9"/>
  <c r="K299" i="9"/>
  <c r="K303" i="9"/>
  <c r="J307" i="9"/>
  <c r="J311" i="9"/>
  <c r="K315" i="9"/>
  <c r="K319" i="9"/>
  <c r="J323" i="9"/>
  <c r="J327" i="9"/>
  <c r="K331" i="9"/>
  <c r="K335" i="9"/>
  <c r="J339" i="9"/>
  <c r="J343" i="9"/>
  <c r="K347" i="9"/>
  <c r="K351" i="9"/>
  <c r="J355" i="9"/>
  <c r="J359" i="9"/>
  <c r="K363" i="9"/>
  <c r="K367" i="9"/>
  <c r="J371" i="9"/>
  <c r="J375" i="9"/>
  <c r="K379" i="9"/>
  <c r="K383" i="9"/>
  <c r="I128" i="9"/>
  <c r="I282" i="9"/>
  <c r="I346" i="9"/>
  <c r="J36" i="9"/>
  <c r="J68" i="9"/>
  <c r="J83" i="9"/>
  <c r="K138" i="9"/>
  <c r="J149" i="9"/>
  <c r="J162" i="9"/>
  <c r="J178" i="9"/>
  <c r="K191" i="9"/>
  <c r="J207" i="9"/>
  <c r="K222" i="9"/>
  <c r="J235" i="9"/>
  <c r="K250" i="9"/>
  <c r="J276" i="9"/>
  <c r="K291" i="9"/>
  <c r="J299" i="9"/>
  <c r="K305" i="9"/>
  <c r="K314" i="9"/>
  <c r="K323" i="9"/>
  <c r="J331" i="9"/>
  <c r="K337" i="9"/>
  <c r="K346" i="9"/>
  <c r="K355" i="9"/>
  <c r="J368" i="9"/>
  <c r="K373" i="9"/>
  <c r="K382" i="9"/>
  <c r="J104" i="9"/>
  <c r="J129" i="9"/>
  <c r="J145" i="9"/>
  <c r="J158" i="9"/>
  <c r="J174" i="9"/>
  <c r="J190" i="9"/>
  <c r="J203" i="9"/>
  <c r="J221" i="9"/>
  <c r="I35" i="9"/>
  <c r="I45" i="9"/>
  <c r="I69" i="9"/>
  <c r="I85" i="9"/>
  <c r="I109" i="9"/>
  <c r="I133" i="9"/>
  <c r="I157" i="9"/>
  <c r="I181" i="9"/>
  <c r="I42" i="9"/>
  <c r="I86" i="9"/>
  <c r="I114" i="9"/>
  <c r="I158" i="9"/>
  <c r="I190" i="9"/>
  <c r="I213" i="9"/>
  <c r="I235" i="9"/>
  <c r="I249" i="9"/>
  <c r="I271" i="9"/>
  <c r="I68" i="9"/>
  <c r="I156" i="9"/>
  <c r="I218" i="9"/>
  <c r="I246" i="9"/>
  <c r="I283" i="9"/>
  <c r="I299" i="9"/>
  <c r="I321" i="9"/>
  <c r="I343" i="9"/>
  <c r="I357" i="9"/>
  <c r="I379" i="9"/>
  <c r="J27" i="9"/>
  <c r="K38" i="9"/>
  <c r="J49" i="9"/>
  <c r="K56" i="9"/>
  <c r="K64" i="9"/>
  <c r="I40" i="9"/>
  <c r="I136" i="9"/>
  <c r="I212" i="9"/>
  <c r="I260" i="9"/>
  <c r="I292" i="9"/>
  <c r="I312" i="9"/>
  <c r="I328" i="9"/>
  <c r="I348" i="9"/>
  <c r="I368" i="9"/>
  <c r="K23" i="9"/>
  <c r="J34" i="9"/>
  <c r="K39" i="9"/>
  <c r="J50" i="9"/>
  <c r="K59" i="9"/>
  <c r="J70" i="9"/>
  <c r="J74" i="9"/>
  <c r="K79" i="9"/>
  <c r="J84" i="9"/>
  <c r="J89" i="9"/>
  <c r="K94" i="9"/>
  <c r="K98" i="9"/>
  <c r="J103" i="9"/>
  <c r="K108" i="9"/>
  <c r="J113" i="9"/>
  <c r="K118" i="9"/>
  <c r="K122" i="9"/>
  <c r="J127" i="9"/>
  <c r="I176" i="9"/>
  <c r="I264" i="9"/>
  <c r="I310" i="9"/>
  <c r="I342" i="9"/>
  <c r="I382" i="9"/>
  <c r="J40" i="9"/>
  <c r="K61" i="9"/>
  <c r="K74" i="9"/>
  <c r="K82" i="9"/>
  <c r="K87" i="9"/>
  <c r="K95" i="9"/>
  <c r="K103" i="9"/>
  <c r="K111" i="9"/>
  <c r="K119" i="9"/>
  <c r="K127" i="9"/>
  <c r="K131" i="9"/>
  <c r="K135" i="9"/>
  <c r="K139" i="9"/>
  <c r="K143" i="9"/>
  <c r="K147" i="9"/>
  <c r="J151" i="9"/>
  <c r="J155" i="9"/>
  <c r="J159" i="9"/>
  <c r="J163" i="9"/>
  <c r="J167" i="9"/>
  <c r="J171" i="9"/>
  <c r="J175" i="9"/>
  <c r="J179" i="9"/>
  <c r="J183" i="9"/>
  <c r="J187" i="9"/>
  <c r="J191" i="9"/>
  <c r="J195" i="9"/>
  <c r="J199" i="9"/>
  <c r="K203" i="9"/>
  <c r="K207" i="9"/>
  <c r="J211" i="9"/>
  <c r="J215" i="9"/>
  <c r="K219" i="9"/>
  <c r="K223" i="9"/>
  <c r="J227" i="9"/>
  <c r="J231" i="9"/>
  <c r="K235" i="9"/>
  <c r="K239" i="9"/>
  <c r="J243" i="9"/>
  <c r="J247" i="9"/>
  <c r="K251" i="9"/>
  <c r="K255" i="9"/>
  <c r="J259" i="9"/>
  <c r="J263" i="9"/>
  <c r="K267" i="9"/>
  <c r="K271" i="9"/>
  <c r="J275" i="9"/>
  <c r="J279" i="9"/>
  <c r="K283" i="9"/>
  <c r="K287" i="9"/>
  <c r="J291" i="9"/>
  <c r="I96" i="9"/>
  <c r="I272" i="9"/>
  <c r="I338" i="9"/>
  <c r="J28" i="9"/>
  <c r="J60" i="9"/>
  <c r="K84" i="9"/>
  <c r="J100" i="9"/>
  <c r="J116" i="9"/>
  <c r="J131" i="9"/>
  <c r="K136" i="9"/>
  <c r="K144" i="9"/>
  <c r="K153" i="9"/>
  <c r="J160" i="9"/>
  <c r="J168" i="9"/>
  <c r="K173" i="9"/>
  <c r="K181" i="9"/>
  <c r="K189" i="9"/>
  <c r="K197" i="9"/>
  <c r="K206" i="9"/>
  <c r="K215" i="9"/>
  <c r="J223" i="9"/>
  <c r="J237" i="9"/>
  <c r="J246" i="9"/>
  <c r="K252" i="9"/>
  <c r="J260" i="9"/>
  <c r="J269" i="9"/>
  <c r="J278" i="9"/>
  <c r="K284" i="9"/>
  <c r="J292" i="9"/>
  <c r="J296" i="9"/>
  <c r="J300" i="9"/>
  <c r="K304" i="9"/>
  <c r="K308" i="9"/>
  <c r="J312" i="9"/>
  <c r="J316" i="9"/>
  <c r="K320" i="9"/>
  <c r="K324" i="9"/>
  <c r="J328" i="9"/>
  <c r="J332" i="9"/>
  <c r="K336" i="9"/>
  <c r="K340" i="9"/>
  <c r="J344" i="9"/>
  <c r="J348" i="9"/>
  <c r="K352" i="9"/>
  <c r="K356" i="9"/>
  <c r="J360" i="9"/>
  <c r="J364" i="9"/>
  <c r="K368" i="9"/>
  <c r="K372" i="9"/>
  <c r="J376" i="9"/>
  <c r="J380" i="9"/>
  <c r="J384" i="9"/>
  <c r="I192" i="9"/>
  <c r="I298" i="9"/>
  <c r="I362" i="9"/>
  <c r="K41" i="9"/>
  <c r="K72" i="9"/>
  <c r="J96" i="9"/>
  <c r="K117" i="9"/>
  <c r="K151" i="9"/>
  <c r="K167" i="9"/>
  <c r="K183" i="9"/>
  <c r="J194" i="9"/>
  <c r="K209" i="9"/>
  <c r="K227" i="9"/>
  <c r="J253" i="9"/>
  <c r="K268" i="9"/>
  <c r="J281" i="9"/>
  <c r="J294" i="9"/>
  <c r="K300" i="9"/>
  <c r="J308" i="9"/>
  <c r="J317" i="9"/>
  <c r="J326" i="9"/>
  <c r="K332" i="9"/>
  <c r="J340" i="9"/>
  <c r="J349" i="9"/>
  <c r="J358" i="9"/>
  <c r="J363" i="9"/>
  <c r="K369" i="9"/>
  <c r="J377" i="9"/>
  <c r="J385" i="9"/>
  <c r="K109" i="9"/>
  <c r="K134" i="9"/>
  <c r="K150" i="9"/>
  <c r="K163" i="9"/>
  <c r="K179" i="9"/>
  <c r="K195" i="9"/>
  <c r="J208" i="9"/>
  <c r="J226" i="9"/>
  <c r="K254" i="9"/>
  <c r="J267" i="9"/>
  <c r="J285" i="9"/>
  <c r="K298" i="9"/>
  <c r="K307" i="9"/>
  <c r="J315" i="9"/>
  <c r="K321" i="9"/>
  <c r="J329" i="9"/>
  <c r="J361" i="9"/>
  <c r="J370" i="9"/>
  <c r="K375" i="9"/>
  <c r="K380" i="9"/>
  <c r="K21" i="9"/>
  <c r="B17" i="9"/>
  <c r="E17" i="9" s="1"/>
  <c r="I153" i="9"/>
  <c r="I49" i="9"/>
  <c r="I169" i="9"/>
  <c r="I251" i="9"/>
  <c r="I311" i="9"/>
  <c r="I359" i="9"/>
  <c r="J33" i="9"/>
  <c r="I51" i="9"/>
  <c r="I75" i="9"/>
  <c r="I123" i="9"/>
  <c r="I76" i="9"/>
  <c r="I172" i="9"/>
  <c r="I385" i="9"/>
  <c r="K40" i="9"/>
  <c r="K52" i="9"/>
  <c r="I41" i="9"/>
  <c r="I89" i="9"/>
  <c r="I113" i="9"/>
  <c r="I137" i="9"/>
  <c r="I161" i="9"/>
  <c r="I185" i="9"/>
  <c r="I78" i="9"/>
  <c r="I126" i="9"/>
  <c r="I174" i="9"/>
  <c r="I84" i="9"/>
  <c r="I180" i="9"/>
  <c r="I234" i="9"/>
  <c r="I279" i="9"/>
  <c r="I303" i="9"/>
  <c r="I327" i="9"/>
  <c r="I351" i="9"/>
  <c r="I375" i="9"/>
  <c r="J29" i="9"/>
  <c r="J47" i="9"/>
  <c r="I104" i="9"/>
  <c r="I244" i="9"/>
  <c r="I308" i="9"/>
  <c r="K43" i="9"/>
  <c r="K81" i="9"/>
  <c r="J111" i="9"/>
  <c r="I80" i="9"/>
  <c r="I302" i="9"/>
  <c r="K29" i="9"/>
  <c r="I55" i="9"/>
  <c r="I139" i="9"/>
  <c r="I163" i="9"/>
  <c r="I187" i="9"/>
  <c r="I130" i="9"/>
  <c r="I178" i="9"/>
  <c r="K30" i="9"/>
  <c r="K48" i="9"/>
  <c r="I120" i="9"/>
  <c r="I252" i="9"/>
  <c r="I23" i="9"/>
  <c r="I71" i="9"/>
  <c r="I117" i="9"/>
  <c r="I165" i="9"/>
  <c r="I46" i="9"/>
  <c r="I134" i="9"/>
  <c r="I199" i="9"/>
  <c r="I237" i="9"/>
  <c r="I273" i="9"/>
  <c r="I164" i="9"/>
  <c r="I266" i="9"/>
  <c r="I307" i="9"/>
  <c r="I345" i="9"/>
  <c r="I381" i="9"/>
  <c r="J39" i="9"/>
  <c r="J61" i="9"/>
  <c r="I56" i="9"/>
  <c r="I220" i="9"/>
  <c r="I296" i="9"/>
  <c r="I336" i="9"/>
  <c r="I372" i="9"/>
  <c r="K35" i="9"/>
  <c r="K51" i="9"/>
  <c r="K71" i="9"/>
  <c r="J80" i="9"/>
  <c r="K90" i="9"/>
  <c r="K100" i="9"/>
  <c r="J109" i="9"/>
  <c r="J119" i="9"/>
  <c r="I48" i="9"/>
  <c r="I278" i="9"/>
  <c r="I358" i="9"/>
  <c r="K45" i="9"/>
  <c r="J77" i="9"/>
  <c r="J90" i="9"/>
  <c r="J106" i="9"/>
  <c r="J122" i="9"/>
  <c r="J132" i="9"/>
  <c r="J140" i="9"/>
  <c r="J148" i="9"/>
  <c r="K156" i="9"/>
  <c r="K164" i="9"/>
  <c r="K172" i="9"/>
  <c r="K180" i="9"/>
  <c r="K188" i="9"/>
  <c r="K196" i="9"/>
  <c r="J204" i="9"/>
  <c r="K212" i="9"/>
  <c r="J220" i="9"/>
  <c r="K228" i="9"/>
  <c r="J236" i="9"/>
  <c r="K244" i="9"/>
  <c r="J252" i="9"/>
  <c r="K260" i="9"/>
  <c r="J268" i="9"/>
  <c r="K276" i="9"/>
  <c r="J284" i="9"/>
  <c r="K292" i="9"/>
  <c r="I290" i="9"/>
  <c r="K33" i="9"/>
  <c r="K89" i="9"/>
  <c r="K121" i="9"/>
  <c r="J139" i="9"/>
  <c r="J156" i="9"/>
  <c r="J184" i="9"/>
  <c r="J201" i="9"/>
  <c r="K216" i="9"/>
  <c r="K229" i="9"/>
  <c r="K247" i="9"/>
  <c r="K261" i="9"/>
  <c r="K279" i="9"/>
  <c r="K293" i="9"/>
  <c r="K301" i="9"/>
  <c r="J309" i="9"/>
  <c r="K317" i="9"/>
  <c r="J325" i="9"/>
  <c r="K333" i="9"/>
  <c r="J341" i="9"/>
  <c r="K349" i="9"/>
  <c r="J357" i="9"/>
  <c r="K365" i="9"/>
  <c r="J373" i="9"/>
  <c r="K381" i="9"/>
  <c r="I224" i="9"/>
  <c r="I378" i="9"/>
  <c r="J75" i="9"/>
  <c r="K130" i="9"/>
  <c r="J154" i="9"/>
  <c r="J186" i="9"/>
  <c r="J212" i="9"/>
  <c r="J240" i="9"/>
  <c r="J271" i="9"/>
  <c r="K295" i="9"/>
  <c r="K309" i="9"/>
  <c r="K327" i="9"/>
  <c r="K341" i="9"/>
  <c r="K359" i="9"/>
  <c r="J372" i="9"/>
  <c r="J88" i="9"/>
  <c r="J137" i="9"/>
  <c r="J166" i="9"/>
  <c r="J198" i="9"/>
  <c r="K231" i="9"/>
  <c r="J244" i="9"/>
  <c r="K264" i="9"/>
  <c r="J290" i="9"/>
  <c r="K302" i="9"/>
  <c r="K312" i="9"/>
  <c r="J324" i="9"/>
  <c r="J333" i="9"/>
  <c r="J342" i="9"/>
  <c r="K348" i="9"/>
  <c r="J356" i="9"/>
  <c r="K366" i="9"/>
  <c r="K376" i="9"/>
  <c r="K384" i="9"/>
  <c r="I179" i="9"/>
  <c r="I61" i="9"/>
  <c r="I145" i="9"/>
  <c r="I118" i="9"/>
  <c r="I227" i="9"/>
  <c r="I116" i="9"/>
  <c r="I383" i="9"/>
  <c r="K68" i="9"/>
  <c r="I63" i="9"/>
  <c r="I111" i="9"/>
  <c r="I159" i="9"/>
  <c r="I74" i="9"/>
  <c r="I146" i="9"/>
  <c r="I229" i="9"/>
  <c r="I265" i="9"/>
  <c r="I124" i="9"/>
  <c r="I230" i="9"/>
  <c r="I289" i="9"/>
  <c r="I349" i="9"/>
  <c r="K46" i="9"/>
  <c r="I29" i="9"/>
  <c r="I125" i="9"/>
  <c r="I102" i="9"/>
  <c r="I219" i="9"/>
  <c r="I36" i="9"/>
  <c r="I258" i="9"/>
  <c r="I363" i="9"/>
  <c r="J71" i="9"/>
  <c r="K75" i="9"/>
  <c r="J99" i="9"/>
  <c r="K53" i="9"/>
  <c r="I67" i="9"/>
  <c r="I103" i="9"/>
  <c r="I175" i="9"/>
  <c r="I58" i="9"/>
  <c r="I233" i="9"/>
  <c r="I269" i="9"/>
  <c r="I214" i="9"/>
  <c r="I281" i="9"/>
  <c r="I341" i="9"/>
  <c r="I377" i="9"/>
  <c r="K42" i="9"/>
  <c r="K60" i="9"/>
  <c r="I288" i="9"/>
  <c r="I33" i="9"/>
  <c r="I81" i="9"/>
  <c r="I129" i="9"/>
  <c r="I62" i="9"/>
  <c r="I138" i="9"/>
  <c r="I201" i="9"/>
  <c r="I52" i="9"/>
  <c r="I194" i="9"/>
  <c r="I270" i="9"/>
  <c r="I347" i="9"/>
  <c r="J25" i="9"/>
  <c r="J43" i="9"/>
  <c r="I72" i="9"/>
  <c r="I228" i="9"/>
  <c r="I300" i="9"/>
  <c r="I376" i="9"/>
  <c r="J38" i="9"/>
  <c r="J54" i="9"/>
  <c r="J82" i="9"/>
  <c r="J91" i="9"/>
  <c r="J101" i="9"/>
  <c r="K120" i="9"/>
  <c r="I112" i="9"/>
  <c r="I286" i="9"/>
  <c r="J48" i="9"/>
  <c r="K78" i="9"/>
  <c r="K107" i="9"/>
  <c r="K123" i="9"/>
  <c r="K133" i="9"/>
  <c r="K149" i="9"/>
  <c r="J157" i="9"/>
  <c r="J173" i="9"/>
  <c r="J181" i="9"/>
  <c r="J197" i="9"/>
  <c r="K205" i="9"/>
  <c r="J213" i="9"/>
  <c r="J229" i="9"/>
  <c r="K237" i="9"/>
  <c r="K253" i="9"/>
  <c r="J261" i="9"/>
  <c r="J277" i="9"/>
  <c r="K285" i="9"/>
  <c r="I306" i="9"/>
  <c r="J44" i="9"/>
  <c r="J92" i="9"/>
  <c r="K140" i="9"/>
  <c r="K202" i="9"/>
  <c r="J233" i="9"/>
  <c r="J265" i="9"/>
  <c r="K280" i="9"/>
  <c r="J302" i="9"/>
  <c r="K310" i="9"/>
  <c r="K326" i="9"/>
  <c r="J334" i="9"/>
  <c r="J350" i="9"/>
  <c r="K358" i="9"/>
  <c r="K374" i="9"/>
  <c r="J382" i="9"/>
  <c r="K25" i="9"/>
  <c r="J133" i="9"/>
  <c r="K159" i="9"/>
  <c r="J217" i="9"/>
  <c r="K245" i="9"/>
  <c r="K273" i="9"/>
  <c r="K296" i="9"/>
  <c r="K328" i="9"/>
  <c r="J345" i="9"/>
  <c r="K142" i="9"/>
  <c r="K200" i="9"/>
  <c r="J249" i="9"/>
  <c r="J297" i="9"/>
  <c r="K316" i="9"/>
  <c r="K334" i="9"/>
  <c r="K343" i="9"/>
  <c r="J351" i="9"/>
  <c r="J22" i="9"/>
  <c r="I26" i="9"/>
  <c r="I98" i="9"/>
  <c r="I205" i="9"/>
  <c r="I241" i="9"/>
  <c r="I361" i="9"/>
  <c r="I30" i="9"/>
  <c r="I210" i="9"/>
  <c r="I339" i="9"/>
  <c r="J35" i="9"/>
  <c r="I332" i="9"/>
  <c r="J123" i="9"/>
  <c r="I31" i="9"/>
  <c r="I115" i="9"/>
  <c r="I154" i="9"/>
  <c r="I245" i="9"/>
  <c r="I140" i="9"/>
  <c r="I353" i="9"/>
  <c r="I204" i="9"/>
  <c r="I47" i="9"/>
  <c r="I141" i="9"/>
  <c r="I189" i="9"/>
  <c r="I90" i="9"/>
  <c r="I162" i="9"/>
  <c r="I215" i="9"/>
  <c r="I259" i="9"/>
  <c r="I222" i="9"/>
  <c r="I285" i="9"/>
  <c r="I323" i="9"/>
  <c r="I367" i="9"/>
  <c r="K50" i="9"/>
  <c r="J67" i="9"/>
  <c r="I268" i="9"/>
  <c r="I352" i="9"/>
  <c r="J26" i="9"/>
  <c r="J62" i="9"/>
  <c r="J76" i="9"/>
  <c r="J95" i="9"/>
  <c r="K114" i="9"/>
  <c r="I200" i="9"/>
  <c r="J24" i="9"/>
  <c r="J85" i="9"/>
  <c r="J114" i="9"/>
  <c r="J128" i="9"/>
  <c r="J144" i="9"/>
  <c r="K160" i="9"/>
  <c r="K168" i="9"/>
  <c r="K184" i="9"/>
  <c r="K192" i="9"/>
  <c r="K208" i="9"/>
  <c r="K224" i="9"/>
  <c r="K240" i="9"/>
  <c r="J248" i="9"/>
  <c r="J264" i="9"/>
  <c r="J280" i="9"/>
  <c r="I160" i="9"/>
  <c r="I354" i="9"/>
  <c r="K105" i="9"/>
  <c r="J147" i="9"/>
  <c r="K161" i="9"/>
  <c r="J176" i="9"/>
  <c r="J192" i="9"/>
  <c r="J224" i="9"/>
  <c r="K238" i="9"/>
  <c r="K270" i="9"/>
  <c r="J287" i="9"/>
  <c r="J305" i="9"/>
  <c r="J321" i="9"/>
  <c r="J337" i="9"/>
  <c r="J353" i="9"/>
  <c r="J369" i="9"/>
  <c r="K385" i="9"/>
  <c r="I314" i="9"/>
  <c r="K101" i="9"/>
  <c r="J170" i="9"/>
  <c r="J230" i="9"/>
  <c r="K286" i="9"/>
  <c r="K318" i="9"/>
  <c r="J335" i="9"/>
  <c r="K364" i="9"/>
  <c r="J120" i="9"/>
  <c r="J182" i="9"/>
  <c r="J239" i="9"/>
  <c r="K277" i="9"/>
  <c r="K325" i="9"/>
  <c r="J352" i="9"/>
  <c r="K371" i="9"/>
  <c r="J379" i="9"/>
  <c r="B18" i="9"/>
  <c r="E18" i="9" s="1"/>
  <c r="I25" i="9"/>
  <c r="J45" i="9"/>
  <c r="I50" i="9"/>
  <c r="I170" i="9"/>
  <c r="I217" i="9"/>
  <c r="I28" i="9"/>
  <c r="I301" i="9"/>
  <c r="I337" i="9"/>
  <c r="K34" i="9"/>
  <c r="I54" i="9"/>
  <c r="I195" i="9"/>
  <c r="I231" i="9"/>
  <c r="I267" i="9"/>
  <c r="I315" i="9"/>
  <c r="J59" i="9"/>
  <c r="I356" i="9"/>
  <c r="J87" i="9"/>
  <c r="I91" i="9"/>
  <c r="I44" i="9"/>
  <c r="I188" i="9"/>
  <c r="I293" i="9"/>
  <c r="I329" i="9"/>
  <c r="I57" i="9"/>
  <c r="I143" i="9"/>
  <c r="I94" i="9"/>
  <c r="I223" i="9"/>
  <c r="I108" i="9"/>
  <c r="I295" i="9"/>
  <c r="I369" i="9"/>
  <c r="J51" i="9"/>
  <c r="I168" i="9"/>
  <c r="I167" i="9"/>
  <c r="I239" i="9"/>
  <c r="I309" i="9"/>
  <c r="K62" i="9"/>
  <c r="I340" i="9"/>
  <c r="J72" i="9"/>
  <c r="K110" i="9"/>
  <c r="I366" i="9"/>
  <c r="K91" i="9"/>
  <c r="K141" i="9"/>
  <c r="J165" i="9"/>
  <c r="J189" i="9"/>
  <c r="K221" i="9"/>
  <c r="J245" i="9"/>
  <c r="K269" i="9"/>
  <c r="J293" i="9"/>
  <c r="J124" i="9"/>
  <c r="K169" i="9"/>
  <c r="K185" i="9"/>
  <c r="J219" i="9"/>
  <c r="K248" i="9"/>
  <c r="K294" i="9"/>
  <c r="J318" i="9"/>
  <c r="K342" i="9"/>
  <c r="J366" i="9"/>
  <c r="I256" i="9"/>
  <c r="K80" i="9"/>
  <c r="J313" i="9"/>
  <c r="K360" i="9"/>
  <c r="K93" i="9"/>
  <c r="K171" i="9"/>
  <c r="K236" i="9"/>
  <c r="J272" i="9"/>
  <c r="J306" i="9"/>
  <c r="K357" i="9"/>
  <c r="I287" i="9"/>
  <c r="I97" i="9"/>
  <c r="I22" i="9"/>
  <c r="I202" i="9"/>
  <c r="I335" i="9"/>
  <c r="I27" i="9"/>
  <c r="I135" i="9"/>
  <c r="I254" i="9"/>
  <c r="I325" i="9"/>
  <c r="K28" i="9"/>
  <c r="I53" i="9"/>
  <c r="I101" i="9"/>
  <c r="I255" i="9"/>
  <c r="J53" i="9"/>
  <c r="K31" i="9"/>
  <c r="J105" i="9"/>
  <c r="I79" i="9"/>
  <c r="I151" i="9"/>
  <c r="I82" i="9"/>
  <c r="I209" i="9"/>
  <c r="I238" i="9"/>
  <c r="I317" i="9"/>
  <c r="K66" i="9"/>
  <c r="I95" i="9"/>
  <c r="I100" i="9"/>
  <c r="J31" i="9"/>
  <c r="I152" i="9"/>
  <c r="I316" i="9"/>
  <c r="J42" i="9"/>
  <c r="K85" i="9"/>
  <c r="K104" i="9"/>
  <c r="K124" i="9"/>
  <c r="I318" i="9"/>
  <c r="J64" i="9"/>
  <c r="J98" i="9"/>
  <c r="J136" i="9"/>
  <c r="K152" i="9"/>
  <c r="K176" i="9"/>
  <c r="J200" i="9"/>
  <c r="J216" i="9"/>
  <c r="J232" i="9"/>
  <c r="K256" i="9"/>
  <c r="K272" i="9"/>
  <c r="K288" i="9"/>
  <c r="K65" i="9"/>
  <c r="J210" i="9"/>
  <c r="J255" i="9"/>
  <c r="K297" i="9"/>
  <c r="K313" i="9"/>
  <c r="K329" i="9"/>
  <c r="K345" i="9"/>
  <c r="K361" i="9"/>
  <c r="K377" i="9"/>
  <c r="J52" i="9"/>
  <c r="J141" i="9"/>
  <c r="K199" i="9"/>
  <c r="J258" i="9"/>
  <c r="J303" i="9"/>
  <c r="K350" i="9"/>
  <c r="K378" i="9"/>
  <c r="K155" i="9"/>
  <c r="K213" i="9"/>
  <c r="K259" i="9"/>
  <c r="J310" i="9"/>
  <c r="J319" i="9"/>
  <c r="J338" i="9"/>
  <c r="K344" i="9"/>
  <c r="K362" i="9"/>
  <c r="K22" i="9"/>
  <c r="I119" i="9"/>
  <c r="I166" i="9"/>
  <c r="I275" i="9"/>
  <c r="I39" i="9"/>
  <c r="I87" i="9"/>
  <c r="I171" i="9"/>
  <c r="I373" i="9"/>
  <c r="I65" i="9"/>
  <c r="I173" i="9"/>
  <c r="I132" i="9"/>
  <c r="I284" i="9"/>
  <c r="K55" i="9"/>
  <c r="I350" i="9"/>
  <c r="I43" i="9"/>
  <c r="I127" i="9"/>
  <c r="I106" i="9"/>
  <c r="I221" i="9"/>
  <c r="K24" i="9"/>
  <c r="I105" i="9"/>
  <c r="I191" i="9"/>
  <c r="I182" i="9"/>
  <c r="I261" i="9"/>
  <c r="I226" i="9"/>
  <c r="I331" i="9"/>
  <c r="K32" i="9"/>
  <c r="J69" i="9"/>
  <c r="I276" i="9"/>
  <c r="I360" i="9"/>
  <c r="K27" i="9"/>
  <c r="J46" i="9"/>
  <c r="I320" i="9"/>
  <c r="K96" i="9"/>
  <c r="I216" i="9"/>
  <c r="K137" i="9"/>
  <c r="J169" i="9"/>
  <c r="K201" i="9"/>
  <c r="K233" i="9"/>
  <c r="K265" i="9"/>
  <c r="I208" i="9"/>
  <c r="K132" i="9"/>
  <c r="K193" i="9"/>
  <c r="J256" i="9"/>
  <c r="K306" i="9"/>
  <c r="K338" i="9"/>
  <c r="K370" i="9"/>
  <c r="K57" i="9"/>
  <c r="K204" i="9"/>
  <c r="J304" i="9"/>
  <c r="J367" i="9"/>
  <c r="K187" i="9"/>
  <c r="K282" i="9"/>
  <c r="K330" i="9"/>
  <c r="J365" i="9"/>
  <c r="I203" i="9"/>
  <c r="J57" i="9"/>
  <c r="I147" i="9"/>
  <c r="I193" i="9"/>
  <c r="I206" i="9"/>
  <c r="I150" i="9"/>
  <c r="I196" i="9"/>
  <c r="J93" i="9"/>
  <c r="I34" i="9"/>
  <c r="I257" i="9"/>
  <c r="I305" i="9"/>
  <c r="K54" i="9"/>
  <c r="K77" i="9"/>
  <c r="J115" i="9"/>
  <c r="J32" i="9"/>
  <c r="K115" i="9"/>
  <c r="J153" i="9"/>
  <c r="J185" i="9"/>
  <c r="K217" i="9"/>
  <c r="K249" i="9"/>
  <c r="K281" i="9"/>
  <c r="K76" i="9"/>
  <c r="J164" i="9"/>
  <c r="K225" i="9"/>
  <c r="J288" i="9"/>
  <c r="K322" i="9"/>
  <c r="K354" i="9"/>
  <c r="I64" i="9"/>
  <c r="K146" i="9"/>
  <c r="K263" i="9"/>
  <c r="J336" i="9"/>
  <c r="K125" i="9"/>
  <c r="K241" i="9"/>
  <c r="K311" i="9"/>
  <c r="J347" i="9"/>
  <c r="J383" i="9"/>
  <c r="I121" i="9"/>
  <c r="I250" i="9"/>
  <c r="I253" i="9"/>
  <c r="I313" i="9"/>
  <c r="K58" i="9"/>
  <c r="I243" i="9"/>
  <c r="I291" i="9"/>
  <c r="J41" i="9"/>
  <c r="I380" i="9"/>
  <c r="I232" i="9"/>
  <c r="I197" i="9"/>
  <c r="I365" i="9"/>
  <c r="J86" i="9"/>
  <c r="J125" i="9"/>
  <c r="K69" i="9"/>
  <c r="K129" i="9"/>
  <c r="J161" i="9"/>
  <c r="J193" i="9"/>
  <c r="J225" i="9"/>
  <c r="J257" i="9"/>
  <c r="J289" i="9"/>
  <c r="J108" i="9"/>
  <c r="K177" i="9"/>
  <c r="J242" i="9"/>
  <c r="J298" i="9"/>
  <c r="J330" i="9"/>
  <c r="J362" i="9"/>
  <c r="I330" i="9"/>
  <c r="K175" i="9"/>
  <c r="J354" i="9"/>
  <c r="J262" i="9"/>
  <c r="J320" i="9"/>
  <c r="K353" i="9"/>
  <c r="J21" i="9"/>
  <c r="B16" i="9"/>
  <c r="E16" i="9" s="1"/>
  <c r="I93" i="9"/>
  <c r="I70" i="9"/>
  <c r="I99" i="9"/>
  <c r="I122" i="9"/>
  <c r="I77" i="9"/>
  <c r="J65" i="9"/>
  <c r="K67" i="9"/>
  <c r="I262" i="9"/>
  <c r="K36" i="9"/>
  <c r="K63" i="9"/>
  <c r="K106" i="9"/>
  <c r="I326" i="9"/>
  <c r="K99" i="9"/>
  <c r="K145" i="9"/>
  <c r="J177" i="9"/>
  <c r="J209" i="9"/>
  <c r="J241" i="9"/>
  <c r="J273" i="9"/>
  <c r="I370" i="9"/>
  <c r="K148" i="9"/>
  <c r="K211" i="9"/>
  <c r="J274" i="9"/>
  <c r="J314" i="9"/>
  <c r="J346" i="9"/>
  <c r="J378" i="9"/>
  <c r="J112" i="9"/>
  <c r="K232" i="9"/>
  <c r="J322" i="9"/>
  <c r="J381" i="9"/>
  <c r="K218" i="9"/>
  <c r="J301" i="9"/>
  <c r="K339" i="9"/>
  <c r="J374" i="9"/>
  <c r="I73" i="9"/>
  <c r="I183" i="9"/>
  <c r="I277" i="9"/>
  <c r="I149" i="9"/>
  <c r="I207" i="9"/>
  <c r="J23" i="9"/>
  <c r="J117" i="9"/>
  <c r="I92" i="9"/>
  <c r="I24" i="9"/>
  <c r="F44" i="15"/>
  <c r="B9" i="15" s="1"/>
  <c r="L41" i="9"/>
  <c r="L63" i="9"/>
  <c r="L40" i="9"/>
  <c r="L76" i="9"/>
  <c r="L91" i="9"/>
  <c r="L107" i="9"/>
  <c r="L119" i="9"/>
  <c r="L34" i="9"/>
  <c r="L66" i="9"/>
  <c r="L88" i="9"/>
  <c r="L108" i="9"/>
  <c r="L128" i="9"/>
  <c r="L138" i="9"/>
  <c r="L146" i="9"/>
  <c r="L155" i="9"/>
  <c r="L165" i="9"/>
  <c r="L175" i="9"/>
  <c r="L185" i="9"/>
  <c r="L193" i="9"/>
  <c r="L202" i="9"/>
  <c r="L213" i="9"/>
  <c r="L222" i="9"/>
  <c r="L232" i="9"/>
  <c r="L241" i="9"/>
  <c r="L250" i="9"/>
  <c r="L261" i="9"/>
  <c r="L270" i="9"/>
  <c r="L280" i="9"/>
  <c r="L289" i="9"/>
  <c r="L70" i="9"/>
  <c r="L110" i="9"/>
  <c r="L137" i="9"/>
  <c r="L158" i="9"/>
  <c r="L174" i="9"/>
  <c r="L194" i="9"/>
  <c r="L212" i="9"/>
  <c r="L235" i="9"/>
  <c r="L253" i="9"/>
  <c r="L271" i="9"/>
  <c r="L290" i="9"/>
  <c r="L302" i="9"/>
  <c r="L312" i="9"/>
  <c r="L31" i="9"/>
  <c r="L61" i="9"/>
  <c r="L56" i="9"/>
  <c r="L86" i="9"/>
  <c r="L105" i="9"/>
  <c r="L121" i="9"/>
  <c r="L50" i="9"/>
  <c r="L83" i="9"/>
  <c r="L112" i="9"/>
  <c r="L132" i="9"/>
  <c r="L144" i="9"/>
  <c r="L37" i="9"/>
  <c r="L28" i="9"/>
  <c r="L80" i="9"/>
  <c r="L111" i="9"/>
  <c r="L125" i="9"/>
  <c r="L79" i="9"/>
  <c r="L116" i="9"/>
  <c r="L140" i="9"/>
  <c r="L153" i="9"/>
  <c r="L167" i="9"/>
  <c r="L179" i="9"/>
  <c r="L191" i="9"/>
  <c r="L204" i="9"/>
  <c r="L216" i="9"/>
  <c r="L229" i="9"/>
  <c r="L245" i="9"/>
  <c r="L257" i="9"/>
  <c r="L268" i="9"/>
  <c r="L282" i="9"/>
  <c r="L38" i="9"/>
  <c r="L102" i="9"/>
  <c r="L141" i="9"/>
  <c r="L166" i="9"/>
  <c r="L190" i="9"/>
  <c r="L217" i="9"/>
  <c r="L240" i="9"/>
  <c r="L267" i="9"/>
  <c r="L295" i="9"/>
  <c r="L307" i="9"/>
  <c r="L318" i="9"/>
  <c r="L328" i="9"/>
  <c r="L339" i="9"/>
  <c r="L348" i="9"/>
  <c r="L359" i="9"/>
  <c r="L366" i="9"/>
  <c r="L376" i="9"/>
  <c r="L30" i="9"/>
  <c r="L90" i="9"/>
  <c r="L143" i="9"/>
  <c r="L180" i="9"/>
  <c r="L219" i="9"/>
  <c r="L260" i="9"/>
  <c r="L297" i="9"/>
  <c r="L319" i="9"/>
  <c r="L333" i="9"/>
  <c r="L352" i="9"/>
  <c r="L374" i="9"/>
  <c r="L131" i="9"/>
  <c r="L168" i="9"/>
  <c r="L205" i="9"/>
  <c r="L246" i="9"/>
  <c r="L287" i="9"/>
  <c r="L304" i="9"/>
  <c r="L326" i="9"/>
  <c r="L340" i="9"/>
  <c r="L363" i="9"/>
  <c r="L381" i="9"/>
  <c r="L51" i="9"/>
  <c r="L36" i="9"/>
  <c r="L89" i="9"/>
  <c r="L113" i="9"/>
  <c r="L42" i="9"/>
  <c r="L92" i="9"/>
  <c r="L124" i="9"/>
  <c r="L142" i="9"/>
  <c r="L157" i="9"/>
  <c r="L169" i="9"/>
  <c r="L181" i="9"/>
  <c r="L197" i="9"/>
  <c r="L209" i="9"/>
  <c r="L220" i="9"/>
  <c r="L234" i="9"/>
  <c r="L247" i="9"/>
  <c r="L259" i="9"/>
  <c r="L273" i="9"/>
  <c r="L284" i="9"/>
  <c r="L54" i="9"/>
  <c r="L118" i="9"/>
  <c r="L145" i="9"/>
  <c r="L170" i="9"/>
  <c r="L198" i="9"/>
  <c r="L221" i="9"/>
  <c r="L244" i="9"/>
  <c r="L276" i="9"/>
  <c r="L298" i="9"/>
  <c r="L311" i="9"/>
  <c r="L323" i="9"/>
  <c r="L330" i="9"/>
  <c r="L341" i="9"/>
  <c r="L350" i="9"/>
  <c r="L360" i="9"/>
  <c r="L371" i="9"/>
  <c r="L378" i="9"/>
  <c r="L46" i="9"/>
  <c r="L106" i="9"/>
  <c r="L156" i="9"/>
  <c r="L196" i="9"/>
  <c r="L224" i="9"/>
  <c r="L265" i="9"/>
  <c r="L301" i="9"/>
  <c r="L320" i="9"/>
  <c r="L342" i="9"/>
  <c r="L356" i="9"/>
  <c r="L379" i="9"/>
  <c r="L139" i="9"/>
  <c r="L176" i="9"/>
  <c r="L223" i="9"/>
  <c r="L251" i="9"/>
  <c r="L292" i="9"/>
  <c r="L308" i="9"/>
  <c r="L331" i="9"/>
  <c r="L349" i="9"/>
  <c r="L367" i="9"/>
  <c r="L385" i="9"/>
  <c r="L21" i="9"/>
  <c r="L97" i="9"/>
  <c r="L64" i="9"/>
  <c r="L322" i="9"/>
  <c r="L256" i="9"/>
  <c r="L315" i="9"/>
  <c r="L135" i="9"/>
  <c r="L321" i="9"/>
  <c r="L296" i="9"/>
  <c r="L203" i="9"/>
  <c r="L129" i="9"/>
  <c r="L266" i="9"/>
  <c r="L231" i="9"/>
  <c r="L183" i="9"/>
  <c r="L96" i="9"/>
  <c r="L115" i="9"/>
  <c r="L39" i="9"/>
  <c r="L78" i="9"/>
  <c r="L27" i="9"/>
  <c r="L95" i="9"/>
  <c r="L48" i="9"/>
  <c r="L35" i="9"/>
  <c r="L59" i="9"/>
  <c r="L93" i="9"/>
  <c r="L53" i="9"/>
  <c r="L99" i="9"/>
  <c r="L58" i="9"/>
  <c r="L130" i="9"/>
  <c r="L161" i="9"/>
  <c r="L187" i="9"/>
  <c r="L211" i="9"/>
  <c r="L236" i="9"/>
  <c r="L263" i="9"/>
  <c r="L286" i="9"/>
  <c r="L126" i="9"/>
  <c r="L182" i="9"/>
  <c r="L230" i="9"/>
  <c r="L281" i="9"/>
  <c r="L314" i="9"/>
  <c r="L334" i="9"/>
  <c r="L353" i="9"/>
  <c r="L373" i="9"/>
  <c r="L62" i="9"/>
  <c r="L164" i="9"/>
  <c r="L242" i="9"/>
  <c r="L306" i="9"/>
  <c r="L347" i="9"/>
  <c r="L383" i="9"/>
  <c r="L184" i="9"/>
  <c r="L269" i="9"/>
  <c r="L313" i="9"/>
  <c r="L354" i="9"/>
  <c r="L22" i="9"/>
  <c r="L32" i="9"/>
  <c r="L299" i="9"/>
  <c r="L160" i="9"/>
  <c r="L283" i="9"/>
  <c r="L380" i="9"/>
  <c r="L332" i="9"/>
  <c r="L272" i="9"/>
  <c r="L178" i="9"/>
  <c r="L279" i="9"/>
  <c r="L218" i="9"/>
  <c r="L159" i="9"/>
  <c r="L120" i="9"/>
  <c r="L103" i="9"/>
  <c r="L109" i="9"/>
  <c r="L49" i="9"/>
  <c r="L72" i="9"/>
  <c r="L33" i="9"/>
  <c r="L68" i="9"/>
  <c r="L67" i="9"/>
  <c r="L75" i="9"/>
  <c r="L134" i="9"/>
  <c r="L163" i="9"/>
  <c r="L189" i="9"/>
  <c r="L215" i="9"/>
  <c r="L264" i="9"/>
  <c r="L293" i="9"/>
  <c r="L133" i="9"/>
  <c r="L186" i="9"/>
  <c r="L239" i="9"/>
  <c r="L316" i="9"/>
  <c r="L337" i="9"/>
  <c r="L355" i="9"/>
  <c r="L375" i="9"/>
  <c r="L172" i="9"/>
  <c r="L255" i="9"/>
  <c r="L310" i="9"/>
  <c r="L351" i="9"/>
  <c r="L192" i="9"/>
  <c r="L274" i="9"/>
  <c r="L317" i="9"/>
  <c r="E14" i="9"/>
  <c r="L98" i="9"/>
  <c r="L369" i="9"/>
  <c r="L154" i="9"/>
  <c r="L206" i="9"/>
  <c r="L148" i="9"/>
  <c r="L87" i="9"/>
  <c r="L44" i="9"/>
  <c r="L69" i="9"/>
  <c r="L60" i="9"/>
  <c r="L117" i="9"/>
  <c r="L100" i="9"/>
  <c r="L150" i="9"/>
  <c r="L173" i="9"/>
  <c r="L199" i="9"/>
  <c r="L225" i="9"/>
  <c r="L248" i="9"/>
  <c r="L275" i="9"/>
  <c r="L73" i="9"/>
  <c r="L149" i="9"/>
  <c r="L207" i="9"/>
  <c r="L258" i="9"/>
  <c r="L325" i="9"/>
  <c r="L343" i="9"/>
  <c r="L362" i="9"/>
  <c r="L382" i="9"/>
  <c r="L122" i="9"/>
  <c r="L201" i="9"/>
  <c r="L278" i="9"/>
  <c r="L324" i="9"/>
  <c r="L365" i="9"/>
  <c r="L147" i="9"/>
  <c r="L228" i="9"/>
  <c r="L294" i="9"/>
  <c r="L335" i="9"/>
  <c r="L372" i="9"/>
  <c r="L368" i="9"/>
  <c r="L361" i="9"/>
  <c r="L188" i="9"/>
  <c r="L309" i="9"/>
  <c r="L226" i="9"/>
  <c r="L254" i="9"/>
  <c r="L195" i="9"/>
  <c r="L71" i="9"/>
  <c r="L52" i="9"/>
  <c r="L45" i="9"/>
  <c r="L24" i="9"/>
  <c r="L47" i="9"/>
  <c r="L208" i="9"/>
  <c r="L370" i="9"/>
  <c r="L233" i="9"/>
  <c r="L336" i="9"/>
  <c r="L101" i="9"/>
  <c r="L238" i="9"/>
  <c r="L285" i="9"/>
  <c r="L85" i="9"/>
  <c r="L114" i="9"/>
  <c r="L358" i="9"/>
  <c r="L237" i="9"/>
  <c r="L249" i="9"/>
  <c r="L43" i="9"/>
  <c r="L300" i="9"/>
  <c r="L25" i="9"/>
  <c r="L357" i="9"/>
  <c r="L81" i="9"/>
  <c r="L136" i="9"/>
  <c r="L55" i="9"/>
  <c r="L82" i="9"/>
  <c r="L23" i="9"/>
  <c r="L74" i="9"/>
  <c r="L123" i="9"/>
  <c r="L104" i="9"/>
  <c r="L151" i="9"/>
  <c r="L177" i="9"/>
  <c r="L200" i="9"/>
  <c r="L227" i="9"/>
  <c r="L252" i="9"/>
  <c r="L277" i="9"/>
  <c r="L94" i="9"/>
  <c r="L162" i="9"/>
  <c r="L262" i="9"/>
  <c r="L305" i="9"/>
  <c r="L327" i="9"/>
  <c r="L346" i="9"/>
  <c r="L364" i="9"/>
  <c r="L384" i="9"/>
  <c r="L127" i="9"/>
  <c r="L214" i="9"/>
  <c r="L288" i="9"/>
  <c r="L329" i="9"/>
  <c r="L152" i="9"/>
  <c r="L303" i="9"/>
  <c r="L377" i="9"/>
  <c r="L345" i="9"/>
  <c r="L338" i="9"/>
  <c r="L344" i="9"/>
  <c r="L243" i="9"/>
  <c r="L29" i="9"/>
  <c r="L210" i="9"/>
  <c r="L171" i="9"/>
  <c r="L65" i="9"/>
  <c r="L57" i="9"/>
  <c r="L77" i="9"/>
  <c r="L291" i="9"/>
  <c r="L26" i="9"/>
  <c r="L84" i="9"/>
  <c r="D31" i="23"/>
  <c r="L9" i="23"/>
  <c r="D36" i="23" l="1"/>
  <c r="B9" i="23" s="1"/>
  <c r="E9" i="23" s="1"/>
  <c r="H9" i="23" s="1"/>
  <c r="C36" i="23"/>
  <c r="M9" i="23" s="1"/>
  <c r="O9" i="23" s="1"/>
  <c r="E19" i="9"/>
  <c r="E397" i="9" s="1"/>
  <c r="B9" i="9" s="1"/>
  <c r="M92" i="9"/>
  <c r="M149" i="9"/>
  <c r="M326" i="9"/>
  <c r="M77" i="9"/>
  <c r="M122" i="9"/>
  <c r="M93" i="9"/>
  <c r="M330" i="9"/>
  <c r="M365" i="9"/>
  <c r="M291" i="9"/>
  <c r="M147" i="9"/>
  <c r="M360" i="9"/>
  <c r="M331" i="9"/>
  <c r="M106" i="9"/>
  <c r="M39" i="9"/>
  <c r="M318" i="9"/>
  <c r="M100" i="9"/>
  <c r="M79" i="9"/>
  <c r="M255" i="9"/>
  <c r="M325" i="9"/>
  <c r="M335" i="9"/>
  <c r="M366" i="9"/>
  <c r="M108" i="9"/>
  <c r="M44" i="9"/>
  <c r="M195" i="9"/>
  <c r="M160" i="9"/>
  <c r="M200" i="9"/>
  <c r="M285" i="9"/>
  <c r="M162" i="9"/>
  <c r="M47" i="9"/>
  <c r="M210" i="9"/>
  <c r="M205" i="9"/>
  <c r="M112" i="9"/>
  <c r="M265" i="9"/>
  <c r="M159" i="9"/>
  <c r="M145" i="9"/>
  <c r="M290" i="9"/>
  <c r="M296" i="9"/>
  <c r="M266" i="9"/>
  <c r="M199" i="9"/>
  <c r="M120" i="9"/>
  <c r="M130" i="9"/>
  <c r="M244" i="9"/>
  <c r="M282" i="9"/>
  <c r="M64" i="9"/>
  <c r="M197" i="9"/>
  <c r="M253" i="9"/>
  <c r="M196" i="9"/>
  <c r="M191" i="9"/>
  <c r="M65" i="9"/>
  <c r="M168" i="9"/>
  <c r="M52" i="9"/>
  <c r="M58" i="9"/>
  <c r="M363" i="9"/>
  <c r="M349" i="9"/>
  <c r="M278" i="9"/>
  <c r="M117" i="9"/>
  <c r="M55" i="9"/>
  <c r="M279" i="9"/>
  <c r="M174" i="9"/>
  <c r="M161" i="9"/>
  <c r="M41" i="9"/>
  <c r="M172" i="9"/>
  <c r="M51" i="9"/>
  <c r="M251" i="9"/>
  <c r="M362" i="9"/>
  <c r="M338" i="9"/>
  <c r="M310" i="9"/>
  <c r="M312" i="9"/>
  <c r="M136" i="9"/>
  <c r="M357" i="9"/>
  <c r="M283" i="9"/>
  <c r="M68" i="9"/>
  <c r="M213" i="9"/>
  <c r="M86" i="9"/>
  <c r="M133" i="9"/>
  <c r="M45" i="9"/>
  <c r="M322" i="9"/>
  <c r="M294" i="9"/>
  <c r="M364" i="9"/>
  <c r="M280" i="9"/>
  <c r="M333" i="9"/>
  <c r="M242" i="9"/>
  <c r="M263" i="9"/>
  <c r="M186" i="9"/>
  <c r="M38" i="9"/>
  <c r="M107" i="9"/>
  <c r="B36" i="13"/>
  <c r="M305" i="9"/>
  <c r="M301" i="9"/>
  <c r="M245" i="9"/>
  <c r="M306" i="9"/>
  <c r="L386" i="9"/>
  <c r="M183" i="9"/>
  <c r="M370" i="9"/>
  <c r="M99" i="9"/>
  <c r="J386" i="9"/>
  <c r="M232" i="9"/>
  <c r="M243" i="9"/>
  <c r="M250" i="9"/>
  <c r="M313" i="9"/>
  <c r="M277" i="9"/>
  <c r="M262" i="9"/>
  <c r="M238" i="9"/>
  <c r="M287" i="9"/>
  <c r="M57" i="9"/>
  <c r="M50" i="9"/>
  <c r="M300" i="9"/>
  <c r="M129" i="9"/>
  <c r="M281" i="9"/>
  <c r="M102" i="9"/>
  <c r="M383" i="9"/>
  <c r="M375" i="9"/>
  <c r="M24" i="9"/>
  <c r="M207" i="9"/>
  <c r="M73" i="9"/>
  <c r="M70" i="9"/>
  <c r="M380" i="9"/>
  <c r="M121" i="9"/>
  <c r="M34" i="9"/>
  <c r="M206" i="9"/>
  <c r="M203" i="9"/>
  <c r="M261" i="9"/>
  <c r="M43" i="9"/>
  <c r="M132" i="9"/>
  <c r="M171" i="9"/>
  <c r="M166" i="9"/>
  <c r="M257" i="9"/>
  <c r="M150" i="9"/>
  <c r="M208" i="9"/>
  <c r="M320" i="9"/>
  <c r="M276" i="9"/>
  <c r="M226" i="9"/>
  <c r="M105" i="9"/>
  <c r="M127" i="9"/>
  <c r="M284" i="9"/>
  <c r="M373" i="9"/>
  <c r="M275" i="9"/>
  <c r="M316" i="9"/>
  <c r="M95" i="9"/>
  <c r="M209" i="9"/>
  <c r="M101" i="9"/>
  <c r="M254" i="9"/>
  <c r="M202" i="9"/>
  <c r="M309" i="9"/>
  <c r="M223" i="9"/>
  <c r="M329" i="9"/>
  <c r="M91" i="9"/>
  <c r="M315" i="9"/>
  <c r="M54" i="9"/>
  <c r="M28" i="9"/>
  <c r="M222" i="9"/>
  <c r="M90" i="9"/>
  <c r="M204" i="9"/>
  <c r="M154" i="9"/>
  <c r="M332" i="9"/>
  <c r="M30" i="9"/>
  <c r="M98" i="9"/>
  <c r="M228" i="9"/>
  <c r="M347" i="9"/>
  <c r="M201" i="9"/>
  <c r="M81" i="9"/>
  <c r="M214" i="9"/>
  <c r="M175" i="9"/>
  <c r="M258" i="9"/>
  <c r="M125" i="9"/>
  <c r="M289" i="9"/>
  <c r="M229" i="9"/>
  <c r="M111" i="9"/>
  <c r="M116" i="9"/>
  <c r="M61" i="9"/>
  <c r="M48" i="9"/>
  <c r="M220" i="9"/>
  <c r="M381" i="9"/>
  <c r="M164" i="9"/>
  <c r="M134" i="9"/>
  <c r="M71" i="9"/>
  <c r="M187" i="9"/>
  <c r="M104" i="9"/>
  <c r="M351" i="9"/>
  <c r="M234" i="9"/>
  <c r="M126" i="9"/>
  <c r="M137" i="9"/>
  <c r="M76" i="9"/>
  <c r="M169" i="9"/>
  <c r="K386" i="9"/>
  <c r="M298" i="9"/>
  <c r="M272" i="9"/>
  <c r="M264" i="9"/>
  <c r="M368" i="9"/>
  <c r="M292" i="9"/>
  <c r="M40" i="9"/>
  <c r="M343" i="9"/>
  <c r="M246" i="9"/>
  <c r="M271" i="9"/>
  <c r="M190" i="9"/>
  <c r="M42" i="9"/>
  <c r="M109" i="9"/>
  <c r="M35" i="9"/>
  <c r="M128" i="9"/>
  <c r="M240" i="9"/>
  <c r="M248" i="9"/>
  <c r="M344" i="9"/>
  <c r="M236" i="9"/>
  <c r="M319" i="9"/>
  <c r="M198" i="9"/>
  <c r="M247" i="9"/>
  <c r="M142" i="9"/>
  <c r="M177" i="9"/>
  <c r="M83" i="9"/>
  <c r="M152" i="9"/>
  <c r="M82" i="9"/>
  <c r="M53" i="9"/>
  <c r="M135" i="9"/>
  <c r="M22" i="9"/>
  <c r="M256" i="9"/>
  <c r="M239" i="9"/>
  <c r="M369" i="9"/>
  <c r="M94" i="9"/>
  <c r="M293" i="9"/>
  <c r="M267" i="9"/>
  <c r="M217" i="9"/>
  <c r="M25" i="9"/>
  <c r="M352" i="9"/>
  <c r="M367" i="9"/>
  <c r="M259" i="9"/>
  <c r="M189" i="9"/>
  <c r="M353" i="9"/>
  <c r="M115" i="9"/>
  <c r="M361" i="9"/>
  <c r="M26" i="9"/>
  <c r="M72" i="9"/>
  <c r="M270" i="9"/>
  <c r="M138" i="9"/>
  <c r="M33" i="9"/>
  <c r="M377" i="9"/>
  <c r="M269" i="9"/>
  <c r="M103" i="9"/>
  <c r="M36" i="9"/>
  <c r="M29" i="9"/>
  <c r="M230" i="9"/>
  <c r="M146" i="9"/>
  <c r="M63" i="9"/>
  <c r="M227" i="9"/>
  <c r="M179" i="9"/>
  <c r="M378" i="9"/>
  <c r="M372" i="9"/>
  <c r="M56" i="9"/>
  <c r="M345" i="9"/>
  <c r="M273" i="9"/>
  <c r="M46" i="9"/>
  <c r="M23" i="9"/>
  <c r="M163" i="9"/>
  <c r="M302" i="9"/>
  <c r="M327" i="9"/>
  <c r="M180" i="9"/>
  <c r="M78" i="9"/>
  <c r="M113" i="9"/>
  <c r="M123" i="9"/>
  <c r="M359" i="9"/>
  <c r="M49" i="9"/>
  <c r="M192" i="9"/>
  <c r="M96" i="9"/>
  <c r="M382" i="9"/>
  <c r="M176" i="9"/>
  <c r="M348" i="9"/>
  <c r="M260" i="9"/>
  <c r="M321" i="9"/>
  <c r="M218" i="9"/>
  <c r="M249" i="9"/>
  <c r="M158" i="9"/>
  <c r="M181" i="9"/>
  <c r="M85" i="9"/>
  <c r="M32" i="9"/>
  <c r="M374" i="9"/>
  <c r="M144" i="9"/>
  <c r="M324" i="9"/>
  <c r="M184" i="9"/>
  <c r="M371" i="9"/>
  <c r="M297" i="9"/>
  <c r="M148" i="9"/>
  <c r="M225" i="9"/>
  <c r="M110" i="9"/>
  <c r="M155" i="9"/>
  <c r="M59" i="9"/>
  <c r="M193" i="9"/>
  <c r="M216" i="9"/>
  <c r="M182" i="9"/>
  <c r="M221" i="9"/>
  <c r="M350" i="9"/>
  <c r="M173" i="9"/>
  <c r="M87" i="9"/>
  <c r="M119" i="9"/>
  <c r="M317" i="9"/>
  <c r="M151" i="9"/>
  <c r="M27" i="9"/>
  <c r="M97" i="9"/>
  <c r="M340" i="9"/>
  <c r="M167" i="9"/>
  <c r="M295" i="9"/>
  <c r="M143" i="9"/>
  <c r="M188" i="9"/>
  <c r="M356" i="9"/>
  <c r="M231" i="9"/>
  <c r="M337" i="9"/>
  <c r="M170" i="9"/>
  <c r="M314" i="9"/>
  <c r="M354" i="9"/>
  <c r="M268" i="9"/>
  <c r="M323" i="9"/>
  <c r="M215" i="9"/>
  <c r="M141" i="9"/>
  <c r="M140" i="9"/>
  <c r="M31" i="9"/>
  <c r="M339" i="9"/>
  <c r="M241" i="9"/>
  <c r="M286" i="9"/>
  <c r="M376" i="9"/>
  <c r="M194" i="9"/>
  <c r="M62" i="9"/>
  <c r="M288" i="9"/>
  <c r="M341" i="9"/>
  <c r="M233" i="9"/>
  <c r="M67" i="9"/>
  <c r="M219" i="9"/>
  <c r="M124" i="9"/>
  <c r="M74" i="9"/>
  <c r="M118" i="9"/>
  <c r="M224" i="9"/>
  <c r="M358" i="9"/>
  <c r="M336" i="9"/>
  <c r="M307" i="9"/>
  <c r="M237" i="9"/>
  <c r="M165" i="9"/>
  <c r="M252" i="9"/>
  <c r="M178" i="9"/>
  <c r="M139" i="9"/>
  <c r="M80" i="9"/>
  <c r="M308" i="9"/>
  <c r="M303" i="9"/>
  <c r="M84" i="9"/>
  <c r="M185" i="9"/>
  <c r="M89" i="9"/>
  <c r="M385" i="9"/>
  <c r="M75" i="9"/>
  <c r="M311" i="9"/>
  <c r="M153" i="9"/>
  <c r="M342" i="9"/>
  <c r="M328" i="9"/>
  <c r="M212" i="9"/>
  <c r="M379" i="9"/>
  <c r="M299" i="9"/>
  <c r="M156" i="9"/>
  <c r="M235" i="9"/>
  <c r="M114" i="9"/>
  <c r="M157" i="9"/>
  <c r="M69" i="9"/>
  <c r="M346" i="9"/>
  <c r="M21" i="9"/>
  <c r="I386" i="9"/>
  <c r="M334" i="9"/>
  <c r="M384" i="9"/>
  <c r="M304" i="9"/>
  <c r="M88" i="9"/>
  <c r="M355" i="9"/>
  <c r="M274" i="9"/>
  <c r="M60" i="9"/>
  <c r="M211" i="9"/>
  <c r="M66" i="9"/>
  <c r="M131" i="9"/>
  <c r="M37" i="9"/>
  <c r="M386" i="9" l="1"/>
  <c r="L9" i="13"/>
  <c r="C34" i="13"/>
  <c r="C36" i="13" l="1"/>
  <c r="M9" i="13" s="1"/>
  <c r="O9" i="13" s="1"/>
  <c r="D34" i="13"/>
  <c r="D36" i="13" s="1"/>
  <c r="B9" i="13" s="1"/>
  <c r="E9" i="13" s="1"/>
  <c r="H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nurpa</author>
  </authors>
  <commentList>
    <comment ref="B11" authorId="0" shapeId="0" xr:uid="{00000000-0006-0000-0800-000001000000}">
      <text>
        <r>
          <rPr>
            <b/>
            <sz val="9"/>
            <color indexed="10"/>
            <rFont val="ＭＳ ゴシック"/>
            <family val="3"/>
            <charset val="128"/>
          </rPr>
          <t>記入例：●●学会への出席及び成果発表のため</t>
        </r>
      </text>
    </comment>
    <comment ref="E11" authorId="0" shapeId="0" xr:uid="{00000000-0006-0000-0800-000002000000}">
      <text>
        <r>
          <rPr>
            <b/>
            <sz val="9"/>
            <color indexed="10"/>
            <rFont val="メイリオ"/>
            <family val="2"/>
            <charset val="128"/>
          </rPr>
          <t xml:space="preserve">入力例：10/21 8:30～17:15
</t>
        </r>
      </text>
    </comment>
    <comment ref="M11" authorId="0" shapeId="0" xr:uid="{00000000-0006-0000-0800-000003000000}">
      <text>
        <r>
          <rPr>
            <b/>
            <sz val="9"/>
            <color indexed="10"/>
            <rFont val="メイリオ"/>
            <family val="2"/>
            <charset val="128"/>
          </rPr>
          <t xml:space="preserve">入力方法：12:00～13：00
</t>
        </r>
      </text>
    </comment>
  </commentList>
</comments>
</file>

<file path=xl/sharedStrings.xml><?xml version="1.0" encoding="utf-8"?>
<sst xmlns="http://schemas.openxmlformats.org/spreadsheetml/2006/main" count="3542" uniqueCount="2043">
  <si>
    <t>事項</t>
    <rPh sb="0" eb="2">
      <t>ジコウ</t>
    </rPh>
    <phoneticPr fontId="1"/>
  </si>
  <si>
    <t>入力の際の注意点</t>
    <rPh sb="0" eb="2">
      <t>ニュウリョク</t>
    </rPh>
    <rPh sb="3" eb="4">
      <t>サイ</t>
    </rPh>
    <rPh sb="5" eb="7">
      <t>チュウイ</t>
    </rPh>
    <rPh sb="7" eb="8">
      <t>テン</t>
    </rPh>
    <phoneticPr fontId="1"/>
  </si>
  <si>
    <t>入力欄</t>
    <rPh sb="0" eb="2">
      <t>ニュウリョク</t>
    </rPh>
    <rPh sb="2" eb="3">
      <t>ラン</t>
    </rPh>
    <phoneticPr fontId="1"/>
  </si>
  <si>
    <t>（入力チェック）</t>
    <rPh sb="1" eb="3">
      <t>ニュウリョク</t>
    </rPh>
    <phoneticPr fontId="1"/>
  </si>
  <si>
    <t>入力例</t>
    <rPh sb="0" eb="2">
      <t>ニュウリョク</t>
    </rPh>
    <rPh sb="2" eb="3">
      <t>レイ</t>
    </rPh>
    <phoneticPr fontId="1"/>
  </si>
  <si>
    <t>所属部局課（または所属団体）</t>
    <rPh sb="0" eb="2">
      <t>ショゾク</t>
    </rPh>
    <rPh sb="2" eb="4">
      <t>ブキョク</t>
    </rPh>
    <rPh sb="4" eb="5">
      <t>カ</t>
    </rPh>
    <rPh sb="9" eb="11">
      <t>ショゾク</t>
    </rPh>
    <rPh sb="11" eb="13">
      <t>ダンタイ</t>
    </rPh>
    <phoneticPr fontId="1"/>
  </si>
  <si>
    <t>住所（または居所）</t>
    <rPh sb="0" eb="2">
      <t>ジュウショ</t>
    </rPh>
    <rPh sb="6" eb="8">
      <t>キョショ</t>
    </rPh>
    <phoneticPr fontId="1"/>
  </si>
  <si>
    <t>職名（または職業）</t>
    <rPh sb="0" eb="2">
      <t>ショクメイ</t>
    </rPh>
    <rPh sb="6" eb="8">
      <t>ショクギョウ</t>
    </rPh>
    <phoneticPr fontId="1"/>
  </si>
  <si>
    <t>氏名</t>
    <rPh sb="0" eb="2">
      <t>シメイ</t>
    </rPh>
    <phoneticPr fontId="1"/>
  </si>
  <si>
    <t>職員番号等</t>
    <rPh sb="0" eb="2">
      <t>ショクイン</t>
    </rPh>
    <rPh sb="2" eb="4">
      <t>バンゴウ</t>
    </rPh>
    <rPh sb="4" eb="5">
      <t>トウ</t>
    </rPh>
    <phoneticPr fontId="1"/>
  </si>
  <si>
    <t>用務内容１</t>
    <rPh sb="0" eb="2">
      <t>ヨウム</t>
    </rPh>
    <rPh sb="2" eb="4">
      <t>ナイヨウ</t>
    </rPh>
    <phoneticPr fontId="1"/>
  </si>
  <si>
    <t>予算科目１</t>
    <rPh sb="0" eb="2">
      <t>ヨサン</t>
    </rPh>
    <rPh sb="2" eb="4">
      <t>カモク</t>
    </rPh>
    <phoneticPr fontId="1"/>
  </si>
  <si>
    <t>旅行期間（出発日）</t>
    <rPh sb="0" eb="2">
      <t>リョコウ</t>
    </rPh>
    <rPh sb="2" eb="4">
      <t>キカン</t>
    </rPh>
    <rPh sb="5" eb="8">
      <t>シュッパツビ</t>
    </rPh>
    <phoneticPr fontId="1"/>
  </si>
  <si>
    <t>旅行期間（帰着日）</t>
    <rPh sb="0" eb="2">
      <t>リョコウ</t>
    </rPh>
    <rPh sb="2" eb="4">
      <t>キカン</t>
    </rPh>
    <rPh sb="5" eb="7">
      <t>キチャク</t>
    </rPh>
    <rPh sb="7" eb="8">
      <t>ビ</t>
    </rPh>
    <phoneticPr fontId="1"/>
  </si>
  <si>
    <t>備考</t>
    <rPh sb="0" eb="2">
      <t>ビコウ</t>
    </rPh>
    <phoneticPr fontId="1"/>
  </si>
  <si>
    <t>用務内容２</t>
    <rPh sb="0" eb="2">
      <t>ヨウム</t>
    </rPh>
    <rPh sb="2" eb="4">
      <t>ナイヨウ</t>
    </rPh>
    <phoneticPr fontId="1"/>
  </si>
  <si>
    <t>用務先（県市町村・都市名）２</t>
    <rPh sb="0" eb="2">
      <t>ヨウム</t>
    </rPh>
    <rPh sb="2" eb="3">
      <t>サキ</t>
    </rPh>
    <rPh sb="4" eb="5">
      <t>ケン</t>
    </rPh>
    <rPh sb="5" eb="8">
      <t>シチョウソン</t>
    </rPh>
    <rPh sb="9" eb="12">
      <t>トシメイ</t>
    </rPh>
    <phoneticPr fontId="1"/>
  </si>
  <si>
    <t>予算科目２</t>
    <rPh sb="0" eb="2">
      <t>ヨサン</t>
    </rPh>
    <rPh sb="2" eb="4">
      <t>カモク</t>
    </rPh>
    <phoneticPr fontId="1"/>
  </si>
  <si>
    <t>用務内容３</t>
    <rPh sb="0" eb="2">
      <t>ヨウム</t>
    </rPh>
    <rPh sb="2" eb="4">
      <t>ナイヨウ</t>
    </rPh>
    <phoneticPr fontId="1"/>
  </si>
  <si>
    <t>予算科目３</t>
    <rPh sb="0" eb="2">
      <t>ヨサン</t>
    </rPh>
    <rPh sb="2" eb="4">
      <t>カモク</t>
    </rPh>
    <phoneticPr fontId="1"/>
  </si>
  <si>
    <t>用務内容４</t>
    <rPh sb="0" eb="2">
      <t>ヨウム</t>
    </rPh>
    <rPh sb="2" eb="4">
      <t>ナイヨウ</t>
    </rPh>
    <phoneticPr fontId="1"/>
  </si>
  <si>
    <t>予算科目４</t>
    <rPh sb="0" eb="2">
      <t>ヨサン</t>
    </rPh>
    <rPh sb="2" eb="4">
      <t>カモク</t>
    </rPh>
    <phoneticPr fontId="1"/>
  </si>
  <si>
    <t>用務内容５</t>
    <rPh sb="0" eb="2">
      <t>ヨウム</t>
    </rPh>
    <rPh sb="2" eb="4">
      <t>ナイヨウ</t>
    </rPh>
    <phoneticPr fontId="1"/>
  </si>
  <si>
    <t>予算科目５</t>
    <rPh sb="0" eb="2">
      <t>ヨサン</t>
    </rPh>
    <rPh sb="2" eb="4">
      <t>カモク</t>
    </rPh>
    <phoneticPr fontId="1"/>
  </si>
  <si>
    <t>国内緊急連絡先</t>
    <phoneticPr fontId="1"/>
  </si>
  <si>
    <t>家族等の氏名、続柄、電話番号、住所
※留学生は研究室の連絡先等</t>
    <rPh sb="0" eb="2">
      <t>カゾク</t>
    </rPh>
    <rPh sb="2" eb="3">
      <t>トウ</t>
    </rPh>
    <rPh sb="4" eb="6">
      <t>シメイ</t>
    </rPh>
    <rPh sb="7" eb="9">
      <t>ゾクガラ</t>
    </rPh>
    <rPh sb="10" eb="12">
      <t>デンワ</t>
    </rPh>
    <rPh sb="12" eb="14">
      <t>バンゴウ</t>
    </rPh>
    <rPh sb="15" eb="17">
      <t>ジュウショ</t>
    </rPh>
    <rPh sb="19" eb="22">
      <t>リュウガクセイ</t>
    </rPh>
    <rPh sb="23" eb="26">
      <t>ケンキュウシツ</t>
    </rPh>
    <rPh sb="27" eb="31">
      <t>レンラクサキトウ</t>
    </rPh>
    <phoneticPr fontId="1"/>
  </si>
  <si>
    <t>大学　花子、妻
025-222-2222
新潟市○○区✕✕</t>
    <rPh sb="0" eb="2">
      <t>ダイガク</t>
    </rPh>
    <rPh sb="3" eb="5">
      <t>ハナコ</t>
    </rPh>
    <rPh sb="6" eb="7">
      <t>ツマ</t>
    </rPh>
    <rPh sb="21" eb="24">
      <t>ニイガタシ</t>
    </rPh>
    <rPh sb="26" eb="27">
      <t>ク</t>
    </rPh>
    <phoneticPr fontId="1"/>
  </si>
  <si>
    <t>滞在日程表</t>
    <rPh sb="0" eb="2">
      <t>タイザイ</t>
    </rPh>
    <rPh sb="2" eb="5">
      <t>ニッテイヒョウ</t>
    </rPh>
    <phoneticPr fontId="1"/>
  </si>
  <si>
    <t>年月日</t>
    <rPh sb="0" eb="3">
      <t>ネンガッピ</t>
    </rPh>
    <phoneticPr fontId="1"/>
  </si>
  <si>
    <t>発着地名（国名）</t>
    <rPh sb="0" eb="4">
      <t>ハッチャクチメイ</t>
    </rPh>
    <rPh sb="5" eb="7">
      <t>コクメイ</t>
    </rPh>
    <phoneticPr fontId="1"/>
  </si>
  <si>
    <t>訪問先</t>
    <rPh sb="0" eb="3">
      <t>ホウモンサキ</t>
    </rPh>
    <phoneticPr fontId="1"/>
  </si>
  <si>
    <t>滞在日数</t>
    <rPh sb="0" eb="4">
      <t>タイザイニッスウ</t>
    </rPh>
    <phoneticPr fontId="1"/>
  </si>
  <si>
    <t>用務</t>
    <rPh sb="0" eb="2">
      <t>ヨウム</t>
    </rPh>
    <phoneticPr fontId="1"/>
  </si>
  <si>
    <r>
      <t xml:space="preserve">研究発表の演題、研究打合せのテーマ等
</t>
    </r>
    <r>
      <rPr>
        <b/>
        <sz val="14"/>
        <rFont val="ＭＳ Ｐゴシック"/>
        <family val="3"/>
        <charset val="128"/>
      </rPr>
      <t>※該当の場合のみ記入</t>
    </r>
    <rPh sb="0" eb="2">
      <t>ケンキュウ</t>
    </rPh>
    <rPh sb="2" eb="4">
      <t>ハッピョウ</t>
    </rPh>
    <rPh sb="5" eb="7">
      <t>エンダイ</t>
    </rPh>
    <rPh sb="8" eb="10">
      <t>ケンキュウ</t>
    </rPh>
    <rPh sb="10" eb="11">
      <t>ウ</t>
    </rPh>
    <rPh sb="11" eb="12">
      <t>ア</t>
    </rPh>
    <rPh sb="17" eb="18">
      <t>トウ</t>
    </rPh>
    <rPh sb="20" eb="22">
      <t>ガイトウ</t>
    </rPh>
    <rPh sb="23" eb="25">
      <t>バアイ</t>
    </rPh>
    <rPh sb="27" eb="29">
      <t>キニュウ</t>
    </rPh>
    <phoneticPr fontId="1"/>
  </si>
  <si>
    <r>
      <t xml:space="preserve">研究情報の提供や研究打合せを行う相手方の情報
</t>
    </r>
    <r>
      <rPr>
        <b/>
        <sz val="14"/>
        <rFont val="ＭＳ Ｐゴシック"/>
        <family val="3"/>
        <charset val="128"/>
      </rPr>
      <t>※該当の場合のみ記入</t>
    </r>
    <rPh sb="0" eb="2">
      <t>ケンキュウ</t>
    </rPh>
    <rPh sb="2" eb="4">
      <t>ジョウホウ</t>
    </rPh>
    <rPh sb="5" eb="7">
      <t>テイキョウ</t>
    </rPh>
    <rPh sb="8" eb="10">
      <t>ケンキュウ</t>
    </rPh>
    <rPh sb="10" eb="11">
      <t>ウ</t>
    </rPh>
    <rPh sb="11" eb="12">
      <t>ア</t>
    </rPh>
    <rPh sb="14" eb="15">
      <t>オコナ</t>
    </rPh>
    <rPh sb="16" eb="18">
      <t>アイテ</t>
    </rPh>
    <rPh sb="18" eb="19">
      <t>カタ</t>
    </rPh>
    <rPh sb="20" eb="22">
      <t>ジョウホウ</t>
    </rPh>
    <rPh sb="24" eb="26">
      <t>ガイトウ</t>
    </rPh>
    <rPh sb="27" eb="29">
      <t>バアイ</t>
    </rPh>
    <rPh sb="31" eb="33">
      <t>キニュウ</t>
    </rPh>
    <phoneticPr fontId="1"/>
  </si>
  <si>
    <t>個人の場合</t>
    <rPh sb="0" eb="2">
      <t>コジン</t>
    </rPh>
    <rPh sb="3" eb="5">
      <t>バアイ</t>
    </rPh>
    <phoneticPr fontId="1"/>
  </si>
  <si>
    <t>所属・職・氏名・業務／研究内容</t>
    <rPh sb="0" eb="2">
      <t>ショゾク</t>
    </rPh>
    <rPh sb="3" eb="4">
      <t>ショク</t>
    </rPh>
    <rPh sb="5" eb="7">
      <t>シメイ</t>
    </rPh>
    <rPh sb="8" eb="10">
      <t>ギョウム</t>
    </rPh>
    <rPh sb="11" eb="13">
      <t>ケンキュウ</t>
    </rPh>
    <rPh sb="13" eb="15">
      <t>ナイヨウ</t>
    </rPh>
    <phoneticPr fontId="1"/>
  </si>
  <si>
    <t>大学・法人等の場合</t>
    <rPh sb="0" eb="2">
      <t>ダイガク</t>
    </rPh>
    <rPh sb="3" eb="5">
      <t>ホウジン</t>
    </rPh>
    <rPh sb="5" eb="6">
      <t>トウ</t>
    </rPh>
    <rPh sb="7" eb="9">
      <t>バアイ</t>
    </rPh>
    <phoneticPr fontId="1"/>
  </si>
  <si>
    <t>名称・業務内容</t>
    <rPh sb="0" eb="2">
      <t>メイショウ</t>
    </rPh>
    <rPh sb="3" eb="5">
      <t>ギョウム</t>
    </rPh>
    <rPh sb="5" eb="7">
      <t>ナイヨウ</t>
    </rPh>
    <phoneticPr fontId="1"/>
  </si>
  <si>
    <t>渡航者との関係</t>
    <rPh sb="0" eb="3">
      <t>トコウシャ</t>
    </rPh>
    <rPh sb="5" eb="7">
      <t>カンケイ</t>
    </rPh>
    <phoneticPr fontId="1"/>
  </si>
  <si>
    <t>国名・住所</t>
    <rPh sb="0" eb="2">
      <t>コクメイ</t>
    </rPh>
    <rPh sb="3" eb="5">
      <t>ジュウショ</t>
    </rPh>
    <phoneticPr fontId="1"/>
  </si>
  <si>
    <t>（１）</t>
    <phoneticPr fontId="1"/>
  </si>
  <si>
    <t>機械、装置、工具、器具、備品、試料、サンプル、見本品などを携行しますか？</t>
  </si>
  <si>
    <t>（市販のノートパソコン・携帯電話・日用品等で、自己使用目的の携行品は除きます。）</t>
    <phoneticPr fontId="1"/>
  </si>
  <si>
    <t>（2)</t>
    <phoneticPr fontId="1"/>
  </si>
  <si>
    <t>相手方に、設計、製造又は使用に関する技術を提供しますか？</t>
    <phoneticPr fontId="1"/>
  </si>
  <si>
    <t>(３)</t>
    <phoneticPr fontId="1"/>
  </si>
  <si>
    <t>技術の提供は、次の①～⑤のいずれかに該当しますか？</t>
    <rPh sb="3" eb="5">
      <t>テイキョウ</t>
    </rPh>
    <rPh sb="18" eb="20">
      <t>ガイトウ</t>
    </rPh>
    <phoneticPr fontId="1"/>
  </si>
  <si>
    <t>①新聞、書籍、雑誌、カタログ、電気通信ネットワーク上のファイル等により、既に不特定多数の者に対して公開されている技術の提供</t>
    <rPh sb="59" eb="61">
      <t>テイキョウ</t>
    </rPh>
    <phoneticPr fontId="1"/>
  </si>
  <si>
    <t>②学会誌、公開特許情報、公開シンポジウムの議事録等不特定多数の者が入手可能な技術の提供</t>
    <rPh sb="41" eb="43">
      <t>テイキョウ</t>
    </rPh>
    <phoneticPr fontId="1"/>
  </si>
  <si>
    <t>③工場の見学コース、講演会、展示会等において不特定多数の者が入手又は聴講可能な技術の提供</t>
    <rPh sb="42" eb="44">
      <t>テイキョウ</t>
    </rPh>
    <phoneticPr fontId="1"/>
  </si>
  <si>
    <t>④ソースコードが公開されているプログラムの提供</t>
    <rPh sb="21" eb="23">
      <t>テイキョウ</t>
    </rPh>
    <phoneticPr fontId="1"/>
  </si>
  <si>
    <t>⑤学会発表用の原稿又は展示会等での配布資料の送付、雑誌への投稿等、不特定多数の者が入手又は閲覧可能とすることを目的とする取引</t>
    <rPh sb="33" eb="36">
      <t>フトクテイ</t>
    </rPh>
    <rPh sb="36" eb="38">
      <t>タスウ</t>
    </rPh>
    <rPh sb="39" eb="40">
      <t>モノ</t>
    </rPh>
    <rPh sb="41" eb="43">
      <t>ニュウシュ</t>
    </rPh>
    <rPh sb="43" eb="44">
      <t>マタ</t>
    </rPh>
    <rPh sb="45" eb="47">
      <t>エツラン</t>
    </rPh>
    <rPh sb="47" eb="49">
      <t>カノウ</t>
    </rPh>
    <rPh sb="55" eb="57">
      <t>モクテキ</t>
    </rPh>
    <rPh sb="60" eb="62">
      <t>トリヒキ</t>
    </rPh>
    <phoneticPr fontId="1"/>
  </si>
  <si>
    <t>上記が「はい」の場合は、その根拠を具体的に記述してください。
　　　例えば①の場合、書籍名、論文名などを記述。
　　　少しでも非公知技術を提供する場合は「いいえ」になります。</t>
    <rPh sb="0" eb="2">
      <t>ジョウキ</t>
    </rPh>
    <rPh sb="8" eb="10">
      <t>バアイ</t>
    </rPh>
    <rPh sb="14" eb="16">
      <t>コンキョ</t>
    </rPh>
    <rPh sb="17" eb="20">
      <t>グタイテキ</t>
    </rPh>
    <rPh sb="21" eb="23">
      <t>キジュツ</t>
    </rPh>
    <rPh sb="34" eb="35">
      <t>タト</t>
    </rPh>
    <rPh sb="39" eb="41">
      <t>バアイ</t>
    </rPh>
    <rPh sb="42" eb="44">
      <t>ショセキ</t>
    </rPh>
    <rPh sb="44" eb="45">
      <t>メイ</t>
    </rPh>
    <rPh sb="46" eb="49">
      <t>ロンブンメイ</t>
    </rPh>
    <rPh sb="52" eb="54">
      <t>キジュツ</t>
    </rPh>
    <rPh sb="59" eb="60">
      <t>スコ</t>
    </rPh>
    <rPh sb="63" eb="64">
      <t>ヒ</t>
    </rPh>
    <rPh sb="64" eb="66">
      <t>コウチ</t>
    </rPh>
    <rPh sb="66" eb="68">
      <t>ギジュツ</t>
    </rPh>
    <rPh sb="69" eb="71">
      <t>テイキョウ</t>
    </rPh>
    <rPh sb="73" eb="75">
      <t>バアイ</t>
    </rPh>
    <phoneticPr fontId="1"/>
  </si>
  <si>
    <t>(４)</t>
    <phoneticPr fontId="1"/>
  </si>
  <si>
    <t>技術の提供は、「基礎科学分野の研究活動」に限定されますか？</t>
    <rPh sb="3" eb="5">
      <t>テイキョウ</t>
    </rPh>
    <phoneticPr fontId="1"/>
  </si>
  <si>
    <t>「基礎科学分野の研究活動」とは、次の3つの要件をすべて満たすものをいいます。</t>
  </si>
  <si>
    <t>　要件1： 自然科学の分野における現象に関する原理の究明を主目的とした研究活動</t>
  </si>
  <si>
    <t>　要件3： 特定の製品の設計又は製造を目的としないもの</t>
  </si>
  <si>
    <t>上記が「はい」の場合は、その根拠として要件１～３を満たすことの説明を記入してください。
　　　「基礎研究」＝「基礎科学分野の研究」ではないことに注意が必要です。
　　　製品への応用の可能性がある技術は該当しません。
　　　工学、農学、医学といった実学系は該当しないことが多いです。例えば純粋数学などが「基礎科学分野の研究」に該当すると思われます。</t>
    <rPh sb="0" eb="2">
      <t>ジョウキ</t>
    </rPh>
    <rPh sb="8" eb="10">
      <t>バアイ</t>
    </rPh>
    <rPh sb="14" eb="16">
      <t>コンキョ</t>
    </rPh>
    <rPh sb="19" eb="21">
      <t>ヨウケン</t>
    </rPh>
    <rPh sb="25" eb="26">
      <t>ミ</t>
    </rPh>
    <rPh sb="31" eb="33">
      <t>セツメイ</t>
    </rPh>
    <rPh sb="34" eb="36">
      <t>キニュウ</t>
    </rPh>
    <rPh sb="48" eb="50">
      <t>キソ</t>
    </rPh>
    <rPh sb="50" eb="52">
      <t>ケンキュウ</t>
    </rPh>
    <rPh sb="55" eb="57">
      <t>キソ</t>
    </rPh>
    <rPh sb="57" eb="59">
      <t>カガク</t>
    </rPh>
    <rPh sb="59" eb="61">
      <t>ブンヤ</t>
    </rPh>
    <rPh sb="62" eb="64">
      <t>ケンキュウ</t>
    </rPh>
    <rPh sb="72" eb="74">
      <t>チュウイ</t>
    </rPh>
    <rPh sb="75" eb="77">
      <t>ヒツヨウ</t>
    </rPh>
    <rPh sb="84" eb="86">
      <t>セイヒン</t>
    </rPh>
    <rPh sb="88" eb="90">
      <t>オウヨウ</t>
    </rPh>
    <rPh sb="91" eb="94">
      <t>カノウセイ</t>
    </rPh>
    <rPh sb="97" eb="99">
      <t>ギジュツ</t>
    </rPh>
    <rPh sb="100" eb="102">
      <t>ガイトウ</t>
    </rPh>
    <rPh sb="111" eb="113">
      <t>コウガク</t>
    </rPh>
    <rPh sb="114" eb="116">
      <t>ノウガク</t>
    </rPh>
    <rPh sb="117" eb="119">
      <t>イガク</t>
    </rPh>
    <rPh sb="123" eb="125">
      <t>ジツガク</t>
    </rPh>
    <rPh sb="125" eb="126">
      <t>ケイ</t>
    </rPh>
    <rPh sb="127" eb="129">
      <t>ガイトウ</t>
    </rPh>
    <rPh sb="135" eb="136">
      <t>オオ</t>
    </rPh>
    <rPh sb="140" eb="141">
      <t>タト</t>
    </rPh>
    <rPh sb="143" eb="145">
      <t>ジュンスイ</t>
    </rPh>
    <rPh sb="145" eb="147">
      <t>スウガク</t>
    </rPh>
    <rPh sb="151" eb="153">
      <t>キソ</t>
    </rPh>
    <rPh sb="153" eb="155">
      <t>カガク</t>
    </rPh>
    <rPh sb="155" eb="157">
      <t>ブンヤ</t>
    </rPh>
    <rPh sb="158" eb="160">
      <t>ケンキュウ</t>
    </rPh>
    <rPh sb="162" eb="164">
      <t>ガイトウ</t>
    </rPh>
    <rPh sb="167" eb="168">
      <t>オモ</t>
    </rPh>
    <phoneticPr fontId="1"/>
  </si>
  <si>
    <t>(５)</t>
    <phoneticPr fontId="1"/>
  </si>
  <si>
    <t>提供技術は、リスト規制に該当しますか？</t>
  </si>
  <si>
    <t>以下のリンクを参照し、明らかに該当しないと判断できる場合のみ「いいえ」を選択してください。</t>
  </si>
  <si>
    <t>貨物・技術のマトリクス表（経産省HP）　</t>
    <phoneticPr fontId="1"/>
  </si>
  <si>
    <t>https://www.meti.go.jp/policy/anpo/matrix_intro.html</t>
    <phoneticPr fontId="1"/>
  </si>
  <si>
    <t>(６)</t>
    <phoneticPr fontId="1"/>
  </si>
  <si>
    <t>渡航先（相手方）は輸出令別表第3の地域（グループA））の国ですか？</t>
    <phoneticPr fontId="1"/>
  </si>
  <si>
    <t>https://www.meti.go.jp/policy/anpo/anpo03.html#howaitokoku</t>
    <phoneticPr fontId="1"/>
  </si>
  <si>
    <t>(７)</t>
    <phoneticPr fontId="1"/>
  </si>
  <si>
    <t>渡航先（相手方）は次のいずれかに該当しますか？</t>
  </si>
  <si>
    <t>①外国ユーザーリスト掲載組織　②国連武器禁輸国・地域　③イラン、イラク、北朝鮮</t>
  </si>
  <si>
    <t>①②は以下の経産省HPで確認してください。</t>
    <rPh sb="3" eb="5">
      <t>イカ</t>
    </rPh>
    <rPh sb="6" eb="9">
      <t>ケイサンショウ</t>
    </rPh>
    <rPh sb="12" eb="14">
      <t>カクニン</t>
    </rPh>
    <phoneticPr fontId="1"/>
  </si>
  <si>
    <t>①https://www.meti.go.jp/policy/anpo/law05.html#user-list</t>
    <phoneticPr fontId="1"/>
  </si>
  <si>
    <t>②https://www.meti.go.jp/policy/anpo/anpo03.html#howaitokoku</t>
    <phoneticPr fontId="1"/>
  </si>
  <si>
    <t>(８)</t>
    <phoneticPr fontId="1"/>
  </si>
  <si>
    <t>相手方が大量破壊兵器等（核兵器・化学兵器・生物兵器・ロケット・無人航空機をいう。以下同じ。）若しくは通常兵器、又はこれらに使用される技術的に高度な材料・部品・製品の開発等（開発、製造、使用又は所蔵をいう。以下同じ。）に関与している、又は過去関与していた疑いがありますか？</t>
  </si>
  <si>
    <t>(9)</t>
    <phoneticPr fontId="1"/>
  </si>
  <si>
    <t>提供技術が次のいずれかに用いられる疑いがありますか？</t>
  </si>
  <si>
    <t>①大量破壊兵器等若しくは通常兵器、又はこれらに使用される技術的に高度な材料・部品・製品の開発等</t>
  </si>
  <si>
    <t>②核融合に関する研究、核燃料物質や原子炉等の開発等</t>
  </si>
  <si>
    <t>③外国の軍若しくは警察又はこれらの者から委託を受けた者により、化学物質・微生物・毒素の開発等又は宇宙に関する研究</t>
  </si>
  <si>
    <t>上記「確認事項」の（５）及び（７）～（９）に「はい」「不明」が一つもない</t>
    <rPh sb="0" eb="2">
      <t>ジョウキ</t>
    </rPh>
    <rPh sb="3" eb="5">
      <t>カクニン</t>
    </rPh>
    <rPh sb="5" eb="7">
      <t>ジコウ</t>
    </rPh>
    <rPh sb="12" eb="13">
      <t>オヨ</t>
    </rPh>
    <rPh sb="27" eb="29">
      <t>フメイ</t>
    </rPh>
    <rPh sb="31" eb="32">
      <t>ヒト</t>
    </rPh>
    <phoneticPr fontId="1"/>
  </si>
  <si>
    <t>海外渡航前確認書（教職員用）</t>
    <phoneticPr fontId="1"/>
  </si>
  <si>
    <t>渡航先の危険情報レベル及び感染症危険情報レベルを確認した。</t>
    <phoneticPr fontId="1"/>
  </si>
  <si>
    <t>　　 外務省海外安全HP</t>
    <phoneticPr fontId="1"/>
  </si>
  <si>
    <t>　https://www.anzen.mofa.go.jp/</t>
    <phoneticPr fontId="1"/>
  </si>
  <si>
    <t>渡航先国・地域における入国制限措置及び入国に際しての条件・行動制限措置について把握している。</t>
    <phoneticPr fontId="1"/>
  </si>
  <si>
    <t>　駐日外国公館リスト</t>
    <phoneticPr fontId="1"/>
  </si>
  <si>
    <t>https://www.mofa.go.jp/mofaj/link/emblist/index.html</t>
    <phoneticPr fontId="1"/>
  </si>
  <si>
    <t xml:space="preserve">　在外公館リスト     </t>
    <phoneticPr fontId="1"/>
  </si>
  <si>
    <t>https://www.mofa.go.jp/mofaj/annai/zaigai/list/</t>
    <phoneticPr fontId="1"/>
  </si>
  <si>
    <t xml:space="preserve">　外務省海外安全HP </t>
    <phoneticPr fontId="1"/>
  </si>
  <si>
    <t>https://www.anzen.mofa.go.jp/covid19/pdfhistory_world.html</t>
    <phoneticPr fontId="1"/>
  </si>
  <si>
    <t>(1) 査証（ビザ）が必要かどうか。</t>
    <phoneticPr fontId="1"/>
  </si>
  <si>
    <t>(2) (1)で必要な場合、査証の取得が可能か。</t>
    <phoneticPr fontId="1"/>
  </si>
  <si>
    <t>(3)</t>
    <phoneticPr fontId="1"/>
  </si>
  <si>
    <t>渡航先国・地域において法令等による行動制限がない、または制限がある場合も、目的とする活動が十分行える状況であると判断できる。</t>
    <phoneticPr fontId="1"/>
  </si>
  <si>
    <t>海外旅行保険の補償内容について確認した。</t>
    <phoneticPr fontId="1"/>
  </si>
  <si>
    <t>海外渡航調書Webフォームへの入力</t>
    <rPh sb="4" eb="6">
      <t>チョウショ</t>
    </rPh>
    <rPh sb="15" eb="17">
      <t>ニュウリョク</t>
    </rPh>
    <phoneticPr fontId="1"/>
  </si>
  <si>
    <t>海外渡航調書フォーム
へのweb入力</t>
    <rPh sb="0" eb="2">
      <t>カイガイ</t>
    </rPh>
    <rPh sb="2" eb="4">
      <t>トコウ</t>
    </rPh>
    <rPh sb="4" eb="6">
      <t>チョウショ</t>
    </rPh>
    <rPh sb="16" eb="18">
      <t>ニュウリョク</t>
    </rPh>
    <phoneticPr fontId="1"/>
  </si>
  <si>
    <t>https://forms.office.com/r/BNHF2AxPwC</t>
    <phoneticPr fontId="1"/>
  </si>
  <si>
    <t>フォーム回答後、修正がある場合・・・
研究企画推進部研究推進課までご連絡ください。
E-mail：kenkyusoumu@adm.niigata-u.a.cjp
内線（Extension:）：5419、5422</t>
    <rPh sb="4" eb="6">
      <t>カイトウ</t>
    </rPh>
    <rPh sb="6" eb="7">
      <t>ゴ</t>
    </rPh>
    <rPh sb="35" eb="37">
      <t>レンラク</t>
    </rPh>
    <phoneticPr fontId="1"/>
  </si>
  <si>
    <t>フォーム入力日（yyyy/mm/dd）→</t>
    <phoneticPr fontId="1"/>
  </si>
  <si>
    <t>旅行申請から旅費支給までの流れ</t>
    <rPh sb="0" eb="2">
      <t>リョコウ</t>
    </rPh>
    <rPh sb="2" eb="4">
      <t>シンセイ</t>
    </rPh>
    <rPh sb="6" eb="8">
      <t>リョヒ</t>
    </rPh>
    <rPh sb="8" eb="10">
      <t>シキュウ</t>
    </rPh>
    <rPh sb="13" eb="14">
      <t>ナガ</t>
    </rPh>
    <phoneticPr fontId="1"/>
  </si>
  <si>
    <t>○国内旅行申請から旅費支給の流れ</t>
    <rPh sb="1" eb="3">
      <t>コクナイ</t>
    </rPh>
    <rPh sb="3" eb="5">
      <t>リョコウ</t>
    </rPh>
    <phoneticPr fontId="1"/>
  </si>
  <si>
    <t>旅行者</t>
    <rPh sb="0" eb="2">
      <t>リョコウ</t>
    </rPh>
    <phoneticPr fontId="1"/>
  </si>
  <si>
    <t>旅費担当事務</t>
    <rPh sb="0" eb="2">
      <t>リョヒ</t>
    </rPh>
    <rPh sb="2" eb="4">
      <t>タントウ</t>
    </rPh>
    <rPh sb="4" eb="6">
      <t>ジム</t>
    </rPh>
    <phoneticPr fontId="1"/>
  </si>
  <si>
    <t>　　　　　　　　</t>
  </si>
  <si>
    <t>○外国旅行申請から旅費支給の流れ</t>
    <rPh sb="1" eb="3">
      <t>ガイコク</t>
    </rPh>
    <rPh sb="3" eb="5">
      <t>リョコウ</t>
    </rPh>
    <phoneticPr fontId="1"/>
  </si>
  <si>
    <t>別記様式第1号(第5条関係)</t>
    <phoneticPr fontId="1"/>
  </si>
  <si>
    <t>整理番号</t>
    <phoneticPr fontId="1"/>
  </si>
  <si>
    <t>部局：</t>
    <rPh sb="0" eb="2">
      <t>ブキョク</t>
    </rPh>
    <phoneticPr fontId="1"/>
  </si>
  <si>
    <t>旅行命令(依頼)伺</t>
    <phoneticPr fontId="1"/>
  </si>
  <si>
    <t>起案日</t>
    <phoneticPr fontId="1"/>
  </si>
  <si>
    <t>　下記のとおり命令(依頼)してよろしいか伺います。</t>
    <phoneticPr fontId="1"/>
  </si>
  <si>
    <t>　なお，決裁後は旅行を命じ(依頼し)ます。</t>
  </si>
  <si>
    <t>所属部局課（又は所属団体）</t>
    <rPh sb="6" eb="7">
      <t>マタ</t>
    </rPh>
    <rPh sb="8" eb="10">
      <t>ショゾク</t>
    </rPh>
    <rPh sb="10" eb="12">
      <t>ダンタイ</t>
    </rPh>
    <phoneticPr fontId="1"/>
  </si>
  <si>
    <t>職名（又は職業）</t>
    <phoneticPr fontId="1"/>
  </si>
  <si>
    <t>住所又は居所</t>
    <rPh sb="2" eb="3">
      <t>マタ</t>
    </rPh>
    <rPh sb="4" eb="6">
      <t>キョショ</t>
    </rPh>
    <phoneticPr fontId="1"/>
  </si>
  <si>
    <t>氏名</t>
  </si>
  <si>
    <t>発令日</t>
    <phoneticPr fontId="1"/>
  </si>
  <si>
    <t>年度</t>
    <rPh sb="0" eb="2">
      <t>ネンド</t>
    </rPh>
    <phoneticPr fontId="1"/>
  </si>
  <si>
    <t>用務</t>
  </si>
  <si>
    <t>用務先</t>
  </si>
  <si>
    <t>予算科目</t>
  </si>
  <si>
    <t>旅行期間</t>
  </si>
  <si>
    <t>自：</t>
    <rPh sb="0" eb="1">
      <t>ジ</t>
    </rPh>
    <phoneticPr fontId="1"/>
  </si>
  <si>
    <t>至：</t>
    <rPh sb="0" eb="1">
      <t>イタ</t>
    </rPh>
    <phoneticPr fontId="1"/>
  </si>
  <si>
    <t>本学の経費以外からの旅費支給</t>
    <phoneticPr fontId="1"/>
  </si>
  <si>
    <t>(以下事務部記載欄)</t>
  </si>
  <si>
    <t>出勤簿処理</t>
  </si>
  <si>
    <t>　 出勤簿処理済</t>
    <phoneticPr fontId="1"/>
  </si>
  <si>
    <t>休日用務</t>
  </si>
  <si>
    <t>【振替の場合】</t>
    <rPh sb="1" eb="3">
      <t>フリカエ</t>
    </rPh>
    <rPh sb="4" eb="6">
      <t>バアイ</t>
    </rPh>
    <phoneticPr fontId="1"/>
  </si>
  <si>
    <t>C列29から30行に休日を入力</t>
    <rPh sb="1" eb="2">
      <t>レツ</t>
    </rPh>
    <rPh sb="8" eb="9">
      <t>ギョウ</t>
    </rPh>
    <rPh sb="10" eb="12">
      <t>キュウジツ</t>
    </rPh>
    <rPh sb="13" eb="15">
      <t>ニュウリョク</t>
    </rPh>
    <phoneticPr fontId="1"/>
  </si>
  <si>
    <t>D列29行から30行にそれぞれの振替日を記載（文字列も可）</t>
    <rPh sb="1" eb="2">
      <t>レツ</t>
    </rPh>
    <rPh sb="4" eb="5">
      <t>ギョウ</t>
    </rPh>
    <rPh sb="9" eb="10">
      <t>ギョウ</t>
    </rPh>
    <rPh sb="16" eb="19">
      <t>フリカエビ</t>
    </rPh>
    <rPh sb="20" eb="22">
      <t>キサイ</t>
    </rPh>
    <rPh sb="23" eb="26">
      <t>モジレツ</t>
    </rPh>
    <rPh sb="27" eb="28">
      <t>カ</t>
    </rPh>
    <phoneticPr fontId="1"/>
  </si>
  <si>
    <t>４日以上の振替がある場合は33行から38行を再表示すると10日まで入力可能。</t>
    <rPh sb="15" eb="16">
      <t>ギョウ</t>
    </rPh>
    <rPh sb="20" eb="21">
      <t>ギョウ</t>
    </rPh>
    <rPh sb="22" eb="25">
      <t>サイヒョウジ</t>
    </rPh>
    <rPh sb="30" eb="31">
      <t>ニチ</t>
    </rPh>
    <rPh sb="33" eb="35">
      <t>ニュウリョク</t>
    </rPh>
    <rPh sb="35" eb="37">
      <t>カノウ</t>
    </rPh>
    <phoneticPr fontId="1"/>
  </si>
  <si>
    <t>前後泊</t>
  </si>
  <si>
    <t>それ以上の振替は別紙により対応のこと。</t>
    <phoneticPr fontId="1"/>
  </si>
  <si>
    <t>備考</t>
    <phoneticPr fontId="1"/>
  </si>
  <si>
    <t>備考　1　本様式は，使途に従い不用の文字は抹消して使用すること。</t>
  </si>
  <si>
    <t>　　　2　旅行命令等を変更する場合には，朱書きで訂正すること。</t>
  </si>
  <si>
    <t>110001人文社会科学系（人法経）</t>
    <rPh sb="14" eb="15">
      <t>ヒト</t>
    </rPh>
    <rPh sb="15" eb="17">
      <t>ホウケイ</t>
    </rPh>
    <phoneticPr fontId="1"/>
  </si>
  <si>
    <t>110002人文社会科学系（教育）</t>
    <rPh sb="14" eb="16">
      <t>キョウイク</t>
    </rPh>
    <phoneticPr fontId="1"/>
  </si>
  <si>
    <t>130001自然科学系（自）</t>
    <rPh sb="12" eb="13">
      <t>ジ</t>
    </rPh>
    <phoneticPr fontId="1"/>
  </si>
  <si>
    <t>130002自然科学系（理）</t>
    <rPh sb="12" eb="13">
      <t>リ</t>
    </rPh>
    <phoneticPr fontId="1"/>
  </si>
  <si>
    <t>130003自然科学系（工）</t>
    <rPh sb="12" eb="13">
      <t>コウ</t>
    </rPh>
    <phoneticPr fontId="1"/>
  </si>
  <si>
    <t>130004自然科学系（農）</t>
    <rPh sb="12" eb="13">
      <t>ノウ</t>
    </rPh>
    <phoneticPr fontId="1"/>
  </si>
  <si>
    <t>130005自然科学系（佐渡）</t>
    <rPh sb="12" eb="14">
      <t>サド</t>
    </rPh>
    <phoneticPr fontId="1"/>
  </si>
  <si>
    <t>150001医歯学系（医）</t>
    <rPh sb="11" eb="12">
      <t>イ</t>
    </rPh>
    <phoneticPr fontId="1"/>
  </si>
  <si>
    <t>150002医歯学系（保）</t>
    <rPh sb="11" eb="12">
      <t>ホ</t>
    </rPh>
    <phoneticPr fontId="1"/>
  </si>
  <si>
    <t>150003医歯学系（歯）</t>
    <rPh sb="11" eb="12">
      <t>ハ</t>
    </rPh>
    <phoneticPr fontId="1"/>
  </si>
  <si>
    <t>170001脳研究所</t>
  </si>
  <si>
    <t>180001医歯学総合病院</t>
  </si>
  <si>
    <t>210001学術情報部</t>
  </si>
  <si>
    <t>240001学長室</t>
    <rPh sb="6" eb="8">
      <t>ガクチョウ</t>
    </rPh>
    <rPh sb="8" eb="9">
      <t>シツ</t>
    </rPh>
    <phoneticPr fontId="2"/>
  </si>
  <si>
    <t>240002ＩＲ推進室</t>
    <rPh sb="8" eb="10">
      <t>スイシン</t>
    </rPh>
    <rPh sb="10" eb="11">
      <t>シツ</t>
    </rPh>
    <phoneticPr fontId="2"/>
  </si>
  <si>
    <t>240003評価センター</t>
    <rPh sb="6" eb="8">
      <t>ヒョウカ</t>
    </rPh>
    <phoneticPr fontId="2"/>
  </si>
  <si>
    <t>240004広報センター</t>
    <rPh sb="6" eb="8">
      <t>コウホウ</t>
    </rPh>
    <phoneticPr fontId="2"/>
  </si>
  <si>
    <t>240005男女共同参画推進室</t>
    <rPh sb="6" eb="8">
      <t>ダンジョ</t>
    </rPh>
    <rPh sb="8" eb="10">
      <t>キョウドウ</t>
    </rPh>
    <rPh sb="10" eb="12">
      <t>サンカク</t>
    </rPh>
    <rPh sb="12" eb="14">
      <t>スイシン</t>
    </rPh>
    <rPh sb="14" eb="15">
      <t>シツ</t>
    </rPh>
    <phoneticPr fontId="2"/>
  </si>
  <si>
    <t>240006教育戦略統括室</t>
    <rPh sb="6" eb="8">
      <t>キョウイク</t>
    </rPh>
    <rPh sb="8" eb="10">
      <t>センリャク</t>
    </rPh>
    <rPh sb="10" eb="12">
      <t>トウカツ</t>
    </rPh>
    <rPh sb="12" eb="13">
      <t>シツ</t>
    </rPh>
    <phoneticPr fontId="2"/>
  </si>
  <si>
    <t>280001危機管理室</t>
    <rPh sb="6" eb="8">
      <t>キキ</t>
    </rPh>
    <rPh sb="8" eb="10">
      <t>カンリ</t>
    </rPh>
    <rPh sb="10" eb="11">
      <t>シツ</t>
    </rPh>
    <phoneticPr fontId="2"/>
  </si>
  <si>
    <t>320000監査室</t>
    <rPh sb="6" eb="8">
      <t>カンサ</t>
    </rPh>
    <rPh sb="8" eb="9">
      <t>シツ</t>
    </rPh>
    <phoneticPr fontId="1"/>
  </si>
  <si>
    <t>320001総務部（総）</t>
    <rPh sb="6" eb="8">
      <t>ソウム</t>
    </rPh>
    <rPh sb="8" eb="9">
      <t>ブ</t>
    </rPh>
    <rPh sb="10" eb="11">
      <t>ソウ</t>
    </rPh>
    <phoneticPr fontId="2"/>
  </si>
  <si>
    <t>320002総務部（秘）</t>
    <rPh sb="6" eb="8">
      <t>ソウム</t>
    </rPh>
    <rPh sb="8" eb="9">
      <t>ブ</t>
    </rPh>
    <rPh sb="10" eb="11">
      <t>ヒ</t>
    </rPh>
    <phoneticPr fontId="2"/>
  </si>
  <si>
    <t>320003総務部（企）</t>
    <rPh sb="6" eb="8">
      <t>ソウム</t>
    </rPh>
    <rPh sb="8" eb="9">
      <t>ブ</t>
    </rPh>
    <rPh sb="10" eb="11">
      <t>キ</t>
    </rPh>
    <phoneticPr fontId="2"/>
  </si>
  <si>
    <t>320004総務部（人）</t>
    <rPh sb="6" eb="8">
      <t>ソウム</t>
    </rPh>
    <rPh sb="8" eb="9">
      <t>ブ</t>
    </rPh>
    <rPh sb="10" eb="11">
      <t>ヒト</t>
    </rPh>
    <phoneticPr fontId="2"/>
  </si>
  <si>
    <t>320005総務部（労）</t>
    <rPh sb="6" eb="8">
      <t>ソウム</t>
    </rPh>
    <rPh sb="8" eb="9">
      <t>ブ</t>
    </rPh>
    <rPh sb="10" eb="11">
      <t>ロウ</t>
    </rPh>
    <phoneticPr fontId="2"/>
  </si>
  <si>
    <t>320006総務部（サ）</t>
    <rPh sb="6" eb="8">
      <t>ソウム</t>
    </rPh>
    <rPh sb="8" eb="9">
      <t>ブ</t>
    </rPh>
    <phoneticPr fontId="2"/>
  </si>
  <si>
    <t>320011財務部</t>
    <rPh sb="6" eb="8">
      <t>ザイム</t>
    </rPh>
    <rPh sb="8" eb="9">
      <t>ブ</t>
    </rPh>
    <phoneticPr fontId="2"/>
  </si>
  <si>
    <t>320021施設管理部</t>
    <rPh sb="6" eb="8">
      <t>シセツ</t>
    </rPh>
    <rPh sb="8" eb="10">
      <t>カンリ</t>
    </rPh>
    <rPh sb="10" eb="11">
      <t>ブ</t>
    </rPh>
    <phoneticPr fontId="2"/>
  </si>
  <si>
    <t>340001附属学校</t>
  </si>
  <si>
    <t>420001研究企画推進部（研）</t>
    <rPh sb="14" eb="15">
      <t>ケン</t>
    </rPh>
    <phoneticPr fontId="1"/>
  </si>
  <si>
    <t>420002研究企画推進部（社）</t>
    <rPh sb="14" eb="15">
      <t>シャ</t>
    </rPh>
    <phoneticPr fontId="1"/>
  </si>
  <si>
    <t>430001学務部</t>
  </si>
  <si>
    <t>国内緊急連絡先</t>
    <rPh sb="0" eb="2">
      <t>コクナイ</t>
    </rPh>
    <rPh sb="2" eb="4">
      <t>キンキュウ</t>
    </rPh>
    <rPh sb="4" eb="7">
      <t>レンラクサキ</t>
    </rPh>
    <phoneticPr fontId="1"/>
  </si>
  <si>
    <t>所属部局名</t>
    <rPh sb="0" eb="5">
      <t>ショゾクブキョクメイ</t>
    </rPh>
    <phoneticPr fontId="1"/>
  </si>
  <si>
    <t>職・氏名</t>
    <rPh sb="0" eb="1">
      <t>ショク</t>
    </rPh>
    <rPh sb="2" eb="4">
      <t>シメイ</t>
    </rPh>
    <phoneticPr fontId="1"/>
  </si>
  <si>
    <t>旅行期間</t>
    <rPh sb="0" eb="2">
      <t>リョコウ</t>
    </rPh>
    <rPh sb="2" eb="4">
      <t>キカン</t>
    </rPh>
    <phoneticPr fontId="1"/>
  </si>
  <si>
    <t>用務内容</t>
    <rPh sb="0" eb="2">
      <t>ヨウム</t>
    </rPh>
    <rPh sb="2" eb="4">
      <t>ナイヨウ</t>
    </rPh>
    <phoneticPr fontId="1"/>
  </si>
  <si>
    <t>用務先（都市名）</t>
    <rPh sb="0" eb="2">
      <t>ヨウム</t>
    </rPh>
    <rPh sb="2" eb="3">
      <t>サキ</t>
    </rPh>
    <rPh sb="4" eb="7">
      <t>トシメイ</t>
    </rPh>
    <phoneticPr fontId="1"/>
  </si>
  <si>
    <t>安全保障輸出管理に係る事前確認事項</t>
  </si>
  <si>
    <t>確認項目　　（回答欄に記述、若しくはプルダウンで「はい」「いいえ」「不明」のいずれかを選択してください）</t>
    <phoneticPr fontId="1"/>
  </si>
  <si>
    <t>回答欄</t>
    <phoneticPr fontId="1"/>
  </si>
  <si>
    <t>（注）「はい」の場合は、安全保障輸出管理 事前確認シート（様式1-1　貨物の輸出用）を作成し、部局輸出管理担当者に提出してください。</t>
    <phoneticPr fontId="1"/>
  </si>
  <si>
    <t>　要件2： 理論的又は実験的方法により行うもの</t>
  </si>
  <si>
    <t>輸出令別表第3の地域（グループA））は、以下の経産省HPで確認してください。</t>
    <rPh sb="20" eb="22">
      <t>イカ</t>
    </rPh>
    <rPh sb="23" eb="26">
      <t>ケイサンショウ</t>
    </rPh>
    <rPh sb="29" eb="31">
      <t>カクニン</t>
    </rPh>
    <phoneticPr fontId="1"/>
  </si>
  <si>
    <t>＜部局輸出管理担当者へ＞</t>
  </si>
  <si>
    <t>・　記入漏れがないことを確認した上で、(5)及び(7)～(9)に「はい」「不明」が1つもなければ「取引可」としてください。
・　(1)が「はい」の場合･･･貨物の携行の可否については、別途事前確認シートによる部局審査を行ってください。
・　(5)及び(7)～(9)に「はい」「不明」がある場合・・・事務局で該非判定・取引審査を行いますので、社会連携課に連絡願います。</t>
    <rPh sb="170" eb="172">
      <t>シャカイ</t>
    </rPh>
    <phoneticPr fontId="1"/>
  </si>
  <si>
    <t>部局輸出管理担当者確認欄</t>
    <rPh sb="6" eb="9">
      <t>タントウシャ</t>
    </rPh>
    <rPh sb="9" eb="11">
      <t>カクニン</t>
    </rPh>
    <rPh sb="11" eb="12">
      <t>ラン</t>
    </rPh>
    <phoneticPr fontId="1"/>
  </si>
  <si>
    <t>取引可</t>
    <rPh sb="0" eb="2">
      <t>トリヒキ</t>
    </rPh>
    <rPh sb="2" eb="3">
      <t>カ</t>
    </rPh>
    <phoneticPr fontId="1"/>
  </si>
  <si>
    <t>日付</t>
    <phoneticPr fontId="1"/>
  </si>
  <si>
    <t>部局輸出管理担当者名</t>
    <rPh sb="0" eb="2">
      <t>ブキョク</t>
    </rPh>
    <rPh sb="2" eb="6">
      <t>ユシュツカンリ</t>
    </rPh>
    <phoneticPr fontId="1"/>
  </si>
  <si>
    <t>新潟大学　2023年12月改定　7年保存</t>
    <phoneticPr fontId="1"/>
  </si>
  <si>
    <t>各項目を事前に確認の上プルダウンより選択してください。</t>
    <rPh sb="18" eb="20">
      <t>センタク</t>
    </rPh>
    <phoneticPr fontId="1"/>
  </si>
  <si>
    <t>関係省庁への渡航状況報告に必要となるため、必ず回答をお願いします。</t>
    <rPh sb="0" eb="2">
      <t>カンケイ</t>
    </rPh>
    <rPh sb="2" eb="4">
      <t>ショウチョウ</t>
    </rPh>
    <rPh sb="10" eb="12">
      <t>ホウコク</t>
    </rPh>
    <rPh sb="13" eb="15">
      <t>ヒツヨウ</t>
    </rPh>
    <rPh sb="21" eb="22">
      <t>カナラ</t>
    </rPh>
    <rPh sb="23" eb="25">
      <t>カイトウ</t>
    </rPh>
    <rPh sb="27" eb="28">
      <t>ネガ</t>
    </rPh>
    <phoneticPr fontId="1"/>
  </si>
  <si>
    <t>入力シートからの自動転記</t>
    <rPh sb="0" eb="2">
      <t>ニュウリョク</t>
    </rPh>
    <rPh sb="8" eb="10">
      <t>ジドウ</t>
    </rPh>
    <rPh sb="10" eb="12">
      <t>テンキ</t>
    </rPh>
    <phoneticPr fontId="1"/>
  </si>
  <si>
    <t>別記様式第10号（第9条関係）</t>
    <phoneticPr fontId="1"/>
  </si>
  <si>
    <t>旅行報告書</t>
  </si>
  <si>
    <t>職・氏名</t>
  </si>
  <si>
    <t>～</t>
    <phoneticPr fontId="1"/>
  </si>
  <si>
    <t>用務内容及び概要</t>
    <phoneticPr fontId="1"/>
  </si>
  <si>
    <t>主要交通手段</t>
  </si>
  <si>
    <t>　　鉄道（　　新幹線利用）　　航空機　　　　路線バス　　　　高速バス</t>
    <rPh sb="22" eb="24">
      <t>ロセン</t>
    </rPh>
    <rPh sb="30" eb="32">
      <t>コウソク</t>
    </rPh>
    <phoneticPr fontId="1"/>
  </si>
  <si>
    <t>　　船舶（　　　ジェットフォイル）　　公用車　　　　自家用車</t>
    <phoneticPr fontId="1"/>
  </si>
  <si>
    <t>　その他　（</t>
    <phoneticPr fontId="1"/>
  </si>
  <si>
    <t>）</t>
    <phoneticPr fontId="1"/>
  </si>
  <si>
    <t>宿泊状況</t>
  </si>
  <si>
    <t>宿泊を伴った場合</t>
  </si>
  <si>
    <t>※用務先と異なる市町村に所在する施設等に宿泊した場合，当該施設までの近距離交通費が不支給となることがあります。</t>
  </si>
  <si>
    <t>　　 宿泊先施設等</t>
    <rPh sb="5" eb="6">
      <t>サキ</t>
    </rPh>
    <rPh sb="8" eb="9">
      <t>トウ</t>
    </rPh>
    <phoneticPr fontId="1"/>
  </si>
  <si>
    <t>（</t>
    <phoneticPr fontId="1"/>
  </si>
  <si>
    <t>月</t>
    <phoneticPr fontId="1"/>
  </si>
  <si>
    <t>日～</t>
    <rPh sb="0" eb="1">
      <t>ニチ</t>
    </rPh>
    <phoneticPr fontId="1"/>
  </si>
  <si>
    <t>月</t>
    <rPh sb="0" eb="1">
      <t>ガツ</t>
    </rPh>
    <phoneticPr fontId="1"/>
  </si>
  <si>
    <t>日：</t>
    <phoneticPr fontId="1"/>
  </si>
  <si>
    <t>宿泊施設名</t>
    <rPh sb="0" eb="2">
      <t>シュクハク</t>
    </rPh>
    <rPh sb="2" eb="4">
      <t>シセツ</t>
    </rPh>
    <rPh sb="4" eb="5">
      <t>メイ</t>
    </rPh>
    <phoneticPr fontId="1"/>
  </si>
  <si>
    <t>自宅</t>
    <rPh sb="0" eb="2">
      <t>ジタク</t>
    </rPh>
    <phoneticPr fontId="1"/>
  </si>
  <si>
    <t>知人宅</t>
    <rPh sb="0" eb="3">
      <t>チジンタク</t>
    </rPh>
    <phoneticPr fontId="1"/>
  </si>
  <si>
    <t>内国旅行</t>
  </si>
  <si>
    <t>交通手段利用に</t>
  </si>
  <si>
    <t>航空機を利用した場合</t>
  </si>
  <si>
    <t>係る添付書類等</t>
  </si>
  <si>
    <t>　　　 領収書　　　 航空券の半券</t>
  </si>
  <si>
    <t>　　　 パック旅行を利用した場合</t>
    <phoneticPr fontId="1"/>
  </si>
  <si>
    <t>　　 　パック代金に含まれる食事代（　　食事なし　　　　朝食付　　　　夕食付）</t>
    <phoneticPr fontId="1"/>
  </si>
  <si>
    <t>自家用車を利用した場合</t>
  </si>
  <si>
    <t xml:space="preserve"> 　　走行距離（約　　</t>
    <phoneticPr fontId="1"/>
  </si>
  <si>
    <t>キロ）（　　往復距離　　　　片道距離）</t>
    <rPh sb="6" eb="8">
      <t>オウフク</t>
    </rPh>
    <rPh sb="8" eb="10">
      <t>キョリ</t>
    </rPh>
    <rPh sb="14" eb="16">
      <t>カタミチ</t>
    </rPh>
    <rPh sb="16" eb="18">
      <t>キョリ</t>
    </rPh>
    <phoneticPr fontId="1"/>
  </si>
  <si>
    <t>　　　 領収書</t>
    <phoneticPr fontId="1"/>
  </si>
  <si>
    <t>※レンタカー，タクシー，高速道路又は有料駐車場を利用した場合やガソリン代を立替えた場合等，実費精算を要する経費については，領収書を添付すること（必須）。</t>
  </si>
  <si>
    <t>その他の添付書類</t>
  </si>
  <si>
    <t>外国旅行</t>
  </si>
  <si>
    <t>主要交通手段利用</t>
  </si>
  <si>
    <t>　　 領収書</t>
  </si>
  <si>
    <t>による添付書類等</t>
  </si>
  <si>
    <t>　　 航空賃の内訳がわかる書類（見積書，Ｅチケットお客様控え等）</t>
    <phoneticPr fontId="1"/>
  </si>
  <si>
    <t>　　 航空券の半券</t>
  </si>
  <si>
    <t>※鉄道賃，車賃等の現地で発生した交通費，滞在諸費および旅行雑費のうち，旅費として支給を要するものについては領収書等を提出してください（必須）。</t>
  </si>
  <si>
    <t>本学の経費以外からの旅費支給の有無</t>
    <phoneticPr fontId="1"/>
  </si>
  <si>
    <t>　　 全額支給あり</t>
  </si>
  <si>
    <t>　　 一部支給あり　（</t>
    <phoneticPr fontId="1"/>
  </si>
  <si>
    <t>※一部支給がある場合は支給内容を具体的に記載すること</t>
  </si>
  <si>
    <t>実際の経路及び方法の申告の省略</t>
  </si>
  <si>
    <t>　　 実際の経路及び方法の申告を省略する※１（　　　一部区間についてのみ別途申告※２）
（旅費計算の経路及び方法を事務に一任する）</t>
    <rPh sb="26" eb="28">
      <t>イチブ</t>
    </rPh>
    <rPh sb="28" eb="30">
      <t>クカン</t>
    </rPh>
    <rPh sb="36" eb="38">
      <t>ベット</t>
    </rPh>
    <rPh sb="38" eb="40">
      <t>シンコク</t>
    </rPh>
    <phoneticPr fontId="1"/>
  </si>
  <si>
    <t>※１　省略した場合にも，最も経済的な通常の経路及び方法により用務先までの往復（用務先が複数ある場合はその間の近距離移動を含む）にかかる旅費額が支給されます（実際の経路及び方法と一致しない場合があります）。
※２　領収書の添付，備考や別紙への記載等により申告してください。</t>
    <rPh sb="106" eb="109">
      <t>リョウシュウショ</t>
    </rPh>
    <rPh sb="110" eb="112">
      <t>テンプ</t>
    </rPh>
    <rPh sb="113" eb="115">
      <t>ビコウ</t>
    </rPh>
    <rPh sb="116" eb="118">
      <t>ベッシ</t>
    </rPh>
    <rPh sb="120" eb="122">
      <t>キサイ</t>
    </rPh>
    <rPh sb="122" eb="123">
      <t>トウ</t>
    </rPh>
    <rPh sb="126" eb="128">
      <t>シンコク</t>
    </rPh>
    <phoneticPr fontId="1"/>
  </si>
  <si>
    <t>　　　初日午後出発（昼食代不要）</t>
    <rPh sb="3" eb="5">
      <t>ショニチ</t>
    </rPh>
    <rPh sb="5" eb="7">
      <t>ゴゴ</t>
    </rPh>
    <rPh sb="7" eb="9">
      <t>シュッパツ</t>
    </rPh>
    <rPh sb="10" eb="12">
      <t>チュウショク</t>
    </rPh>
    <rPh sb="12" eb="13">
      <t>ダイ</t>
    </rPh>
    <rPh sb="13" eb="15">
      <t>フヨウ</t>
    </rPh>
    <phoneticPr fontId="1"/>
  </si>
  <si>
    <t>最終日午前着（昼食代不要）</t>
    <rPh sb="0" eb="3">
      <t>サイシュウビ</t>
    </rPh>
    <rPh sb="3" eb="5">
      <t>ゴゼン</t>
    </rPh>
    <rPh sb="5" eb="6">
      <t>チャク</t>
    </rPh>
    <rPh sb="7" eb="9">
      <t>チュウショク</t>
    </rPh>
    <rPh sb="9" eb="10">
      <t>ダイ</t>
    </rPh>
    <rPh sb="10" eb="12">
      <t>フヨウ</t>
    </rPh>
    <phoneticPr fontId="1"/>
  </si>
  <si>
    <t>※　</t>
    <phoneticPr fontId="1"/>
  </si>
  <si>
    <t>旅行完了後２週間以内に旅費担当者へ提出してください。</t>
    <phoneticPr fontId="1"/>
  </si>
  <si>
    <t>訪問先等から宿泊，移動手段，食事の提供を受けた等により宿泊料，交通費，食事代の実費負担が生じなかった場合は，備考欄にその内容を記載してください。</t>
    <phoneticPr fontId="1"/>
  </si>
  <si>
    <t>「旅行報告書」は，旅行の事実を報告するとともに，その内容に基づいて旅費が支払われる根拠となるものです。故意または重大な過失により事実と異なる報告がなされた場合には研究費等の不正使用に該当し，旅費の返納，各種競争的資金の申請の制限及び懲戒処分の対象となることがあります。</t>
    <phoneticPr fontId="1"/>
  </si>
  <si>
    <t>上記について十分理解したうえで，報告内容に事実と相違ありません。</t>
  </si>
  <si>
    <t>旅行経費明細</t>
    <rPh sb="0" eb="2">
      <t>リョコウ</t>
    </rPh>
    <rPh sb="2" eb="4">
      <t>ケイヒ</t>
    </rPh>
    <rPh sb="4" eb="6">
      <t>メイサイ</t>
    </rPh>
    <phoneticPr fontId="13"/>
  </si>
  <si>
    <t>整理番号</t>
    <rPh sb="0" eb="2">
      <t>セイリ</t>
    </rPh>
    <rPh sb="2" eb="4">
      <t>バンゴウ</t>
    </rPh>
    <phoneticPr fontId="1"/>
  </si>
  <si>
    <t>記載欄に収まらない場合は，シートをコピーして別葉とするか，適宜，行を追加して記載してください。</t>
    <rPh sb="0" eb="2">
      <t>キサイ</t>
    </rPh>
    <rPh sb="2" eb="3">
      <t>ラン</t>
    </rPh>
    <rPh sb="4" eb="5">
      <t>オサ</t>
    </rPh>
    <rPh sb="9" eb="11">
      <t>バアイ</t>
    </rPh>
    <rPh sb="22" eb="23">
      <t>ベツ</t>
    </rPh>
    <rPh sb="23" eb="24">
      <t>ハ</t>
    </rPh>
    <rPh sb="29" eb="31">
      <t>テキギ</t>
    </rPh>
    <rPh sb="32" eb="33">
      <t>ギョウ</t>
    </rPh>
    <rPh sb="34" eb="36">
      <t>ツイカ</t>
    </rPh>
    <rPh sb="38" eb="40">
      <t>キサイ</t>
    </rPh>
    <phoneticPr fontId="1"/>
  </si>
  <si>
    <t>※１</t>
    <phoneticPr fontId="1"/>
  </si>
  <si>
    <t>出発地から用務地までの往路，旅行命令等により命令する等された出張先が複数ある場合はその間の移動，最終日の宿泊施設から帰着地までの復路について記載してください。用務先施設から宿泊施設までの交通費，２日目以降（最終日を除く）の宿泊施設から用務先施設までの交通費は，滞在諸費として定額支給されることから記載不要ですが，滞在諸費の実費（定額ではなく）を旅費として受給することを希望するときは記載してください（交通費の領収書が提出できる場合を除く）。</t>
    <rPh sb="11" eb="13">
      <t>オウロ</t>
    </rPh>
    <rPh sb="48" eb="51">
      <t>サイシュウビ</t>
    </rPh>
    <rPh sb="52" eb="54">
      <t>シュクハク</t>
    </rPh>
    <rPh sb="54" eb="56">
      <t>シセツ</t>
    </rPh>
    <rPh sb="58" eb="60">
      <t>キチャク</t>
    </rPh>
    <rPh sb="60" eb="61">
      <t>チ</t>
    </rPh>
    <rPh sb="64" eb="66">
      <t>フクロ</t>
    </rPh>
    <rPh sb="70" eb="72">
      <t>キサイ</t>
    </rPh>
    <rPh sb="79" eb="81">
      <t>ヨウム</t>
    </rPh>
    <rPh sb="81" eb="82">
      <t>サキ</t>
    </rPh>
    <rPh sb="82" eb="84">
      <t>シセツ</t>
    </rPh>
    <rPh sb="88" eb="90">
      <t>シセツ</t>
    </rPh>
    <rPh sb="98" eb="99">
      <t>ニチ</t>
    </rPh>
    <rPh sb="99" eb="100">
      <t>メ</t>
    </rPh>
    <rPh sb="100" eb="102">
      <t>イコウ</t>
    </rPh>
    <rPh sb="103" eb="106">
      <t>サイシュウビ</t>
    </rPh>
    <rPh sb="107" eb="108">
      <t>ノゾ</t>
    </rPh>
    <rPh sb="111" eb="113">
      <t>シュクハク</t>
    </rPh>
    <rPh sb="113" eb="115">
      <t>シセツ</t>
    </rPh>
    <rPh sb="117" eb="119">
      <t>ヨウム</t>
    </rPh>
    <rPh sb="119" eb="120">
      <t>サキ</t>
    </rPh>
    <rPh sb="120" eb="122">
      <t>シセツ</t>
    </rPh>
    <rPh sb="125" eb="128">
      <t>コウツウヒ</t>
    </rPh>
    <rPh sb="148" eb="150">
      <t>キサイ</t>
    </rPh>
    <rPh sb="150" eb="152">
      <t>フヨウ</t>
    </rPh>
    <rPh sb="156" eb="158">
      <t>タイザイ</t>
    </rPh>
    <rPh sb="158" eb="160">
      <t>ショヒ</t>
    </rPh>
    <rPh sb="161" eb="163">
      <t>ジッピ</t>
    </rPh>
    <rPh sb="164" eb="166">
      <t>テイガク</t>
    </rPh>
    <rPh sb="172" eb="174">
      <t>リョヒ</t>
    </rPh>
    <rPh sb="177" eb="179">
      <t>ジュキュウ</t>
    </rPh>
    <rPh sb="184" eb="186">
      <t>キボウ</t>
    </rPh>
    <phoneticPr fontId="1"/>
  </si>
  <si>
    <t>※２</t>
    <phoneticPr fontId="1"/>
  </si>
  <si>
    <t>旅費支給の必要がない経路は記載不要です。</t>
    <rPh sb="10" eb="12">
      <t>ケイロ</t>
    </rPh>
    <phoneticPr fontId="1"/>
  </si>
  <si>
    <t>※３</t>
    <phoneticPr fontId="1"/>
  </si>
  <si>
    <t>記載の不十分な経路については，最も経済的な通常の経路及び方法により計算された旅費額が支給されることがあります。</t>
    <rPh sb="0" eb="2">
      <t>キサイ</t>
    </rPh>
    <rPh sb="3" eb="6">
      <t>フジュウブン</t>
    </rPh>
    <rPh sb="7" eb="9">
      <t>ケイロ</t>
    </rPh>
    <phoneticPr fontId="1"/>
  </si>
  <si>
    <t>※４</t>
    <phoneticPr fontId="1"/>
  </si>
  <si>
    <t>外国旅行中の経路等の申告に際しては，領収書の提出が必要です。</t>
    <rPh sb="0" eb="2">
      <t>ガイコク</t>
    </rPh>
    <rPh sb="2" eb="4">
      <t>リョコウ</t>
    </rPh>
    <rPh sb="4" eb="5">
      <t>チュウ</t>
    </rPh>
    <rPh sb="6" eb="8">
      <t>ケイロ</t>
    </rPh>
    <rPh sb="8" eb="9">
      <t>トウ</t>
    </rPh>
    <rPh sb="10" eb="12">
      <t>シンコク</t>
    </rPh>
    <rPh sb="13" eb="14">
      <t>サイ</t>
    </rPh>
    <rPh sb="18" eb="21">
      <t>リョウシュウショ</t>
    </rPh>
    <rPh sb="22" eb="24">
      <t>テイシュツ</t>
    </rPh>
    <rPh sb="25" eb="27">
      <t>ヒツヨウ</t>
    </rPh>
    <phoneticPr fontId="1"/>
  </si>
  <si>
    <t>※５</t>
    <phoneticPr fontId="1"/>
  </si>
  <si>
    <t>航空賃，タクシー，レンタカー，高速道路および有料駐車場利用料，公用車のガソリン代等については領収書の提出が必要です。</t>
    <rPh sb="31" eb="34">
      <t>コウヨウシャ</t>
    </rPh>
    <rPh sb="40" eb="41">
      <t>トウ</t>
    </rPh>
    <rPh sb="46" eb="49">
      <t>リョウシュウショ</t>
    </rPh>
    <rPh sb="50" eb="52">
      <t>テイシュツ</t>
    </rPh>
    <rPh sb="53" eb="55">
      <t>ヒツヨウ</t>
    </rPh>
    <phoneticPr fontId="1"/>
  </si>
  <si>
    <t>※６</t>
    <phoneticPr fontId="1"/>
  </si>
  <si>
    <t>５に列記したものを除き，国内旅行に係る鉄道，バス等の金額の記載に際して，証拠書類の提出は不要ですが，以下に十分留意してください。</t>
    <rPh sb="2" eb="4">
      <t>レッキ</t>
    </rPh>
    <rPh sb="9" eb="10">
      <t>ノゾ</t>
    </rPh>
    <rPh sb="12" eb="14">
      <t>コクナイ</t>
    </rPh>
    <rPh sb="14" eb="16">
      <t>リョコウ</t>
    </rPh>
    <rPh sb="17" eb="18">
      <t>カカ</t>
    </rPh>
    <rPh sb="19" eb="21">
      <t>テツドウ</t>
    </rPh>
    <rPh sb="24" eb="25">
      <t>トウ</t>
    </rPh>
    <rPh sb="26" eb="28">
      <t>キンガク</t>
    </rPh>
    <rPh sb="29" eb="31">
      <t>キサイ</t>
    </rPh>
    <rPh sb="32" eb="33">
      <t>サイ</t>
    </rPh>
    <rPh sb="36" eb="38">
      <t>ショウコ</t>
    </rPh>
    <rPh sb="38" eb="40">
      <t>ショルイ</t>
    </rPh>
    <rPh sb="41" eb="43">
      <t>テイシュツ</t>
    </rPh>
    <rPh sb="44" eb="46">
      <t>フヨウ</t>
    </rPh>
    <rPh sb="50" eb="52">
      <t>イカ</t>
    </rPh>
    <rPh sb="53" eb="55">
      <t>ジュウブン</t>
    </rPh>
    <rPh sb="55" eb="57">
      <t>リュウイ</t>
    </rPh>
    <phoneticPr fontId="1"/>
  </si>
  <si>
    <t>※７</t>
    <phoneticPr fontId="1"/>
  </si>
  <si>
    <t>金額の記載がなく，記載された交通手段の実在が確認できないときは，当該経路の旅費は支給されない場合があります。</t>
    <phoneticPr fontId="1"/>
  </si>
  <si>
    <t>初日午後出発（昼食代不要）</t>
    <phoneticPr fontId="1"/>
  </si>
  <si>
    <t>最終日午前着（昼食代不要）
※宿泊を伴う場合のみ</t>
    <rPh sb="15" eb="17">
      <t>シュクハク</t>
    </rPh>
    <rPh sb="18" eb="19">
      <t>トモナ</t>
    </rPh>
    <rPh sb="20" eb="22">
      <t>バアイ</t>
    </rPh>
    <phoneticPr fontId="1"/>
  </si>
  <si>
    <t>日付</t>
  </si>
  <si>
    <t>交通手段
（プルダウン）</t>
    <rPh sb="0" eb="2">
      <t>コウツウ</t>
    </rPh>
    <rPh sb="2" eb="4">
      <t>シュダン</t>
    </rPh>
    <phoneticPr fontId="14"/>
  </si>
  <si>
    <t>適用
（チェック項目）</t>
    <rPh sb="0" eb="2">
      <t>テキヨウ</t>
    </rPh>
    <rPh sb="8" eb="10">
      <t>コウモク</t>
    </rPh>
    <phoneticPr fontId="13"/>
  </si>
  <si>
    <t>出発駅・港
・バス停等</t>
    <rPh sb="0" eb="2">
      <t>シュッパツ</t>
    </rPh>
    <rPh sb="2" eb="3">
      <t>エキ</t>
    </rPh>
    <rPh sb="4" eb="5">
      <t>ミナト</t>
    </rPh>
    <rPh sb="9" eb="10">
      <t>テイ</t>
    </rPh>
    <rPh sb="10" eb="11">
      <t>トウ</t>
    </rPh>
    <phoneticPr fontId="13"/>
  </si>
  <si>
    <t>到着駅・港
・バス停等</t>
    <rPh sb="0" eb="2">
      <t>トウチャク</t>
    </rPh>
    <rPh sb="2" eb="3">
      <t>エキ</t>
    </rPh>
    <rPh sb="4" eb="5">
      <t>ミナト</t>
    </rPh>
    <rPh sb="9" eb="10">
      <t>テイ</t>
    </rPh>
    <rPh sb="10" eb="11">
      <t>トウ</t>
    </rPh>
    <phoneticPr fontId="13"/>
  </si>
  <si>
    <t>用務地</t>
    <rPh sb="0" eb="2">
      <t>ヨウム</t>
    </rPh>
    <rPh sb="2" eb="3">
      <t>チ</t>
    </rPh>
    <phoneticPr fontId="13"/>
  </si>
  <si>
    <t>金額（円）</t>
    <rPh sb="0" eb="2">
      <t>キンガク</t>
    </rPh>
    <rPh sb="3" eb="4">
      <t>エン</t>
    </rPh>
    <phoneticPr fontId="13"/>
  </si>
  <si>
    <t>事務記載欄</t>
    <rPh sb="0" eb="2">
      <t>ジム</t>
    </rPh>
    <rPh sb="2" eb="4">
      <t>キサイ</t>
    </rPh>
    <rPh sb="4" eb="5">
      <t>ラン</t>
    </rPh>
    <phoneticPr fontId="13"/>
  </si>
  <si>
    <t>備考</t>
    <rPh sb="0" eb="2">
      <t>ビコウ</t>
    </rPh>
    <phoneticPr fontId="13"/>
  </si>
  <si>
    <t>　　新幹線利用
　　指定席</t>
    <rPh sb="2" eb="5">
      <t>シンカンセン</t>
    </rPh>
    <rPh sb="5" eb="7">
      <t>リヨウ</t>
    </rPh>
    <rPh sb="10" eb="13">
      <t>シテイセキ</t>
    </rPh>
    <phoneticPr fontId="13"/>
  </si>
  <si>
    <t>　虚偽または重大な過失により過大な金額を記載し，それに基づく旅費の不正な受給があった場合，その責は旅行者に帰せられ，旅費の返納，各種競争的資金の申請の制限及び懲戒処分の対象となることがあります。</t>
    <phoneticPr fontId="13"/>
  </si>
  <si>
    <t>旅行者氏名</t>
    <phoneticPr fontId="13"/>
  </si>
  <si>
    <t>交通手段</t>
    <rPh sb="0" eb="2">
      <t>コウツウ</t>
    </rPh>
    <rPh sb="2" eb="4">
      <t>シュダン</t>
    </rPh>
    <phoneticPr fontId="13"/>
  </si>
  <si>
    <t>１．鉄道（ＪＲ）</t>
    <rPh sb="2" eb="4">
      <t>テツドウ</t>
    </rPh>
    <phoneticPr fontId="13"/>
  </si>
  <si>
    <t>２．鉄道（私鉄等）</t>
    <rPh sb="2" eb="4">
      <t>テツドウ</t>
    </rPh>
    <rPh sb="5" eb="7">
      <t>シテツ</t>
    </rPh>
    <rPh sb="7" eb="8">
      <t>トウ</t>
    </rPh>
    <phoneticPr fontId="1"/>
  </si>
  <si>
    <t>３．航空機（領収書添付）</t>
    <rPh sb="2" eb="5">
      <t>コウクウキ</t>
    </rPh>
    <rPh sb="6" eb="9">
      <t>リョウシュウショ</t>
    </rPh>
    <rPh sb="9" eb="11">
      <t>テンプ</t>
    </rPh>
    <phoneticPr fontId="13"/>
  </si>
  <si>
    <t>４．路線バス</t>
    <rPh sb="2" eb="4">
      <t>ロセン</t>
    </rPh>
    <phoneticPr fontId="13"/>
  </si>
  <si>
    <t>５．高速バス</t>
    <rPh sb="2" eb="4">
      <t>コウソク</t>
    </rPh>
    <phoneticPr fontId="1"/>
  </si>
  <si>
    <t>６．船舶</t>
    <rPh sb="2" eb="4">
      <t>センパク</t>
    </rPh>
    <phoneticPr fontId="13"/>
  </si>
  <si>
    <t>７．タクシー（領収書添付）</t>
    <phoneticPr fontId="13"/>
  </si>
  <si>
    <t>８．その他
（備考に記載）</t>
    <rPh sb="4" eb="5">
      <t>タ</t>
    </rPh>
    <rPh sb="7" eb="9">
      <t>ビコウ</t>
    </rPh>
    <rPh sb="10" eb="12">
      <t>キサイ</t>
    </rPh>
    <phoneticPr fontId="13"/>
  </si>
  <si>
    <t>※この用紙は，旅行報告書と一緒に出張者に渡してください。</t>
    <rPh sb="3" eb="5">
      <t>ヨウシ</t>
    </rPh>
    <rPh sb="7" eb="9">
      <t>リョコウ</t>
    </rPh>
    <rPh sb="9" eb="11">
      <t>ホウコク</t>
    </rPh>
    <rPh sb="11" eb="12">
      <t>ショ</t>
    </rPh>
    <rPh sb="13" eb="15">
      <t>イッショ</t>
    </rPh>
    <rPh sb="16" eb="19">
      <t>シュッチョウシャ</t>
    </rPh>
    <rPh sb="20" eb="21">
      <t>ワタ</t>
    </rPh>
    <phoneticPr fontId="1"/>
  </si>
  <si>
    <t>【旅行報告書について】</t>
    <rPh sb="1" eb="3">
      <t>リョコウ</t>
    </rPh>
    <rPh sb="3" eb="6">
      <t>ホウコクショ</t>
    </rPh>
    <phoneticPr fontId="1"/>
  </si>
  <si>
    <t>・旅行完了後２週間以内に「旅行報告書」等の必要書類を事務部門の旅費担当者に書面で提出してください。</t>
    <rPh sb="3" eb="5">
      <t>カンリョウ</t>
    </rPh>
    <rPh sb="7" eb="9">
      <t>シュウカン</t>
    </rPh>
    <phoneticPr fontId="1"/>
  </si>
  <si>
    <t>・「旅行報告書」を作成したら，報告書下部の署名欄に出張者本人の自署による署名を行ってください。</t>
    <phoneticPr fontId="1"/>
  </si>
  <si>
    <t>・「研究打ち合わせ」「意見交換」等の出張については，旅行報告書の概要欄に「出張先の主な対応者」を明記してください。</t>
  </si>
  <si>
    <t>【不正行為について】</t>
    <rPh sb="1" eb="3">
      <t>フセイ</t>
    </rPh>
    <rPh sb="3" eb="5">
      <t>コウイ</t>
    </rPh>
    <phoneticPr fontId="1"/>
  </si>
  <si>
    <t>以下の行為は，会計ルールに基づかない不正行為です。不正や不適切な行為を行った場合は，懲戒等の処分を受ける場合があります。</t>
  </si>
  <si>
    <t>・実際は旅行していないにも関わらず，偽りの旅行報告書を提出し，旅費を受給すること。</t>
    <phoneticPr fontId="1"/>
  </si>
  <si>
    <t>・他の機関から旅費を受給したにも関わらず，同じ出張の旅行報告を行い，二重に旅費を受給すること。</t>
    <rPh sb="26" eb="28">
      <t>リョコウ</t>
    </rPh>
    <rPh sb="28" eb="30">
      <t>ホウコク</t>
    </rPh>
    <rPh sb="31" eb="32">
      <t>オコナ</t>
    </rPh>
    <phoneticPr fontId="1"/>
  </si>
  <si>
    <t>・当初の旅行計画を変更し，日程を短縮したが，旅行報告書に当初の予定どおりの日程を記載し，旅行報告を行い，旅費を受給すること。</t>
    <rPh sb="44" eb="46">
      <t>リョコウ</t>
    </rPh>
    <rPh sb="46" eb="48">
      <t>ホウコク</t>
    </rPh>
    <phoneticPr fontId="1"/>
  </si>
  <si>
    <t>・安価な交通手段や宿泊施設を利用したにも関わらず，故意に実際よりも高額な旅行報告を行い，受給すること。</t>
    <rPh sb="36" eb="38">
      <t>リョコウ</t>
    </rPh>
    <rPh sb="38" eb="40">
      <t>ホウコク</t>
    </rPh>
    <rPh sb="41" eb="42">
      <t>オコナ</t>
    </rPh>
    <phoneticPr fontId="1"/>
  </si>
  <si>
    <t>・知人宅への宿泊や，用務先から宿泊施設の提供を受けるなどして宿泊料負担が生じなかったにも関わらず，ホテルに宿泊したとの報告を行い，実際には要していない宿泊料を含めた旅費を受給すること。</t>
    <phoneticPr fontId="1"/>
  </si>
  <si>
    <t>・事実に基づき適正に本学から旅行者に対して支給された旅費の一部又は全部を，別の用途に使用するため回収すること。</t>
    <rPh sb="1" eb="3">
      <t>ジジツ</t>
    </rPh>
    <rPh sb="4" eb="5">
      <t>モト</t>
    </rPh>
    <rPh sb="7" eb="9">
      <t>テキセイ</t>
    </rPh>
    <rPh sb="10" eb="12">
      <t>ホンガク</t>
    </rPh>
    <rPh sb="18" eb="19">
      <t>タイ</t>
    </rPh>
    <rPh sb="21" eb="23">
      <t>シキュウ</t>
    </rPh>
    <rPh sb="37" eb="38">
      <t>ベツ</t>
    </rPh>
    <rPh sb="39" eb="41">
      <t>ヨウト</t>
    </rPh>
    <rPh sb="42" eb="44">
      <t>シヨウ</t>
    </rPh>
    <phoneticPr fontId="1"/>
  </si>
  <si>
    <t>【公益通報・相談窓口】</t>
    <phoneticPr fontId="1"/>
  </si>
  <si>
    <t>不正行為を発見した場合には，下記に通報・相談を行ってください。</t>
    <phoneticPr fontId="1"/>
  </si>
  <si>
    <t>〇学内窓口
　新潟大学監査室（事務局庁舎５階）
　TEL：025-262-6128　FAX：025-262-7501　E-mail：kaizen@adm.niigata-u.ac.jp</t>
    <rPh sb="1" eb="3">
      <t>ガクナイ</t>
    </rPh>
    <rPh sb="3" eb="5">
      <t>マドグチ</t>
    </rPh>
    <phoneticPr fontId="1"/>
  </si>
  <si>
    <t>〇学外窓口
　弁護士丸山正法律事務所
　TEL：025-223-1935　FAX：025-222-6339　E-mail：maruyma-law@email.plala.or.jp</t>
    <rPh sb="1" eb="3">
      <t>ガクガイ</t>
    </rPh>
    <rPh sb="3" eb="5">
      <t>マドグチ</t>
    </rPh>
    <rPh sb="7" eb="10">
      <t>ベンゴシ</t>
    </rPh>
    <rPh sb="10" eb="12">
      <t>マルヤマ</t>
    </rPh>
    <rPh sb="12" eb="13">
      <t>タダシ</t>
    </rPh>
    <rPh sb="13" eb="15">
      <t>ホウリツ</t>
    </rPh>
    <rPh sb="15" eb="17">
      <t>ジム</t>
    </rPh>
    <rPh sb="17" eb="18">
      <t>ショ</t>
    </rPh>
    <phoneticPr fontId="1"/>
  </si>
  <si>
    <t>ホームページ：
【新潟大学ホームページのTOPページ】＞【大学案内】＞【新潟大学について】＞【コンプライアンス（法令の遵守）】＞【公益通報に関する通報・相談窓口】</t>
    <phoneticPr fontId="1"/>
  </si>
  <si>
    <t>　休日の振替・代休日指定簿</t>
    <rPh sb="1" eb="3">
      <t>キュウジツ</t>
    </rPh>
    <rPh sb="2" eb="3">
      <t>ヒ</t>
    </rPh>
    <rPh sb="4" eb="6">
      <t>フリカエ</t>
    </rPh>
    <rPh sb="7" eb="8">
      <t>ダイ</t>
    </rPh>
    <rPh sb="8" eb="9">
      <t>キュウ</t>
    </rPh>
    <rPh sb="9" eb="10">
      <t>ビ</t>
    </rPh>
    <rPh sb="10" eb="12">
      <t>シテイ</t>
    </rPh>
    <rPh sb="12" eb="13">
      <t>ボ</t>
    </rPh>
    <phoneticPr fontId="13"/>
  </si>
  <si>
    <t>　振替 ： 同一週内の期間
　代休 ： 同一月内の期間</t>
    <rPh sb="1" eb="3">
      <t>フリカエ</t>
    </rPh>
    <rPh sb="6" eb="9">
      <t>ドウイツシュウ</t>
    </rPh>
    <rPh sb="9" eb="10">
      <t>ナイ</t>
    </rPh>
    <rPh sb="11" eb="13">
      <t>キカン</t>
    </rPh>
    <rPh sb="20" eb="22">
      <t>ドウイツ</t>
    </rPh>
    <rPh sb="22" eb="23">
      <t>ゲツ</t>
    </rPh>
    <rPh sb="23" eb="24">
      <t>ウチ</t>
    </rPh>
    <phoneticPr fontId="13"/>
  </si>
  <si>
    <t>通知年月日</t>
    <rPh sb="0" eb="2">
      <t>ツウチ</t>
    </rPh>
    <rPh sb="2" eb="3">
      <t>ネン</t>
    </rPh>
    <rPh sb="3" eb="4">
      <t>ツキ</t>
    </rPh>
    <rPh sb="4" eb="5">
      <t>ヒ</t>
    </rPh>
    <phoneticPr fontId="13"/>
  </si>
  <si>
    <t>出勤簿処理</t>
    <rPh sb="0" eb="3">
      <t>シュッキンボ</t>
    </rPh>
    <rPh sb="3" eb="5">
      <t>ショリ</t>
    </rPh>
    <phoneticPr fontId="13"/>
  </si>
  <si>
    <t>研究所長</t>
    <rPh sb="0" eb="2">
      <t>ケンキュウ</t>
    </rPh>
    <rPh sb="2" eb="4">
      <t>ジョチョウ</t>
    </rPh>
    <phoneticPr fontId="13"/>
  </si>
  <si>
    <t>所属</t>
    <rPh sb="0" eb="2">
      <t>ショゾク</t>
    </rPh>
    <phoneticPr fontId="13"/>
  </si>
  <si>
    <t>勤務時間</t>
    <rPh sb="0" eb="2">
      <t>キンム</t>
    </rPh>
    <rPh sb="2" eb="4">
      <t>ジカン</t>
    </rPh>
    <phoneticPr fontId="13"/>
  </si>
  <si>
    <t>起案日：</t>
    <rPh sb="0" eb="2">
      <t>キアン</t>
    </rPh>
    <rPh sb="2" eb="3">
      <t>ヒ</t>
    </rPh>
    <phoneticPr fontId="13"/>
  </si>
  <si>
    <t>部長</t>
    <rPh sb="0" eb="1">
      <t>ブ</t>
    </rPh>
    <rPh sb="1" eb="2">
      <t>チョウ</t>
    </rPh>
    <phoneticPr fontId="13"/>
  </si>
  <si>
    <t>課・室長</t>
    <rPh sb="0" eb="4">
      <t>カチョウ</t>
    </rPh>
    <phoneticPr fontId="13"/>
  </si>
  <si>
    <t>副課長</t>
    <rPh sb="0" eb="1">
      <t>フク</t>
    </rPh>
    <rPh sb="1" eb="3">
      <t>カチョウ</t>
    </rPh>
    <phoneticPr fontId="13"/>
  </si>
  <si>
    <t>係長</t>
    <rPh sb="0" eb="2">
      <t>カカリチョウ</t>
    </rPh>
    <phoneticPr fontId="13"/>
  </si>
  <si>
    <t>管理員</t>
    <rPh sb="0" eb="3">
      <t>カンリイン</t>
    </rPh>
    <phoneticPr fontId="13"/>
  </si>
  <si>
    <t>決裁日：</t>
    <rPh sb="0" eb="2">
      <t>ケッサイ</t>
    </rPh>
    <rPh sb="2" eb="3">
      <t>ヒ</t>
    </rPh>
    <phoneticPr fontId="13"/>
  </si>
  <si>
    <t>令和　年　月　　日～令和　年　月　　日</t>
    <rPh sb="0" eb="2">
      <t>レイワ</t>
    </rPh>
    <rPh sb="3" eb="4">
      <t>ネン</t>
    </rPh>
    <rPh sb="5" eb="6">
      <t>ガツ</t>
    </rPh>
    <rPh sb="8" eb="9">
      <t>ニチ</t>
    </rPh>
    <rPh sb="10" eb="12">
      <t>レイワ</t>
    </rPh>
    <rPh sb="13" eb="14">
      <t>ネン</t>
    </rPh>
    <rPh sb="15" eb="16">
      <t>ガツ</t>
    </rPh>
    <rPh sb="18" eb="19">
      <t>ニチ</t>
    </rPh>
    <phoneticPr fontId="13"/>
  </si>
  <si>
    <t>　　　年　　　月　　　日</t>
    <rPh sb="3" eb="4">
      <t>ネン</t>
    </rPh>
    <rPh sb="7" eb="8">
      <t>ツキ</t>
    </rPh>
    <rPh sb="11" eb="12">
      <t>ヒ</t>
    </rPh>
    <phoneticPr fontId="13"/>
  </si>
  <si>
    <t>氏　　　名</t>
    <rPh sb="0" eb="5">
      <t>シメイ</t>
    </rPh>
    <phoneticPr fontId="13"/>
  </si>
  <si>
    <t>勤務の内容</t>
    <rPh sb="0" eb="2">
      <t>キンム</t>
    </rPh>
    <rPh sb="3" eb="5">
      <t>ナイヨウ</t>
    </rPh>
    <phoneticPr fontId="13"/>
  </si>
  <si>
    <t>勤務を命ずる日時・時間</t>
    <rPh sb="0" eb="2">
      <t>キンム</t>
    </rPh>
    <rPh sb="3" eb="4">
      <t>メイ</t>
    </rPh>
    <rPh sb="6" eb="8">
      <t>ニチジ</t>
    </rPh>
    <rPh sb="9" eb="11">
      <t>ジカン</t>
    </rPh>
    <phoneticPr fontId="13"/>
  </si>
  <si>
    <r>
      <rPr>
        <b/>
        <sz val="11"/>
        <rFont val="ＭＳ Ｐ明朝"/>
        <family val="1"/>
        <charset val="128"/>
      </rPr>
      <t>＊</t>
    </r>
    <r>
      <rPr>
        <sz val="11"/>
        <rFont val="ＭＳ Ｐ明朝"/>
        <family val="1"/>
        <charset val="128"/>
      </rPr>
      <t>職務専念義務を免除する日時・時間</t>
    </r>
    <rPh sb="1" eb="3">
      <t>ショクム</t>
    </rPh>
    <rPh sb="3" eb="5">
      <t>センネン</t>
    </rPh>
    <rPh sb="5" eb="7">
      <t>ギム</t>
    </rPh>
    <rPh sb="8" eb="10">
      <t>メンジョ</t>
    </rPh>
    <rPh sb="12" eb="14">
      <t>ニチジ</t>
    </rPh>
    <rPh sb="15" eb="17">
      <t>ジカン</t>
    </rPh>
    <phoneticPr fontId="13"/>
  </si>
  <si>
    <t>休憩時間</t>
    <rPh sb="0" eb="2">
      <t>キュウケイ</t>
    </rPh>
    <rPh sb="2" eb="4">
      <t>ジカン</t>
    </rPh>
    <phoneticPr fontId="13"/>
  </si>
  <si>
    <t>振替・代休日時・時間（勤務時間）</t>
    <rPh sb="0" eb="2">
      <t>フリカエ</t>
    </rPh>
    <rPh sb="3" eb="4">
      <t>ダイ</t>
    </rPh>
    <rPh sb="4" eb="5">
      <t>キュウ</t>
    </rPh>
    <rPh sb="5" eb="7">
      <t>ニチジ</t>
    </rPh>
    <rPh sb="8" eb="10">
      <t>ジカン</t>
    </rPh>
    <rPh sb="11" eb="13">
      <t>キンム</t>
    </rPh>
    <rPh sb="13" eb="15">
      <t>ジカン</t>
    </rPh>
    <phoneticPr fontId="13"/>
  </si>
  <si>
    <t>確認印</t>
    <rPh sb="0" eb="2">
      <t>カクニン</t>
    </rPh>
    <rPh sb="2" eb="3">
      <t>イン</t>
    </rPh>
    <phoneticPr fontId="13"/>
  </si>
  <si>
    <t>●●学会出席のため</t>
    <rPh sb="2" eb="6">
      <t>ガッカイシュッセキ</t>
    </rPh>
    <phoneticPr fontId="1"/>
  </si>
  <si>
    <t>（注１）　勤務を命ずることとなる日毎に作成する。
（注２）　「職務専念義務を免除する日時・時間」については，勤務を命ずる時間が４時間以上で１日の勤務時間（別に定めた勤務時間を含む。）に満たない時間について記入するものとする。</t>
    <rPh sb="1" eb="2">
      <t>チュウ</t>
    </rPh>
    <rPh sb="5" eb="7">
      <t>キンム</t>
    </rPh>
    <rPh sb="8" eb="9">
      <t>メイ</t>
    </rPh>
    <rPh sb="16" eb="17">
      <t>ヒ</t>
    </rPh>
    <rPh sb="17" eb="18">
      <t>ゴト</t>
    </rPh>
    <rPh sb="19" eb="21">
      <t>サクセイ</t>
    </rPh>
    <rPh sb="26" eb="27">
      <t>チュウ</t>
    </rPh>
    <rPh sb="42" eb="44">
      <t>ニチジ</t>
    </rPh>
    <rPh sb="54" eb="56">
      <t>キンム</t>
    </rPh>
    <rPh sb="57" eb="58">
      <t>メイ</t>
    </rPh>
    <rPh sb="60" eb="62">
      <t>ジカン</t>
    </rPh>
    <rPh sb="64" eb="66">
      <t>ジカン</t>
    </rPh>
    <rPh sb="66" eb="68">
      <t>イジョウ</t>
    </rPh>
    <rPh sb="70" eb="71">
      <t>ニチ</t>
    </rPh>
    <rPh sb="72" eb="74">
      <t>キンム</t>
    </rPh>
    <rPh sb="74" eb="76">
      <t>ジカン</t>
    </rPh>
    <rPh sb="77" eb="78">
      <t>ベツ</t>
    </rPh>
    <rPh sb="79" eb="80">
      <t>サダ</t>
    </rPh>
    <rPh sb="82" eb="84">
      <t>キンム</t>
    </rPh>
    <rPh sb="84" eb="86">
      <t>ジカン</t>
    </rPh>
    <rPh sb="87" eb="88">
      <t>フク</t>
    </rPh>
    <rPh sb="92" eb="93">
      <t>ミ</t>
    </rPh>
    <rPh sb="96" eb="98">
      <t>ジカン</t>
    </rPh>
    <rPh sb="102" eb="104">
      <t>キニュウ</t>
    </rPh>
    <phoneticPr fontId="13"/>
  </si>
  <si>
    <t>別記様式第４号（第９条関係・内国旅行）</t>
    <rPh sb="4" eb="5">
      <t>ダイ</t>
    </rPh>
    <rPh sb="14" eb="16">
      <t>ナイコク</t>
    </rPh>
    <rPh sb="16" eb="18">
      <t>リョコウ</t>
    </rPh>
    <phoneticPr fontId="1"/>
  </si>
  <si>
    <t>旅費計算日</t>
    <rPh sb="0" eb="2">
      <t>リョヒ</t>
    </rPh>
    <rPh sb="2" eb="4">
      <t>ケイサン</t>
    </rPh>
    <rPh sb="4" eb="5">
      <t>ビ</t>
    </rPh>
    <phoneticPr fontId="1"/>
  </si>
  <si>
    <t>旅費</t>
  </si>
  <si>
    <t>精算</t>
  </si>
  <si>
    <t>計算書</t>
  </si>
  <si>
    <t>仮払</t>
  </si>
  <si>
    <t>旅行者氏名</t>
    <rPh sb="3" eb="5">
      <t>シメイ</t>
    </rPh>
    <phoneticPr fontId="1"/>
  </si>
  <si>
    <t>所属部局課(又は所属団体)</t>
  </si>
  <si>
    <t>職(又は職業)</t>
  </si>
  <si>
    <t>仮払額（円）</t>
    <rPh sb="4" eb="5">
      <t>エン</t>
    </rPh>
    <phoneticPr fontId="1"/>
  </si>
  <si>
    <t>精算額（円）</t>
    <phoneticPr fontId="1"/>
  </si>
  <si>
    <t>追給額（円）</t>
    <phoneticPr fontId="1"/>
  </si>
  <si>
    <t>返納額（円）</t>
    <phoneticPr fontId="1"/>
  </si>
  <si>
    <t>主要用務先</t>
    <rPh sb="0" eb="2">
      <t>シュヨウ</t>
    </rPh>
    <rPh sb="2" eb="4">
      <t>ヨウム</t>
    </rPh>
    <rPh sb="4" eb="5">
      <t>サキ</t>
    </rPh>
    <phoneticPr fontId="1"/>
  </si>
  <si>
    <t>役員・職員等区分</t>
    <rPh sb="0" eb="2">
      <t>ヤクイン</t>
    </rPh>
    <rPh sb="3" eb="5">
      <t>ショクイン</t>
    </rPh>
    <rPh sb="5" eb="6">
      <t>トウ</t>
    </rPh>
    <rPh sb="6" eb="8">
      <t>クブン</t>
    </rPh>
    <phoneticPr fontId="1"/>
  </si>
  <si>
    <t>（１役員，２役員以外の職員等）</t>
    <rPh sb="2" eb="4">
      <t>ヤクイン</t>
    </rPh>
    <rPh sb="6" eb="8">
      <t>ヤクイン</t>
    </rPh>
    <rPh sb="8" eb="10">
      <t>イガイ</t>
    </rPh>
    <rPh sb="11" eb="13">
      <t>ショクイン</t>
    </rPh>
    <rPh sb="13" eb="14">
      <t>トウ</t>
    </rPh>
    <phoneticPr fontId="1"/>
  </si>
  <si>
    <t>役員</t>
    <rPh sb="0" eb="2">
      <t>ヤクイン</t>
    </rPh>
    <phoneticPr fontId="1"/>
  </si>
  <si>
    <t>（昼食不要</t>
    <rPh sb="1" eb="3">
      <t>チュウショク</t>
    </rPh>
    <rPh sb="3" eb="5">
      <t>フヨウ</t>
    </rPh>
    <phoneticPr fontId="1"/>
  </si>
  <si>
    <t>日）</t>
    <rPh sb="0" eb="1">
      <t>ニチ</t>
    </rPh>
    <phoneticPr fontId="1"/>
  </si>
  <si>
    <t>役員以外の職員等</t>
    <rPh sb="0" eb="2">
      <t>ヤクイン</t>
    </rPh>
    <rPh sb="2" eb="4">
      <t>イガイ</t>
    </rPh>
    <rPh sb="5" eb="7">
      <t>ショクイン</t>
    </rPh>
    <rPh sb="7" eb="8">
      <t>トウ</t>
    </rPh>
    <phoneticPr fontId="1"/>
  </si>
  <si>
    <t>日数・夜数</t>
    <rPh sb="0" eb="2">
      <t>ニッスウ</t>
    </rPh>
    <rPh sb="3" eb="4">
      <t>ヨル</t>
    </rPh>
    <rPh sb="4" eb="5">
      <t>スウ</t>
    </rPh>
    <phoneticPr fontId="1"/>
  </si>
  <si>
    <t>定額</t>
    <rPh sb="0" eb="2">
      <t>テイガク</t>
    </rPh>
    <phoneticPr fontId="1"/>
  </si>
  <si>
    <t>領収書</t>
    <rPh sb="0" eb="3">
      <t>リョウシュウショ</t>
    </rPh>
    <phoneticPr fontId="1"/>
  </si>
  <si>
    <t>金額（円）</t>
    <rPh sb="0" eb="2">
      <t>キンガク</t>
    </rPh>
    <phoneticPr fontId="1"/>
  </si>
  <si>
    <t>昼食代</t>
    <rPh sb="0" eb="2">
      <t>チュウショク</t>
    </rPh>
    <rPh sb="2" eb="3">
      <t>ダイ</t>
    </rPh>
    <phoneticPr fontId="1"/>
  </si>
  <si>
    <t>-</t>
    <phoneticPr fontId="1"/>
  </si>
  <si>
    <t>宿泊施設利用料</t>
    <rPh sb="0" eb="2">
      <t>シュクハク</t>
    </rPh>
    <rPh sb="2" eb="4">
      <t>シセツ</t>
    </rPh>
    <rPh sb="4" eb="7">
      <t>リヨウリョウ</t>
    </rPh>
    <phoneticPr fontId="1"/>
  </si>
  <si>
    <t>夕食代</t>
    <rPh sb="0" eb="2">
      <t>ユウショク</t>
    </rPh>
    <rPh sb="2" eb="3">
      <t>ダイ</t>
    </rPh>
    <phoneticPr fontId="1"/>
  </si>
  <si>
    <t>朝食代</t>
    <rPh sb="0" eb="2">
      <t>チョウショク</t>
    </rPh>
    <rPh sb="2" eb="3">
      <t>ダイ</t>
    </rPh>
    <phoneticPr fontId="1"/>
  </si>
  <si>
    <t>滞在諸費</t>
    <rPh sb="0" eb="2">
      <t>タイザイ</t>
    </rPh>
    <rPh sb="2" eb="4">
      <t>ショヒ</t>
    </rPh>
    <phoneticPr fontId="1"/>
  </si>
  <si>
    <t>小計</t>
    <rPh sb="0" eb="2">
      <t>ショウケイ</t>
    </rPh>
    <phoneticPr fontId="1"/>
  </si>
  <si>
    <t>日付</t>
    <rPh sb="0" eb="2">
      <t>ヒヅケ</t>
    </rPh>
    <phoneticPr fontId="1"/>
  </si>
  <si>
    <t>通常の経路</t>
    <rPh sb="0" eb="2">
      <t>ツウジョウ</t>
    </rPh>
    <rPh sb="3" eb="5">
      <t>ケイロ</t>
    </rPh>
    <phoneticPr fontId="1"/>
  </si>
  <si>
    <t>申告額（領収書等）</t>
    <rPh sb="0" eb="2">
      <t>シンコク</t>
    </rPh>
    <rPh sb="2" eb="3">
      <t>ガク</t>
    </rPh>
    <rPh sb="4" eb="7">
      <t>リョウシュウショ</t>
    </rPh>
    <rPh sb="7" eb="8">
      <t>トウ</t>
    </rPh>
    <phoneticPr fontId="1"/>
  </si>
  <si>
    <t>宿泊</t>
    <rPh sb="0" eb="2">
      <t>シュクハク</t>
    </rPh>
    <phoneticPr fontId="1"/>
  </si>
  <si>
    <t>夕朝食</t>
    <rPh sb="0" eb="3">
      <t>ユウチョウショク</t>
    </rPh>
    <phoneticPr fontId="1"/>
  </si>
  <si>
    <t>昼食</t>
    <rPh sb="0" eb="2">
      <t>チュウショク</t>
    </rPh>
    <phoneticPr fontId="1"/>
  </si>
  <si>
    <t>日別</t>
    <rPh sb="0" eb="1">
      <t>ヒ</t>
    </rPh>
    <rPh sb="1" eb="2">
      <t>ベツ</t>
    </rPh>
    <phoneticPr fontId="1"/>
  </si>
  <si>
    <t>交通費（１日目）</t>
    <rPh sb="5" eb="6">
      <t>ニチ</t>
    </rPh>
    <rPh sb="6" eb="7">
      <t>メ</t>
    </rPh>
    <phoneticPr fontId="1"/>
  </si>
  <si>
    <t>交通費（２日目）</t>
    <rPh sb="5" eb="6">
      <t>ニチ</t>
    </rPh>
    <rPh sb="6" eb="7">
      <t>メ</t>
    </rPh>
    <phoneticPr fontId="1"/>
  </si>
  <si>
    <t>交通費（３日目）</t>
    <rPh sb="5" eb="6">
      <t>ニチ</t>
    </rPh>
    <rPh sb="6" eb="7">
      <t>メ</t>
    </rPh>
    <phoneticPr fontId="1"/>
  </si>
  <si>
    <t>交通費（４日目）</t>
    <rPh sb="5" eb="6">
      <t>ニチ</t>
    </rPh>
    <rPh sb="6" eb="7">
      <t>メ</t>
    </rPh>
    <phoneticPr fontId="1"/>
  </si>
  <si>
    <t>交通費（５日目）</t>
    <rPh sb="5" eb="6">
      <t>ニチ</t>
    </rPh>
    <rPh sb="6" eb="7">
      <t>メ</t>
    </rPh>
    <phoneticPr fontId="1"/>
  </si>
  <si>
    <t>交通費（６日目）</t>
    <rPh sb="5" eb="6">
      <t>ニチ</t>
    </rPh>
    <rPh sb="6" eb="7">
      <t>メ</t>
    </rPh>
    <phoneticPr fontId="1"/>
  </si>
  <si>
    <t>交通費（７日目）</t>
    <rPh sb="5" eb="6">
      <t>ニチ</t>
    </rPh>
    <rPh sb="6" eb="7">
      <t>メ</t>
    </rPh>
    <phoneticPr fontId="1"/>
  </si>
  <si>
    <t>交通費（８日目）</t>
    <rPh sb="5" eb="6">
      <t>ニチ</t>
    </rPh>
    <rPh sb="6" eb="7">
      <t>メ</t>
    </rPh>
    <phoneticPr fontId="1"/>
  </si>
  <si>
    <t>交通費（９日目）</t>
    <rPh sb="5" eb="6">
      <t>ニチ</t>
    </rPh>
    <rPh sb="6" eb="7">
      <t>メ</t>
    </rPh>
    <phoneticPr fontId="1"/>
  </si>
  <si>
    <t>交通費（１０日目）</t>
    <rPh sb="6" eb="7">
      <t>ニチ</t>
    </rPh>
    <rPh sb="7" eb="8">
      <t>メ</t>
    </rPh>
    <phoneticPr fontId="1"/>
  </si>
  <si>
    <t>交通費（１１日目）</t>
    <rPh sb="6" eb="7">
      <t>ニチ</t>
    </rPh>
    <rPh sb="7" eb="8">
      <t>メ</t>
    </rPh>
    <phoneticPr fontId="1"/>
  </si>
  <si>
    <t>交通費（１２日目）</t>
    <rPh sb="6" eb="7">
      <t>ニチ</t>
    </rPh>
    <rPh sb="7" eb="8">
      <t>メ</t>
    </rPh>
    <phoneticPr fontId="1"/>
  </si>
  <si>
    <t>交通費（１３日目）</t>
    <rPh sb="6" eb="7">
      <t>ニチ</t>
    </rPh>
    <rPh sb="7" eb="8">
      <t>メ</t>
    </rPh>
    <phoneticPr fontId="1"/>
  </si>
  <si>
    <t>交通費（１４日目）</t>
    <rPh sb="6" eb="7">
      <t>ニチ</t>
    </rPh>
    <rPh sb="7" eb="8">
      <t>メ</t>
    </rPh>
    <phoneticPr fontId="1"/>
  </si>
  <si>
    <t>交通費（１５日目）</t>
    <rPh sb="6" eb="7">
      <t>ニチ</t>
    </rPh>
    <rPh sb="7" eb="8">
      <t>メ</t>
    </rPh>
    <phoneticPr fontId="1"/>
  </si>
  <si>
    <t>交通費（１６日目）</t>
    <rPh sb="6" eb="7">
      <t>ニチ</t>
    </rPh>
    <rPh sb="7" eb="8">
      <t>メ</t>
    </rPh>
    <phoneticPr fontId="1"/>
  </si>
  <si>
    <t>交通費（１７日目）</t>
    <rPh sb="6" eb="7">
      <t>ニチ</t>
    </rPh>
    <rPh sb="7" eb="8">
      <t>メ</t>
    </rPh>
    <phoneticPr fontId="1"/>
  </si>
  <si>
    <t>交通費（１８日目）</t>
    <rPh sb="6" eb="7">
      <t>ニチ</t>
    </rPh>
    <rPh sb="7" eb="8">
      <t>メ</t>
    </rPh>
    <phoneticPr fontId="1"/>
  </si>
  <si>
    <t>交通費（１９日目）</t>
    <rPh sb="6" eb="7">
      <t>ニチ</t>
    </rPh>
    <rPh sb="7" eb="8">
      <t>メ</t>
    </rPh>
    <phoneticPr fontId="1"/>
  </si>
  <si>
    <t>交通費（２０日目）</t>
    <rPh sb="6" eb="7">
      <t>ニチ</t>
    </rPh>
    <rPh sb="7" eb="8">
      <t>メ</t>
    </rPh>
    <phoneticPr fontId="1"/>
  </si>
  <si>
    <t>交通費（２１日目）</t>
    <rPh sb="6" eb="7">
      <t>ニチ</t>
    </rPh>
    <rPh sb="7" eb="8">
      <t>メ</t>
    </rPh>
    <phoneticPr fontId="1"/>
  </si>
  <si>
    <t>交通費（２２日目）</t>
    <rPh sb="6" eb="7">
      <t>ニチ</t>
    </rPh>
    <rPh sb="7" eb="8">
      <t>メ</t>
    </rPh>
    <phoneticPr fontId="1"/>
  </si>
  <si>
    <t>交通費（２３日目）</t>
    <rPh sb="6" eb="7">
      <t>ニチ</t>
    </rPh>
    <rPh sb="7" eb="8">
      <t>メ</t>
    </rPh>
    <phoneticPr fontId="1"/>
  </si>
  <si>
    <t>交通費（２４日目）</t>
    <rPh sb="6" eb="7">
      <t>ニチ</t>
    </rPh>
    <rPh sb="7" eb="8">
      <t>メ</t>
    </rPh>
    <phoneticPr fontId="1"/>
  </si>
  <si>
    <t>交通費（２５日目）</t>
    <rPh sb="6" eb="7">
      <t>ニチ</t>
    </rPh>
    <rPh sb="7" eb="8">
      <t>メ</t>
    </rPh>
    <phoneticPr fontId="1"/>
  </si>
  <si>
    <t>交通費（２６日目）</t>
    <rPh sb="6" eb="7">
      <t>ニチ</t>
    </rPh>
    <rPh sb="7" eb="8">
      <t>メ</t>
    </rPh>
    <phoneticPr fontId="1"/>
  </si>
  <si>
    <t>交通費（２７日目）</t>
    <rPh sb="6" eb="7">
      <t>ニチ</t>
    </rPh>
    <rPh sb="7" eb="8">
      <t>メ</t>
    </rPh>
    <phoneticPr fontId="1"/>
  </si>
  <si>
    <t>交通費（２８日目）</t>
    <rPh sb="6" eb="7">
      <t>ニチ</t>
    </rPh>
    <rPh sb="7" eb="8">
      <t>メ</t>
    </rPh>
    <phoneticPr fontId="1"/>
  </si>
  <si>
    <t>交通費（２９日目）</t>
    <rPh sb="6" eb="7">
      <t>ニチ</t>
    </rPh>
    <rPh sb="7" eb="8">
      <t>メ</t>
    </rPh>
    <phoneticPr fontId="1"/>
  </si>
  <si>
    <t>交通費（３０日目）</t>
    <rPh sb="6" eb="7">
      <t>ニチ</t>
    </rPh>
    <rPh sb="7" eb="8">
      <t>メ</t>
    </rPh>
    <phoneticPr fontId="1"/>
  </si>
  <si>
    <t>交通費（３１日目）</t>
    <rPh sb="6" eb="7">
      <t>ニチ</t>
    </rPh>
    <rPh sb="7" eb="8">
      <t>メ</t>
    </rPh>
    <phoneticPr fontId="1"/>
  </si>
  <si>
    <t>交通費（３２日目）</t>
    <rPh sb="6" eb="7">
      <t>ニチ</t>
    </rPh>
    <rPh sb="7" eb="8">
      <t>メ</t>
    </rPh>
    <phoneticPr fontId="1"/>
  </si>
  <si>
    <t>交通費（３３日目）</t>
    <rPh sb="6" eb="7">
      <t>ニチ</t>
    </rPh>
    <rPh sb="7" eb="8">
      <t>メ</t>
    </rPh>
    <phoneticPr fontId="1"/>
  </si>
  <si>
    <t>交通費（３４日目）</t>
    <rPh sb="6" eb="7">
      <t>ニチ</t>
    </rPh>
    <rPh sb="7" eb="8">
      <t>メ</t>
    </rPh>
    <phoneticPr fontId="1"/>
  </si>
  <si>
    <t>交通費（３５日目）</t>
    <rPh sb="6" eb="7">
      <t>ニチ</t>
    </rPh>
    <rPh sb="7" eb="8">
      <t>メ</t>
    </rPh>
    <phoneticPr fontId="1"/>
  </si>
  <si>
    <t>交通費（３６日目）</t>
    <rPh sb="6" eb="7">
      <t>ニチ</t>
    </rPh>
    <rPh sb="7" eb="8">
      <t>メ</t>
    </rPh>
    <phoneticPr fontId="1"/>
  </si>
  <si>
    <t>交通費（３７日目）</t>
    <rPh sb="6" eb="7">
      <t>ニチ</t>
    </rPh>
    <rPh sb="7" eb="8">
      <t>メ</t>
    </rPh>
    <phoneticPr fontId="1"/>
  </si>
  <si>
    <t>交通費（３８日目）</t>
    <rPh sb="6" eb="7">
      <t>ニチ</t>
    </rPh>
    <rPh sb="7" eb="8">
      <t>メ</t>
    </rPh>
    <phoneticPr fontId="1"/>
  </si>
  <si>
    <t>交通費（３９日目）</t>
    <rPh sb="6" eb="7">
      <t>ニチ</t>
    </rPh>
    <rPh sb="7" eb="8">
      <t>メ</t>
    </rPh>
    <phoneticPr fontId="1"/>
  </si>
  <si>
    <t>交通費（４０日目）</t>
    <rPh sb="6" eb="7">
      <t>ニチ</t>
    </rPh>
    <rPh sb="7" eb="8">
      <t>メ</t>
    </rPh>
    <phoneticPr fontId="1"/>
  </si>
  <si>
    <t>交通費（４１日目）</t>
    <rPh sb="6" eb="7">
      <t>ニチ</t>
    </rPh>
    <rPh sb="7" eb="8">
      <t>メ</t>
    </rPh>
    <phoneticPr fontId="1"/>
  </si>
  <si>
    <t>交通費（４２日目）</t>
    <rPh sb="6" eb="7">
      <t>ニチ</t>
    </rPh>
    <rPh sb="7" eb="8">
      <t>メ</t>
    </rPh>
    <phoneticPr fontId="1"/>
  </si>
  <si>
    <t>交通費（４３日目）</t>
    <rPh sb="6" eb="7">
      <t>ニチ</t>
    </rPh>
    <rPh sb="7" eb="8">
      <t>メ</t>
    </rPh>
    <phoneticPr fontId="1"/>
  </si>
  <si>
    <t>交通費（４４日目）</t>
    <rPh sb="6" eb="7">
      <t>ニチ</t>
    </rPh>
    <rPh sb="7" eb="8">
      <t>メ</t>
    </rPh>
    <phoneticPr fontId="1"/>
  </si>
  <si>
    <t>交通費（４５日目）</t>
    <rPh sb="6" eb="7">
      <t>ニチ</t>
    </rPh>
    <rPh sb="7" eb="8">
      <t>メ</t>
    </rPh>
    <phoneticPr fontId="1"/>
  </si>
  <si>
    <t>交通費（４６日目）</t>
    <rPh sb="6" eb="7">
      <t>ニチ</t>
    </rPh>
    <rPh sb="7" eb="8">
      <t>メ</t>
    </rPh>
    <phoneticPr fontId="1"/>
  </si>
  <si>
    <t>交通費（４７日目）</t>
    <rPh sb="6" eb="7">
      <t>ニチ</t>
    </rPh>
    <rPh sb="7" eb="8">
      <t>メ</t>
    </rPh>
    <phoneticPr fontId="1"/>
  </si>
  <si>
    <t>交通費（４８日目）</t>
    <rPh sb="6" eb="7">
      <t>ニチ</t>
    </rPh>
    <rPh sb="7" eb="8">
      <t>メ</t>
    </rPh>
    <phoneticPr fontId="1"/>
  </si>
  <si>
    <t>交通費（４９日目）</t>
    <rPh sb="6" eb="7">
      <t>ニチ</t>
    </rPh>
    <rPh sb="7" eb="8">
      <t>メ</t>
    </rPh>
    <phoneticPr fontId="1"/>
  </si>
  <si>
    <t>交通費（５０日目）</t>
    <rPh sb="6" eb="7">
      <t>ニチ</t>
    </rPh>
    <rPh sb="7" eb="8">
      <t>メ</t>
    </rPh>
    <phoneticPr fontId="1"/>
  </si>
  <si>
    <t>交通費（５１日目）</t>
    <rPh sb="6" eb="7">
      <t>ニチ</t>
    </rPh>
    <rPh sb="7" eb="8">
      <t>メ</t>
    </rPh>
    <phoneticPr fontId="1"/>
  </si>
  <si>
    <t>交通費（５２日目）</t>
    <rPh sb="6" eb="7">
      <t>ニチ</t>
    </rPh>
    <rPh sb="7" eb="8">
      <t>メ</t>
    </rPh>
    <phoneticPr fontId="1"/>
  </si>
  <si>
    <t>交通費（５３日目）</t>
    <rPh sb="6" eb="7">
      <t>ニチ</t>
    </rPh>
    <rPh sb="7" eb="8">
      <t>メ</t>
    </rPh>
    <phoneticPr fontId="1"/>
  </si>
  <si>
    <t>交通費（５４日目）</t>
    <rPh sb="6" eb="7">
      <t>ニチ</t>
    </rPh>
    <rPh sb="7" eb="8">
      <t>メ</t>
    </rPh>
    <phoneticPr fontId="1"/>
  </si>
  <si>
    <t>交通費（５５日目）</t>
    <rPh sb="6" eb="7">
      <t>ニチ</t>
    </rPh>
    <rPh sb="7" eb="8">
      <t>メ</t>
    </rPh>
    <phoneticPr fontId="1"/>
  </si>
  <si>
    <t>交通費（５６日目）</t>
    <rPh sb="6" eb="7">
      <t>ニチ</t>
    </rPh>
    <rPh sb="7" eb="8">
      <t>メ</t>
    </rPh>
    <phoneticPr fontId="1"/>
  </si>
  <si>
    <t>交通費（５７日目）</t>
    <rPh sb="6" eb="7">
      <t>ニチ</t>
    </rPh>
    <rPh sb="7" eb="8">
      <t>メ</t>
    </rPh>
    <phoneticPr fontId="1"/>
  </si>
  <si>
    <t>交通費（５８日目）</t>
    <rPh sb="6" eb="7">
      <t>ニチ</t>
    </rPh>
    <rPh sb="7" eb="8">
      <t>メ</t>
    </rPh>
    <phoneticPr fontId="1"/>
  </si>
  <si>
    <t>交通費（５９日目）</t>
    <rPh sb="6" eb="7">
      <t>ニチ</t>
    </rPh>
    <rPh sb="7" eb="8">
      <t>メ</t>
    </rPh>
    <phoneticPr fontId="1"/>
  </si>
  <si>
    <t>交通費（６０日目）</t>
    <rPh sb="6" eb="7">
      <t>ニチ</t>
    </rPh>
    <rPh sb="7" eb="8">
      <t>メ</t>
    </rPh>
    <phoneticPr fontId="1"/>
  </si>
  <si>
    <t>交通費（６１日目）</t>
    <rPh sb="6" eb="7">
      <t>ニチ</t>
    </rPh>
    <rPh sb="7" eb="8">
      <t>メ</t>
    </rPh>
    <phoneticPr fontId="1"/>
  </si>
  <si>
    <t>交通費（６２日目）</t>
    <rPh sb="6" eb="7">
      <t>ニチ</t>
    </rPh>
    <rPh sb="7" eb="8">
      <t>メ</t>
    </rPh>
    <phoneticPr fontId="1"/>
  </si>
  <si>
    <t>交通費（６３日目）</t>
    <rPh sb="6" eb="7">
      <t>ニチ</t>
    </rPh>
    <rPh sb="7" eb="8">
      <t>メ</t>
    </rPh>
    <phoneticPr fontId="1"/>
  </si>
  <si>
    <t>交通費（６４日目）</t>
    <rPh sb="6" eb="7">
      <t>ニチ</t>
    </rPh>
    <rPh sb="7" eb="8">
      <t>メ</t>
    </rPh>
    <phoneticPr fontId="1"/>
  </si>
  <si>
    <t>交通費（６５日目）</t>
    <rPh sb="6" eb="7">
      <t>ニチ</t>
    </rPh>
    <rPh sb="7" eb="8">
      <t>メ</t>
    </rPh>
    <phoneticPr fontId="1"/>
  </si>
  <si>
    <t>交通費（６６日目）</t>
    <rPh sb="6" eb="7">
      <t>ニチ</t>
    </rPh>
    <rPh sb="7" eb="8">
      <t>メ</t>
    </rPh>
    <phoneticPr fontId="1"/>
  </si>
  <si>
    <t>交通費（６７日目）</t>
    <rPh sb="6" eb="7">
      <t>ニチ</t>
    </rPh>
    <rPh sb="7" eb="8">
      <t>メ</t>
    </rPh>
    <phoneticPr fontId="1"/>
  </si>
  <si>
    <t>交通費（６８日目）</t>
    <rPh sb="6" eb="7">
      <t>ニチ</t>
    </rPh>
    <rPh sb="7" eb="8">
      <t>メ</t>
    </rPh>
    <phoneticPr fontId="1"/>
  </si>
  <si>
    <t>交通費（６９日目）</t>
    <rPh sb="6" eb="7">
      <t>ニチ</t>
    </rPh>
    <rPh sb="7" eb="8">
      <t>メ</t>
    </rPh>
    <phoneticPr fontId="1"/>
  </si>
  <si>
    <t>交通費（７０日目）</t>
    <rPh sb="6" eb="7">
      <t>ニチ</t>
    </rPh>
    <rPh sb="7" eb="8">
      <t>メ</t>
    </rPh>
    <phoneticPr fontId="1"/>
  </si>
  <si>
    <t>交通費（７１日目）</t>
    <rPh sb="6" eb="7">
      <t>ニチ</t>
    </rPh>
    <rPh sb="7" eb="8">
      <t>メ</t>
    </rPh>
    <phoneticPr fontId="1"/>
  </si>
  <si>
    <t>交通費（７２日目）</t>
    <rPh sb="6" eb="7">
      <t>ニチ</t>
    </rPh>
    <rPh sb="7" eb="8">
      <t>メ</t>
    </rPh>
    <phoneticPr fontId="1"/>
  </si>
  <si>
    <t>交通費（７３日目）</t>
    <rPh sb="6" eb="7">
      <t>ニチ</t>
    </rPh>
    <rPh sb="7" eb="8">
      <t>メ</t>
    </rPh>
    <phoneticPr fontId="1"/>
  </si>
  <si>
    <t>交通費（７４日目）</t>
    <rPh sb="6" eb="7">
      <t>ニチ</t>
    </rPh>
    <rPh sb="7" eb="8">
      <t>メ</t>
    </rPh>
    <phoneticPr fontId="1"/>
  </si>
  <si>
    <t>交通費（７５日目）</t>
    <rPh sb="6" eb="7">
      <t>ニチ</t>
    </rPh>
    <rPh sb="7" eb="8">
      <t>メ</t>
    </rPh>
    <phoneticPr fontId="1"/>
  </si>
  <si>
    <t>交通費（７６日目）</t>
    <rPh sb="6" eb="7">
      <t>ニチ</t>
    </rPh>
    <rPh sb="7" eb="8">
      <t>メ</t>
    </rPh>
    <phoneticPr fontId="1"/>
  </si>
  <si>
    <t>交通費（７７日目）</t>
    <rPh sb="6" eb="7">
      <t>ニチ</t>
    </rPh>
    <rPh sb="7" eb="8">
      <t>メ</t>
    </rPh>
    <phoneticPr fontId="1"/>
  </si>
  <si>
    <t>交通費（７８日目）</t>
    <rPh sb="6" eb="7">
      <t>ニチ</t>
    </rPh>
    <rPh sb="7" eb="8">
      <t>メ</t>
    </rPh>
    <phoneticPr fontId="1"/>
  </si>
  <si>
    <t>交通費（７９日目）</t>
    <rPh sb="6" eb="7">
      <t>ニチ</t>
    </rPh>
    <rPh sb="7" eb="8">
      <t>メ</t>
    </rPh>
    <phoneticPr fontId="1"/>
  </si>
  <si>
    <t>交通費（８０日目）</t>
    <rPh sb="6" eb="7">
      <t>ニチ</t>
    </rPh>
    <rPh sb="7" eb="8">
      <t>メ</t>
    </rPh>
    <phoneticPr fontId="1"/>
  </si>
  <si>
    <t>交通費（８１日目）</t>
    <rPh sb="6" eb="7">
      <t>ニチ</t>
    </rPh>
    <rPh sb="7" eb="8">
      <t>メ</t>
    </rPh>
    <phoneticPr fontId="1"/>
  </si>
  <si>
    <t>交通費（８２日目）</t>
    <rPh sb="6" eb="7">
      <t>ニチ</t>
    </rPh>
    <rPh sb="7" eb="8">
      <t>メ</t>
    </rPh>
    <phoneticPr fontId="1"/>
  </si>
  <si>
    <t>交通費（８３日目）</t>
    <rPh sb="6" eb="7">
      <t>ニチ</t>
    </rPh>
    <rPh sb="7" eb="8">
      <t>メ</t>
    </rPh>
    <phoneticPr fontId="1"/>
  </si>
  <si>
    <t>交通費（８４日目）</t>
    <rPh sb="6" eb="7">
      <t>ニチ</t>
    </rPh>
    <rPh sb="7" eb="8">
      <t>メ</t>
    </rPh>
    <phoneticPr fontId="1"/>
  </si>
  <si>
    <t>交通費（８５日目）</t>
    <rPh sb="6" eb="7">
      <t>ニチ</t>
    </rPh>
    <rPh sb="7" eb="8">
      <t>メ</t>
    </rPh>
    <phoneticPr fontId="1"/>
  </si>
  <si>
    <t>交通費（８６日目）</t>
    <rPh sb="6" eb="7">
      <t>ニチ</t>
    </rPh>
    <rPh sb="7" eb="8">
      <t>メ</t>
    </rPh>
    <phoneticPr fontId="1"/>
  </si>
  <si>
    <t>交通費（８７日目）</t>
    <rPh sb="6" eb="7">
      <t>ニチ</t>
    </rPh>
    <rPh sb="7" eb="8">
      <t>メ</t>
    </rPh>
    <phoneticPr fontId="1"/>
  </si>
  <si>
    <t>交通費（８８日目）</t>
    <rPh sb="6" eb="7">
      <t>ニチ</t>
    </rPh>
    <rPh sb="7" eb="8">
      <t>メ</t>
    </rPh>
    <phoneticPr fontId="1"/>
  </si>
  <si>
    <t>交通費（８９日目）</t>
    <rPh sb="6" eb="7">
      <t>ニチ</t>
    </rPh>
    <rPh sb="7" eb="8">
      <t>メ</t>
    </rPh>
    <phoneticPr fontId="1"/>
  </si>
  <si>
    <t>交通費（９０日目）</t>
    <rPh sb="6" eb="7">
      <t>ニチ</t>
    </rPh>
    <rPh sb="7" eb="8">
      <t>メ</t>
    </rPh>
    <phoneticPr fontId="1"/>
  </si>
  <si>
    <t>交通費（９１日目）</t>
    <rPh sb="6" eb="7">
      <t>ニチ</t>
    </rPh>
    <rPh sb="7" eb="8">
      <t>メ</t>
    </rPh>
    <phoneticPr fontId="1"/>
  </si>
  <si>
    <t>交通費（９２日目）</t>
    <rPh sb="6" eb="7">
      <t>ニチ</t>
    </rPh>
    <rPh sb="7" eb="8">
      <t>メ</t>
    </rPh>
    <phoneticPr fontId="1"/>
  </si>
  <si>
    <t>交通費（９３日目）</t>
    <rPh sb="6" eb="7">
      <t>ニチ</t>
    </rPh>
    <rPh sb="7" eb="8">
      <t>メ</t>
    </rPh>
    <phoneticPr fontId="1"/>
  </si>
  <si>
    <t>交通費（９４日目）</t>
    <rPh sb="6" eb="7">
      <t>ニチ</t>
    </rPh>
    <rPh sb="7" eb="8">
      <t>メ</t>
    </rPh>
    <phoneticPr fontId="1"/>
  </si>
  <si>
    <t>交通費（９５日目）</t>
    <rPh sb="6" eb="7">
      <t>ニチ</t>
    </rPh>
    <rPh sb="7" eb="8">
      <t>メ</t>
    </rPh>
    <phoneticPr fontId="1"/>
  </si>
  <si>
    <t>交通費（９６日目）</t>
    <rPh sb="6" eb="7">
      <t>ニチ</t>
    </rPh>
    <rPh sb="7" eb="8">
      <t>メ</t>
    </rPh>
    <phoneticPr fontId="1"/>
  </si>
  <si>
    <t>交通費（９７日目）</t>
    <rPh sb="6" eb="7">
      <t>ニチ</t>
    </rPh>
    <rPh sb="7" eb="8">
      <t>メ</t>
    </rPh>
    <phoneticPr fontId="1"/>
  </si>
  <si>
    <t>交通費（９８日目）</t>
    <rPh sb="6" eb="7">
      <t>ニチ</t>
    </rPh>
    <rPh sb="7" eb="8">
      <t>メ</t>
    </rPh>
    <phoneticPr fontId="1"/>
  </si>
  <si>
    <t>交通費（９９日目）</t>
    <rPh sb="6" eb="7">
      <t>ニチ</t>
    </rPh>
    <rPh sb="7" eb="8">
      <t>メ</t>
    </rPh>
    <phoneticPr fontId="1"/>
  </si>
  <si>
    <t>交通費（１００日目）</t>
    <rPh sb="7" eb="8">
      <t>ニチ</t>
    </rPh>
    <rPh sb="8" eb="9">
      <t>メ</t>
    </rPh>
    <phoneticPr fontId="1"/>
  </si>
  <si>
    <t>交通費（１０１日目）</t>
    <rPh sb="7" eb="8">
      <t>ニチ</t>
    </rPh>
    <rPh sb="8" eb="9">
      <t>メ</t>
    </rPh>
    <phoneticPr fontId="1"/>
  </si>
  <si>
    <t>交通費（１０２日目）</t>
    <rPh sb="7" eb="8">
      <t>ニチ</t>
    </rPh>
    <rPh sb="8" eb="9">
      <t>メ</t>
    </rPh>
    <phoneticPr fontId="1"/>
  </si>
  <si>
    <t>交通費（１０３日目）</t>
    <rPh sb="7" eb="8">
      <t>ニチ</t>
    </rPh>
    <rPh sb="8" eb="9">
      <t>メ</t>
    </rPh>
    <phoneticPr fontId="1"/>
  </si>
  <si>
    <t>交通費（１０４日目）</t>
    <rPh sb="7" eb="8">
      <t>ニチ</t>
    </rPh>
    <rPh sb="8" eb="9">
      <t>メ</t>
    </rPh>
    <phoneticPr fontId="1"/>
  </si>
  <si>
    <t>交通費（１０５日目）</t>
    <rPh sb="7" eb="8">
      <t>ニチ</t>
    </rPh>
    <rPh sb="8" eb="9">
      <t>メ</t>
    </rPh>
    <phoneticPr fontId="1"/>
  </si>
  <si>
    <t>交通費（１０６日目）</t>
    <rPh sb="7" eb="8">
      <t>ニチ</t>
    </rPh>
    <rPh sb="8" eb="9">
      <t>メ</t>
    </rPh>
    <phoneticPr fontId="1"/>
  </si>
  <si>
    <t>交通費（１０７日目）</t>
    <rPh sb="7" eb="8">
      <t>ニチ</t>
    </rPh>
    <rPh sb="8" eb="9">
      <t>メ</t>
    </rPh>
    <phoneticPr fontId="1"/>
  </si>
  <si>
    <t>交通費（１０８日目）</t>
    <rPh sb="7" eb="8">
      <t>ニチ</t>
    </rPh>
    <rPh sb="8" eb="9">
      <t>メ</t>
    </rPh>
    <phoneticPr fontId="1"/>
  </si>
  <si>
    <t>交通費（１０９日目）</t>
    <rPh sb="7" eb="8">
      <t>ニチ</t>
    </rPh>
    <rPh sb="8" eb="9">
      <t>メ</t>
    </rPh>
    <phoneticPr fontId="1"/>
  </si>
  <si>
    <t>交通費（１１０日目）</t>
    <rPh sb="7" eb="8">
      <t>ニチ</t>
    </rPh>
    <rPh sb="8" eb="9">
      <t>メ</t>
    </rPh>
    <phoneticPr fontId="1"/>
  </si>
  <si>
    <t>交通費（１１１日目）</t>
    <rPh sb="7" eb="8">
      <t>ニチ</t>
    </rPh>
    <rPh sb="8" eb="9">
      <t>メ</t>
    </rPh>
    <phoneticPr fontId="1"/>
  </si>
  <si>
    <t>交通費（１１２日目）</t>
    <rPh sb="7" eb="8">
      <t>ニチ</t>
    </rPh>
    <rPh sb="8" eb="9">
      <t>メ</t>
    </rPh>
    <phoneticPr fontId="1"/>
  </si>
  <si>
    <t>交通費（１１３日目）</t>
    <rPh sb="7" eb="8">
      <t>ニチ</t>
    </rPh>
    <rPh sb="8" eb="9">
      <t>メ</t>
    </rPh>
    <phoneticPr fontId="1"/>
  </si>
  <si>
    <t>交通費（１１４日目）</t>
    <rPh sb="7" eb="8">
      <t>ニチ</t>
    </rPh>
    <rPh sb="8" eb="9">
      <t>メ</t>
    </rPh>
    <phoneticPr fontId="1"/>
  </si>
  <si>
    <t>交通費（１１５日目）</t>
    <rPh sb="7" eb="8">
      <t>ニチ</t>
    </rPh>
    <rPh sb="8" eb="9">
      <t>メ</t>
    </rPh>
    <phoneticPr fontId="1"/>
  </si>
  <si>
    <t>交通費（１１６日目）</t>
    <rPh sb="7" eb="8">
      <t>ニチ</t>
    </rPh>
    <rPh sb="8" eb="9">
      <t>メ</t>
    </rPh>
    <phoneticPr fontId="1"/>
  </si>
  <si>
    <t>交通費（１１７日目）</t>
    <rPh sb="7" eb="8">
      <t>ニチ</t>
    </rPh>
    <rPh sb="8" eb="9">
      <t>メ</t>
    </rPh>
    <phoneticPr fontId="1"/>
  </si>
  <si>
    <t>交通費（１１８日目）</t>
    <rPh sb="7" eb="8">
      <t>ニチ</t>
    </rPh>
    <rPh sb="8" eb="9">
      <t>メ</t>
    </rPh>
    <phoneticPr fontId="1"/>
  </si>
  <si>
    <t>交通費（１１９日目）</t>
    <rPh sb="7" eb="8">
      <t>ニチ</t>
    </rPh>
    <rPh sb="8" eb="9">
      <t>メ</t>
    </rPh>
    <phoneticPr fontId="1"/>
  </si>
  <si>
    <t>交通費（１２０日目）</t>
    <rPh sb="7" eb="8">
      <t>ニチ</t>
    </rPh>
    <rPh sb="8" eb="9">
      <t>メ</t>
    </rPh>
    <phoneticPr fontId="1"/>
  </si>
  <si>
    <t>交通費（１２１日目）</t>
    <rPh sb="7" eb="8">
      <t>ニチ</t>
    </rPh>
    <rPh sb="8" eb="9">
      <t>メ</t>
    </rPh>
    <phoneticPr fontId="1"/>
  </si>
  <si>
    <t>交通費（１２２日目）</t>
    <rPh sb="7" eb="8">
      <t>ニチ</t>
    </rPh>
    <rPh sb="8" eb="9">
      <t>メ</t>
    </rPh>
    <phoneticPr fontId="1"/>
  </si>
  <si>
    <t>交通費（１２３日目）</t>
    <rPh sb="7" eb="8">
      <t>ニチ</t>
    </rPh>
    <rPh sb="8" eb="9">
      <t>メ</t>
    </rPh>
    <phoneticPr fontId="1"/>
  </si>
  <si>
    <t>交通費（１２４日目）</t>
    <rPh sb="7" eb="8">
      <t>ニチ</t>
    </rPh>
    <rPh sb="8" eb="9">
      <t>メ</t>
    </rPh>
    <phoneticPr fontId="1"/>
  </si>
  <si>
    <t>交通費（１２５日目）</t>
    <rPh sb="7" eb="8">
      <t>ニチ</t>
    </rPh>
    <rPh sb="8" eb="9">
      <t>メ</t>
    </rPh>
    <phoneticPr fontId="1"/>
  </si>
  <si>
    <t>交通費（１２６日目）</t>
    <rPh sb="7" eb="8">
      <t>ニチ</t>
    </rPh>
    <rPh sb="8" eb="9">
      <t>メ</t>
    </rPh>
    <phoneticPr fontId="1"/>
  </si>
  <si>
    <t>交通費（１２７日目）</t>
    <rPh sb="7" eb="8">
      <t>ニチ</t>
    </rPh>
    <rPh sb="8" eb="9">
      <t>メ</t>
    </rPh>
    <phoneticPr fontId="1"/>
  </si>
  <si>
    <t>交通費（１２８日目）</t>
    <rPh sb="7" eb="8">
      <t>ニチ</t>
    </rPh>
    <rPh sb="8" eb="9">
      <t>メ</t>
    </rPh>
    <phoneticPr fontId="1"/>
  </si>
  <si>
    <t>交通費（１２９日目）</t>
    <rPh sb="7" eb="8">
      <t>ニチ</t>
    </rPh>
    <rPh sb="8" eb="9">
      <t>メ</t>
    </rPh>
    <phoneticPr fontId="1"/>
  </si>
  <si>
    <t>交通費（１３０日目）</t>
    <rPh sb="7" eb="8">
      <t>ニチ</t>
    </rPh>
    <rPh sb="8" eb="9">
      <t>メ</t>
    </rPh>
    <phoneticPr fontId="1"/>
  </si>
  <si>
    <t>交通費（１３１日目）</t>
    <rPh sb="7" eb="8">
      <t>ニチ</t>
    </rPh>
    <rPh sb="8" eb="9">
      <t>メ</t>
    </rPh>
    <phoneticPr fontId="1"/>
  </si>
  <si>
    <t>交通費（１３２日目）</t>
    <rPh sb="7" eb="8">
      <t>ニチ</t>
    </rPh>
    <rPh sb="8" eb="9">
      <t>メ</t>
    </rPh>
    <phoneticPr fontId="1"/>
  </si>
  <si>
    <t>交通費（１３３日目）</t>
    <rPh sb="7" eb="8">
      <t>ニチ</t>
    </rPh>
    <rPh sb="8" eb="9">
      <t>メ</t>
    </rPh>
    <phoneticPr fontId="1"/>
  </si>
  <si>
    <t>交通費（１３４日目）</t>
    <rPh sb="7" eb="8">
      <t>ニチ</t>
    </rPh>
    <rPh sb="8" eb="9">
      <t>メ</t>
    </rPh>
    <phoneticPr fontId="1"/>
  </si>
  <si>
    <t>交通費（１３５日目）</t>
    <rPh sb="7" eb="8">
      <t>ニチ</t>
    </rPh>
    <rPh sb="8" eb="9">
      <t>メ</t>
    </rPh>
    <phoneticPr fontId="1"/>
  </si>
  <si>
    <t>交通費（１３６日目）</t>
    <rPh sb="7" eb="8">
      <t>ニチ</t>
    </rPh>
    <rPh sb="8" eb="9">
      <t>メ</t>
    </rPh>
    <phoneticPr fontId="1"/>
  </si>
  <si>
    <t>交通費（１３７日目）</t>
    <rPh sb="7" eb="8">
      <t>ニチ</t>
    </rPh>
    <rPh sb="8" eb="9">
      <t>メ</t>
    </rPh>
    <phoneticPr fontId="1"/>
  </si>
  <si>
    <t>交通費（１３８日目）</t>
    <rPh sb="7" eb="8">
      <t>ニチ</t>
    </rPh>
    <rPh sb="8" eb="9">
      <t>メ</t>
    </rPh>
    <phoneticPr fontId="1"/>
  </si>
  <si>
    <t>交通費（１３９日目）</t>
    <rPh sb="7" eb="8">
      <t>ニチ</t>
    </rPh>
    <rPh sb="8" eb="9">
      <t>メ</t>
    </rPh>
    <phoneticPr fontId="1"/>
  </si>
  <si>
    <t>交通費（１４０日目）</t>
    <rPh sb="7" eb="8">
      <t>ニチ</t>
    </rPh>
    <rPh sb="8" eb="9">
      <t>メ</t>
    </rPh>
    <phoneticPr fontId="1"/>
  </si>
  <si>
    <t>交通費（１４１日目）</t>
    <rPh sb="7" eb="8">
      <t>ニチ</t>
    </rPh>
    <rPh sb="8" eb="9">
      <t>メ</t>
    </rPh>
    <phoneticPr fontId="1"/>
  </si>
  <si>
    <t>交通費（１４２日目）</t>
    <rPh sb="7" eb="8">
      <t>ニチ</t>
    </rPh>
    <rPh sb="8" eb="9">
      <t>メ</t>
    </rPh>
    <phoneticPr fontId="1"/>
  </si>
  <si>
    <t>交通費（１４３日目）</t>
    <rPh sb="7" eb="8">
      <t>ニチ</t>
    </rPh>
    <rPh sb="8" eb="9">
      <t>メ</t>
    </rPh>
    <phoneticPr fontId="1"/>
  </si>
  <si>
    <t>交通費（１４４日目）</t>
    <rPh sb="7" eb="8">
      <t>ニチ</t>
    </rPh>
    <rPh sb="8" eb="9">
      <t>メ</t>
    </rPh>
    <phoneticPr fontId="1"/>
  </si>
  <si>
    <t>交通費（１４５日目）</t>
    <rPh sb="7" eb="8">
      <t>ニチ</t>
    </rPh>
    <rPh sb="8" eb="9">
      <t>メ</t>
    </rPh>
    <phoneticPr fontId="1"/>
  </si>
  <si>
    <t>交通費（１４６日目）</t>
    <rPh sb="7" eb="8">
      <t>ニチ</t>
    </rPh>
    <rPh sb="8" eb="9">
      <t>メ</t>
    </rPh>
    <phoneticPr fontId="1"/>
  </si>
  <si>
    <t>交通費（１４７日目）</t>
    <rPh sb="7" eb="8">
      <t>ニチ</t>
    </rPh>
    <rPh sb="8" eb="9">
      <t>メ</t>
    </rPh>
    <phoneticPr fontId="1"/>
  </si>
  <si>
    <t>交通費（１４８日目）</t>
    <rPh sb="7" eb="8">
      <t>ニチ</t>
    </rPh>
    <rPh sb="8" eb="9">
      <t>メ</t>
    </rPh>
    <phoneticPr fontId="1"/>
  </si>
  <si>
    <t>交通費（１４９日目）</t>
    <rPh sb="7" eb="8">
      <t>ニチ</t>
    </rPh>
    <rPh sb="8" eb="9">
      <t>メ</t>
    </rPh>
    <phoneticPr fontId="1"/>
  </si>
  <si>
    <t>交通費（１５０日目）</t>
    <rPh sb="7" eb="8">
      <t>ニチ</t>
    </rPh>
    <rPh sb="8" eb="9">
      <t>メ</t>
    </rPh>
    <phoneticPr fontId="1"/>
  </si>
  <si>
    <t>交通費（１５１日目）</t>
    <rPh sb="7" eb="8">
      <t>ニチ</t>
    </rPh>
    <rPh sb="8" eb="9">
      <t>メ</t>
    </rPh>
    <phoneticPr fontId="1"/>
  </si>
  <si>
    <t>交通費（１５２日目）</t>
    <rPh sb="7" eb="8">
      <t>ニチ</t>
    </rPh>
    <rPh sb="8" eb="9">
      <t>メ</t>
    </rPh>
    <phoneticPr fontId="1"/>
  </si>
  <si>
    <t>交通費（１５３日目）</t>
    <rPh sb="7" eb="8">
      <t>ニチ</t>
    </rPh>
    <rPh sb="8" eb="9">
      <t>メ</t>
    </rPh>
    <phoneticPr fontId="1"/>
  </si>
  <si>
    <t>交通費（１５４日目）</t>
    <rPh sb="7" eb="8">
      <t>ニチ</t>
    </rPh>
    <rPh sb="8" eb="9">
      <t>メ</t>
    </rPh>
    <phoneticPr fontId="1"/>
  </si>
  <si>
    <t>交通費（１５５日目）</t>
    <rPh sb="7" eb="8">
      <t>ニチ</t>
    </rPh>
    <rPh sb="8" eb="9">
      <t>メ</t>
    </rPh>
    <phoneticPr fontId="1"/>
  </si>
  <si>
    <t>交通費（１５６日目）</t>
    <rPh sb="7" eb="8">
      <t>ニチ</t>
    </rPh>
    <rPh sb="8" eb="9">
      <t>メ</t>
    </rPh>
    <phoneticPr fontId="1"/>
  </si>
  <si>
    <t>交通費（１５７日目）</t>
    <rPh sb="7" eb="8">
      <t>ニチ</t>
    </rPh>
    <rPh sb="8" eb="9">
      <t>メ</t>
    </rPh>
    <phoneticPr fontId="1"/>
  </si>
  <si>
    <t>交通費（１５８日目）</t>
    <rPh sb="7" eb="8">
      <t>ニチ</t>
    </rPh>
    <rPh sb="8" eb="9">
      <t>メ</t>
    </rPh>
    <phoneticPr fontId="1"/>
  </si>
  <si>
    <t>交通費（１５９日目）</t>
    <rPh sb="7" eb="8">
      <t>ニチ</t>
    </rPh>
    <rPh sb="8" eb="9">
      <t>メ</t>
    </rPh>
    <phoneticPr fontId="1"/>
  </si>
  <si>
    <t>交通費（１６０日目）</t>
    <rPh sb="7" eb="8">
      <t>ニチ</t>
    </rPh>
    <rPh sb="8" eb="9">
      <t>メ</t>
    </rPh>
    <phoneticPr fontId="1"/>
  </si>
  <si>
    <t>交通費（１６１日目）</t>
    <rPh sb="7" eb="8">
      <t>ニチ</t>
    </rPh>
    <rPh sb="8" eb="9">
      <t>メ</t>
    </rPh>
    <phoneticPr fontId="1"/>
  </si>
  <si>
    <t>交通費（１６２日目）</t>
    <rPh sb="7" eb="8">
      <t>ニチ</t>
    </rPh>
    <rPh sb="8" eb="9">
      <t>メ</t>
    </rPh>
    <phoneticPr fontId="1"/>
  </si>
  <si>
    <t>交通費（１６３日目）</t>
    <rPh sb="7" eb="8">
      <t>ニチ</t>
    </rPh>
    <rPh sb="8" eb="9">
      <t>メ</t>
    </rPh>
    <phoneticPr fontId="1"/>
  </si>
  <si>
    <t>交通費（１６４日目）</t>
    <rPh sb="7" eb="8">
      <t>ニチ</t>
    </rPh>
    <rPh sb="8" eb="9">
      <t>メ</t>
    </rPh>
    <phoneticPr fontId="1"/>
  </si>
  <si>
    <t>交通費（１６５日目）</t>
    <rPh sb="7" eb="8">
      <t>ニチ</t>
    </rPh>
    <rPh sb="8" eb="9">
      <t>メ</t>
    </rPh>
    <phoneticPr fontId="1"/>
  </si>
  <si>
    <t>交通費（１６６日目）</t>
    <rPh sb="7" eb="8">
      <t>ニチ</t>
    </rPh>
    <rPh sb="8" eb="9">
      <t>メ</t>
    </rPh>
    <phoneticPr fontId="1"/>
  </si>
  <si>
    <t>交通費（１６７日目）</t>
    <rPh sb="7" eb="8">
      <t>ニチ</t>
    </rPh>
    <rPh sb="8" eb="9">
      <t>メ</t>
    </rPh>
    <phoneticPr fontId="1"/>
  </si>
  <si>
    <t>交通費（１６８日目）</t>
    <rPh sb="7" eb="8">
      <t>ニチ</t>
    </rPh>
    <rPh sb="8" eb="9">
      <t>メ</t>
    </rPh>
    <phoneticPr fontId="1"/>
  </si>
  <si>
    <t>交通費（１６９日目）</t>
    <rPh sb="7" eb="8">
      <t>ニチ</t>
    </rPh>
    <rPh sb="8" eb="9">
      <t>メ</t>
    </rPh>
    <phoneticPr fontId="1"/>
  </si>
  <si>
    <t>交通費（１７０日目）</t>
    <rPh sb="7" eb="8">
      <t>ニチ</t>
    </rPh>
    <rPh sb="8" eb="9">
      <t>メ</t>
    </rPh>
    <phoneticPr fontId="1"/>
  </si>
  <si>
    <t>交通費（１７１日目）</t>
    <rPh sb="7" eb="8">
      <t>ニチ</t>
    </rPh>
    <rPh sb="8" eb="9">
      <t>メ</t>
    </rPh>
    <phoneticPr fontId="1"/>
  </si>
  <si>
    <t>交通費（１７２日目）</t>
    <rPh sb="7" eb="8">
      <t>ニチ</t>
    </rPh>
    <rPh sb="8" eb="9">
      <t>メ</t>
    </rPh>
    <phoneticPr fontId="1"/>
  </si>
  <si>
    <t>交通費（１７３日目）</t>
    <rPh sb="7" eb="8">
      <t>ニチ</t>
    </rPh>
    <rPh sb="8" eb="9">
      <t>メ</t>
    </rPh>
    <phoneticPr fontId="1"/>
  </si>
  <si>
    <t>交通費（１７４日目）</t>
    <rPh sb="7" eb="8">
      <t>ニチ</t>
    </rPh>
    <rPh sb="8" eb="9">
      <t>メ</t>
    </rPh>
    <phoneticPr fontId="1"/>
  </si>
  <si>
    <t>交通費（１７５日目）</t>
    <rPh sb="7" eb="8">
      <t>ニチ</t>
    </rPh>
    <rPh sb="8" eb="9">
      <t>メ</t>
    </rPh>
    <phoneticPr fontId="1"/>
  </si>
  <si>
    <t>交通費（１７６日目）</t>
    <rPh sb="7" eb="8">
      <t>ニチ</t>
    </rPh>
    <rPh sb="8" eb="9">
      <t>メ</t>
    </rPh>
    <phoneticPr fontId="1"/>
  </si>
  <si>
    <t>交通費（１７７日目）</t>
    <rPh sb="7" eb="8">
      <t>ニチ</t>
    </rPh>
    <rPh sb="8" eb="9">
      <t>メ</t>
    </rPh>
    <phoneticPr fontId="1"/>
  </si>
  <si>
    <t>交通費（１７８日目）</t>
    <rPh sb="7" eb="8">
      <t>ニチ</t>
    </rPh>
    <rPh sb="8" eb="9">
      <t>メ</t>
    </rPh>
    <phoneticPr fontId="1"/>
  </si>
  <si>
    <t>交通費（１７９日目）</t>
    <rPh sb="7" eb="8">
      <t>ニチ</t>
    </rPh>
    <rPh sb="8" eb="9">
      <t>メ</t>
    </rPh>
    <phoneticPr fontId="1"/>
  </si>
  <si>
    <t>交通費（１８０日目）</t>
    <rPh sb="7" eb="8">
      <t>ニチ</t>
    </rPh>
    <rPh sb="8" eb="9">
      <t>メ</t>
    </rPh>
    <phoneticPr fontId="1"/>
  </si>
  <si>
    <t>交通費（１８１日目）</t>
    <rPh sb="7" eb="8">
      <t>ニチ</t>
    </rPh>
    <rPh sb="8" eb="9">
      <t>メ</t>
    </rPh>
    <phoneticPr fontId="1"/>
  </si>
  <si>
    <t>交通費（１８２日目）</t>
    <rPh sb="7" eb="8">
      <t>ニチ</t>
    </rPh>
    <rPh sb="8" eb="9">
      <t>メ</t>
    </rPh>
    <phoneticPr fontId="1"/>
  </si>
  <si>
    <t>交通費（１８３日目）</t>
    <rPh sb="7" eb="8">
      <t>ニチ</t>
    </rPh>
    <rPh sb="8" eb="9">
      <t>メ</t>
    </rPh>
    <phoneticPr fontId="1"/>
  </si>
  <si>
    <t>交通費（１８４日目）</t>
    <rPh sb="7" eb="8">
      <t>ニチ</t>
    </rPh>
    <rPh sb="8" eb="9">
      <t>メ</t>
    </rPh>
    <phoneticPr fontId="1"/>
  </si>
  <si>
    <t>交通費（１８５日目）</t>
    <rPh sb="7" eb="8">
      <t>ニチ</t>
    </rPh>
    <rPh sb="8" eb="9">
      <t>メ</t>
    </rPh>
    <phoneticPr fontId="1"/>
  </si>
  <si>
    <t>交通費（１８６日目）</t>
    <rPh sb="7" eb="8">
      <t>ニチ</t>
    </rPh>
    <rPh sb="8" eb="9">
      <t>メ</t>
    </rPh>
    <phoneticPr fontId="1"/>
  </si>
  <si>
    <t>交通費（１８７日目）</t>
    <rPh sb="7" eb="8">
      <t>ニチ</t>
    </rPh>
    <rPh sb="8" eb="9">
      <t>メ</t>
    </rPh>
    <phoneticPr fontId="1"/>
  </si>
  <si>
    <t>交通費（１８８日目）</t>
    <rPh sb="7" eb="8">
      <t>ニチ</t>
    </rPh>
    <rPh sb="8" eb="9">
      <t>メ</t>
    </rPh>
    <phoneticPr fontId="1"/>
  </si>
  <si>
    <t>交通費（１８９日目）</t>
    <rPh sb="7" eb="8">
      <t>ニチ</t>
    </rPh>
    <rPh sb="8" eb="9">
      <t>メ</t>
    </rPh>
    <phoneticPr fontId="1"/>
  </si>
  <si>
    <t>交通費（１９０日目）</t>
    <rPh sb="7" eb="8">
      <t>ニチ</t>
    </rPh>
    <rPh sb="8" eb="9">
      <t>メ</t>
    </rPh>
    <phoneticPr fontId="1"/>
  </si>
  <si>
    <t>交通費（１９１日目）</t>
    <rPh sb="7" eb="8">
      <t>ニチ</t>
    </rPh>
    <rPh sb="8" eb="9">
      <t>メ</t>
    </rPh>
    <phoneticPr fontId="1"/>
  </si>
  <si>
    <t>交通費（１９２日目）</t>
    <rPh sb="7" eb="8">
      <t>ニチ</t>
    </rPh>
    <rPh sb="8" eb="9">
      <t>メ</t>
    </rPh>
    <phoneticPr fontId="1"/>
  </si>
  <si>
    <t>交通費（１９３日目）</t>
    <rPh sb="7" eb="8">
      <t>ニチ</t>
    </rPh>
    <rPh sb="8" eb="9">
      <t>メ</t>
    </rPh>
    <phoneticPr fontId="1"/>
  </si>
  <si>
    <t>交通費（１９４日目）</t>
    <rPh sb="7" eb="8">
      <t>ニチ</t>
    </rPh>
    <rPh sb="8" eb="9">
      <t>メ</t>
    </rPh>
    <phoneticPr fontId="1"/>
  </si>
  <si>
    <t>交通費（１９５日目）</t>
    <rPh sb="7" eb="8">
      <t>ニチ</t>
    </rPh>
    <rPh sb="8" eb="9">
      <t>メ</t>
    </rPh>
    <phoneticPr fontId="1"/>
  </si>
  <si>
    <t>交通費（１９６日目）</t>
    <rPh sb="7" eb="8">
      <t>ニチ</t>
    </rPh>
    <rPh sb="8" eb="9">
      <t>メ</t>
    </rPh>
    <phoneticPr fontId="1"/>
  </si>
  <si>
    <t>交通費（１９７日目）</t>
    <rPh sb="7" eb="8">
      <t>ニチ</t>
    </rPh>
    <rPh sb="8" eb="9">
      <t>メ</t>
    </rPh>
    <phoneticPr fontId="1"/>
  </si>
  <si>
    <t>交通費（１９８日目）</t>
    <rPh sb="7" eb="8">
      <t>ニチ</t>
    </rPh>
    <rPh sb="8" eb="9">
      <t>メ</t>
    </rPh>
    <phoneticPr fontId="1"/>
  </si>
  <si>
    <t>交通費（１９９日目）</t>
    <rPh sb="7" eb="8">
      <t>ニチ</t>
    </rPh>
    <rPh sb="8" eb="9">
      <t>メ</t>
    </rPh>
    <phoneticPr fontId="1"/>
  </si>
  <si>
    <t>交通費（２００日目）</t>
    <rPh sb="7" eb="8">
      <t>ニチ</t>
    </rPh>
    <rPh sb="8" eb="9">
      <t>メ</t>
    </rPh>
    <phoneticPr fontId="1"/>
  </si>
  <si>
    <t>交通費（２０１日目）</t>
    <rPh sb="7" eb="8">
      <t>ニチ</t>
    </rPh>
    <rPh sb="8" eb="9">
      <t>メ</t>
    </rPh>
    <phoneticPr fontId="1"/>
  </si>
  <si>
    <t>交通費（２０２日目）</t>
    <rPh sb="7" eb="8">
      <t>ニチ</t>
    </rPh>
    <rPh sb="8" eb="9">
      <t>メ</t>
    </rPh>
    <phoneticPr fontId="1"/>
  </si>
  <si>
    <t>交通費（２０３日目）</t>
    <rPh sb="7" eb="8">
      <t>ニチ</t>
    </rPh>
    <rPh sb="8" eb="9">
      <t>メ</t>
    </rPh>
    <phoneticPr fontId="1"/>
  </si>
  <si>
    <t>交通費（２０４日目）</t>
    <rPh sb="7" eb="8">
      <t>ニチ</t>
    </rPh>
    <rPh sb="8" eb="9">
      <t>メ</t>
    </rPh>
    <phoneticPr fontId="1"/>
  </si>
  <si>
    <t>交通費（２０５日目）</t>
    <rPh sb="7" eb="8">
      <t>ニチ</t>
    </rPh>
    <rPh sb="8" eb="9">
      <t>メ</t>
    </rPh>
    <phoneticPr fontId="1"/>
  </si>
  <si>
    <t>交通費（２０６日目）</t>
    <rPh sb="7" eb="8">
      <t>ニチ</t>
    </rPh>
    <rPh sb="8" eb="9">
      <t>メ</t>
    </rPh>
    <phoneticPr fontId="1"/>
  </si>
  <si>
    <t>交通費（２０７日目）</t>
    <rPh sb="7" eb="8">
      <t>ニチ</t>
    </rPh>
    <rPh sb="8" eb="9">
      <t>メ</t>
    </rPh>
    <phoneticPr fontId="1"/>
  </si>
  <si>
    <t>交通費（２０８日目）</t>
    <rPh sb="7" eb="8">
      <t>ニチ</t>
    </rPh>
    <rPh sb="8" eb="9">
      <t>メ</t>
    </rPh>
    <phoneticPr fontId="1"/>
  </si>
  <si>
    <t>交通費（２０９日目）</t>
    <rPh sb="7" eb="8">
      <t>ニチ</t>
    </rPh>
    <rPh sb="8" eb="9">
      <t>メ</t>
    </rPh>
    <phoneticPr fontId="1"/>
  </si>
  <si>
    <t>交通費（２１０日目）</t>
    <rPh sb="7" eb="8">
      <t>ニチ</t>
    </rPh>
    <rPh sb="8" eb="9">
      <t>メ</t>
    </rPh>
    <phoneticPr fontId="1"/>
  </si>
  <si>
    <t>交通費（２１１日目）</t>
    <rPh sb="7" eb="8">
      <t>ニチ</t>
    </rPh>
    <rPh sb="8" eb="9">
      <t>メ</t>
    </rPh>
    <phoneticPr fontId="1"/>
  </si>
  <si>
    <t>交通費（２１２日目）</t>
    <rPh sb="7" eb="8">
      <t>ニチ</t>
    </rPh>
    <rPh sb="8" eb="9">
      <t>メ</t>
    </rPh>
    <phoneticPr fontId="1"/>
  </si>
  <si>
    <t>交通費（２１３日目）</t>
    <rPh sb="7" eb="8">
      <t>ニチ</t>
    </rPh>
    <rPh sb="8" eb="9">
      <t>メ</t>
    </rPh>
    <phoneticPr fontId="1"/>
  </si>
  <si>
    <t>交通費（２１４日目）</t>
    <rPh sb="7" eb="8">
      <t>ニチ</t>
    </rPh>
    <rPh sb="8" eb="9">
      <t>メ</t>
    </rPh>
    <phoneticPr fontId="1"/>
  </si>
  <si>
    <t>交通費（２１５日目）</t>
    <rPh sb="7" eb="8">
      <t>ニチ</t>
    </rPh>
    <rPh sb="8" eb="9">
      <t>メ</t>
    </rPh>
    <phoneticPr fontId="1"/>
  </si>
  <si>
    <t>交通費（２１６日目）</t>
    <rPh sb="7" eb="8">
      <t>ニチ</t>
    </rPh>
    <rPh sb="8" eb="9">
      <t>メ</t>
    </rPh>
    <phoneticPr fontId="1"/>
  </si>
  <si>
    <t>交通費（２１７日目）</t>
    <rPh sb="7" eb="8">
      <t>ニチ</t>
    </rPh>
    <rPh sb="8" eb="9">
      <t>メ</t>
    </rPh>
    <phoneticPr fontId="1"/>
  </si>
  <si>
    <t>交通費（２１８日目）</t>
    <rPh sb="7" eb="8">
      <t>ニチ</t>
    </rPh>
    <rPh sb="8" eb="9">
      <t>メ</t>
    </rPh>
    <phoneticPr fontId="1"/>
  </si>
  <si>
    <t>交通費（２１９日目）</t>
    <rPh sb="7" eb="8">
      <t>ニチ</t>
    </rPh>
    <rPh sb="8" eb="9">
      <t>メ</t>
    </rPh>
    <phoneticPr fontId="1"/>
  </si>
  <si>
    <t>交通費（２２０日目）</t>
    <rPh sb="7" eb="8">
      <t>ニチ</t>
    </rPh>
    <rPh sb="8" eb="9">
      <t>メ</t>
    </rPh>
    <phoneticPr fontId="1"/>
  </si>
  <si>
    <t>交通費（２２１日目）</t>
    <rPh sb="7" eb="8">
      <t>ニチ</t>
    </rPh>
    <rPh sb="8" eb="9">
      <t>メ</t>
    </rPh>
    <phoneticPr fontId="1"/>
  </si>
  <si>
    <t>交通費（２２２日目）</t>
    <rPh sb="7" eb="8">
      <t>ニチ</t>
    </rPh>
    <rPh sb="8" eb="9">
      <t>メ</t>
    </rPh>
    <phoneticPr fontId="1"/>
  </si>
  <si>
    <t>交通費（２２３日目）</t>
    <rPh sb="7" eb="8">
      <t>ニチ</t>
    </rPh>
    <rPh sb="8" eb="9">
      <t>メ</t>
    </rPh>
    <phoneticPr fontId="1"/>
  </si>
  <si>
    <t>交通費（２２４日目）</t>
    <rPh sb="7" eb="8">
      <t>ニチ</t>
    </rPh>
    <rPh sb="8" eb="9">
      <t>メ</t>
    </rPh>
    <phoneticPr fontId="1"/>
  </si>
  <si>
    <t>交通費（２２５日目）</t>
    <rPh sb="7" eb="8">
      <t>ニチ</t>
    </rPh>
    <rPh sb="8" eb="9">
      <t>メ</t>
    </rPh>
    <phoneticPr fontId="1"/>
  </si>
  <si>
    <t>交通費（２２６日目）</t>
    <rPh sb="7" eb="8">
      <t>ニチ</t>
    </rPh>
    <rPh sb="8" eb="9">
      <t>メ</t>
    </rPh>
    <phoneticPr fontId="1"/>
  </si>
  <si>
    <t>交通費（２２７日目）</t>
    <rPh sb="7" eb="8">
      <t>ニチ</t>
    </rPh>
    <rPh sb="8" eb="9">
      <t>メ</t>
    </rPh>
    <phoneticPr fontId="1"/>
  </si>
  <si>
    <t>交通費（２２８日目）</t>
    <rPh sb="7" eb="8">
      <t>ニチ</t>
    </rPh>
    <rPh sb="8" eb="9">
      <t>メ</t>
    </rPh>
    <phoneticPr fontId="1"/>
  </si>
  <si>
    <t>交通費（２２９日目）</t>
    <rPh sb="7" eb="8">
      <t>ニチ</t>
    </rPh>
    <rPh sb="8" eb="9">
      <t>メ</t>
    </rPh>
    <phoneticPr fontId="1"/>
  </si>
  <si>
    <t>交通費（２３０日目）</t>
    <rPh sb="7" eb="8">
      <t>ニチ</t>
    </rPh>
    <rPh sb="8" eb="9">
      <t>メ</t>
    </rPh>
    <phoneticPr fontId="1"/>
  </si>
  <si>
    <t>交通費（２３１日目）</t>
    <rPh sb="7" eb="8">
      <t>ニチ</t>
    </rPh>
    <rPh sb="8" eb="9">
      <t>メ</t>
    </rPh>
    <phoneticPr fontId="1"/>
  </si>
  <si>
    <t>交通費（２３２日目）</t>
    <rPh sb="7" eb="8">
      <t>ニチ</t>
    </rPh>
    <rPh sb="8" eb="9">
      <t>メ</t>
    </rPh>
    <phoneticPr fontId="1"/>
  </si>
  <si>
    <t>交通費（２３３日目）</t>
    <rPh sb="7" eb="8">
      <t>ニチ</t>
    </rPh>
    <rPh sb="8" eb="9">
      <t>メ</t>
    </rPh>
    <phoneticPr fontId="1"/>
  </si>
  <si>
    <t>交通費（２３４日目）</t>
    <rPh sb="7" eb="8">
      <t>ニチ</t>
    </rPh>
    <rPh sb="8" eb="9">
      <t>メ</t>
    </rPh>
    <phoneticPr fontId="1"/>
  </si>
  <si>
    <t>交通費（２３５日目）</t>
    <rPh sb="7" eb="8">
      <t>ニチ</t>
    </rPh>
    <rPh sb="8" eb="9">
      <t>メ</t>
    </rPh>
    <phoneticPr fontId="1"/>
  </si>
  <si>
    <t>交通費（２３６日目）</t>
    <rPh sb="7" eb="8">
      <t>ニチ</t>
    </rPh>
    <rPh sb="8" eb="9">
      <t>メ</t>
    </rPh>
    <phoneticPr fontId="1"/>
  </si>
  <si>
    <t>交通費（２３７日目）</t>
    <rPh sb="7" eb="8">
      <t>ニチ</t>
    </rPh>
    <rPh sb="8" eb="9">
      <t>メ</t>
    </rPh>
    <phoneticPr fontId="1"/>
  </si>
  <si>
    <t>交通費（２３８日目）</t>
    <rPh sb="7" eb="8">
      <t>ニチ</t>
    </rPh>
    <rPh sb="8" eb="9">
      <t>メ</t>
    </rPh>
    <phoneticPr fontId="1"/>
  </si>
  <si>
    <t>交通費（２３９日目）</t>
    <rPh sb="7" eb="8">
      <t>ニチ</t>
    </rPh>
    <rPh sb="8" eb="9">
      <t>メ</t>
    </rPh>
    <phoneticPr fontId="1"/>
  </si>
  <si>
    <t>交通費（２４０日目）</t>
    <rPh sb="7" eb="8">
      <t>ニチ</t>
    </rPh>
    <rPh sb="8" eb="9">
      <t>メ</t>
    </rPh>
    <phoneticPr fontId="1"/>
  </si>
  <si>
    <t>交通費（２４１日目）</t>
    <rPh sb="7" eb="8">
      <t>ニチ</t>
    </rPh>
    <rPh sb="8" eb="9">
      <t>メ</t>
    </rPh>
    <phoneticPr fontId="1"/>
  </si>
  <si>
    <t>交通費（２４２日目）</t>
    <rPh sb="7" eb="8">
      <t>ニチ</t>
    </rPh>
    <rPh sb="8" eb="9">
      <t>メ</t>
    </rPh>
    <phoneticPr fontId="1"/>
  </si>
  <si>
    <t>交通費（２４３日目）</t>
    <rPh sb="7" eb="8">
      <t>ニチ</t>
    </rPh>
    <rPh sb="8" eb="9">
      <t>メ</t>
    </rPh>
    <phoneticPr fontId="1"/>
  </si>
  <si>
    <t>交通費（２４４日目）</t>
    <rPh sb="7" eb="8">
      <t>ニチ</t>
    </rPh>
    <rPh sb="8" eb="9">
      <t>メ</t>
    </rPh>
    <phoneticPr fontId="1"/>
  </si>
  <si>
    <t>交通費（２４５日目）</t>
    <rPh sb="7" eb="8">
      <t>ニチ</t>
    </rPh>
    <rPh sb="8" eb="9">
      <t>メ</t>
    </rPh>
    <phoneticPr fontId="1"/>
  </si>
  <si>
    <t>交通費（２４６日目）</t>
    <rPh sb="7" eb="8">
      <t>ニチ</t>
    </rPh>
    <rPh sb="8" eb="9">
      <t>メ</t>
    </rPh>
    <phoneticPr fontId="1"/>
  </si>
  <si>
    <t>交通費（２４７日目）</t>
    <rPh sb="7" eb="8">
      <t>ニチ</t>
    </rPh>
    <rPh sb="8" eb="9">
      <t>メ</t>
    </rPh>
    <phoneticPr fontId="1"/>
  </si>
  <si>
    <t>交通費（２４８日目）</t>
    <rPh sb="7" eb="8">
      <t>ニチ</t>
    </rPh>
    <rPh sb="8" eb="9">
      <t>メ</t>
    </rPh>
    <phoneticPr fontId="1"/>
  </si>
  <si>
    <t>交通費（２４９日目）</t>
    <rPh sb="7" eb="8">
      <t>ニチ</t>
    </rPh>
    <rPh sb="8" eb="9">
      <t>メ</t>
    </rPh>
    <phoneticPr fontId="1"/>
  </si>
  <si>
    <t>交通費（２５０日目）</t>
    <rPh sb="7" eb="8">
      <t>ニチ</t>
    </rPh>
    <rPh sb="8" eb="9">
      <t>メ</t>
    </rPh>
    <phoneticPr fontId="1"/>
  </si>
  <si>
    <t>交通費（２５１日目）</t>
    <rPh sb="7" eb="8">
      <t>ニチ</t>
    </rPh>
    <rPh sb="8" eb="9">
      <t>メ</t>
    </rPh>
    <phoneticPr fontId="1"/>
  </si>
  <si>
    <t>交通費（２５２日目）</t>
    <rPh sb="7" eb="8">
      <t>ニチ</t>
    </rPh>
    <rPh sb="8" eb="9">
      <t>メ</t>
    </rPh>
    <phoneticPr fontId="1"/>
  </si>
  <si>
    <t>交通費（２５３日目）</t>
    <rPh sb="7" eb="8">
      <t>ニチ</t>
    </rPh>
    <rPh sb="8" eb="9">
      <t>メ</t>
    </rPh>
    <phoneticPr fontId="1"/>
  </si>
  <si>
    <t>交通費（２５４日目）</t>
    <rPh sb="7" eb="8">
      <t>ニチ</t>
    </rPh>
    <rPh sb="8" eb="9">
      <t>メ</t>
    </rPh>
    <phoneticPr fontId="1"/>
  </si>
  <si>
    <t>交通費（２５５日目）</t>
    <rPh sb="7" eb="8">
      <t>ニチ</t>
    </rPh>
    <rPh sb="8" eb="9">
      <t>メ</t>
    </rPh>
    <phoneticPr fontId="1"/>
  </si>
  <si>
    <t>交通費（２５６日目）</t>
    <rPh sb="7" eb="8">
      <t>ニチ</t>
    </rPh>
    <rPh sb="8" eb="9">
      <t>メ</t>
    </rPh>
    <phoneticPr fontId="1"/>
  </si>
  <si>
    <t>交通費（２５７日目）</t>
    <rPh sb="7" eb="8">
      <t>ニチ</t>
    </rPh>
    <rPh sb="8" eb="9">
      <t>メ</t>
    </rPh>
    <phoneticPr fontId="1"/>
  </si>
  <si>
    <t>交通費（２５８日目）</t>
    <rPh sb="7" eb="8">
      <t>ニチ</t>
    </rPh>
    <rPh sb="8" eb="9">
      <t>メ</t>
    </rPh>
    <phoneticPr fontId="1"/>
  </si>
  <si>
    <t>交通費（２５９日目）</t>
    <rPh sb="7" eb="8">
      <t>ニチ</t>
    </rPh>
    <rPh sb="8" eb="9">
      <t>メ</t>
    </rPh>
    <phoneticPr fontId="1"/>
  </si>
  <si>
    <t>交通費（２６０日目）</t>
    <rPh sb="7" eb="8">
      <t>ニチ</t>
    </rPh>
    <rPh sb="8" eb="9">
      <t>メ</t>
    </rPh>
    <phoneticPr fontId="1"/>
  </si>
  <si>
    <t>交通費（２６１日目）</t>
    <rPh sb="7" eb="8">
      <t>ニチ</t>
    </rPh>
    <rPh sb="8" eb="9">
      <t>メ</t>
    </rPh>
    <phoneticPr fontId="1"/>
  </si>
  <si>
    <t>交通費（２６２日目）</t>
    <rPh sb="7" eb="8">
      <t>ニチ</t>
    </rPh>
    <rPh sb="8" eb="9">
      <t>メ</t>
    </rPh>
    <phoneticPr fontId="1"/>
  </si>
  <si>
    <t>交通費（２６３日目）</t>
    <rPh sb="7" eb="8">
      <t>ニチ</t>
    </rPh>
    <rPh sb="8" eb="9">
      <t>メ</t>
    </rPh>
    <phoneticPr fontId="1"/>
  </si>
  <si>
    <t>交通費（２６４日目）</t>
    <rPh sb="7" eb="8">
      <t>ニチ</t>
    </rPh>
    <rPh sb="8" eb="9">
      <t>メ</t>
    </rPh>
    <phoneticPr fontId="1"/>
  </si>
  <si>
    <t>交通費（２６５日目）</t>
    <rPh sb="7" eb="8">
      <t>ニチ</t>
    </rPh>
    <rPh sb="8" eb="9">
      <t>メ</t>
    </rPh>
    <phoneticPr fontId="1"/>
  </si>
  <si>
    <t>交通費（２６６日目）</t>
    <rPh sb="7" eb="8">
      <t>ニチ</t>
    </rPh>
    <rPh sb="8" eb="9">
      <t>メ</t>
    </rPh>
    <phoneticPr fontId="1"/>
  </si>
  <si>
    <t>交通費（２６７日目）</t>
    <rPh sb="7" eb="8">
      <t>ニチ</t>
    </rPh>
    <rPh sb="8" eb="9">
      <t>メ</t>
    </rPh>
    <phoneticPr fontId="1"/>
  </si>
  <si>
    <t>交通費（２６８日目）</t>
    <rPh sb="7" eb="8">
      <t>ニチ</t>
    </rPh>
    <rPh sb="8" eb="9">
      <t>メ</t>
    </rPh>
    <phoneticPr fontId="1"/>
  </si>
  <si>
    <t>交通費（２６９日目）</t>
    <rPh sb="7" eb="8">
      <t>ニチ</t>
    </rPh>
    <rPh sb="8" eb="9">
      <t>メ</t>
    </rPh>
    <phoneticPr fontId="1"/>
  </si>
  <si>
    <t>交通費（２７０日目）</t>
    <rPh sb="7" eb="8">
      <t>ニチ</t>
    </rPh>
    <rPh sb="8" eb="9">
      <t>メ</t>
    </rPh>
    <phoneticPr fontId="1"/>
  </si>
  <si>
    <t>交通費（２７１日目）</t>
    <rPh sb="7" eb="8">
      <t>ニチ</t>
    </rPh>
    <rPh sb="8" eb="9">
      <t>メ</t>
    </rPh>
    <phoneticPr fontId="1"/>
  </si>
  <si>
    <t>交通費（２７２日目）</t>
    <rPh sb="7" eb="8">
      <t>ニチ</t>
    </rPh>
    <rPh sb="8" eb="9">
      <t>メ</t>
    </rPh>
    <phoneticPr fontId="1"/>
  </si>
  <si>
    <t>交通費（２７３日目）</t>
    <rPh sb="7" eb="8">
      <t>ニチ</t>
    </rPh>
    <rPh sb="8" eb="9">
      <t>メ</t>
    </rPh>
    <phoneticPr fontId="1"/>
  </si>
  <si>
    <t>交通費（２７４日目）</t>
    <rPh sb="7" eb="8">
      <t>ニチ</t>
    </rPh>
    <rPh sb="8" eb="9">
      <t>メ</t>
    </rPh>
    <phoneticPr fontId="1"/>
  </si>
  <si>
    <t>交通費（２７５日目）</t>
    <rPh sb="7" eb="8">
      <t>ニチ</t>
    </rPh>
    <rPh sb="8" eb="9">
      <t>メ</t>
    </rPh>
    <phoneticPr fontId="1"/>
  </si>
  <si>
    <t>交通費（２７６日目）</t>
    <rPh sb="7" eb="8">
      <t>ニチ</t>
    </rPh>
    <rPh sb="8" eb="9">
      <t>メ</t>
    </rPh>
    <phoneticPr fontId="1"/>
  </si>
  <si>
    <t>交通費（２７７日目）</t>
    <rPh sb="7" eb="8">
      <t>ニチ</t>
    </rPh>
    <rPh sb="8" eb="9">
      <t>メ</t>
    </rPh>
    <phoneticPr fontId="1"/>
  </si>
  <si>
    <t>交通費（２７８日目）</t>
    <rPh sb="7" eb="8">
      <t>ニチ</t>
    </rPh>
    <rPh sb="8" eb="9">
      <t>メ</t>
    </rPh>
    <phoneticPr fontId="1"/>
  </si>
  <si>
    <t>交通費（２７９日目）</t>
    <rPh sb="7" eb="8">
      <t>ニチ</t>
    </rPh>
    <rPh sb="8" eb="9">
      <t>メ</t>
    </rPh>
    <phoneticPr fontId="1"/>
  </si>
  <si>
    <t>交通費（２８０日目）</t>
    <rPh sb="7" eb="8">
      <t>ニチ</t>
    </rPh>
    <rPh sb="8" eb="9">
      <t>メ</t>
    </rPh>
    <phoneticPr fontId="1"/>
  </si>
  <si>
    <t>交通費（２８１日目）</t>
    <rPh sb="7" eb="8">
      <t>ニチ</t>
    </rPh>
    <rPh sb="8" eb="9">
      <t>メ</t>
    </rPh>
    <phoneticPr fontId="1"/>
  </si>
  <si>
    <t>交通費（２８２日目）</t>
    <rPh sb="7" eb="8">
      <t>ニチ</t>
    </rPh>
    <rPh sb="8" eb="9">
      <t>メ</t>
    </rPh>
    <phoneticPr fontId="1"/>
  </si>
  <si>
    <t>交通費（２８３日目）</t>
    <rPh sb="7" eb="8">
      <t>ニチ</t>
    </rPh>
    <rPh sb="8" eb="9">
      <t>メ</t>
    </rPh>
    <phoneticPr fontId="1"/>
  </si>
  <si>
    <t>交通費（２８４日目）</t>
    <rPh sb="7" eb="8">
      <t>ニチ</t>
    </rPh>
    <rPh sb="8" eb="9">
      <t>メ</t>
    </rPh>
    <phoneticPr fontId="1"/>
  </si>
  <si>
    <t>交通費（２８５日目）</t>
    <rPh sb="7" eb="8">
      <t>ニチ</t>
    </rPh>
    <rPh sb="8" eb="9">
      <t>メ</t>
    </rPh>
    <phoneticPr fontId="1"/>
  </si>
  <si>
    <t>交通費（２８６日目）</t>
    <rPh sb="7" eb="8">
      <t>ニチ</t>
    </rPh>
    <rPh sb="8" eb="9">
      <t>メ</t>
    </rPh>
    <phoneticPr fontId="1"/>
  </si>
  <si>
    <t>交通費（２８７日目）</t>
    <rPh sb="7" eb="8">
      <t>ニチ</t>
    </rPh>
    <rPh sb="8" eb="9">
      <t>メ</t>
    </rPh>
    <phoneticPr fontId="1"/>
  </si>
  <si>
    <t>交通費（２８８日目）</t>
    <rPh sb="7" eb="8">
      <t>ニチ</t>
    </rPh>
    <rPh sb="8" eb="9">
      <t>メ</t>
    </rPh>
    <phoneticPr fontId="1"/>
  </si>
  <si>
    <t>交通費（２８９日目）</t>
    <rPh sb="7" eb="8">
      <t>ニチ</t>
    </rPh>
    <rPh sb="8" eb="9">
      <t>メ</t>
    </rPh>
    <phoneticPr fontId="1"/>
  </si>
  <si>
    <t>交通費（２９０日目）</t>
    <rPh sb="7" eb="8">
      <t>ニチ</t>
    </rPh>
    <rPh sb="8" eb="9">
      <t>メ</t>
    </rPh>
    <phoneticPr fontId="1"/>
  </si>
  <si>
    <t>交通費（２９１日目）</t>
    <rPh sb="7" eb="8">
      <t>ニチ</t>
    </rPh>
    <rPh sb="8" eb="9">
      <t>メ</t>
    </rPh>
    <phoneticPr fontId="1"/>
  </si>
  <si>
    <t>交通費（２９２日目）</t>
    <rPh sb="7" eb="8">
      <t>ニチ</t>
    </rPh>
    <rPh sb="8" eb="9">
      <t>メ</t>
    </rPh>
    <phoneticPr fontId="1"/>
  </si>
  <si>
    <t>交通費（２９３日目）</t>
    <rPh sb="7" eb="8">
      <t>ニチ</t>
    </rPh>
    <rPh sb="8" eb="9">
      <t>メ</t>
    </rPh>
    <phoneticPr fontId="1"/>
  </si>
  <si>
    <t>交通費（２９４日目）</t>
    <rPh sb="7" eb="8">
      <t>ニチ</t>
    </rPh>
    <rPh sb="8" eb="9">
      <t>メ</t>
    </rPh>
    <phoneticPr fontId="1"/>
  </si>
  <si>
    <t>交通費（２９５日目）</t>
    <rPh sb="7" eb="8">
      <t>ニチ</t>
    </rPh>
    <rPh sb="8" eb="9">
      <t>メ</t>
    </rPh>
    <phoneticPr fontId="1"/>
  </si>
  <si>
    <t>交通費（２９６日目）</t>
    <rPh sb="7" eb="8">
      <t>ニチ</t>
    </rPh>
    <rPh sb="8" eb="9">
      <t>メ</t>
    </rPh>
    <phoneticPr fontId="1"/>
  </si>
  <si>
    <t>交通費（２９７日目）</t>
    <rPh sb="7" eb="8">
      <t>ニチ</t>
    </rPh>
    <rPh sb="8" eb="9">
      <t>メ</t>
    </rPh>
    <phoneticPr fontId="1"/>
  </si>
  <si>
    <t>交通費（２９８日目）</t>
    <rPh sb="7" eb="8">
      <t>ニチ</t>
    </rPh>
    <rPh sb="8" eb="9">
      <t>メ</t>
    </rPh>
    <phoneticPr fontId="1"/>
  </si>
  <si>
    <t>交通費（２９９日目）</t>
    <rPh sb="7" eb="8">
      <t>ニチ</t>
    </rPh>
    <rPh sb="8" eb="9">
      <t>メ</t>
    </rPh>
    <phoneticPr fontId="1"/>
  </si>
  <si>
    <t>交通費（３００日目）</t>
    <rPh sb="7" eb="8">
      <t>ニチ</t>
    </rPh>
    <rPh sb="8" eb="9">
      <t>メ</t>
    </rPh>
    <phoneticPr fontId="1"/>
  </si>
  <si>
    <t>交通費（３０１日目）</t>
    <rPh sb="7" eb="8">
      <t>ニチ</t>
    </rPh>
    <rPh sb="8" eb="9">
      <t>メ</t>
    </rPh>
    <phoneticPr fontId="1"/>
  </si>
  <si>
    <t>交通費（３０２日目）</t>
    <rPh sb="7" eb="8">
      <t>ニチ</t>
    </rPh>
    <rPh sb="8" eb="9">
      <t>メ</t>
    </rPh>
    <phoneticPr fontId="1"/>
  </si>
  <si>
    <t>交通費（３０３日目）</t>
    <rPh sb="7" eb="8">
      <t>ニチ</t>
    </rPh>
    <rPh sb="8" eb="9">
      <t>メ</t>
    </rPh>
    <phoneticPr fontId="1"/>
  </si>
  <si>
    <t>交通費（３０４日目）</t>
    <rPh sb="7" eb="8">
      <t>ニチ</t>
    </rPh>
    <rPh sb="8" eb="9">
      <t>メ</t>
    </rPh>
    <phoneticPr fontId="1"/>
  </si>
  <si>
    <t>交通費（３０５日目）</t>
    <rPh sb="7" eb="8">
      <t>ニチ</t>
    </rPh>
    <rPh sb="8" eb="9">
      <t>メ</t>
    </rPh>
    <phoneticPr fontId="1"/>
  </si>
  <si>
    <t>交通費（３０６日目）</t>
    <rPh sb="7" eb="8">
      <t>ニチ</t>
    </rPh>
    <rPh sb="8" eb="9">
      <t>メ</t>
    </rPh>
    <phoneticPr fontId="1"/>
  </si>
  <si>
    <t>交通費（３０７日目）</t>
    <rPh sb="7" eb="8">
      <t>ニチ</t>
    </rPh>
    <rPh sb="8" eb="9">
      <t>メ</t>
    </rPh>
    <phoneticPr fontId="1"/>
  </si>
  <si>
    <t>交通費（３０８日目）</t>
    <rPh sb="7" eb="8">
      <t>ニチ</t>
    </rPh>
    <rPh sb="8" eb="9">
      <t>メ</t>
    </rPh>
    <phoneticPr fontId="1"/>
  </si>
  <si>
    <t>交通費（３０９日目）</t>
    <rPh sb="7" eb="8">
      <t>ニチ</t>
    </rPh>
    <rPh sb="8" eb="9">
      <t>メ</t>
    </rPh>
    <phoneticPr fontId="1"/>
  </si>
  <si>
    <t>交通費（３１０日目）</t>
    <rPh sb="7" eb="8">
      <t>ニチ</t>
    </rPh>
    <rPh sb="8" eb="9">
      <t>メ</t>
    </rPh>
    <phoneticPr fontId="1"/>
  </si>
  <si>
    <t>交通費（３１１日目）</t>
    <rPh sb="7" eb="8">
      <t>ニチ</t>
    </rPh>
    <rPh sb="8" eb="9">
      <t>メ</t>
    </rPh>
    <phoneticPr fontId="1"/>
  </si>
  <si>
    <t>交通費（３１２日目）</t>
    <rPh sb="7" eb="8">
      <t>ニチ</t>
    </rPh>
    <rPh sb="8" eb="9">
      <t>メ</t>
    </rPh>
    <phoneticPr fontId="1"/>
  </si>
  <si>
    <t>交通費（３１３日目）</t>
    <rPh sb="7" eb="8">
      <t>ニチ</t>
    </rPh>
    <rPh sb="8" eb="9">
      <t>メ</t>
    </rPh>
    <phoneticPr fontId="1"/>
  </si>
  <si>
    <t>交通費（３１４日目）</t>
    <rPh sb="7" eb="8">
      <t>ニチ</t>
    </rPh>
    <rPh sb="8" eb="9">
      <t>メ</t>
    </rPh>
    <phoneticPr fontId="1"/>
  </si>
  <si>
    <t>交通費（３１５日目）</t>
    <rPh sb="7" eb="8">
      <t>ニチ</t>
    </rPh>
    <rPh sb="8" eb="9">
      <t>メ</t>
    </rPh>
    <phoneticPr fontId="1"/>
  </si>
  <si>
    <t>交通費（３１６日目）</t>
    <rPh sb="7" eb="8">
      <t>ニチ</t>
    </rPh>
    <rPh sb="8" eb="9">
      <t>メ</t>
    </rPh>
    <phoneticPr fontId="1"/>
  </si>
  <si>
    <t>交通費（３１７日目）</t>
    <rPh sb="7" eb="8">
      <t>ニチ</t>
    </rPh>
    <rPh sb="8" eb="9">
      <t>メ</t>
    </rPh>
    <phoneticPr fontId="1"/>
  </si>
  <si>
    <t>交通費（３１８日目）</t>
    <rPh sb="7" eb="8">
      <t>ニチ</t>
    </rPh>
    <rPh sb="8" eb="9">
      <t>メ</t>
    </rPh>
    <phoneticPr fontId="1"/>
  </si>
  <si>
    <t>交通費（３１９日目）</t>
    <rPh sb="7" eb="8">
      <t>ニチ</t>
    </rPh>
    <rPh sb="8" eb="9">
      <t>メ</t>
    </rPh>
    <phoneticPr fontId="1"/>
  </si>
  <si>
    <t>交通費（３２０日目）</t>
    <rPh sb="7" eb="8">
      <t>ニチ</t>
    </rPh>
    <rPh sb="8" eb="9">
      <t>メ</t>
    </rPh>
    <phoneticPr fontId="1"/>
  </si>
  <si>
    <t>交通費（３２１日目）</t>
    <rPh sb="7" eb="8">
      <t>ニチ</t>
    </rPh>
    <rPh sb="8" eb="9">
      <t>メ</t>
    </rPh>
    <phoneticPr fontId="1"/>
  </si>
  <si>
    <t>交通費（３２２日目）</t>
    <rPh sb="7" eb="8">
      <t>ニチ</t>
    </rPh>
    <rPh sb="8" eb="9">
      <t>メ</t>
    </rPh>
    <phoneticPr fontId="1"/>
  </si>
  <si>
    <t>交通費（３２３日目）</t>
    <rPh sb="7" eb="8">
      <t>ニチ</t>
    </rPh>
    <rPh sb="8" eb="9">
      <t>メ</t>
    </rPh>
    <phoneticPr fontId="1"/>
  </si>
  <si>
    <t>交通費（３２４日目）</t>
    <rPh sb="7" eb="8">
      <t>ニチ</t>
    </rPh>
    <rPh sb="8" eb="9">
      <t>メ</t>
    </rPh>
    <phoneticPr fontId="1"/>
  </si>
  <si>
    <t>交通費（３２５日目）</t>
    <rPh sb="7" eb="8">
      <t>ニチ</t>
    </rPh>
    <rPh sb="8" eb="9">
      <t>メ</t>
    </rPh>
    <phoneticPr fontId="1"/>
  </si>
  <si>
    <t>交通費（３２６日目）</t>
    <rPh sb="7" eb="8">
      <t>ニチ</t>
    </rPh>
    <rPh sb="8" eb="9">
      <t>メ</t>
    </rPh>
    <phoneticPr fontId="1"/>
  </si>
  <si>
    <t>交通費（３２７日目）</t>
    <rPh sb="7" eb="8">
      <t>ニチ</t>
    </rPh>
    <rPh sb="8" eb="9">
      <t>メ</t>
    </rPh>
    <phoneticPr fontId="1"/>
  </si>
  <si>
    <t>交通費（３２８日目）</t>
    <rPh sb="7" eb="8">
      <t>ニチ</t>
    </rPh>
    <rPh sb="8" eb="9">
      <t>メ</t>
    </rPh>
    <phoneticPr fontId="1"/>
  </si>
  <si>
    <t>交通費（３２９日目）</t>
    <rPh sb="7" eb="8">
      <t>ニチ</t>
    </rPh>
    <rPh sb="8" eb="9">
      <t>メ</t>
    </rPh>
    <phoneticPr fontId="1"/>
  </si>
  <si>
    <t>交通費（３３０日目）</t>
    <rPh sb="7" eb="8">
      <t>ニチ</t>
    </rPh>
    <rPh sb="8" eb="9">
      <t>メ</t>
    </rPh>
    <phoneticPr fontId="1"/>
  </si>
  <si>
    <t>交通費（３３１日目）</t>
    <rPh sb="7" eb="8">
      <t>ニチ</t>
    </rPh>
    <rPh sb="8" eb="9">
      <t>メ</t>
    </rPh>
    <phoneticPr fontId="1"/>
  </si>
  <si>
    <t>交通費（３３２日目）</t>
    <rPh sb="7" eb="8">
      <t>ニチ</t>
    </rPh>
    <rPh sb="8" eb="9">
      <t>メ</t>
    </rPh>
    <phoneticPr fontId="1"/>
  </si>
  <si>
    <t>交通費（３３３日目）</t>
    <rPh sb="7" eb="8">
      <t>ニチ</t>
    </rPh>
    <rPh sb="8" eb="9">
      <t>メ</t>
    </rPh>
    <phoneticPr fontId="1"/>
  </si>
  <si>
    <t>交通費（３３４日目）</t>
    <rPh sb="7" eb="8">
      <t>ニチ</t>
    </rPh>
    <rPh sb="8" eb="9">
      <t>メ</t>
    </rPh>
    <phoneticPr fontId="1"/>
  </si>
  <si>
    <t>交通費（３３５日目）</t>
    <rPh sb="7" eb="8">
      <t>ニチ</t>
    </rPh>
    <rPh sb="8" eb="9">
      <t>メ</t>
    </rPh>
    <phoneticPr fontId="1"/>
  </si>
  <si>
    <t>交通費（３３６日目）</t>
    <rPh sb="7" eb="8">
      <t>ニチ</t>
    </rPh>
    <rPh sb="8" eb="9">
      <t>メ</t>
    </rPh>
    <phoneticPr fontId="1"/>
  </si>
  <si>
    <t>交通費（３３７日目）</t>
    <rPh sb="7" eb="8">
      <t>ニチ</t>
    </rPh>
    <rPh sb="8" eb="9">
      <t>メ</t>
    </rPh>
    <phoneticPr fontId="1"/>
  </si>
  <si>
    <t>交通費（３３８日目）</t>
    <rPh sb="7" eb="8">
      <t>ニチ</t>
    </rPh>
    <rPh sb="8" eb="9">
      <t>メ</t>
    </rPh>
    <phoneticPr fontId="1"/>
  </si>
  <si>
    <t>交通費（３３９日目）</t>
    <rPh sb="7" eb="8">
      <t>ニチ</t>
    </rPh>
    <rPh sb="8" eb="9">
      <t>メ</t>
    </rPh>
    <phoneticPr fontId="1"/>
  </si>
  <si>
    <t>交通費（３４０日目）</t>
    <rPh sb="7" eb="8">
      <t>ニチ</t>
    </rPh>
    <rPh sb="8" eb="9">
      <t>メ</t>
    </rPh>
    <phoneticPr fontId="1"/>
  </si>
  <si>
    <t>交通費（３４１日目）</t>
    <rPh sb="7" eb="8">
      <t>ニチ</t>
    </rPh>
    <rPh sb="8" eb="9">
      <t>メ</t>
    </rPh>
    <phoneticPr fontId="1"/>
  </si>
  <si>
    <t>交通費（３４２日目）</t>
    <rPh sb="7" eb="8">
      <t>ニチ</t>
    </rPh>
    <rPh sb="8" eb="9">
      <t>メ</t>
    </rPh>
    <phoneticPr fontId="1"/>
  </si>
  <si>
    <t>交通費（３４３日目）</t>
    <rPh sb="7" eb="8">
      <t>ニチ</t>
    </rPh>
    <rPh sb="8" eb="9">
      <t>メ</t>
    </rPh>
    <phoneticPr fontId="1"/>
  </si>
  <si>
    <t>交通費（３４４日目）</t>
    <rPh sb="7" eb="8">
      <t>ニチ</t>
    </rPh>
    <rPh sb="8" eb="9">
      <t>メ</t>
    </rPh>
    <phoneticPr fontId="1"/>
  </si>
  <si>
    <t>交通費（３４５日目）</t>
    <rPh sb="7" eb="8">
      <t>ニチ</t>
    </rPh>
    <rPh sb="8" eb="9">
      <t>メ</t>
    </rPh>
    <phoneticPr fontId="1"/>
  </si>
  <si>
    <t>交通費（３４６日目）</t>
    <rPh sb="7" eb="8">
      <t>ニチ</t>
    </rPh>
    <rPh sb="8" eb="9">
      <t>メ</t>
    </rPh>
    <phoneticPr fontId="1"/>
  </si>
  <si>
    <t>交通費（３４７日目）</t>
    <rPh sb="7" eb="8">
      <t>ニチ</t>
    </rPh>
    <rPh sb="8" eb="9">
      <t>メ</t>
    </rPh>
    <phoneticPr fontId="1"/>
  </si>
  <si>
    <t>交通費（３４８日目）</t>
    <rPh sb="7" eb="8">
      <t>ニチ</t>
    </rPh>
    <rPh sb="8" eb="9">
      <t>メ</t>
    </rPh>
    <phoneticPr fontId="1"/>
  </si>
  <si>
    <t>交通費（３４９日目）</t>
    <rPh sb="7" eb="8">
      <t>ニチ</t>
    </rPh>
    <rPh sb="8" eb="9">
      <t>メ</t>
    </rPh>
    <phoneticPr fontId="1"/>
  </si>
  <si>
    <t>交通費（３５０日目）</t>
    <rPh sb="7" eb="8">
      <t>ニチ</t>
    </rPh>
    <rPh sb="8" eb="9">
      <t>メ</t>
    </rPh>
    <phoneticPr fontId="1"/>
  </si>
  <si>
    <t>交通費（３５１日目）</t>
    <rPh sb="7" eb="8">
      <t>ニチ</t>
    </rPh>
    <rPh sb="8" eb="9">
      <t>メ</t>
    </rPh>
    <phoneticPr fontId="1"/>
  </si>
  <si>
    <t>交通費（３５２日目）</t>
    <rPh sb="7" eb="8">
      <t>ニチ</t>
    </rPh>
    <rPh sb="8" eb="9">
      <t>メ</t>
    </rPh>
    <phoneticPr fontId="1"/>
  </si>
  <si>
    <t>交通費（３５３日目）</t>
    <rPh sb="7" eb="8">
      <t>ニチ</t>
    </rPh>
    <rPh sb="8" eb="9">
      <t>メ</t>
    </rPh>
    <phoneticPr fontId="1"/>
  </si>
  <si>
    <t>交通費（３５４日目）</t>
    <rPh sb="7" eb="8">
      <t>ニチ</t>
    </rPh>
    <rPh sb="8" eb="9">
      <t>メ</t>
    </rPh>
    <phoneticPr fontId="1"/>
  </si>
  <si>
    <t>交通費（３５５日目）</t>
    <rPh sb="7" eb="8">
      <t>ニチ</t>
    </rPh>
    <rPh sb="8" eb="9">
      <t>メ</t>
    </rPh>
    <phoneticPr fontId="1"/>
  </si>
  <si>
    <t>交通費（３５６日目）</t>
    <rPh sb="7" eb="8">
      <t>ニチ</t>
    </rPh>
    <rPh sb="8" eb="9">
      <t>メ</t>
    </rPh>
    <phoneticPr fontId="1"/>
  </si>
  <si>
    <t>交通費（３５７日目）</t>
    <rPh sb="7" eb="8">
      <t>ニチ</t>
    </rPh>
    <rPh sb="8" eb="9">
      <t>メ</t>
    </rPh>
    <phoneticPr fontId="1"/>
  </si>
  <si>
    <t>交通費（３５８日目）</t>
    <rPh sb="7" eb="8">
      <t>ニチ</t>
    </rPh>
    <rPh sb="8" eb="9">
      <t>メ</t>
    </rPh>
    <phoneticPr fontId="1"/>
  </si>
  <si>
    <t>交通費（３５９日目）</t>
    <rPh sb="7" eb="8">
      <t>ニチ</t>
    </rPh>
    <rPh sb="8" eb="9">
      <t>メ</t>
    </rPh>
    <phoneticPr fontId="1"/>
  </si>
  <si>
    <t>交通費（３６０日目）</t>
    <rPh sb="7" eb="8">
      <t>ニチ</t>
    </rPh>
    <rPh sb="8" eb="9">
      <t>メ</t>
    </rPh>
    <phoneticPr fontId="1"/>
  </si>
  <si>
    <t>交通費（３６１日目）</t>
    <rPh sb="7" eb="8">
      <t>ニチ</t>
    </rPh>
    <rPh sb="8" eb="9">
      <t>メ</t>
    </rPh>
    <phoneticPr fontId="1"/>
  </si>
  <si>
    <t>交通費（３６２日目）</t>
    <rPh sb="7" eb="8">
      <t>ニチ</t>
    </rPh>
    <rPh sb="8" eb="9">
      <t>メ</t>
    </rPh>
    <phoneticPr fontId="1"/>
  </si>
  <si>
    <t>交通費（３６３日目）</t>
    <rPh sb="7" eb="8">
      <t>ニチ</t>
    </rPh>
    <rPh sb="8" eb="9">
      <t>メ</t>
    </rPh>
    <phoneticPr fontId="1"/>
  </si>
  <si>
    <t>交通費（３６４日目）</t>
    <rPh sb="7" eb="8">
      <t>ニチ</t>
    </rPh>
    <rPh sb="8" eb="9">
      <t>メ</t>
    </rPh>
    <phoneticPr fontId="1"/>
  </si>
  <si>
    <t>交通費（３６５日目）</t>
    <rPh sb="7" eb="8">
      <t>ニチ</t>
    </rPh>
    <rPh sb="8" eb="9">
      <t>メ</t>
    </rPh>
    <phoneticPr fontId="1"/>
  </si>
  <si>
    <t>交通費（往路）</t>
    <rPh sb="0" eb="3">
      <t>コウツウヒ</t>
    </rPh>
    <rPh sb="4" eb="6">
      <t>オウロ</t>
    </rPh>
    <phoneticPr fontId="1"/>
  </si>
  <si>
    <t>交通費（復路）</t>
    <rPh sb="0" eb="3">
      <t>コウツウヒ</t>
    </rPh>
    <rPh sb="4" eb="6">
      <t>フクロ</t>
    </rPh>
    <phoneticPr fontId="1"/>
  </si>
  <si>
    <t>交通費（予算１）</t>
    <rPh sb="0" eb="3">
      <t>コウツウヒ</t>
    </rPh>
    <rPh sb="4" eb="6">
      <t>ヨサン</t>
    </rPh>
    <phoneticPr fontId="1"/>
  </si>
  <si>
    <t>交通費（予算２）</t>
    <rPh sb="0" eb="3">
      <t>コウツウヒ</t>
    </rPh>
    <rPh sb="4" eb="6">
      <t>ヨサン</t>
    </rPh>
    <phoneticPr fontId="1"/>
  </si>
  <si>
    <t>交通費（予算３）</t>
    <rPh sb="0" eb="3">
      <t>コウツウヒ</t>
    </rPh>
    <rPh sb="4" eb="6">
      <t>ヨサン</t>
    </rPh>
    <phoneticPr fontId="1"/>
  </si>
  <si>
    <t>交通費（予算４）</t>
    <rPh sb="0" eb="3">
      <t>コウツウヒ</t>
    </rPh>
    <rPh sb="4" eb="6">
      <t>ヨサン</t>
    </rPh>
    <phoneticPr fontId="1"/>
  </si>
  <si>
    <t>交通費（予算５）</t>
    <rPh sb="0" eb="3">
      <t>コウツウヒ</t>
    </rPh>
    <rPh sb="4" eb="6">
      <t>ヨサン</t>
    </rPh>
    <phoneticPr fontId="1"/>
  </si>
  <si>
    <t>調整額（第４６条）</t>
    <rPh sb="0" eb="2">
      <t>チョウセイ</t>
    </rPh>
    <rPh sb="2" eb="3">
      <t>ガク</t>
    </rPh>
    <rPh sb="4" eb="5">
      <t>ダイ</t>
    </rPh>
    <rPh sb="7" eb="8">
      <t>ジョウ</t>
    </rPh>
    <phoneticPr fontId="1"/>
  </si>
  <si>
    <t>旅費支給額</t>
    <rPh sb="0" eb="2">
      <t>リョヒ</t>
    </rPh>
    <rPh sb="2" eb="4">
      <t>シキュウ</t>
    </rPh>
    <rPh sb="4" eb="5">
      <t>ガク</t>
    </rPh>
    <phoneticPr fontId="1"/>
  </si>
  <si>
    <t>宿泊施設利用料</t>
    <phoneticPr fontId="1"/>
  </si>
  <si>
    <t>領収金額</t>
    <rPh sb="0" eb="2">
      <t>リョウシュウ</t>
    </rPh>
    <rPh sb="2" eb="4">
      <t>キンガク</t>
    </rPh>
    <phoneticPr fontId="1"/>
  </si>
  <si>
    <t>支給額</t>
    <rPh sb="0" eb="3">
      <t>シキュウガク</t>
    </rPh>
    <phoneticPr fontId="1"/>
  </si>
  <si>
    <t>領収金額</t>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</si>
  <si>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</si>
  <si>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</si>
  <si>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</si>
  <si>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</si>
  <si>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</si>
  <si>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</si>
  <si>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７日目</t>
    <rPh sb="1" eb="2">
      <t>ニチ</t>
    </rPh>
    <rPh sb="2" eb="3">
      <t>メ</t>
    </rPh>
    <phoneticPr fontId="1"/>
  </si>
  <si>
    <t>８日目</t>
    <rPh sb="1" eb="2">
      <t>ニチ</t>
    </rPh>
    <rPh sb="2" eb="3">
      <t>メ</t>
    </rPh>
    <phoneticPr fontId="1"/>
  </si>
  <si>
    <t>９日目</t>
    <rPh sb="1" eb="2">
      <t>ニチ</t>
    </rPh>
    <rPh sb="2" eb="3">
      <t>メ</t>
    </rPh>
    <phoneticPr fontId="1"/>
  </si>
  <si>
    <t>１０日目</t>
    <rPh sb="2" eb="3">
      <t>ニチ</t>
    </rPh>
    <rPh sb="3" eb="4">
      <t>メ</t>
    </rPh>
    <phoneticPr fontId="1"/>
  </si>
  <si>
    <t>１１日目</t>
    <rPh sb="2" eb="3">
      <t>ニチ</t>
    </rPh>
    <rPh sb="3" eb="4">
      <t>メ</t>
    </rPh>
    <phoneticPr fontId="1"/>
  </si>
  <si>
    <t>１２日目</t>
    <rPh sb="2" eb="3">
      <t>ニチ</t>
    </rPh>
    <rPh sb="3" eb="4">
      <t>メ</t>
    </rPh>
    <phoneticPr fontId="1"/>
  </si>
  <si>
    <t>１３日目</t>
    <rPh sb="2" eb="3">
      <t>ニチ</t>
    </rPh>
    <rPh sb="3" eb="4">
      <t>メ</t>
    </rPh>
    <phoneticPr fontId="1"/>
  </si>
  <si>
    <t>１４日目</t>
    <rPh sb="2" eb="3">
      <t>ニチ</t>
    </rPh>
    <rPh sb="3" eb="4">
      <t>メ</t>
    </rPh>
    <phoneticPr fontId="1"/>
  </si>
  <si>
    <t>１５日目</t>
    <rPh sb="2" eb="3">
      <t>ニチ</t>
    </rPh>
    <rPh sb="3" eb="4">
      <t>メ</t>
    </rPh>
    <phoneticPr fontId="1"/>
  </si>
  <si>
    <t>１６日目</t>
    <rPh sb="2" eb="3">
      <t>ニチ</t>
    </rPh>
    <rPh sb="3" eb="4">
      <t>メ</t>
    </rPh>
    <phoneticPr fontId="1"/>
  </si>
  <si>
    <t>１７日目</t>
    <rPh sb="2" eb="3">
      <t>ニチ</t>
    </rPh>
    <rPh sb="3" eb="4">
      <t>メ</t>
    </rPh>
    <phoneticPr fontId="1"/>
  </si>
  <si>
    <t>１８日目</t>
    <rPh sb="2" eb="3">
      <t>ニチ</t>
    </rPh>
    <rPh sb="3" eb="4">
      <t>メ</t>
    </rPh>
    <phoneticPr fontId="1"/>
  </si>
  <si>
    <t>１９日目</t>
    <rPh sb="2" eb="3">
      <t>ニチ</t>
    </rPh>
    <rPh sb="3" eb="4">
      <t>メ</t>
    </rPh>
    <phoneticPr fontId="1"/>
  </si>
  <si>
    <t>２０日目</t>
    <rPh sb="2" eb="3">
      <t>ニチ</t>
    </rPh>
    <rPh sb="3" eb="4">
      <t>メ</t>
    </rPh>
    <phoneticPr fontId="1"/>
  </si>
  <si>
    <t>２１日目</t>
    <rPh sb="2" eb="3">
      <t>ニチ</t>
    </rPh>
    <rPh sb="3" eb="4">
      <t>メ</t>
    </rPh>
    <phoneticPr fontId="1"/>
  </si>
  <si>
    <t>２２日目</t>
    <rPh sb="2" eb="3">
      <t>ニチ</t>
    </rPh>
    <rPh sb="3" eb="4">
      <t>メ</t>
    </rPh>
    <phoneticPr fontId="1"/>
  </si>
  <si>
    <t>２３日目</t>
    <rPh sb="2" eb="3">
      <t>ニチ</t>
    </rPh>
    <rPh sb="3" eb="4">
      <t>メ</t>
    </rPh>
    <phoneticPr fontId="1"/>
  </si>
  <si>
    <t>２４日目</t>
    <rPh sb="2" eb="3">
      <t>ニチ</t>
    </rPh>
    <rPh sb="3" eb="4">
      <t>メ</t>
    </rPh>
    <phoneticPr fontId="1"/>
  </si>
  <si>
    <t>２５日目</t>
    <rPh sb="2" eb="3">
      <t>ニチ</t>
    </rPh>
    <rPh sb="3" eb="4">
      <t>メ</t>
    </rPh>
    <phoneticPr fontId="1"/>
  </si>
  <si>
    <t>２６日目</t>
    <rPh sb="2" eb="3">
      <t>ニチ</t>
    </rPh>
    <rPh sb="3" eb="4">
      <t>メ</t>
    </rPh>
    <phoneticPr fontId="1"/>
  </si>
  <si>
    <t>２７日目</t>
    <rPh sb="2" eb="3">
      <t>ニチ</t>
    </rPh>
    <rPh sb="3" eb="4">
      <t>メ</t>
    </rPh>
    <phoneticPr fontId="1"/>
  </si>
  <si>
    <t>２８日目</t>
    <rPh sb="2" eb="3">
      <t>ニチ</t>
    </rPh>
    <rPh sb="3" eb="4">
      <t>メ</t>
    </rPh>
    <phoneticPr fontId="1"/>
  </si>
  <si>
    <t>２９日目</t>
    <rPh sb="2" eb="3">
      <t>ニチ</t>
    </rPh>
    <rPh sb="3" eb="4">
      <t>メ</t>
    </rPh>
    <phoneticPr fontId="1"/>
  </si>
  <si>
    <t>３０日目</t>
    <rPh sb="2" eb="3">
      <t>ニチ</t>
    </rPh>
    <rPh sb="3" eb="4">
      <t>メ</t>
    </rPh>
    <phoneticPr fontId="1"/>
  </si>
  <si>
    <t>３１日目</t>
    <rPh sb="2" eb="3">
      <t>ニチ</t>
    </rPh>
    <rPh sb="3" eb="4">
      <t>メ</t>
    </rPh>
    <phoneticPr fontId="1"/>
  </si>
  <si>
    <t>３２日目</t>
    <rPh sb="2" eb="3">
      <t>ニチ</t>
    </rPh>
    <rPh sb="3" eb="4">
      <t>メ</t>
    </rPh>
    <phoneticPr fontId="1"/>
  </si>
  <si>
    <t>３３日目</t>
    <rPh sb="2" eb="3">
      <t>ニチ</t>
    </rPh>
    <rPh sb="3" eb="4">
      <t>メ</t>
    </rPh>
    <phoneticPr fontId="1"/>
  </si>
  <si>
    <t>３４日目</t>
    <rPh sb="2" eb="3">
      <t>ニチ</t>
    </rPh>
    <rPh sb="3" eb="4">
      <t>メ</t>
    </rPh>
    <phoneticPr fontId="1"/>
  </si>
  <si>
    <t>３５日目</t>
    <rPh sb="2" eb="3">
      <t>ニチ</t>
    </rPh>
    <rPh sb="3" eb="4">
      <t>メ</t>
    </rPh>
    <phoneticPr fontId="1"/>
  </si>
  <si>
    <t>３６日目</t>
    <rPh sb="2" eb="3">
      <t>ニチ</t>
    </rPh>
    <rPh sb="3" eb="4">
      <t>メ</t>
    </rPh>
    <phoneticPr fontId="1"/>
  </si>
  <si>
    <t>３７日目</t>
    <rPh sb="2" eb="3">
      <t>ニチ</t>
    </rPh>
    <rPh sb="3" eb="4">
      <t>メ</t>
    </rPh>
    <phoneticPr fontId="1"/>
  </si>
  <si>
    <t>３８日目</t>
    <rPh sb="2" eb="3">
      <t>ニチ</t>
    </rPh>
    <rPh sb="3" eb="4">
      <t>メ</t>
    </rPh>
    <phoneticPr fontId="1"/>
  </si>
  <si>
    <t>３９日目</t>
    <rPh sb="2" eb="3">
      <t>ニチ</t>
    </rPh>
    <rPh sb="3" eb="4">
      <t>メ</t>
    </rPh>
    <phoneticPr fontId="1"/>
  </si>
  <si>
    <t>４０日目</t>
    <rPh sb="2" eb="3">
      <t>ニチ</t>
    </rPh>
    <rPh sb="3" eb="4">
      <t>メ</t>
    </rPh>
    <phoneticPr fontId="1"/>
  </si>
  <si>
    <t>４１日目</t>
    <rPh sb="2" eb="3">
      <t>ニチ</t>
    </rPh>
    <rPh sb="3" eb="4">
      <t>メ</t>
    </rPh>
    <phoneticPr fontId="1"/>
  </si>
  <si>
    <t>４２日目</t>
    <rPh sb="2" eb="3">
      <t>ニチ</t>
    </rPh>
    <rPh sb="3" eb="4">
      <t>メ</t>
    </rPh>
    <phoneticPr fontId="1"/>
  </si>
  <si>
    <t>４３日目</t>
    <rPh sb="2" eb="3">
      <t>ニチ</t>
    </rPh>
    <rPh sb="3" eb="4">
      <t>メ</t>
    </rPh>
    <phoneticPr fontId="1"/>
  </si>
  <si>
    <t>４４日目</t>
    <rPh sb="2" eb="3">
      <t>ニチ</t>
    </rPh>
    <rPh sb="3" eb="4">
      <t>メ</t>
    </rPh>
    <phoneticPr fontId="1"/>
  </si>
  <si>
    <t>４５日目</t>
    <rPh sb="2" eb="3">
      <t>ニチ</t>
    </rPh>
    <rPh sb="3" eb="4">
      <t>メ</t>
    </rPh>
    <phoneticPr fontId="1"/>
  </si>
  <si>
    <t>４６日目</t>
    <rPh sb="2" eb="3">
      <t>ニチ</t>
    </rPh>
    <rPh sb="3" eb="4">
      <t>メ</t>
    </rPh>
    <phoneticPr fontId="1"/>
  </si>
  <si>
    <t>４７日目</t>
    <rPh sb="2" eb="3">
      <t>ニチ</t>
    </rPh>
    <rPh sb="3" eb="4">
      <t>メ</t>
    </rPh>
    <phoneticPr fontId="1"/>
  </si>
  <si>
    <t>４８日目</t>
    <rPh sb="2" eb="3">
      <t>ニチ</t>
    </rPh>
    <rPh sb="3" eb="4">
      <t>メ</t>
    </rPh>
    <phoneticPr fontId="1"/>
  </si>
  <si>
    <t>４９日目</t>
    <rPh sb="2" eb="3">
      <t>ニチ</t>
    </rPh>
    <rPh sb="3" eb="4">
      <t>メ</t>
    </rPh>
    <phoneticPr fontId="1"/>
  </si>
  <si>
    <t>５０日目</t>
    <rPh sb="2" eb="3">
      <t>ニチ</t>
    </rPh>
    <rPh sb="3" eb="4">
      <t>メ</t>
    </rPh>
    <phoneticPr fontId="1"/>
  </si>
  <si>
    <t>５１日目</t>
    <rPh sb="2" eb="3">
      <t>ニチ</t>
    </rPh>
    <rPh sb="3" eb="4">
      <t>メ</t>
    </rPh>
    <phoneticPr fontId="1"/>
  </si>
  <si>
    <t>５２日目</t>
    <rPh sb="2" eb="3">
      <t>ニチ</t>
    </rPh>
    <rPh sb="3" eb="4">
      <t>メ</t>
    </rPh>
    <phoneticPr fontId="1"/>
  </si>
  <si>
    <t>５３日目</t>
    <rPh sb="2" eb="3">
      <t>ニチ</t>
    </rPh>
    <rPh sb="3" eb="4">
      <t>メ</t>
    </rPh>
    <phoneticPr fontId="1"/>
  </si>
  <si>
    <t>５４日目</t>
    <rPh sb="2" eb="3">
      <t>ニチ</t>
    </rPh>
    <rPh sb="3" eb="4">
      <t>メ</t>
    </rPh>
    <phoneticPr fontId="1"/>
  </si>
  <si>
    <t>５５日目</t>
    <rPh sb="2" eb="3">
      <t>ニチ</t>
    </rPh>
    <rPh sb="3" eb="4">
      <t>メ</t>
    </rPh>
    <phoneticPr fontId="1"/>
  </si>
  <si>
    <t>５６日目</t>
    <rPh sb="2" eb="3">
      <t>ニチ</t>
    </rPh>
    <rPh sb="3" eb="4">
      <t>メ</t>
    </rPh>
    <phoneticPr fontId="1"/>
  </si>
  <si>
    <t>５７日目</t>
    <rPh sb="2" eb="3">
      <t>ニチ</t>
    </rPh>
    <rPh sb="3" eb="4">
      <t>メ</t>
    </rPh>
    <phoneticPr fontId="1"/>
  </si>
  <si>
    <t>５８日目</t>
    <rPh sb="2" eb="3">
      <t>ニチ</t>
    </rPh>
    <rPh sb="3" eb="4">
      <t>メ</t>
    </rPh>
    <phoneticPr fontId="1"/>
  </si>
  <si>
    <t>５９日目</t>
    <rPh sb="2" eb="3">
      <t>ニチ</t>
    </rPh>
    <rPh sb="3" eb="4">
      <t>メ</t>
    </rPh>
    <phoneticPr fontId="1"/>
  </si>
  <si>
    <t>６０日目</t>
    <rPh sb="2" eb="3">
      <t>ニチ</t>
    </rPh>
    <rPh sb="3" eb="4">
      <t>メ</t>
    </rPh>
    <phoneticPr fontId="1"/>
  </si>
  <si>
    <t>６１日目</t>
    <rPh sb="2" eb="3">
      <t>ニチ</t>
    </rPh>
    <rPh sb="3" eb="4">
      <t>メ</t>
    </rPh>
    <phoneticPr fontId="1"/>
  </si>
  <si>
    <t>６２日目</t>
    <rPh sb="2" eb="3">
      <t>ニチ</t>
    </rPh>
    <rPh sb="3" eb="4">
      <t>メ</t>
    </rPh>
    <phoneticPr fontId="1"/>
  </si>
  <si>
    <t>６３日目</t>
    <rPh sb="2" eb="3">
      <t>ニチ</t>
    </rPh>
    <rPh sb="3" eb="4">
      <t>メ</t>
    </rPh>
    <phoneticPr fontId="1"/>
  </si>
  <si>
    <t>６４日目</t>
    <rPh sb="2" eb="3">
      <t>ニチ</t>
    </rPh>
    <rPh sb="3" eb="4">
      <t>メ</t>
    </rPh>
    <phoneticPr fontId="1"/>
  </si>
  <si>
    <t>６５日目</t>
    <rPh sb="2" eb="3">
      <t>ニチ</t>
    </rPh>
    <rPh sb="3" eb="4">
      <t>メ</t>
    </rPh>
    <phoneticPr fontId="1"/>
  </si>
  <si>
    <t>６６日目</t>
    <rPh sb="2" eb="3">
      <t>ニチ</t>
    </rPh>
    <rPh sb="3" eb="4">
      <t>メ</t>
    </rPh>
    <phoneticPr fontId="1"/>
  </si>
  <si>
    <t>６７日目</t>
    <rPh sb="2" eb="3">
      <t>ニチ</t>
    </rPh>
    <rPh sb="3" eb="4">
      <t>メ</t>
    </rPh>
    <phoneticPr fontId="1"/>
  </si>
  <si>
    <t>６８日目</t>
    <rPh sb="2" eb="3">
      <t>ニチ</t>
    </rPh>
    <rPh sb="3" eb="4">
      <t>メ</t>
    </rPh>
    <phoneticPr fontId="1"/>
  </si>
  <si>
    <t>６９日目</t>
    <rPh sb="2" eb="3">
      <t>ニチ</t>
    </rPh>
    <rPh sb="3" eb="4">
      <t>メ</t>
    </rPh>
    <phoneticPr fontId="1"/>
  </si>
  <si>
    <t>７０日目</t>
    <rPh sb="2" eb="3">
      <t>ニチ</t>
    </rPh>
    <rPh sb="3" eb="4">
      <t>メ</t>
    </rPh>
    <phoneticPr fontId="1"/>
  </si>
  <si>
    <t>７１日目</t>
    <rPh sb="2" eb="3">
      <t>ニチ</t>
    </rPh>
    <rPh sb="3" eb="4">
      <t>メ</t>
    </rPh>
    <phoneticPr fontId="1"/>
  </si>
  <si>
    <t>７２日目</t>
    <rPh sb="2" eb="3">
      <t>ニチ</t>
    </rPh>
    <rPh sb="3" eb="4">
      <t>メ</t>
    </rPh>
    <phoneticPr fontId="1"/>
  </si>
  <si>
    <t>７３日目</t>
    <rPh sb="2" eb="3">
      <t>ニチ</t>
    </rPh>
    <rPh sb="3" eb="4">
      <t>メ</t>
    </rPh>
    <phoneticPr fontId="1"/>
  </si>
  <si>
    <t>７４日目</t>
    <rPh sb="2" eb="3">
      <t>ニチ</t>
    </rPh>
    <rPh sb="3" eb="4">
      <t>メ</t>
    </rPh>
    <phoneticPr fontId="1"/>
  </si>
  <si>
    <t>７５日目</t>
    <rPh sb="2" eb="3">
      <t>ニチ</t>
    </rPh>
    <rPh sb="3" eb="4">
      <t>メ</t>
    </rPh>
    <phoneticPr fontId="1"/>
  </si>
  <si>
    <t>７６日目</t>
    <rPh sb="2" eb="3">
      <t>ニチ</t>
    </rPh>
    <rPh sb="3" eb="4">
      <t>メ</t>
    </rPh>
    <phoneticPr fontId="1"/>
  </si>
  <si>
    <t>７７日目</t>
    <rPh sb="2" eb="3">
      <t>ニチ</t>
    </rPh>
    <rPh sb="3" eb="4">
      <t>メ</t>
    </rPh>
    <phoneticPr fontId="1"/>
  </si>
  <si>
    <t>７８日目</t>
    <rPh sb="2" eb="3">
      <t>ニチ</t>
    </rPh>
    <rPh sb="3" eb="4">
      <t>メ</t>
    </rPh>
    <phoneticPr fontId="1"/>
  </si>
  <si>
    <t>７９日目</t>
    <rPh sb="2" eb="3">
      <t>ニチ</t>
    </rPh>
    <rPh sb="3" eb="4">
      <t>メ</t>
    </rPh>
    <phoneticPr fontId="1"/>
  </si>
  <si>
    <t>８０日目</t>
    <rPh sb="2" eb="3">
      <t>ニチ</t>
    </rPh>
    <rPh sb="3" eb="4">
      <t>メ</t>
    </rPh>
    <phoneticPr fontId="1"/>
  </si>
  <si>
    <t>８１日目</t>
    <rPh sb="2" eb="3">
      <t>ニチ</t>
    </rPh>
    <rPh sb="3" eb="4">
      <t>メ</t>
    </rPh>
    <phoneticPr fontId="1"/>
  </si>
  <si>
    <t>８２日目</t>
    <rPh sb="2" eb="3">
      <t>ニチ</t>
    </rPh>
    <rPh sb="3" eb="4">
      <t>メ</t>
    </rPh>
    <phoneticPr fontId="1"/>
  </si>
  <si>
    <t>８３日目</t>
    <rPh sb="2" eb="3">
      <t>ニチ</t>
    </rPh>
    <rPh sb="3" eb="4">
      <t>メ</t>
    </rPh>
    <phoneticPr fontId="1"/>
  </si>
  <si>
    <t>８４日目</t>
    <rPh sb="2" eb="3">
      <t>ニチ</t>
    </rPh>
    <rPh sb="3" eb="4">
      <t>メ</t>
    </rPh>
    <phoneticPr fontId="1"/>
  </si>
  <si>
    <t>８５日目</t>
    <rPh sb="2" eb="3">
      <t>ニチ</t>
    </rPh>
    <rPh sb="3" eb="4">
      <t>メ</t>
    </rPh>
    <phoneticPr fontId="1"/>
  </si>
  <si>
    <t>８６日目</t>
    <rPh sb="2" eb="3">
      <t>ニチ</t>
    </rPh>
    <rPh sb="3" eb="4">
      <t>メ</t>
    </rPh>
    <phoneticPr fontId="1"/>
  </si>
  <si>
    <t>８７日目</t>
    <rPh sb="2" eb="3">
      <t>ニチ</t>
    </rPh>
    <rPh sb="3" eb="4">
      <t>メ</t>
    </rPh>
    <phoneticPr fontId="1"/>
  </si>
  <si>
    <t>８８日目</t>
    <rPh sb="2" eb="3">
      <t>ニチ</t>
    </rPh>
    <rPh sb="3" eb="4">
      <t>メ</t>
    </rPh>
    <phoneticPr fontId="1"/>
  </si>
  <si>
    <t>８９日目</t>
    <rPh sb="2" eb="3">
      <t>ニチ</t>
    </rPh>
    <rPh sb="3" eb="4">
      <t>メ</t>
    </rPh>
    <phoneticPr fontId="1"/>
  </si>
  <si>
    <t>９０日目</t>
    <rPh sb="2" eb="3">
      <t>ニチ</t>
    </rPh>
    <rPh sb="3" eb="4">
      <t>メ</t>
    </rPh>
    <phoneticPr fontId="1"/>
  </si>
  <si>
    <t>９１日目</t>
    <rPh sb="2" eb="3">
      <t>ニチ</t>
    </rPh>
    <rPh sb="3" eb="4">
      <t>メ</t>
    </rPh>
    <phoneticPr fontId="1"/>
  </si>
  <si>
    <t>９２日目</t>
    <rPh sb="2" eb="3">
      <t>ニチ</t>
    </rPh>
    <rPh sb="3" eb="4">
      <t>メ</t>
    </rPh>
    <phoneticPr fontId="1"/>
  </si>
  <si>
    <t>９３日目</t>
    <rPh sb="2" eb="3">
      <t>ニチ</t>
    </rPh>
    <rPh sb="3" eb="4">
      <t>メ</t>
    </rPh>
    <phoneticPr fontId="1"/>
  </si>
  <si>
    <t>９４日目</t>
    <rPh sb="2" eb="3">
      <t>ニチ</t>
    </rPh>
    <rPh sb="3" eb="4">
      <t>メ</t>
    </rPh>
    <phoneticPr fontId="1"/>
  </si>
  <si>
    <t>９５日目</t>
    <rPh sb="2" eb="3">
      <t>ニチ</t>
    </rPh>
    <rPh sb="3" eb="4">
      <t>メ</t>
    </rPh>
    <phoneticPr fontId="1"/>
  </si>
  <si>
    <t>９６日目</t>
    <rPh sb="2" eb="3">
      <t>ニチ</t>
    </rPh>
    <rPh sb="3" eb="4">
      <t>メ</t>
    </rPh>
    <phoneticPr fontId="1"/>
  </si>
  <si>
    <t>９７日目</t>
    <rPh sb="2" eb="3">
      <t>ニチ</t>
    </rPh>
    <rPh sb="3" eb="4">
      <t>メ</t>
    </rPh>
    <phoneticPr fontId="1"/>
  </si>
  <si>
    <t>９８日目</t>
    <rPh sb="2" eb="3">
      <t>ニチ</t>
    </rPh>
    <rPh sb="3" eb="4">
      <t>メ</t>
    </rPh>
    <phoneticPr fontId="1"/>
  </si>
  <si>
    <t>９９日目</t>
    <rPh sb="2" eb="3">
      <t>ニチ</t>
    </rPh>
    <rPh sb="3" eb="4">
      <t>メ</t>
    </rPh>
    <phoneticPr fontId="1"/>
  </si>
  <si>
    <t>１００日目</t>
    <rPh sb="3" eb="4">
      <t>ニチ</t>
    </rPh>
    <rPh sb="4" eb="5">
      <t>メ</t>
    </rPh>
    <phoneticPr fontId="1"/>
  </si>
  <si>
    <t>１０１日目</t>
    <rPh sb="3" eb="4">
      <t>ニチ</t>
    </rPh>
    <rPh sb="4" eb="5">
      <t>メ</t>
    </rPh>
    <phoneticPr fontId="1"/>
  </si>
  <si>
    <t>１０２日目</t>
    <rPh sb="3" eb="4">
      <t>ニチ</t>
    </rPh>
    <rPh sb="4" eb="5">
      <t>メ</t>
    </rPh>
    <phoneticPr fontId="1"/>
  </si>
  <si>
    <t>１０３日目</t>
    <rPh sb="3" eb="4">
      <t>ニチ</t>
    </rPh>
    <rPh sb="4" eb="5">
      <t>メ</t>
    </rPh>
    <phoneticPr fontId="1"/>
  </si>
  <si>
    <t>１０４日目</t>
    <rPh sb="3" eb="4">
      <t>ニチ</t>
    </rPh>
    <rPh sb="4" eb="5">
      <t>メ</t>
    </rPh>
    <phoneticPr fontId="1"/>
  </si>
  <si>
    <t>１０５日目</t>
    <rPh sb="3" eb="4">
      <t>ニチ</t>
    </rPh>
    <rPh sb="4" eb="5">
      <t>メ</t>
    </rPh>
    <phoneticPr fontId="1"/>
  </si>
  <si>
    <t>１０６日目</t>
    <rPh sb="3" eb="4">
      <t>ニチ</t>
    </rPh>
    <rPh sb="4" eb="5">
      <t>メ</t>
    </rPh>
    <phoneticPr fontId="1"/>
  </si>
  <si>
    <t>１０７日目</t>
    <rPh sb="3" eb="4">
      <t>ニチ</t>
    </rPh>
    <rPh sb="4" eb="5">
      <t>メ</t>
    </rPh>
    <phoneticPr fontId="1"/>
  </si>
  <si>
    <t>１０８日目</t>
    <rPh sb="3" eb="4">
      <t>ニチ</t>
    </rPh>
    <rPh sb="4" eb="5">
      <t>メ</t>
    </rPh>
    <phoneticPr fontId="1"/>
  </si>
  <si>
    <t>１０９日目</t>
    <rPh sb="3" eb="4">
      <t>ニチ</t>
    </rPh>
    <rPh sb="4" eb="5">
      <t>メ</t>
    </rPh>
    <phoneticPr fontId="1"/>
  </si>
  <si>
    <t>１１０日目</t>
    <rPh sb="3" eb="4">
      <t>ニチ</t>
    </rPh>
    <rPh sb="4" eb="5">
      <t>メ</t>
    </rPh>
    <phoneticPr fontId="1"/>
  </si>
  <si>
    <t>１１１日目</t>
    <rPh sb="3" eb="4">
      <t>ニチ</t>
    </rPh>
    <rPh sb="4" eb="5">
      <t>メ</t>
    </rPh>
    <phoneticPr fontId="1"/>
  </si>
  <si>
    <t>１１２日目</t>
    <rPh sb="3" eb="4">
      <t>ニチ</t>
    </rPh>
    <rPh sb="4" eb="5">
      <t>メ</t>
    </rPh>
    <phoneticPr fontId="1"/>
  </si>
  <si>
    <t>１１３日目</t>
    <rPh sb="3" eb="4">
      <t>ニチ</t>
    </rPh>
    <rPh sb="4" eb="5">
      <t>メ</t>
    </rPh>
    <phoneticPr fontId="1"/>
  </si>
  <si>
    <t>１１４日目</t>
    <rPh sb="3" eb="4">
      <t>ニチ</t>
    </rPh>
    <rPh sb="4" eb="5">
      <t>メ</t>
    </rPh>
    <phoneticPr fontId="1"/>
  </si>
  <si>
    <t>１１５日目</t>
    <rPh sb="3" eb="4">
      <t>ニチ</t>
    </rPh>
    <rPh sb="4" eb="5">
      <t>メ</t>
    </rPh>
    <phoneticPr fontId="1"/>
  </si>
  <si>
    <t>１１６日目</t>
    <rPh sb="3" eb="4">
      <t>ニチ</t>
    </rPh>
    <rPh sb="4" eb="5">
      <t>メ</t>
    </rPh>
    <phoneticPr fontId="1"/>
  </si>
  <si>
    <t>１１７日目</t>
    <rPh sb="3" eb="4">
      <t>ニチ</t>
    </rPh>
    <rPh sb="4" eb="5">
      <t>メ</t>
    </rPh>
    <phoneticPr fontId="1"/>
  </si>
  <si>
    <t>１１８日目</t>
    <rPh sb="3" eb="4">
      <t>ニチ</t>
    </rPh>
    <rPh sb="4" eb="5">
      <t>メ</t>
    </rPh>
    <phoneticPr fontId="1"/>
  </si>
  <si>
    <t>１１９日目</t>
    <rPh sb="3" eb="4">
      <t>ニチ</t>
    </rPh>
    <rPh sb="4" eb="5">
      <t>メ</t>
    </rPh>
    <phoneticPr fontId="1"/>
  </si>
  <si>
    <t>１２０日目</t>
    <rPh sb="3" eb="4">
      <t>ニチ</t>
    </rPh>
    <rPh sb="4" eb="5">
      <t>メ</t>
    </rPh>
    <phoneticPr fontId="1"/>
  </si>
  <si>
    <t>１２１日目</t>
    <rPh sb="3" eb="4">
      <t>ニチ</t>
    </rPh>
    <rPh sb="4" eb="5">
      <t>メ</t>
    </rPh>
    <phoneticPr fontId="1"/>
  </si>
  <si>
    <t>１２２日目</t>
    <rPh sb="3" eb="4">
      <t>ニチ</t>
    </rPh>
    <rPh sb="4" eb="5">
      <t>メ</t>
    </rPh>
    <phoneticPr fontId="1"/>
  </si>
  <si>
    <t>１２３日目</t>
    <rPh sb="3" eb="4">
      <t>ニチ</t>
    </rPh>
    <rPh sb="4" eb="5">
      <t>メ</t>
    </rPh>
    <phoneticPr fontId="1"/>
  </si>
  <si>
    <t>１２４日目</t>
    <rPh sb="3" eb="4">
      <t>ニチ</t>
    </rPh>
    <rPh sb="4" eb="5">
      <t>メ</t>
    </rPh>
    <phoneticPr fontId="1"/>
  </si>
  <si>
    <t>１２５日目</t>
    <rPh sb="3" eb="4">
      <t>ニチ</t>
    </rPh>
    <rPh sb="4" eb="5">
      <t>メ</t>
    </rPh>
    <phoneticPr fontId="1"/>
  </si>
  <si>
    <t>１２６日目</t>
    <rPh sb="3" eb="4">
      <t>ニチ</t>
    </rPh>
    <rPh sb="4" eb="5">
      <t>メ</t>
    </rPh>
    <phoneticPr fontId="1"/>
  </si>
  <si>
    <t>１２７日目</t>
    <rPh sb="3" eb="4">
      <t>ニチ</t>
    </rPh>
    <rPh sb="4" eb="5">
      <t>メ</t>
    </rPh>
    <phoneticPr fontId="1"/>
  </si>
  <si>
    <t>１２８日目</t>
    <rPh sb="3" eb="4">
      <t>ニチ</t>
    </rPh>
    <rPh sb="4" eb="5">
      <t>メ</t>
    </rPh>
    <phoneticPr fontId="1"/>
  </si>
  <si>
    <t>１２９日目</t>
    <rPh sb="3" eb="4">
      <t>ニチ</t>
    </rPh>
    <rPh sb="4" eb="5">
      <t>メ</t>
    </rPh>
    <phoneticPr fontId="1"/>
  </si>
  <si>
    <t>１３０日目</t>
    <rPh sb="3" eb="4">
      <t>ニチ</t>
    </rPh>
    <rPh sb="4" eb="5">
      <t>メ</t>
    </rPh>
    <phoneticPr fontId="1"/>
  </si>
  <si>
    <t>１３１日目</t>
    <rPh sb="3" eb="4">
      <t>ニチ</t>
    </rPh>
    <rPh sb="4" eb="5">
      <t>メ</t>
    </rPh>
    <phoneticPr fontId="1"/>
  </si>
  <si>
    <t>１３２日目</t>
    <rPh sb="3" eb="4">
      <t>ニチ</t>
    </rPh>
    <rPh sb="4" eb="5">
      <t>メ</t>
    </rPh>
    <phoneticPr fontId="1"/>
  </si>
  <si>
    <t>１３３日目</t>
    <rPh sb="3" eb="4">
      <t>ニチ</t>
    </rPh>
    <rPh sb="4" eb="5">
      <t>メ</t>
    </rPh>
    <phoneticPr fontId="1"/>
  </si>
  <si>
    <t>１３４日目</t>
    <rPh sb="3" eb="4">
      <t>ニチ</t>
    </rPh>
    <rPh sb="4" eb="5">
      <t>メ</t>
    </rPh>
    <phoneticPr fontId="1"/>
  </si>
  <si>
    <t>１３５日目</t>
    <rPh sb="3" eb="4">
      <t>ニチ</t>
    </rPh>
    <rPh sb="4" eb="5">
      <t>メ</t>
    </rPh>
    <phoneticPr fontId="1"/>
  </si>
  <si>
    <t>１３６日目</t>
    <rPh sb="3" eb="4">
      <t>ニチ</t>
    </rPh>
    <rPh sb="4" eb="5">
      <t>メ</t>
    </rPh>
    <phoneticPr fontId="1"/>
  </si>
  <si>
    <t>１３７日目</t>
    <rPh sb="3" eb="4">
      <t>ニチ</t>
    </rPh>
    <rPh sb="4" eb="5">
      <t>メ</t>
    </rPh>
    <phoneticPr fontId="1"/>
  </si>
  <si>
    <t>１３８日目</t>
    <rPh sb="3" eb="4">
      <t>ニチ</t>
    </rPh>
    <rPh sb="4" eb="5">
      <t>メ</t>
    </rPh>
    <phoneticPr fontId="1"/>
  </si>
  <si>
    <t>１３９日目</t>
    <rPh sb="3" eb="4">
      <t>ニチ</t>
    </rPh>
    <rPh sb="4" eb="5">
      <t>メ</t>
    </rPh>
    <phoneticPr fontId="1"/>
  </si>
  <si>
    <t>１４０日目</t>
    <rPh sb="3" eb="4">
      <t>ニチ</t>
    </rPh>
    <rPh sb="4" eb="5">
      <t>メ</t>
    </rPh>
    <phoneticPr fontId="1"/>
  </si>
  <si>
    <t>１４１日目</t>
    <rPh sb="3" eb="4">
      <t>ニチ</t>
    </rPh>
    <rPh sb="4" eb="5">
      <t>メ</t>
    </rPh>
    <phoneticPr fontId="1"/>
  </si>
  <si>
    <t>１４２日目</t>
    <rPh sb="3" eb="4">
      <t>ニチ</t>
    </rPh>
    <rPh sb="4" eb="5">
      <t>メ</t>
    </rPh>
    <phoneticPr fontId="1"/>
  </si>
  <si>
    <t>１４３日目</t>
    <rPh sb="3" eb="4">
      <t>ニチ</t>
    </rPh>
    <rPh sb="4" eb="5">
      <t>メ</t>
    </rPh>
    <phoneticPr fontId="1"/>
  </si>
  <si>
    <t>１４４日目</t>
    <rPh sb="3" eb="4">
      <t>ニチ</t>
    </rPh>
    <rPh sb="4" eb="5">
      <t>メ</t>
    </rPh>
    <phoneticPr fontId="1"/>
  </si>
  <si>
    <t>１４５日目</t>
    <rPh sb="3" eb="4">
      <t>ニチ</t>
    </rPh>
    <rPh sb="4" eb="5">
      <t>メ</t>
    </rPh>
    <phoneticPr fontId="1"/>
  </si>
  <si>
    <t>１４６日目</t>
    <rPh sb="3" eb="4">
      <t>ニチ</t>
    </rPh>
    <rPh sb="4" eb="5">
      <t>メ</t>
    </rPh>
    <phoneticPr fontId="1"/>
  </si>
  <si>
    <t>１４７日目</t>
    <rPh sb="3" eb="4">
      <t>ニチ</t>
    </rPh>
    <rPh sb="4" eb="5">
      <t>メ</t>
    </rPh>
    <phoneticPr fontId="1"/>
  </si>
  <si>
    <t>１４８日目</t>
    <rPh sb="3" eb="4">
      <t>ニチ</t>
    </rPh>
    <rPh sb="4" eb="5">
      <t>メ</t>
    </rPh>
    <phoneticPr fontId="1"/>
  </si>
  <si>
    <t>１４９日目</t>
    <rPh sb="3" eb="4">
      <t>ニチ</t>
    </rPh>
    <rPh sb="4" eb="5">
      <t>メ</t>
    </rPh>
    <phoneticPr fontId="1"/>
  </si>
  <si>
    <t>１５０日目</t>
    <rPh sb="3" eb="4">
      <t>ニチ</t>
    </rPh>
    <rPh sb="4" eb="5">
      <t>メ</t>
    </rPh>
    <phoneticPr fontId="1"/>
  </si>
  <si>
    <t>１５１日目</t>
    <rPh sb="3" eb="4">
      <t>ニチ</t>
    </rPh>
    <rPh sb="4" eb="5">
      <t>メ</t>
    </rPh>
    <phoneticPr fontId="1"/>
  </si>
  <si>
    <t>１５２日目</t>
    <rPh sb="3" eb="4">
      <t>ニチ</t>
    </rPh>
    <rPh sb="4" eb="5">
      <t>メ</t>
    </rPh>
    <phoneticPr fontId="1"/>
  </si>
  <si>
    <t>１５３日目</t>
    <rPh sb="3" eb="4">
      <t>ニチ</t>
    </rPh>
    <rPh sb="4" eb="5">
      <t>メ</t>
    </rPh>
    <phoneticPr fontId="1"/>
  </si>
  <si>
    <t>１５４日目</t>
    <rPh sb="3" eb="4">
      <t>ニチ</t>
    </rPh>
    <rPh sb="4" eb="5">
      <t>メ</t>
    </rPh>
    <phoneticPr fontId="1"/>
  </si>
  <si>
    <t>１５５日目</t>
    <rPh sb="3" eb="4">
      <t>ニチ</t>
    </rPh>
    <rPh sb="4" eb="5">
      <t>メ</t>
    </rPh>
    <phoneticPr fontId="1"/>
  </si>
  <si>
    <t>１５６日目</t>
    <rPh sb="3" eb="4">
      <t>ニチ</t>
    </rPh>
    <rPh sb="4" eb="5">
      <t>メ</t>
    </rPh>
    <phoneticPr fontId="1"/>
  </si>
  <si>
    <t>１５７日目</t>
    <rPh sb="3" eb="4">
      <t>ニチ</t>
    </rPh>
    <rPh sb="4" eb="5">
      <t>メ</t>
    </rPh>
    <phoneticPr fontId="1"/>
  </si>
  <si>
    <t>１５８日目</t>
    <rPh sb="3" eb="4">
      <t>ニチ</t>
    </rPh>
    <rPh sb="4" eb="5">
      <t>メ</t>
    </rPh>
    <phoneticPr fontId="1"/>
  </si>
  <si>
    <t>１５９日目</t>
    <rPh sb="3" eb="4">
      <t>ニチ</t>
    </rPh>
    <rPh sb="4" eb="5">
      <t>メ</t>
    </rPh>
    <phoneticPr fontId="1"/>
  </si>
  <si>
    <t>１６０日目</t>
    <rPh sb="3" eb="4">
      <t>ニチ</t>
    </rPh>
    <rPh sb="4" eb="5">
      <t>メ</t>
    </rPh>
    <phoneticPr fontId="1"/>
  </si>
  <si>
    <t>１６１日目</t>
    <rPh sb="3" eb="4">
      <t>ニチ</t>
    </rPh>
    <rPh sb="4" eb="5">
      <t>メ</t>
    </rPh>
    <phoneticPr fontId="1"/>
  </si>
  <si>
    <t>１６２日目</t>
    <rPh sb="3" eb="4">
      <t>ニチ</t>
    </rPh>
    <rPh sb="4" eb="5">
      <t>メ</t>
    </rPh>
    <phoneticPr fontId="1"/>
  </si>
  <si>
    <t>１６３日目</t>
    <rPh sb="3" eb="4">
      <t>ニチ</t>
    </rPh>
    <rPh sb="4" eb="5">
      <t>メ</t>
    </rPh>
    <phoneticPr fontId="1"/>
  </si>
  <si>
    <t>１６４日目</t>
    <rPh sb="3" eb="4">
      <t>ニチ</t>
    </rPh>
    <rPh sb="4" eb="5">
      <t>メ</t>
    </rPh>
    <phoneticPr fontId="1"/>
  </si>
  <si>
    <t>１６５日目</t>
    <rPh sb="3" eb="4">
      <t>ニチ</t>
    </rPh>
    <rPh sb="4" eb="5">
      <t>メ</t>
    </rPh>
    <phoneticPr fontId="1"/>
  </si>
  <si>
    <t>１６６日目</t>
    <rPh sb="3" eb="4">
      <t>ニチ</t>
    </rPh>
    <rPh sb="4" eb="5">
      <t>メ</t>
    </rPh>
    <phoneticPr fontId="1"/>
  </si>
  <si>
    <t>１６７日目</t>
    <rPh sb="3" eb="4">
      <t>ニチ</t>
    </rPh>
    <rPh sb="4" eb="5">
      <t>メ</t>
    </rPh>
    <phoneticPr fontId="1"/>
  </si>
  <si>
    <t>１６８日目</t>
    <rPh sb="3" eb="4">
      <t>ニチ</t>
    </rPh>
    <rPh sb="4" eb="5">
      <t>メ</t>
    </rPh>
    <phoneticPr fontId="1"/>
  </si>
  <si>
    <t>１６９日目</t>
    <rPh sb="3" eb="4">
      <t>ニチ</t>
    </rPh>
    <rPh sb="4" eb="5">
      <t>メ</t>
    </rPh>
    <phoneticPr fontId="1"/>
  </si>
  <si>
    <t>１７０日目</t>
    <rPh sb="3" eb="4">
      <t>ニチ</t>
    </rPh>
    <rPh sb="4" eb="5">
      <t>メ</t>
    </rPh>
    <phoneticPr fontId="1"/>
  </si>
  <si>
    <t>１７１日目</t>
    <rPh sb="3" eb="4">
      <t>ニチ</t>
    </rPh>
    <rPh sb="4" eb="5">
      <t>メ</t>
    </rPh>
    <phoneticPr fontId="1"/>
  </si>
  <si>
    <t>１７２日目</t>
    <rPh sb="3" eb="4">
      <t>ニチ</t>
    </rPh>
    <rPh sb="4" eb="5">
      <t>メ</t>
    </rPh>
    <phoneticPr fontId="1"/>
  </si>
  <si>
    <t>１７３日目</t>
    <rPh sb="3" eb="4">
      <t>ニチ</t>
    </rPh>
    <rPh sb="4" eb="5">
      <t>メ</t>
    </rPh>
    <phoneticPr fontId="1"/>
  </si>
  <si>
    <t>１７４日目</t>
    <rPh sb="3" eb="4">
      <t>ニチ</t>
    </rPh>
    <rPh sb="4" eb="5">
      <t>メ</t>
    </rPh>
    <phoneticPr fontId="1"/>
  </si>
  <si>
    <t>１７５日目</t>
    <rPh sb="3" eb="4">
      <t>ニチ</t>
    </rPh>
    <rPh sb="4" eb="5">
      <t>メ</t>
    </rPh>
    <phoneticPr fontId="1"/>
  </si>
  <si>
    <t>１７６日目</t>
    <rPh sb="3" eb="4">
      <t>ニチ</t>
    </rPh>
    <rPh sb="4" eb="5">
      <t>メ</t>
    </rPh>
    <phoneticPr fontId="1"/>
  </si>
  <si>
    <t>１７７日目</t>
    <rPh sb="3" eb="4">
      <t>ニチ</t>
    </rPh>
    <rPh sb="4" eb="5">
      <t>メ</t>
    </rPh>
    <phoneticPr fontId="1"/>
  </si>
  <si>
    <t>１７８日目</t>
    <rPh sb="3" eb="4">
      <t>ニチ</t>
    </rPh>
    <rPh sb="4" eb="5">
      <t>メ</t>
    </rPh>
    <phoneticPr fontId="1"/>
  </si>
  <si>
    <t>１７９日目</t>
    <rPh sb="3" eb="4">
      <t>ニチ</t>
    </rPh>
    <rPh sb="4" eb="5">
      <t>メ</t>
    </rPh>
    <phoneticPr fontId="1"/>
  </si>
  <si>
    <t>１８０日目</t>
    <rPh sb="3" eb="4">
      <t>ニチ</t>
    </rPh>
    <rPh sb="4" eb="5">
      <t>メ</t>
    </rPh>
    <phoneticPr fontId="1"/>
  </si>
  <si>
    <t>１８１日目</t>
    <rPh sb="3" eb="4">
      <t>ニチ</t>
    </rPh>
    <rPh sb="4" eb="5">
      <t>メ</t>
    </rPh>
    <phoneticPr fontId="1"/>
  </si>
  <si>
    <t>１８２日目</t>
    <rPh sb="3" eb="4">
      <t>ニチ</t>
    </rPh>
    <rPh sb="4" eb="5">
      <t>メ</t>
    </rPh>
    <phoneticPr fontId="1"/>
  </si>
  <si>
    <t>１８３日目</t>
    <rPh sb="3" eb="4">
      <t>ニチ</t>
    </rPh>
    <rPh sb="4" eb="5">
      <t>メ</t>
    </rPh>
    <phoneticPr fontId="1"/>
  </si>
  <si>
    <t>１８４日目</t>
    <rPh sb="3" eb="4">
      <t>ニチ</t>
    </rPh>
    <rPh sb="4" eb="5">
      <t>メ</t>
    </rPh>
    <phoneticPr fontId="1"/>
  </si>
  <si>
    <t>１８５日目</t>
    <rPh sb="3" eb="4">
      <t>ニチ</t>
    </rPh>
    <rPh sb="4" eb="5">
      <t>メ</t>
    </rPh>
    <phoneticPr fontId="1"/>
  </si>
  <si>
    <t>１８６日目</t>
    <rPh sb="3" eb="4">
      <t>ニチ</t>
    </rPh>
    <rPh sb="4" eb="5">
      <t>メ</t>
    </rPh>
    <phoneticPr fontId="1"/>
  </si>
  <si>
    <t>１８７日目</t>
    <rPh sb="3" eb="4">
      <t>ニチ</t>
    </rPh>
    <rPh sb="4" eb="5">
      <t>メ</t>
    </rPh>
    <phoneticPr fontId="1"/>
  </si>
  <si>
    <t>１８８日目</t>
    <rPh sb="3" eb="4">
      <t>ニチ</t>
    </rPh>
    <rPh sb="4" eb="5">
      <t>メ</t>
    </rPh>
    <phoneticPr fontId="1"/>
  </si>
  <si>
    <t>１８９日目</t>
    <rPh sb="3" eb="4">
      <t>ニチ</t>
    </rPh>
    <rPh sb="4" eb="5">
      <t>メ</t>
    </rPh>
    <phoneticPr fontId="1"/>
  </si>
  <si>
    <t>１９０日目</t>
    <rPh sb="3" eb="4">
      <t>ニチ</t>
    </rPh>
    <rPh sb="4" eb="5">
      <t>メ</t>
    </rPh>
    <phoneticPr fontId="1"/>
  </si>
  <si>
    <t>１９１日目</t>
    <rPh sb="3" eb="4">
      <t>ニチ</t>
    </rPh>
    <rPh sb="4" eb="5">
      <t>メ</t>
    </rPh>
    <phoneticPr fontId="1"/>
  </si>
  <si>
    <t>１９２日目</t>
    <rPh sb="3" eb="4">
      <t>ニチ</t>
    </rPh>
    <rPh sb="4" eb="5">
      <t>メ</t>
    </rPh>
    <phoneticPr fontId="1"/>
  </si>
  <si>
    <t>１９３日目</t>
    <rPh sb="3" eb="4">
      <t>ニチ</t>
    </rPh>
    <rPh sb="4" eb="5">
      <t>メ</t>
    </rPh>
    <phoneticPr fontId="1"/>
  </si>
  <si>
    <t>１９４日目</t>
    <rPh sb="3" eb="4">
      <t>ニチ</t>
    </rPh>
    <rPh sb="4" eb="5">
      <t>メ</t>
    </rPh>
    <phoneticPr fontId="1"/>
  </si>
  <si>
    <t>１９５日目</t>
    <rPh sb="3" eb="4">
      <t>ニチ</t>
    </rPh>
    <rPh sb="4" eb="5">
      <t>メ</t>
    </rPh>
    <phoneticPr fontId="1"/>
  </si>
  <si>
    <t>１９６日目</t>
    <rPh sb="3" eb="4">
      <t>ニチ</t>
    </rPh>
    <rPh sb="4" eb="5">
      <t>メ</t>
    </rPh>
    <phoneticPr fontId="1"/>
  </si>
  <si>
    <t>１９７日目</t>
    <rPh sb="3" eb="4">
      <t>ニチ</t>
    </rPh>
    <rPh sb="4" eb="5">
      <t>メ</t>
    </rPh>
    <phoneticPr fontId="1"/>
  </si>
  <si>
    <t>１９８日目</t>
    <rPh sb="3" eb="4">
      <t>ニチ</t>
    </rPh>
    <rPh sb="4" eb="5">
      <t>メ</t>
    </rPh>
    <phoneticPr fontId="1"/>
  </si>
  <si>
    <t>１９９日目</t>
    <rPh sb="3" eb="4">
      <t>ニチ</t>
    </rPh>
    <rPh sb="4" eb="5">
      <t>メ</t>
    </rPh>
    <phoneticPr fontId="1"/>
  </si>
  <si>
    <t>２００日目</t>
    <rPh sb="3" eb="4">
      <t>ニチ</t>
    </rPh>
    <rPh sb="4" eb="5">
      <t>メ</t>
    </rPh>
    <phoneticPr fontId="1"/>
  </si>
  <si>
    <t>２０１日目</t>
    <rPh sb="3" eb="4">
      <t>ニチ</t>
    </rPh>
    <rPh sb="4" eb="5">
      <t>メ</t>
    </rPh>
    <phoneticPr fontId="1"/>
  </si>
  <si>
    <t>２０２日目</t>
    <rPh sb="3" eb="4">
      <t>ニチ</t>
    </rPh>
    <rPh sb="4" eb="5">
      <t>メ</t>
    </rPh>
    <phoneticPr fontId="1"/>
  </si>
  <si>
    <t>２０３日目</t>
    <rPh sb="3" eb="4">
      <t>ニチ</t>
    </rPh>
    <rPh sb="4" eb="5">
      <t>メ</t>
    </rPh>
    <phoneticPr fontId="1"/>
  </si>
  <si>
    <t>２０４日目</t>
    <rPh sb="3" eb="4">
      <t>ニチ</t>
    </rPh>
    <rPh sb="4" eb="5">
      <t>メ</t>
    </rPh>
    <phoneticPr fontId="1"/>
  </si>
  <si>
    <t>２０５日目</t>
    <rPh sb="3" eb="4">
      <t>ニチ</t>
    </rPh>
    <rPh sb="4" eb="5">
      <t>メ</t>
    </rPh>
    <phoneticPr fontId="1"/>
  </si>
  <si>
    <t>２０６日目</t>
    <rPh sb="3" eb="4">
      <t>ニチ</t>
    </rPh>
    <rPh sb="4" eb="5">
      <t>メ</t>
    </rPh>
    <phoneticPr fontId="1"/>
  </si>
  <si>
    <t>２０７日目</t>
    <rPh sb="3" eb="4">
      <t>ニチ</t>
    </rPh>
    <rPh sb="4" eb="5">
      <t>メ</t>
    </rPh>
    <phoneticPr fontId="1"/>
  </si>
  <si>
    <t>２０８日目</t>
    <rPh sb="3" eb="4">
      <t>ニチ</t>
    </rPh>
    <rPh sb="4" eb="5">
      <t>メ</t>
    </rPh>
    <phoneticPr fontId="1"/>
  </si>
  <si>
    <t>２０９日目</t>
    <rPh sb="3" eb="4">
      <t>ニチ</t>
    </rPh>
    <rPh sb="4" eb="5">
      <t>メ</t>
    </rPh>
    <phoneticPr fontId="1"/>
  </si>
  <si>
    <t>２１０日目</t>
    <rPh sb="3" eb="4">
      <t>ニチ</t>
    </rPh>
    <rPh sb="4" eb="5">
      <t>メ</t>
    </rPh>
    <phoneticPr fontId="1"/>
  </si>
  <si>
    <t>２１１日目</t>
    <rPh sb="3" eb="4">
      <t>ニチ</t>
    </rPh>
    <rPh sb="4" eb="5">
      <t>メ</t>
    </rPh>
    <phoneticPr fontId="1"/>
  </si>
  <si>
    <t>２１２日目</t>
    <rPh sb="3" eb="4">
      <t>ニチ</t>
    </rPh>
    <rPh sb="4" eb="5">
      <t>メ</t>
    </rPh>
    <phoneticPr fontId="1"/>
  </si>
  <si>
    <t>２１３日目</t>
    <rPh sb="3" eb="4">
      <t>ニチ</t>
    </rPh>
    <rPh sb="4" eb="5">
      <t>メ</t>
    </rPh>
    <phoneticPr fontId="1"/>
  </si>
  <si>
    <t>２１４日目</t>
    <rPh sb="3" eb="4">
      <t>ニチ</t>
    </rPh>
    <rPh sb="4" eb="5">
      <t>メ</t>
    </rPh>
    <phoneticPr fontId="1"/>
  </si>
  <si>
    <t>２１５日目</t>
    <rPh sb="3" eb="4">
      <t>ニチ</t>
    </rPh>
    <rPh sb="4" eb="5">
      <t>メ</t>
    </rPh>
    <phoneticPr fontId="1"/>
  </si>
  <si>
    <t>２１６日目</t>
    <rPh sb="3" eb="4">
      <t>ニチ</t>
    </rPh>
    <rPh sb="4" eb="5">
      <t>メ</t>
    </rPh>
    <phoneticPr fontId="1"/>
  </si>
  <si>
    <t>２１７日目</t>
    <rPh sb="3" eb="4">
      <t>ニチ</t>
    </rPh>
    <rPh sb="4" eb="5">
      <t>メ</t>
    </rPh>
    <phoneticPr fontId="1"/>
  </si>
  <si>
    <t>２１８日目</t>
    <rPh sb="3" eb="4">
      <t>ニチ</t>
    </rPh>
    <rPh sb="4" eb="5">
      <t>メ</t>
    </rPh>
    <phoneticPr fontId="1"/>
  </si>
  <si>
    <t>２１９日目</t>
    <rPh sb="3" eb="4">
      <t>ニチ</t>
    </rPh>
    <rPh sb="4" eb="5">
      <t>メ</t>
    </rPh>
    <phoneticPr fontId="1"/>
  </si>
  <si>
    <t>２２０日目</t>
    <rPh sb="3" eb="4">
      <t>ニチ</t>
    </rPh>
    <rPh sb="4" eb="5">
      <t>メ</t>
    </rPh>
    <phoneticPr fontId="1"/>
  </si>
  <si>
    <t>２２１日目</t>
    <rPh sb="3" eb="4">
      <t>ニチ</t>
    </rPh>
    <rPh sb="4" eb="5">
      <t>メ</t>
    </rPh>
    <phoneticPr fontId="1"/>
  </si>
  <si>
    <t>２２２日目</t>
    <rPh sb="3" eb="4">
      <t>ニチ</t>
    </rPh>
    <rPh sb="4" eb="5">
      <t>メ</t>
    </rPh>
    <phoneticPr fontId="1"/>
  </si>
  <si>
    <t>２２３日目</t>
    <rPh sb="3" eb="4">
      <t>ニチ</t>
    </rPh>
    <rPh sb="4" eb="5">
      <t>メ</t>
    </rPh>
    <phoneticPr fontId="1"/>
  </si>
  <si>
    <t>２２４日目</t>
    <rPh sb="3" eb="4">
      <t>ニチ</t>
    </rPh>
    <rPh sb="4" eb="5">
      <t>メ</t>
    </rPh>
    <phoneticPr fontId="1"/>
  </si>
  <si>
    <t>２２５日目</t>
    <rPh sb="3" eb="4">
      <t>ニチ</t>
    </rPh>
    <rPh sb="4" eb="5">
      <t>メ</t>
    </rPh>
    <phoneticPr fontId="1"/>
  </si>
  <si>
    <t>２２６日目</t>
    <rPh sb="3" eb="4">
      <t>ニチ</t>
    </rPh>
    <rPh sb="4" eb="5">
      <t>メ</t>
    </rPh>
    <phoneticPr fontId="1"/>
  </si>
  <si>
    <t>２２７日目</t>
    <rPh sb="3" eb="4">
      <t>ニチ</t>
    </rPh>
    <rPh sb="4" eb="5">
      <t>メ</t>
    </rPh>
    <phoneticPr fontId="1"/>
  </si>
  <si>
    <t>２２８日目</t>
    <rPh sb="3" eb="4">
      <t>ニチ</t>
    </rPh>
    <rPh sb="4" eb="5">
      <t>メ</t>
    </rPh>
    <phoneticPr fontId="1"/>
  </si>
  <si>
    <t>２２９日目</t>
    <rPh sb="3" eb="4">
      <t>ニチ</t>
    </rPh>
    <rPh sb="4" eb="5">
      <t>メ</t>
    </rPh>
    <phoneticPr fontId="1"/>
  </si>
  <si>
    <t>２３０日目</t>
    <rPh sb="3" eb="4">
      <t>ニチ</t>
    </rPh>
    <rPh sb="4" eb="5">
      <t>メ</t>
    </rPh>
    <phoneticPr fontId="1"/>
  </si>
  <si>
    <t>２３１日目</t>
    <rPh sb="3" eb="4">
      <t>ニチ</t>
    </rPh>
    <rPh sb="4" eb="5">
      <t>メ</t>
    </rPh>
    <phoneticPr fontId="1"/>
  </si>
  <si>
    <t>２３２日目</t>
    <rPh sb="3" eb="4">
      <t>ニチ</t>
    </rPh>
    <rPh sb="4" eb="5">
      <t>メ</t>
    </rPh>
    <phoneticPr fontId="1"/>
  </si>
  <si>
    <t>２３３日目</t>
    <rPh sb="3" eb="4">
      <t>ニチ</t>
    </rPh>
    <rPh sb="4" eb="5">
      <t>メ</t>
    </rPh>
    <phoneticPr fontId="1"/>
  </si>
  <si>
    <t>２３４日目</t>
    <rPh sb="3" eb="4">
      <t>ニチ</t>
    </rPh>
    <rPh sb="4" eb="5">
      <t>メ</t>
    </rPh>
    <phoneticPr fontId="1"/>
  </si>
  <si>
    <t>２３５日目</t>
    <rPh sb="3" eb="4">
      <t>ニチ</t>
    </rPh>
    <rPh sb="4" eb="5">
      <t>メ</t>
    </rPh>
    <phoneticPr fontId="1"/>
  </si>
  <si>
    <t>２３６日目</t>
    <rPh sb="3" eb="4">
      <t>ニチ</t>
    </rPh>
    <rPh sb="4" eb="5">
      <t>メ</t>
    </rPh>
    <phoneticPr fontId="1"/>
  </si>
  <si>
    <t>２３７日目</t>
    <rPh sb="3" eb="4">
      <t>ニチ</t>
    </rPh>
    <rPh sb="4" eb="5">
      <t>メ</t>
    </rPh>
    <phoneticPr fontId="1"/>
  </si>
  <si>
    <t>２３８日目</t>
    <rPh sb="3" eb="4">
      <t>ニチ</t>
    </rPh>
    <rPh sb="4" eb="5">
      <t>メ</t>
    </rPh>
    <phoneticPr fontId="1"/>
  </si>
  <si>
    <t>２３９日目</t>
    <rPh sb="3" eb="4">
      <t>ニチ</t>
    </rPh>
    <rPh sb="4" eb="5">
      <t>メ</t>
    </rPh>
    <phoneticPr fontId="1"/>
  </si>
  <si>
    <t>２４０日目</t>
    <rPh sb="3" eb="4">
      <t>ニチ</t>
    </rPh>
    <rPh sb="4" eb="5">
      <t>メ</t>
    </rPh>
    <phoneticPr fontId="1"/>
  </si>
  <si>
    <t>２４１日目</t>
    <rPh sb="3" eb="4">
      <t>ニチ</t>
    </rPh>
    <rPh sb="4" eb="5">
      <t>メ</t>
    </rPh>
    <phoneticPr fontId="1"/>
  </si>
  <si>
    <t>２４２日目</t>
    <rPh sb="3" eb="4">
      <t>ニチ</t>
    </rPh>
    <rPh sb="4" eb="5">
      <t>メ</t>
    </rPh>
    <phoneticPr fontId="1"/>
  </si>
  <si>
    <t>２４３日目</t>
    <rPh sb="3" eb="4">
      <t>ニチ</t>
    </rPh>
    <rPh sb="4" eb="5">
      <t>メ</t>
    </rPh>
    <phoneticPr fontId="1"/>
  </si>
  <si>
    <t>２４４日目</t>
    <rPh sb="3" eb="4">
      <t>ニチ</t>
    </rPh>
    <rPh sb="4" eb="5">
      <t>メ</t>
    </rPh>
    <phoneticPr fontId="1"/>
  </si>
  <si>
    <t>２４５日目</t>
    <rPh sb="3" eb="4">
      <t>ニチ</t>
    </rPh>
    <rPh sb="4" eb="5">
      <t>メ</t>
    </rPh>
    <phoneticPr fontId="1"/>
  </si>
  <si>
    <t>２４６日目</t>
    <rPh sb="3" eb="4">
      <t>ニチ</t>
    </rPh>
    <rPh sb="4" eb="5">
      <t>メ</t>
    </rPh>
    <phoneticPr fontId="1"/>
  </si>
  <si>
    <t>２４７日目</t>
    <rPh sb="3" eb="4">
      <t>ニチ</t>
    </rPh>
    <rPh sb="4" eb="5">
      <t>メ</t>
    </rPh>
    <phoneticPr fontId="1"/>
  </si>
  <si>
    <t>２４８日目</t>
    <rPh sb="3" eb="4">
      <t>ニチ</t>
    </rPh>
    <rPh sb="4" eb="5">
      <t>メ</t>
    </rPh>
    <phoneticPr fontId="1"/>
  </si>
  <si>
    <t>２４９日目</t>
    <rPh sb="3" eb="4">
      <t>ニチ</t>
    </rPh>
    <rPh sb="4" eb="5">
      <t>メ</t>
    </rPh>
    <phoneticPr fontId="1"/>
  </si>
  <si>
    <t>２５０日目</t>
    <rPh sb="3" eb="4">
      <t>ニチ</t>
    </rPh>
    <rPh sb="4" eb="5">
      <t>メ</t>
    </rPh>
    <phoneticPr fontId="1"/>
  </si>
  <si>
    <t>２５１日目</t>
    <rPh sb="3" eb="4">
      <t>ニチ</t>
    </rPh>
    <rPh sb="4" eb="5">
      <t>メ</t>
    </rPh>
    <phoneticPr fontId="1"/>
  </si>
  <si>
    <t>２５２日目</t>
    <rPh sb="3" eb="4">
      <t>ニチ</t>
    </rPh>
    <rPh sb="4" eb="5">
      <t>メ</t>
    </rPh>
    <phoneticPr fontId="1"/>
  </si>
  <si>
    <t>２５３日目</t>
    <rPh sb="3" eb="4">
      <t>ニチ</t>
    </rPh>
    <rPh sb="4" eb="5">
      <t>メ</t>
    </rPh>
    <phoneticPr fontId="1"/>
  </si>
  <si>
    <t>２５４日目</t>
    <rPh sb="3" eb="4">
      <t>ニチ</t>
    </rPh>
    <rPh sb="4" eb="5">
      <t>メ</t>
    </rPh>
    <phoneticPr fontId="1"/>
  </si>
  <si>
    <t>２５５日目</t>
    <rPh sb="3" eb="4">
      <t>ニチ</t>
    </rPh>
    <rPh sb="4" eb="5">
      <t>メ</t>
    </rPh>
    <phoneticPr fontId="1"/>
  </si>
  <si>
    <t>２５６日目</t>
    <rPh sb="3" eb="4">
      <t>ニチ</t>
    </rPh>
    <rPh sb="4" eb="5">
      <t>メ</t>
    </rPh>
    <phoneticPr fontId="1"/>
  </si>
  <si>
    <t>２５７日目</t>
    <rPh sb="3" eb="4">
      <t>ニチ</t>
    </rPh>
    <rPh sb="4" eb="5">
      <t>メ</t>
    </rPh>
    <phoneticPr fontId="1"/>
  </si>
  <si>
    <t>２５８日目</t>
    <rPh sb="3" eb="4">
      <t>ニチ</t>
    </rPh>
    <rPh sb="4" eb="5">
      <t>メ</t>
    </rPh>
    <phoneticPr fontId="1"/>
  </si>
  <si>
    <t>２５９日目</t>
    <rPh sb="3" eb="4">
      <t>ニチ</t>
    </rPh>
    <rPh sb="4" eb="5">
      <t>メ</t>
    </rPh>
    <phoneticPr fontId="1"/>
  </si>
  <si>
    <t>２６０日目</t>
    <rPh sb="3" eb="4">
      <t>ニチ</t>
    </rPh>
    <rPh sb="4" eb="5">
      <t>メ</t>
    </rPh>
    <phoneticPr fontId="1"/>
  </si>
  <si>
    <t>２６１日目</t>
    <rPh sb="3" eb="4">
      <t>ニチ</t>
    </rPh>
    <rPh sb="4" eb="5">
      <t>メ</t>
    </rPh>
    <phoneticPr fontId="1"/>
  </si>
  <si>
    <t>２６２日目</t>
    <rPh sb="3" eb="4">
      <t>ニチ</t>
    </rPh>
    <rPh sb="4" eb="5">
      <t>メ</t>
    </rPh>
    <phoneticPr fontId="1"/>
  </si>
  <si>
    <t>２６３日目</t>
    <rPh sb="3" eb="4">
      <t>ニチ</t>
    </rPh>
    <rPh sb="4" eb="5">
      <t>メ</t>
    </rPh>
    <phoneticPr fontId="1"/>
  </si>
  <si>
    <t>２６４日目</t>
    <rPh sb="3" eb="4">
      <t>ニチ</t>
    </rPh>
    <rPh sb="4" eb="5">
      <t>メ</t>
    </rPh>
    <phoneticPr fontId="1"/>
  </si>
  <si>
    <t>２６５日目</t>
    <rPh sb="3" eb="4">
      <t>ニチ</t>
    </rPh>
    <rPh sb="4" eb="5">
      <t>メ</t>
    </rPh>
    <phoneticPr fontId="1"/>
  </si>
  <si>
    <t>２６６日目</t>
    <rPh sb="3" eb="4">
      <t>ニチ</t>
    </rPh>
    <rPh sb="4" eb="5">
      <t>メ</t>
    </rPh>
    <phoneticPr fontId="1"/>
  </si>
  <si>
    <t>２６７日目</t>
    <rPh sb="3" eb="4">
      <t>ニチ</t>
    </rPh>
    <rPh sb="4" eb="5">
      <t>メ</t>
    </rPh>
    <phoneticPr fontId="1"/>
  </si>
  <si>
    <t>２６８日目</t>
    <rPh sb="3" eb="4">
      <t>ニチ</t>
    </rPh>
    <rPh sb="4" eb="5">
      <t>メ</t>
    </rPh>
    <phoneticPr fontId="1"/>
  </si>
  <si>
    <t>２６９日目</t>
    <rPh sb="3" eb="4">
      <t>ニチ</t>
    </rPh>
    <rPh sb="4" eb="5">
      <t>メ</t>
    </rPh>
    <phoneticPr fontId="1"/>
  </si>
  <si>
    <t>２７０日目</t>
    <rPh sb="3" eb="4">
      <t>ニチ</t>
    </rPh>
    <rPh sb="4" eb="5">
      <t>メ</t>
    </rPh>
    <phoneticPr fontId="1"/>
  </si>
  <si>
    <t>２７１日目</t>
    <rPh sb="3" eb="4">
      <t>ニチ</t>
    </rPh>
    <rPh sb="4" eb="5">
      <t>メ</t>
    </rPh>
    <phoneticPr fontId="1"/>
  </si>
  <si>
    <t>２７２日目</t>
    <rPh sb="3" eb="4">
      <t>ニチ</t>
    </rPh>
    <rPh sb="4" eb="5">
      <t>メ</t>
    </rPh>
    <phoneticPr fontId="1"/>
  </si>
  <si>
    <t>２７３日目</t>
    <rPh sb="3" eb="4">
      <t>ニチ</t>
    </rPh>
    <rPh sb="4" eb="5">
      <t>メ</t>
    </rPh>
    <phoneticPr fontId="1"/>
  </si>
  <si>
    <t>２７４日目</t>
    <rPh sb="3" eb="4">
      <t>ニチ</t>
    </rPh>
    <rPh sb="4" eb="5">
      <t>メ</t>
    </rPh>
    <phoneticPr fontId="1"/>
  </si>
  <si>
    <t>２７５日目</t>
    <rPh sb="3" eb="4">
      <t>ニチ</t>
    </rPh>
    <rPh sb="4" eb="5">
      <t>メ</t>
    </rPh>
    <phoneticPr fontId="1"/>
  </si>
  <si>
    <t>２７６日目</t>
    <rPh sb="3" eb="4">
      <t>ニチ</t>
    </rPh>
    <rPh sb="4" eb="5">
      <t>メ</t>
    </rPh>
    <phoneticPr fontId="1"/>
  </si>
  <si>
    <t>２７７日目</t>
    <rPh sb="3" eb="4">
      <t>ニチ</t>
    </rPh>
    <rPh sb="4" eb="5">
      <t>メ</t>
    </rPh>
    <phoneticPr fontId="1"/>
  </si>
  <si>
    <t>２７８日目</t>
    <rPh sb="3" eb="4">
      <t>ニチ</t>
    </rPh>
    <rPh sb="4" eb="5">
      <t>メ</t>
    </rPh>
    <phoneticPr fontId="1"/>
  </si>
  <si>
    <t>２７９日目</t>
    <rPh sb="3" eb="4">
      <t>ニチ</t>
    </rPh>
    <rPh sb="4" eb="5">
      <t>メ</t>
    </rPh>
    <phoneticPr fontId="1"/>
  </si>
  <si>
    <t>２８０日目</t>
    <rPh sb="3" eb="4">
      <t>ニチ</t>
    </rPh>
    <rPh sb="4" eb="5">
      <t>メ</t>
    </rPh>
    <phoneticPr fontId="1"/>
  </si>
  <si>
    <t>２８１日目</t>
    <rPh sb="3" eb="4">
      <t>ニチ</t>
    </rPh>
    <rPh sb="4" eb="5">
      <t>メ</t>
    </rPh>
    <phoneticPr fontId="1"/>
  </si>
  <si>
    <t>２８２日目</t>
    <rPh sb="3" eb="4">
      <t>ニチ</t>
    </rPh>
    <rPh sb="4" eb="5">
      <t>メ</t>
    </rPh>
    <phoneticPr fontId="1"/>
  </si>
  <si>
    <t>２８３日目</t>
    <rPh sb="3" eb="4">
      <t>ニチ</t>
    </rPh>
    <rPh sb="4" eb="5">
      <t>メ</t>
    </rPh>
    <phoneticPr fontId="1"/>
  </si>
  <si>
    <t>２８４日目</t>
    <rPh sb="3" eb="4">
      <t>ニチ</t>
    </rPh>
    <rPh sb="4" eb="5">
      <t>メ</t>
    </rPh>
    <phoneticPr fontId="1"/>
  </si>
  <si>
    <t>２８５日目</t>
    <rPh sb="3" eb="4">
      <t>ニチ</t>
    </rPh>
    <rPh sb="4" eb="5">
      <t>メ</t>
    </rPh>
    <phoneticPr fontId="1"/>
  </si>
  <si>
    <t>２８６日目</t>
    <rPh sb="3" eb="4">
      <t>ニチ</t>
    </rPh>
    <rPh sb="4" eb="5">
      <t>メ</t>
    </rPh>
    <phoneticPr fontId="1"/>
  </si>
  <si>
    <t>２８７日目</t>
    <rPh sb="3" eb="4">
      <t>ニチ</t>
    </rPh>
    <rPh sb="4" eb="5">
      <t>メ</t>
    </rPh>
    <phoneticPr fontId="1"/>
  </si>
  <si>
    <t>２８８日目</t>
    <rPh sb="3" eb="4">
      <t>ニチ</t>
    </rPh>
    <rPh sb="4" eb="5">
      <t>メ</t>
    </rPh>
    <phoneticPr fontId="1"/>
  </si>
  <si>
    <t>２８９日目</t>
    <rPh sb="3" eb="4">
      <t>ニチ</t>
    </rPh>
    <rPh sb="4" eb="5">
      <t>メ</t>
    </rPh>
    <phoneticPr fontId="1"/>
  </si>
  <si>
    <t>２９０日目</t>
    <rPh sb="3" eb="4">
      <t>ニチ</t>
    </rPh>
    <rPh sb="4" eb="5">
      <t>メ</t>
    </rPh>
    <phoneticPr fontId="1"/>
  </si>
  <si>
    <t>２９１日目</t>
    <rPh sb="3" eb="4">
      <t>ニチ</t>
    </rPh>
    <rPh sb="4" eb="5">
      <t>メ</t>
    </rPh>
    <phoneticPr fontId="1"/>
  </si>
  <si>
    <t>２９２日目</t>
    <rPh sb="3" eb="4">
      <t>ニチ</t>
    </rPh>
    <rPh sb="4" eb="5">
      <t>メ</t>
    </rPh>
    <phoneticPr fontId="1"/>
  </si>
  <si>
    <t>２９３日目</t>
    <rPh sb="3" eb="4">
      <t>ニチ</t>
    </rPh>
    <rPh sb="4" eb="5">
      <t>メ</t>
    </rPh>
    <phoneticPr fontId="1"/>
  </si>
  <si>
    <t>２９４日目</t>
    <rPh sb="3" eb="4">
      <t>ニチ</t>
    </rPh>
    <rPh sb="4" eb="5">
      <t>メ</t>
    </rPh>
    <phoneticPr fontId="1"/>
  </si>
  <si>
    <t>２９５日目</t>
    <rPh sb="3" eb="4">
      <t>ニチ</t>
    </rPh>
    <rPh sb="4" eb="5">
      <t>メ</t>
    </rPh>
    <phoneticPr fontId="1"/>
  </si>
  <si>
    <t>２９６日目</t>
    <rPh sb="3" eb="4">
      <t>ニチ</t>
    </rPh>
    <rPh sb="4" eb="5">
      <t>メ</t>
    </rPh>
    <phoneticPr fontId="1"/>
  </si>
  <si>
    <t>２９７日目</t>
    <rPh sb="3" eb="4">
      <t>ニチ</t>
    </rPh>
    <rPh sb="4" eb="5">
      <t>メ</t>
    </rPh>
    <phoneticPr fontId="1"/>
  </si>
  <si>
    <t>２９８日目</t>
    <rPh sb="3" eb="4">
      <t>ニチ</t>
    </rPh>
    <rPh sb="4" eb="5">
      <t>メ</t>
    </rPh>
    <phoneticPr fontId="1"/>
  </si>
  <si>
    <t>２９９日目</t>
    <rPh sb="3" eb="4">
      <t>ニチ</t>
    </rPh>
    <rPh sb="4" eb="5">
      <t>メ</t>
    </rPh>
    <phoneticPr fontId="1"/>
  </si>
  <si>
    <t>３００日目</t>
    <rPh sb="3" eb="4">
      <t>ニチ</t>
    </rPh>
    <rPh sb="4" eb="5">
      <t>メ</t>
    </rPh>
    <phoneticPr fontId="1"/>
  </si>
  <si>
    <t>３０１日目</t>
    <rPh sb="3" eb="4">
      <t>ニチ</t>
    </rPh>
    <rPh sb="4" eb="5">
      <t>メ</t>
    </rPh>
    <phoneticPr fontId="1"/>
  </si>
  <si>
    <t>３０２日目</t>
    <rPh sb="3" eb="4">
      <t>ニチ</t>
    </rPh>
    <rPh sb="4" eb="5">
      <t>メ</t>
    </rPh>
    <phoneticPr fontId="1"/>
  </si>
  <si>
    <t>３０３日目</t>
    <rPh sb="3" eb="4">
      <t>ニチ</t>
    </rPh>
    <rPh sb="4" eb="5">
      <t>メ</t>
    </rPh>
    <phoneticPr fontId="1"/>
  </si>
  <si>
    <t>３０４日目</t>
    <rPh sb="3" eb="4">
      <t>ニチ</t>
    </rPh>
    <rPh sb="4" eb="5">
      <t>メ</t>
    </rPh>
    <phoneticPr fontId="1"/>
  </si>
  <si>
    <t>３０５日目</t>
    <rPh sb="3" eb="4">
      <t>ニチ</t>
    </rPh>
    <rPh sb="4" eb="5">
      <t>メ</t>
    </rPh>
    <phoneticPr fontId="1"/>
  </si>
  <si>
    <t>３０６日目</t>
    <rPh sb="3" eb="4">
      <t>ニチ</t>
    </rPh>
    <rPh sb="4" eb="5">
      <t>メ</t>
    </rPh>
    <phoneticPr fontId="1"/>
  </si>
  <si>
    <t>３０７日目</t>
    <rPh sb="3" eb="4">
      <t>ニチ</t>
    </rPh>
    <rPh sb="4" eb="5">
      <t>メ</t>
    </rPh>
    <phoneticPr fontId="1"/>
  </si>
  <si>
    <t>３０８日目</t>
    <rPh sb="3" eb="4">
      <t>ニチ</t>
    </rPh>
    <rPh sb="4" eb="5">
      <t>メ</t>
    </rPh>
    <phoneticPr fontId="1"/>
  </si>
  <si>
    <t>３０９日目</t>
    <rPh sb="3" eb="4">
      <t>ニチ</t>
    </rPh>
    <rPh sb="4" eb="5">
      <t>メ</t>
    </rPh>
    <phoneticPr fontId="1"/>
  </si>
  <si>
    <t>３１０日目</t>
    <rPh sb="3" eb="4">
      <t>ニチ</t>
    </rPh>
    <rPh sb="4" eb="5">
      <t>メ</t>
    </rPh>
    <phoneticPr fontId="1"/>
  </si>
  <si>
    <t>３１１日目</t>
    <rPh sb="3" eb="4">
      <t>ニチ</t>
    </rPh>
    <rPh sb="4" eb="5">
      <t>メ</t>
    </rPh>
    <phoneticPr fontId="1"/>
  </si>
  <si>
    <t>３１２日目</t>
    <rPh sb="3" eb="4">
      <t>ニチ</t>
    </rPh>
    <rPh sb="4" eb="5">
      <t>メ</t>
    </rPh>
    <phoneticPr fontId="1"/>
  </si>
  <si>
    <t>３１３日目</t>
    <rPh sb="3" eb="4">
      <t>ニチ</t>
    </rPh>
    <rPh sb="4" eb="5">
      <t>メ</t>
    </rPh>
    <phoneticPr fontId="1"/>
  </si>
  <si>
    <t>３１４日目</t>
    <rPh sb="3" eb="4">
      <t>ニチ</t>
    </rPh>
    <rPh sb="4" eb="5">
      <t>メ</t>
    </rPh>
    <phoneticPr fontId="1"/>
  </si>
  <si>
    <t>３１５日目</t>
    <rPh sb="3" eb="4">
      <t>ニチ</t>
    </rPh>
    <rPh sb="4" eb="5">
      <t>メ</t>
    </rPh>
    <phoneticPr fontId="1"/>
  </si>
  <si>
    <t>３１６日目</t>
    <rPh sb="3" eb="4">
      <t>ニチ</t>
    </rPh>
    <rPh sb="4" eb="5">
      <t>メ</t>
    </rPh>
    <phoneticPr fontId="1"/>
  </si>
  <si>
    <t>３１７日目</t>
    <rPh sb="3" eb="4">
      <t>ニチ</t>
    </rPh>
    <rPh sb="4" eb="5">
      <t>メ</t>
    </rPh>
    <phoneticPr fontId="1"/>
  </si>
  <si>
    <t>３１８日目</t>
    <rPh sb="3" eb="4">
      <t>ニチ</t>
    </rPh>
    <rPh sb="4" eb="5">
      <t>メ</t>
    </rPh>
    <phoneticPr fontId="1"/>
  </si>
  <si>
    <t>３１９日目</t>
    <rPh sb="3" eb="4">
      <t>ニチ</t>
    </rPh>
    <rPh sb="4" eb="5">
      <t>メ</t>
    </rPh>
    <phoneticPr fontId="1"/>
  </si>
  <si>
    <t>３２０日目</t>
    <rPh sb="3" eb="4">
      <t>ニチ</t>
    </rPh>
    <rPh sb="4" eb="5">
      <t>メ</t>
    </rPh>
    <phoneticPr fontId="1"/>
  </si>
  <si>
    <t>３２１日目</t>
    <rPh sb="3" eb="4">
      <t>ニチ</t>
    </rPh>
    <rPh sb="4" eb="5">
      <t>メ</t>
    </rPh>
    <phoneticPr fontId="1"/>
  </si>
  <si>
    <t>３２２日目</t>
    <rPh sb="3" eb="4">
      <t>ニチ</t>
    </rPh>
    <rPh sb="4" eb="5">
      <t>メ</t>
    </rPh>
    <phoneticPr fontId="1"/>
  </si>
  <si>
    <t>３２３日目</t>
    <rPh sb="3" eb="4">
      <t>ニチ</t>
    </rPh>
    <rPh sb="4" eb="5">
      <t>メ</t>
    </rPh>
    <phoneticPr fontId="1"/>
  </si>
  <si>
    <t>３２４日目</t>
    <rPh sb="3" eb="4">
      <t>ニチ</t>
    </rPh>
    <rPh sb="4" eb="5">
      <t>メ</t>
    </rPh>
    <phoneticPr fontId="1"/>
  </si>
  <si>
    <t>３２５日目</t>
    <rPh sb="3" eb="4">
      <t>ニチ</t>
    </rPh>
    <rPh sb="4" eb="5">
      <t>メ</t>
    </rPh>
    <phoneticPr fontId="1"/>
  </si>
  <si>
    <t>３２６日目</t>
    <rPh sb="3" eb="4">
      <t>ニチ</t>
    </rPh>
    <rPh sb="4" eb="5">
      <t>メ</t>
    </rPh>
    <phoneticPr fontId="1"/>
  </si>
  <si>
    <t>３２７日目</t>
    <rPh sb="3" eb="4">
      <t>ニチ</t>
    </rPh>
    <rPh sb="4" eb="5">
      <t>メ</t>
    </rPh>
    <phoneticPr fontId="1"/>
  </si>
  <si>
    <t>３２８日目</t>
    <rPh sb="3" eb="4">
      <t>ニチ</t>
    </rPh>
    <rPh sb="4" eb="5">
      <t>メ</t>
    </rPh>
    <phoneticPr fontId="1"/>
  </si>
  <si>
    <t>３２９日目</t>
    <rPh sb="3" eb="4">
      <t>ニチ</t>
    </rPh>
    <rPh sb="4" eb="5">
      <t>メ</t>
    </rPh>
    <phoneticPr fontId="1"/>
  </si>
  <si>
    <t>３３０日目</t>
    <rPh sb="3" eb="4">
      <t>ニチ</t>
    </rPh>
    <rPh sb="4" eb="5">
      <t>メ</t>
    </rPh>
    <phoneticPr fontId="1"/>
  </si>
  <si>
    <t>３３１日目</t>
    <rPh sb="3" eb="4">
      <t>ニチ</t>
    </rPh>
    <rPh sb="4" eb="5">
      <t>メ</t>
    </rPh>
    <phoneticPr fontId="1"/>
  </si>
  <si>
    <t>３３２日目</t>
    <rPh sb="3" eb="4">
      <t>ニチ</t>
    </rPh>
    <rPh sb="4" eb="5">
      <t>メ</t>
    </rPh>
    <phoneticPr fontId="1"/>
  </si>
  <si>
    <t>３３３日目</t>
    <rPh sb="3" eb="4">
      <t>ニチ</t>
    </rPh>
    <rPh sb="4" eb="5">
      <t>メ</t>
    </rPh>
    <phoneticPr fontId="1"/>
  </si>
  <si>
    <t>３３４日目</t>
    <rPh sb="3" eb="4">
      <t>ニチ</t>
    </rPh>
    <rPh sb="4" eb="5">
      <t>メ</t>
    </rPh>
    <phoneticPr fontId="1"/>
  </si>
  <si>
    <t>３３５日目</t>
    <rPh sb="3" eb="4">
      <t>ニチ</t>
    </rPh>
    <rPh sb="4" eb="5">
      <t>メ</t>
    </rPh>
    <phoneticPr fontId="1"/>
  </si>
  <si>
    <t>３３６日目</t>
    <rPh sb="3" eb="4">
      <t>ニチ</t>
    </rPh>
    <rPh sb="4" eb="5">
      <t>メ</t>
    </rPh>
    <phoneticPr fontId="1"/>
  </si>
  <si>
    <t>３３７日目</t>
    <rPh sb="3" eb="4">
      <t>ニチ</t>
    </rPh>
    <rPh sb="4" eb="5">
      <t>メ</t>
    </rPh>
    <phoneticPr fontId="1"/>
  </si>
  <si>
    <t>３３８日目</t>
    <rPh sb="3" eb="4">
      <t>ニチ</t>
    </rPh>
    <rPh sb="4" eb="5">
      <t>メ</t>
    </rPh>
    <phoneticPr fontId="1"/>
  </si>
  <si>
    <t>３３９日目</t>
    <rPh sb="3" eb="4">
      <t>ニチ</t>
    </rPh>
    <rPh sb="4" eb="5">
      <t>メ</t>
    </rPh>
    <phoneticPr fontId="1"/>
  </si>
  <si>
    <t>３４０日目</t>
    <rPh sb="3" eb="4">
      <t>ニチ</t>
    </rPh>
    <rPh sb="4" eb="5">
      <t>メ</t>
    </rPh>
    <phoneticPr fontId="1"/>
  </si>
  <si>
    <t>３４１日目</t>
    <rPh sb="3" eb="4">
      <t>ニチ</t>
    </rPh>
    <rPh sb="4" eb="5">
      <t>メ</t>
    </rPh>
    <phoneticPr fontId="1"/>
  </si>
  <si>
    <t>３４２日目</t>
    <rPh sb="3" eb="4">
      <t>ニチ</t>
    </rPh>
    <rPh sb="4" eb="5">
      <t>メ</t>
    </rPh>
    <phoneticPr fontId="1"/>
  </si>
  <si>
    <t>３４３日目</t>
    <rPh sb="3" eb="4">
      <t>ニチ</t>
    </rPh>
    <rPh sb="4" eb="5">
      <t>メ</t>
    </rPh>
    <phoneticPr fontId="1"/>
  </si>
  <si>
    <t>３４４日目</t>
    <rPh sb="3" eb="4">
      <t>ニチ</t>
    </rPh>
    <rPh sb="4" eb="5">
      <t>メ</t>
    </rPh>
    <phoneticPr fontId="1"/>
  </si>
  <si>
    <t>３４５日目</t>
    <rPh sb="3" eb="4">
      <t>ニチ</t>
    </rPh>
    <rPh sb="4" eb="5">
      <t>メ</t>
    </rPh>
    <phoneticPr fontId="1"/>
  </si>
  <si>
    <t>３４６日目</t>
    <rPh sb="3" eb="4">
      <t>ニチ</t>
    </rPh>
    <rPh sb="4" eb="5">
      <t>メ</t>
    </rPh>
    <phoneticPr fontId="1"/>
  </si>
  <si>
    <t>３４７日目</t>
    <rPh sb="3" eb="4">
      <t>ニチ</t>
    </rPh>
    <rPh sb="4" eb="5">
      <t>メ</t>
    </rPh>
    <phoneticPr fontId="1"/>
  </si>
  <si>
    <t>３４８日目</t>
    <rPh sb="3" eb="4">
      <t>ニチ</t>
    </rPh>
    <rPh sb="4" eb="5">
      <t>メ</t>
    </rPh>
    <phoneticPr fontId="1"/>
  </si>
  <si>
    <t>３４９日目</t>
    <rPh sb="3" eb="4">
      <t>ニチ</t>
    </rPh>
    <rPh sb="4" eb="5">
      <t>メ</t>
    </rPh>
    <phoneticPr fontId="1"/>
  </si>
  <si>
    <t>３５０日目</t>
    <rPh sb="3" eb="4">
      <t>ニチ</t>
    </rPh>
    <rPh sb="4" eb="5">
      <t>メ</t>
    </rPh>
    <phoneticPr fontId="1"/>
  </si>
  <si>
    <t>３５１日目</t>
    <rPh sb="3" eb="4">
      <t>ニチ</t>
    </rPh>
    <rPh sb="4" eb="5">
      <t>メ</t>
    </rPh>
    <phoneticPr fontId="1"/>
  </si>
  <si>
    <t>３５２日目</t>
    <rPh sb="3" eb="4">
      <t>ニチ</t>
    </rPh>
    <rPh sb="4" eb="5">
      <t>メ</t>
    </rPh>
    <phoneticPr fontId="1"/>
  </si>
  <si>
    <t>３５３日目</t>
    <rPh sb="3" eb="4">
      <t>ニチ</t>
    </rPh>
    <rPh sb="4" eb="5">
      <t>メ</t>
    </rPh>
    <phoneticPr fontId="1"/>
  </si>
  <si>
    <t>３５４日目</t>
    <rPh sb="3" eb="4">
      <t>ニチ</t>
    </rPh>
    <rPh sb="4" eb="5">
      <t>メ</t>
    </rPh>
    <phoneticPr fontId="1"/>
  </si>
  <si>
    <t>３５５日目</t>
    <rPh sb="3" eb="4">
      <t>ニチ</t>
    </rPh>
    <rPh sb="4" eb="5">
      <t>メ</t>
    </rPh>
    <phoneticPr fontId="1"/>
  </si>
  <si>
    <t>３５６日目</t>
    <rPh sb="3" eb="4">
      <t>ニチ</t>
    </rPh>
    <rPh sb="4" eb="5">
      <t>メ</t>
    </rPh>
    <phoneticPr fontId="1"/>
  </si>
  <si>
    <t>３５７日目</t>
    <rPh sb="3" eb="4">
      <t>ニチ</t>
    </rPh>
    <rPh sb="4" eb="5">
      <t>メ</t>
    </rPh>
    <phoneticPr fontId="1"/>
  </si>
  <si>
    <t>３５８日目</t>
    <rPh sb="3" eb="4">
      <t>ニチ</t>
    </rPh>
    <rPh sb="4" eb="5">
      <t>メ</t>
    </rPh>
    <phoneticPr fontId="1"/>
  </si>
  <si>
    <t>３５９日目</t>
    <rPh sb="3" eb="4">
      <t>ニチ</t>
    </rPh>
    <rPh sb="4" eb="5">
      <t>メ</t>
    </rPh>
    <phoneticPr fontId="1"/>
  </si>
  <si>
    <t>３６０日目</t>
    <rPh sb="3" eb="4">
      <t>ニチ</t>
    </rPh>
    <rPh sb="4" eb="5">
      <t>メ</t>
    </rPh>
    <phoneticPr fontId="1"/>
  </si>
  <si>
    <t>３６１日目</t>
    <rPh sb="3" eb="4">
      <t>ニチ</t>
    </rPh>
    <rPh sb="4" eb="5">
      <t>メ</t>
    </rPh>
    <phoneticPr fontId="1"/>
  </si>
  <si>
    <t>３６２日目</t>
    <rPh sb="3" eb="4">
      <t>ニチ</t>
    </rPh>
    <rPh sb="4" eb="5">
      <t>メ</t>
    </rPh>
    <phoneticPr fontId="1"/>
  </si>
  <si>
    <t>３６３日目</t>
    <rPh sb="3" eb="4">
      <t>ニチ</t>
    </rPh>
    <rPh sb="4" eb="5">
      <t>メ</t>
    </rPh>
    <phoneticPr fontId="1"/>
  </si>
  <si>
    <t>３６４日目</t>
    <rPh sb="3" eb="4">
      <t>ニチ</t>
    </rPh>
    <rPh sb="4" eb="5">
      <t>メ</t>
    </rPh>
    <phoneticPr fontId="1"/>
  </si>
  <si>
    <t>３６５日目</t>
    <rPh sb="3" eb="4">
      <t>ニチ</t>
    </rPh>
    <rPh sb="4" eb="5">
      <t>メ</t>
    </rPh>
    <phoneticPr fontId="1"/>
  </si>
  <si>
    <t>合計</t>
    <rPh sb="0" eb="2">
      <t>ゴウケイ</t>
    </rPh>
    <phoneticPr fontId="1"/>
  </si>
  <si>
    <t>調整額</t>
    <rPh sb="0" eb="2">
      <t>チョウセイ</t>
    </rPh>
    <rPh sb="2" eb="3">
      <t>ガク</t>
    </rPh>
    <phoneticPr fontId="1"/>
  </si>
  <si>
    <t>（第４６条）</t>
    <phoneticPr fontId="1"/>
  </si>
  <si>
    <t>※減額はマイナス入力</t>
    <rPh sb="1" eb="3">
      <t>ゲンガク</t>
    </rPh>
    <rPh sb="8" eb="10">
      <t>ニュウリョク</t>
    </rPh>
    <phoneticPr fontId="1"/>
  </si>
  <si>
    <t>　増額はプラス入力</t>
    <rPh sb="1" eb="3">
      <t>ゾウガク</t>
    </rPh>
    <rPh sb="7" eb="9">
      <t>ニュウリョク</t>
    </rPh>
    <phoneticPr fontId="1"/>
  </si>
  <si>
    <t>別記様式第４号（第９条関係・外国旅行）</t>
    <rPh sb="4" eb="5">
      <t>ダイ</t>
    </rPh>
    <rPh sb="14" eb="16">
      <t>ガイコク</t>
    </rPh>
    <rPh sb="16" eb="18">
      <t>リョコウ</t>
    </rPh>
    <phoneticPr fontId="1"/>
  </si>
  <si>
    <t>旅費</t>
    <phoneticPr fontId="1"/>
  </si>
  <si>
    <t>精　算</t>
  </si>
  <si>
    <t>仮　払</t>
  </si>
  <si>
    <t>旅行期間：</t>
    <rPh sb="0" eb="2">
      <t>リョコウ</t>
    </rPh>
    <rPh sb="2" eb="4">
      <t>キカン</t>
    </rPh>
    <phoneticPr fontId="1"/>
  </si>
  <si>
    <t>職員</t>
    <rPh sb="0" eb="2">
      <t>ショクイン</t>
    </rPh>
    <phoneticPr fontId="1"/>
  </si>
  <si>
    <t>主要用務先：</t>
    <rPh sb="0" eb="2">
      <t>シュヨウ</t>
    </rPh>
    <rPh sb="2" eb="4">
      <t>ヨウム</t>
    </rPh>
    <rPh sb="4" eb="5">
      <t>サキ</t>
    </rPh>
    <phoneticPr fontId="1"/>
  </si>
  <si>
    <t>交通費</t>
    <rPh sb="0" eb="3">
      <t>コウツウヒ</t>
    </rPh>
    <phoneticPr fontId="1"/>
  </si>
  <si>
    <t>滞在費</t>
    <rPh sb="0" eb="3">
      <t>タイザイヒ</t>
    </rPh>
    <phoneticPr fontId="1"/>
  </si>
  <si>
    <t>旅行雑費</t>
    <rPh sb="0" eb="2">
      <t>リョコウ</t>
    </rPh>
    <rPh sb="2" eb="4">
      <t>ザッピ</t>
    </rPh>
    <phoneticPr fontId="1"/>
  </si>
  <si>
    <t>調整額</t>
    <rPh sb="0" eb="3">
      <t>チョウセイガク</t>
    </rPh>
    <phoneticPr fontId="1"/>
  </si>
  <si>
    <t>旅費支給額</t>
    <rPh sb="0" eb="2">
      <t>リョヒ</t>
    </rPh>
    <rPh sb="2" eb="5">
      <t>シキュウガク</t>
    </rPh>
    <phoneticPr fontId="1"/>
  </si>
  <si>
    <t>仮払額</t>
  </si>
  <si>
    <t>精算額</t>
  </si>
  <si>
    <t>追給額</t>
  </si>
  <si>
    <t>返納額</t>
  </si>
  <si>
    <t>国内課税</t>
    <rPh sb="0" eb="2">
      <t>コクナイ</t>
    </rPh>
    <rPh sb="2" eb="4">
      <t>カゼイ</t>
    </rPh>
    <phoneticPr fontId="1"/>
  </si>
  <si>
    <t>外国不課税</t>
    <rPh sb="0" eb="2">
      <t>ガイコク</t>
    </rPh>
    <rPh sb="2" eb="5">
      <t>フカゼイ</t>
    </rPh>
    <phoneticPr fontId="1"/>
  </si>
  <si>
    <t>外国課税</t>
    <rPh sb="0" eb="2">
      <t>ガイコク</t>
    </rPh>
    <rPh sb="2" eb="4">
      <t>カゼイ</t>
    </rPh>
    <phoneticPr fontId="1"/>
  </si>
  <si>
    <t>【表１】</t>
    <rPh sb="1" eb="2">
      <t>ヒョウ</t>
    </rPh>
    <phoneticPr fontId="1"/>
  </si>
  <si>
    <t>旅費の種類</t>
    <rPh sb="0" eb="2">
      <t>リョヒ</t>
    </rPh>
    <rPh sb="3" eb="5">
      <t>シュルイ</t>
    </rPh>
    <phoneticPr fontId="1"/>
  </si>
  <si>
    <t>交通手段</t>
    <rPh sb="0" eb="2">
      <t>コウツウ</t>
    </rPh>
    <rPh sb="2" eb="4">
      <t>シュダン</t>
    </rPh>
    <phoneticPr fontId="1"/>
  </si>
  <si>
    <t>国内交通費</t>
    <rPh sb="0" eb="2">
      <t>コクナイ</t>
    </rPh>
    <rPh sb="2" eb="5">
      <t>コウツウヒ</t>
    </rPh>
    <phoneticPr fontId="1"/>
  </si>
  <si>
    <t>外国交通費</t>
    <rPh sb="0" eb="2">
      <t>ガイコク</t>
    </rPh>
    <rPh sb="2" eb="5">
      <t>コウツウヒ</t>
    </rPh>
    <phoneticPr fontId="1"/>
  </si>
  <si>
    <t>申告金額</t>
    <rPh sb="0" eb="2">
      <t>シンコク</t>
    </rPh>
    <rPh sb="2" eb="4">
      <t>キンガク</t>
    </rPh>
    <phoneticPr fontId="1"/>
  </si>
  <si>
    <t>主要交通
手段</t>
    <rPh sb="0" eb="2">
      <t>シュヨウ</t>
    </rPh>
    <rPh sb="2" eb="4">
      <t>コウツウ</t>
    </rPh>
    <rPh sb="5" eb="7">
      <t>シュダン</t>
    </rPh>
    <phoneticPr fontId="1"/>
  </si>
  <si>
    <t>鉄道</t>
    <rPh sb="0" eb="2">
      <t>テツドウ</t>
    </rPh>
    <phoneticPr fontId="1"/>
  </si>
  <si>
    <t>航空機</t>
    <rPh sb="0" eb="3">
      <t>コウクウキ</t>
    </rPh>
    <phoneticPr fontId="1"/>
  </si>
  <si>
    <t>船</t>
    <rPh sb="0" eb="1">
      <t>フネ</t>
    </rPh>
    <phoneticPr fontId="1"/>
  </si>
  <si>
    <t>バス</t>
    <phoneticPr fontId="1"/>
  </si>
  <si>
    <t>往路</t>
    <rPh sb="0" eb="2">
      <t>オウロ</t>
    </rPh>
    <phoneticPr fontId="1"/>
  </si>
  <si>
    <t>復路</t>
    <rPh sb="0" eb="2">
      <t>フクロ</t>
    </rPh>
    <phoneticPr fontId="1"/>
  </si>
  <si>
    <t>その他</t>
    <rPh sb="2" eb="3">
      <t>タ</t>
    </rPh>
    <phoneticPr fontId="1"/>
  </si>
  <si>
    <t>近距離
交通費</t>
    <rPh sb="0" eb="3">
      <t>キンキョリ</t>
    </rPh>
    <rPh sb="4" eb="7">
      <t>コウツウヒ</t>
    </rPh>
    <phoneticPr fontId="1"/>
  </si>
  <si>
    <t>交通費計</t>
    <rPh sb="0" eb="3">
      <t>コウツウヒ</t>
    </rPh>
    <rPh sb="3" eb="4">
      <t>ケイ</t>
    </rPh>
    <phoneticPr fontId="1"/>
  </si>
  <si>
    <t>【表２－１】</t>
    <rPh sb="1" eb="2">
      <t>ヒョウ</t>
    </rPh>
    <phoneticPr fontId="1"/>
  </si>
  <si>
    <t>【表３】</t>
  </si>
  <si>
    <t>国内滞在費</t>
    <rPh sb="0" eb="2">
      <t>コクナイ</t>
    </rPh>
    <rPh sb="2" eb="5">
      <t>タイザイヒ</t>
    </rPh>
    <phoneticPr fontId="1"/>
  </si>
  <si>
    <t>外国滞在費</t>
    <rPh sb="0" eb="2">
      <t>ガイコク</t>
    </rPh>
    <rPh sb="2" eb="5">
      <t>タイザイヒ</t>
    </rPh>
    <phoneticPr fontId="1"/>
  </si>
  <si>
    <t>金額</t>
    <rPh sb="0" eb="2">
      <t>キンガク</t>
    </rPh>
    <phoneticPr fontId="1"/>
  </si>
  <si>
    <t>外国旅費のうち課税対象のみ「１」</t>
    <rPh sb="0" eb="2">
      <t>ガイコク</t>
    </rPh>
    <rPh sb="2" eb="4">
      <t>リョヒ</t>
    </rPh>
    <rPh sb="7" eb="9">
      <t>カゼイ</t>
    </rPh>
    <rPh sb="9" eb="11">
      <t>タイショウ</t>
    </rPh>
    <phoneticPr fontId="1"/>
  </si>
  <si>
    <t>昼食費</t>
    <rPh sb="0" eb="2">
      <t>チュウショク</t>
    </rPh>
    <rPh sb="2" eb="3">
      <t>ヒ</t>
    </rPh>
    <phoneticPr fontId="1"/>
  </si>
  <si>
    <t>夕食費</t>
    <rPh sb="0" eb="2">
      <t>ユウショク</t>
    </rPh>
    <rPh sb="2" eb="3">
      <t>ヒ</t>
    </rPh>
    <phoneticPr fontId="1"/>
  </si>
  <si>
    <t>朝食費</t>
    <rPh sb="0" eb="2">
      <t>チョウショク</t>
    </rPh>
    <rPh sb="2" eb="3">
      <t>ヒ</t>
    </rPh>
    <phoneticPr fontId="1"/>
  </si>
  <si>
    <t>宿泊料</t>
    <rPh sb="0" eb="3">
      <t>シュクハクリョウ</t>
    </rPh>
    <phoneticPr fontId="1"/>
  </si>
  <si>
    <t>借上宿舎費</t>
    <rPh sb="0" eb="1">
      <t>カ</t>
    </rPh>
    <rPh sb="1" eb="2">
      <t>ア</t>
    </rPh>
    <rPh sb="2" eb="4">
      <t>シュクシャ</t>
    </rPh>
    <rPh sb="4" eb="5">
      <t>ヒ</t>
    </rPh>
    <phoneticPr fontId="1"/>
  </si>
  <si>
    <t>計</t>
    <rPh sb="0" eb="1">
      <t>ケイ</t>
    </rPh>
    <phoneticPr fontId="1"/>
  </si>
  <si>
    <t>※　内訳は次頁のとおり</t>
    <rPh sb="2" eb="4">
      <t>ウチワケ</t>
    </rPh>
    <rPh sb="5" eb="7">
      <t>ジページ</t>
    </rPh>
    <phoneticPr fontId="1"/>
  </si>
  <si>
    <t>【表４】</t>
    <rPh sb="1" eb="2">
      <t>ヒョウ</t>
    </rPh>
    <phoneticPr fontId="1"/>
  </si>
  <si>
    <t>（第４６条）</t>
  </si>
  <si>
    <t>※減額はマイナス入力，増額はプラス入力</t>
    <rPh sb="17" eb="19">
      <t>ニュウリョク</t>
    </rPh>
    <phoneticPr fontId="1"/>
  </si>
  <si>
    <t>国内「1」</t>
    <rPh sb="0" eb="2">
      <t>コクナイ</t>
    </rPh>
    <phoneticPr fontId="1"/>
  </si>
  <si>
    <t>外国「2」</t>
    <phoneticPr fontId="1"/>
  </si>
  <si>
    <t>【表２－２】</t>
    <rPh sb="1" eb="2">
      <t>ヒョウ</t>
    </rPh>
    <phoneticPr fontId="1"/>
  </si>
  <si>
    <t>滞在費（内訳）</t>
    <rPh sb="0" eb="3">
      <t>タイザイヒ</t>
    </rPh>
    <rPh sb="4" eb="6">
      <t>ウチワケ</t>
    </rPh>
    <phoneticPr fontId="1"/>
  </si>
  <si>
    <t>※１　地域の区分は，１＝指定都市　２＝甲地　３＝乙地　４＝丙地　５＝国内　０＝機中泊</t>
    <rPh sb="3" eb="5">
      <t>チイキ</t>
    </rPh>
    <rPh sb="6" eb="8">
      <t>クブン</t>
    </rPh>
    <rPh sb="34" eb="36">
      <t>コクナイ</t>
    </rPh>
    <phoneticPr fontId="1"/>
  </si>
  <si>
    <t>※２　定額支給の場合，宿泊地の地域区分が「５　国内」の行以外は空欄。</t>
    <rPh sb="3" eb="5">
      <t>テイガク</t>
    </rPh>
    <rPh sb="5" eb="7">
      <t>シキュウ</t>
    </rPh>
    <rPh sb="8" eb="10">
      <t>バアイ</t>
    </rPh>
    <rPh sb="31" eb="33">
      <t>クウラン</t>
    </rPh>
    <phoneticPr fontId="1"/>
  </si>
  <si>
    <t>※３　定額支給の場合は空欄，宿舎等借上の場合は「０」を入力すること。</t>
    <rPh sb="3" eb="5">
      <t>テイガク</t>
    </rPh>
    <rPh sb="5" eb="7">
      <t>シキュウ</t>
    </rPh>
    <rPh sb="8" eb="10">
      <t>バアイ</t>
    </rPh>
    <rPh sb="11" eb="13">
      <t>クウラン</t>
    </rPh>
    <rPh sb="14" eb="16">
      <t>シュクシャ</t>
    </rPh>
    <rPh sb="16" eb="17">
      <t>トウ</t>
    </rPh>
    <rPh sb="17" eb="18">
      <t>カ</t>
    </rPh>
    <rPh sb="18" eb="19">
      <t>ア</t>
    </rPh>
    <rPh sb="20" eb="22">
      <t>バアイ</t>
    </rPh>
    <rPh sb="27" eb="29">
      <t>ニュウリョク</t>
    </rPh>
    <phoneticPr fontId="1"/>
  </si>
  <si>
    <t>主用務地等</t>
    <rPh sb="0" eb="1">
      <t>シュ</t>
    </rPh>
    <rPh sb="1" eb="4">
      <t>ヨウムチ</t>
    </rPh>
    <rPh sb="4" eb="5">
      <t>トウ</t>
    </rPh>
    <phoneticPr fontId="1"/>
  </si>
  <si>
    <t>宿泊地</t>
    <rPh sb="0" eb="3">
      <t>シュクハクチ</t>
    </rPh>
    <phoneticPr fontId="1"/>
  </si>
  <si>
    <t>昼食区分※１</t>
    <rPh sb="0" eb="2">
      <t>チュウショク</t>
    </rPh>
    <rPh sb="2" eb="4">
      <t>クブン</t>
    </rPh>
    <phoneticPr fontId="1"/>
  </si>
  <si>
    <r>
      <t xml:space="preserve">宿泊区分※１
</t>
    </r>
    <r>
      <rPr>
        <sz val="9"/>
        <color theme="1"/>
        <rFont val="ＭＳ ゴシック"/>
        <family val="3"/>
        <charset val="128"/>
      </rPr>
      <t>（朝夕食含む）</t>
    </r>
    <rPh sb="0" eb="2">
      <t>シュクハク</t>
    </rPh>
    <rPh sb="2" eb="4">
      <t>クブン</t>
    </rPh>
    <rPh sb="8" eb="9">
      <t>アサ</t>
    </rPh>
    <rPh sb="9" eb="11">
      <t>ユウショク</t>
    </rPh>
    <rPh sb="11" eb="12">
      <t>フク</t>
    </rPh>
    <phoneticPr fontId="1"/>
  </si>
  <si>
    <t>滞在費
支給計</t>
    <rPh sb="0" eb="3">
      <t>タイザイヒ</t>
    </rPh>
    <rPh sb="4" eb="6">
      <t>シキュウ</t>
    </rPh>
    <rPh sb="6" eb="7">
      <t>ケイ</t>
    </rPh>
    <phoneticPr fontId="1"/>
  </si>
  <si>
    <t>うち国内分</t>
    <phoneticPr fontId="1"/>
  </si>
  <si>
    <t>宿泊施設
利用料</t>
    <rPh sb="0" eb="2">
      <t>シュクハク</t>
    </rPh>
    <rPh sb="2" eb="4">
      <t>シセツ</t>
    </rPh>
    <rPh sb="5" eb="8">
      <t>リヨウリョウ</t>
    </rPh>
    <phoneticPr fontId="1"/>
  </si>
  <si>
    <t>（宿泊料上限額）</t>
    <rPh sb="1" eb="3">
      <t>シュクハク</t>
    </rPh>
    <rPh sb="3" eb="4">
      <t>リョウ</t>
    </rPh>
    <rPh sb="4" eb="6">
      <t>ジョウゲン</t>
    </rPh>
    <rPh sb="6" eb="7">
      <t>ガク</t>
    </rPh>
    <phoneticPr fontId="1"/>
  </si>
  <si>
    <t>実費額（国内のみ）</t>
    <rPh sb="0" eb="2">
      <t>ジッピ</t>
    </rPh>
    <rPh sb="2" eb="3">
      <t>ガク</t>
    </rPh>
    <rPh sb="4" eb="6">
      <t>コクナイ</t>
    </rPh>
    <phoneticPr fontId="1"/>
  </si>
  <si>
    <t>実費額※２</t>
    <phoneticPr fontId="1"/>
  </si>
  <si>
    <t>昼食区分</t>
    <rPh sb="0" eb="2">
      <t>チュウショク</t>
    </rPh>
    <rPh sb="2" eb="4">
      <t>クブン</t>
    </rPh>
    <phoneticPr fontId="1"/>
  </si>
  <si>
    <t>宿泊区分</t>
    <rPh sb="0" eb="2">
      <t>シュクハク</t>
    </rPh>
    <rPh sb="2" eb="4">
      <t>クブン</t>
    </rPh>
    <phoneticPr fontId="1"/>
  </si>
  <si>
    <t>機中泊</t>
    <rPh sb="0" eb="2">
      <t>キチュウ</t>
    </rPh>
    <rPh sb="2" eb="3">
      <t>ハク</t>
    </rPh>
    <phoneticPr fontId="1"/>
  </si>
  <si>
    <t>1日目</t>
    <rPh sb="1" eb="3">
      <t>ニチメ</t>
    </rPh>
    <phoneticPr fontId="1"/>
  </si>
  <si>
    <t>指定都市</t>
    <rPh sb="0" eb="2">
      <t>シテイ</t>
    </rPh>
    <rPh sb="2" eb="4">
      <t>トシ</t>
    </rPh>
    <phoneticPr fontId="1"/>
  </si>
  <si>
    <t>2日目</t>
    <rPh sb="1" eb="3">
      <t>ニチメ</t>
    </rPh>
    <phoneticPr fontId="1"/>
  </si>
  <si>
    <t>甲地</t>
    <rPh sb="0" eb="1">
      <t>コウ</t>
    </rPh>
    <rPh sb="1" eb="2">
      <t>チ</t>
    </rPh>
    <phoneticPr fontId="1"/>
  </si>
  <si>
    <t>3日目</t>
    <rPh sb="1" eb="3">
      <t>ニチメ</t>
    </rPh>
    <phoneticPr fontId="1"/>
  </si>
  <si>
    <t>乙地</t>
    <rPh sb="0" eb="1">
      <t>オツ</t>
    </rPh>
    <rPh sb="1" eb="2">
      <t>チ</t>
    </rPh>
    <phoneticPr fontId="1"/>
  </si>
  <si>
    <t>4日目</t>
    <rPh sb="1" eb="3">
      <t>ニチメ</t>
    </rPh>
    <phoneticPr fontId="1"/>
  </si>
  <si>
    <t>丙地</t>
    <rPh sb="0" eb="1">
      <t>ヘイ</t>
    </rPh>
    <rPh sb="1" eb="2">
      <t>チ</t>
    </rPh>
    <phoneticPr fontId="1"/>
  </si>
  <si>
    <t>5日目</t>
    <rPh sb="1" eb="3">
      <t>ニチメ</t>
    </rPh>
    <phoneticPr fontId="1"/>
  </si>
  <si>
    <t>国内</t>
    <rPh sb="0" eb="2">
      <t>コクナイ</t>
    </rPh>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</si>
  <si>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</si>
  <si>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</si>
  <si>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</si>
  <si>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</si>
  <si>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</si>
  <si>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t>11日目</t>
    <rPh sb="2" eb="4">
      <t>ニチメ</t>
    </rPh>
    <phoneticPr fontId="1"/>
  </si>
  <si>
    <t>12日目</t>
    <rPh sb="2" eb="4">
      <t>ニチメ</t>
    </rPh>
    <phoneticPr fontId="1"/>
  </si>
  <si>
    <t>13日目</t>
    <rPh sb="2" eb="4">
      <t>ニチメ</t>
    </rPh>
    <phoneticPr fontId="1"/>
  </si>
  <si>
    <t>14日目</t>
    <rPh sb="2" eb="4">
      <t>ニチメ</t>
    </rPh>
    <phoneticPr fontId="1"/>
  </si>
  <si>
    <t>15日目</t>
    <rPh sb="2" eb="4">
      <t>ニチメ</t>
    </rPh>
    <phoneticPr fontId="1"/>
  </si>
  <si>
    <t>16日目</t>
    <rPh sb="2" eb="4">
      <t>ニチメ</t>
    </rPh>
    <phoneticPr fontId="1"/>
  </si>
  <si>
    <t>17日目</t>
    <rPh sb="2" eb="4">
      <t>ニチメ</t>
    </rPh>
    <phoneticPr fontId="1"/>
  </si>
  <si>
    <t>18日目</t>
    <rPh sb="2" eb="4">
      <t>ニチメ</t>
    </rPh>
    <phoneticPr fontId="1"/>
  </si>
  <si>
    <t>19日目</t>
    <rPh sb="2" eb="4">
      <t>ニチメ</t>
    </rPh>
    <phoneticPr fontId="1"/>
  </si>
  <si>
    <t>20日目</t>
    <rPh sb="2" eb="4">
      <t>ニチメ</t>
    </rPh>
    <phoneticPr fontId="1"/>
  </si>
  <si>
    <t>21日目</t>
    <rPh sb="2" eb="4">
      <t>ニチメ</t>
    </rPh>
    <phoneticPr fontId="1"/>
  </si>
  <si>
    <t>22日目</t>
    <rPh sb="2" eb="4">
      <t>ニチメ</t>
    </rPh>
    <phoneticPr fontId="1"/>
  </si>
  <si>
    <t>23日目</t>
    <rPh sb="2" eb="4">
      <t>ニチメ</t>
    </rPh>
    <phoneticPr fontId="1"/>
  </si>
  <si>
    <t>24日目</t>
    <rPh sb="2" eb="4">
      <t>ニチメ</t>
    </rPh>
    <phoneticPr fontId="1"/>
  </si>
  <si>
    <t>25日目</t>
    <rPh sb="2" eb="4">
      <t>ニチメ</t>
    </rPh>
    <phoneticPr fontId="1"/>
  </si>
  <si>
    <t>26日目</t>
    <rPh sb="2" eb="4">
      <t>ニチメ</t>
    </rPh>
    <phoneticPr fontId="1"/>
  </si>
  <si>
    <t>27日目</t>
    <rPh sb="2" eb="4">
      <t>ニチメ</t>
    </rPh>
    <phoneticPr fontId="1"/>
  </si>
  <si>
    <t>28日目</t>
    <rPh sb="2" eb="4">
      <t>ニチメ</t>
    </rPh>
    <phoneticPr fontId="1"/>
  </si>
  <si>
    <t>29日目</t>
    <rPh sb="2" eb="4">
      <t>ニチメ</t>
    </rPh>
    <phoneticPr fontId="1"/>
  </si>
  <si>
    <t>30日目</t>
    <rPh sb="2" eb="4">
      <t>ニチメ</t>
    </rPh>
    <phoneticPr fontId="1"/>
  </si>
  <si>
    <t>31日目</t>
    <rPh sb="2" eb="4">
      <t>ニチメ</t>
    </rPh>
    <phoneticPr fontId="1"/>
  </si>
  <si>
    <t>32日目</t>
    <rPh sb="2" eb="4">
      <t>ニチメ</t>
    </rPh>
    <phoneticPr fontId="1"/>
  </si>
  <si>
    <t>33日目</t>
    <rPh sb="2" eb="4">
      <t>ニチメ</t>
    </rPh>
    <phoneticPr fontId="1"/>
  </si>
  <si>
    <t>34日目</t>
    <rPh sb="2" eb="4">
      <t>ニチメ</t>
    </rPh>
    <phoneticPr fontId="1"/>
  </si>
  <si>
    <t>35日目</t>
    <rPh sb="2" eb="4">
      <t>ニチメ</t>
    </rPh>
    <phoneticPr fontId="1"/>
  </si>
  <si>
    <t>36日目</t>
    <rPh sb="2" eb="4">
      <t>ニチメ</t>
    </rPh>
    <phoneticPr fontId="1"/>
  </si>
  <si>
    <t>37日目</t>
    <rPh sb="2" eb="4">
      <t>ニチメ</t>
    </rPh>
    <phoneticPr fontId="1"/>
  </si>
  <si>
    <t>38日目</t>
    <rPh sb="2" eb="4">
      <t>ニチメ</t>
    </rPh>
    <phoneticPr fontId="1"/>
  </si>
  <si>
    <t>39日目</t>
    <rPh sb="2" eb="4">
      <t>ニチメ</t>
    </rPh>
    <phoneticPr fontId="1"/>
  </si>
  <si>
    <t>40日目</t>
    <rPh sb="2" eb="4">
      <t>ニチメ</t>
    </rPh>
    <phoneticPr fontId="1"/>
  </si>
  <si>
    <t>41日目</t>
    <rPh sb="2" eb="4">
      <t>ニチメ</t>
    </rPh>
    <phoneticPr fontId="1"/>
  </si>
  <si>
    <t>42日目</t>
    <rPh sb="2" eb="4">
      <t>ニチメ</t>
    </rPh>
    <phoneticPr fontId="1"/>
  </si>
  <si>
    <t>43日目</t>
    <rPh sb="2" eb="4">
      <t>ニチメ</t>
    </rPh>
    <phoneticPr fontId="1"/>
  </si>
  <si>
    <t>44日目</t>
    <rPh sb="2" eb="4">
      <t>ニチメ</t>
    </rPh>
    <phoneticPr fontId="1"/>
  </si>
  <si>
    <t>45日目</t>
    <rPh sb="2" eb="4">
      <t>ニチメ</t>
    </rPh>
    <phoneticPr fontId="1"/>
  </si>
  <si>
    <t>46日目</t>
    <rPh sb="2" eb="4">
      <t>ニチメ</t>
    </rPh>
    <phoneticPr fontId="1"/>
  </si>
  <si>
    <t>47日目</t>
    <rPh sb="2" eb="4">
      <t>ニチメ</t>
    </rPh>
    <phoneticPr fontId="1"/>
  </si>
  <si>
    <t>48日目</t>
    <rPh sb="2" eb="4">
      <t>ニチメ</t>
    </rPh>
    <phoneticPr fontId="1"/>
  </si>
  <si>
    <t>49日目</t>
    <rPh sb="2" eb="4">
      <t>ニチメ</t>
    </rPh>
    <phoneticPr fontId="1"/>
  </si>
  <si>
    <t>50日目</t>
    <rPh sb="2" eb="4">
      <t>ニチメ</t>
    </rPh>
    <phoneticPr fontId="1"/>
  </si>
  <si>
    <t>51日目</t>
    <rPh sb="2" eb="4">
      <t>ニチメ</t>
    </rPh>
    <phoneticPr fontId="1"/>
  </si>
  <si>
    <t>52日目</t>
    <rPh sb="2" eb="4">
      <t>ニチメ</t>
    </rPh>
    <phoneticPr fontId="1"/>
  </si>
  <si>
    <t>53日目</t>
    <rPh sb="2" eb="4">
      <t>ニチメ</t>
    </rPh>
    <phoneticPr fontId="1"/>
  </si>
  <si>
    <t>54日目</t>
    <rPh sb="2" eb="4">
      <t>ニチメ</t>
    </rPh>
    <phoneticPr fontId="1"/>
  </si>
  <si>
    <t>55日目</t>
    <rPh sb="2" eb="4">
      <t>ニチメ</t>
    </rPh>
    <phoneticPr fontId="1"/>
  </si>
  <si>
    <t>56日目</t>
    <rPh sb="2" eb="4">
      <t>ニチメ</t>
    </rPh>
    <phoneticPr fontId="1"/>
  </si>
  <si>
    <t>57日目</t>
    <rPh sb="2" eb="4">
      <t>ニチメ</t>
    </rPh>
    <phoneticPr fontId="1"/>
  </si>
  <si>
    <t>58日目</t>
    <rPh sb="2" eb="4">
      <t>ニチメ</t>
    </rPh>
    <phoneticPr fontId="1"/>
  </si>
  <si>
    <t>59日目</t>
    <rPh sb="2" eb="4">
      <t>ニチメ</t>
    </rPh>
    <phoneticPr fontId="1"/>
  </si>
  <si>
    <t>60日目</t>
    <rPh sb="2" eb="4">
      <t>ニチメ</t>
    </rPh>
    <phoneticPr fontId="1"/>
  </si>
  <si>
    <t>61日目</t>
    <rPh sb="2" eb="4">
      <t>ニチメ</t>
    </rPh>
    <phoneticPr fontId="1"/>
  </si>
  <si>
    <t>62日目</t>
    <rPh sb="2" eb="4">
      <t>ニチメ</t>
    </rPh>
    <phoneticPr fontId="1"/>
  </si>
  <si>
    <t>63日目</t>
    <rPh sb="2" eb="4">
      <t>ニチメ</t>
    </rPh>
    <phoneticPr fontId="1"/>
  </si>
  <si>
    <t>64日目</t>
    <rPh sb="2" eb="4">
      <t>ニチメ</t>
    </rPh>
    <phoneticPr fontId="1"/>
  </si>
  <si>
    <t>65日目</t>
    <rPh sb="2" eb="4">
      <t>ニチメ</t>
    </rPh>
    <phoneticPr fontId="1"/>
  </si>
  <si>
    <t>66日目</t>
    <rPh sb="2" eb="4">
      <t>ニチメ</t>
    </rPh>
    <phoneticPr fontId="1"/>
  </si>
  <si>
    <t>67日目</t>
    <rPh sb="2" eb="4">
      <t>ニチメ</t>
    </rPh>
    <phoneticPr fontId="1"/>
  </si>
  <si>
    <t>68日目</t>
    <rPh sb="2" eb="4">
      <t>ニチメ</t>
    </rPh>
    <phoneticPr fontId="1"/>
  </si>
  <si>
    <t>69日目</t>
    <rPh sb="2" eb="4">
      <t>ニチメ</t>
    </rPh>
    <phoneticPr fontId="1"/>
  </si>
  <si>
    <t>70日目</t>
    <rPh sb="2" eb="4">
      <t>ニチメ</t>
    </rPh>
    <phoneticPr fontId="1"/>
  </si>
  <si>
    <t>71日目</t>
    <rPh sb="2" eb="4">
      <t>ニチメ</t>
    </rPh>
    <phoneticPr fontId="1"/>
  </si>
  <si>
    <t>72日目</t>
    <rPh sb="2" eb="4">
      <t>ニチメ</t>
    </rPh>
    <phoneticPr fontId="1"/>
  </si>
  <si>
    <t>73日目</t>
    <rPh sb="2" eb="4">
      <t>ニチメ</t>
    </rPh>
    <phoneticPr fontId="1"/>
  </si>
  <si>
    <t>74日目</t>
    <rPh sb="2" eb="4">
      <t>ニチメ</t>
    </rPh>
    <phoneticPr fontId="1"/>
  </si>
  <si>
    <t>75日目</t>
    <rPh sb="2" eb="4">
      <t>ニチメ</t>
    </rPh>
    <phoneticPr fontId="1"/>
  </si>
  <si>
    <t>76日目</t>
    <rPh sb="2" eb="4">
      <t>ニチメ</t>
    </rPh>
    <phoneticPr fontId="1"/>
  </si>
  <si>
    <t>77日目</t>
    <rPh sb="2" eb="4">
      <t>ニチメ</t>
    </rPh>
    <phoneticPr fontId="1"/>
  </si>
  <si>
    <t>78日目</t>
    <rPh sb="2" eb="4">
      <t>ニチメ</t>
    </rPh>
    <phoneticPr fontId="1"/>
  </si>
  <si>
    <t>79日目</t>
    <rPh sb="2" eb="4">
      <t>ニチメ</t>
    </rPh>
    <phoneticPr fontId="1"/>
  </si>
  <si>
    <t>80日目</t>
    <rPh sb="2" eb="4">
      <t>ニチメ</t>
    </rPh>
    <phoneticPr fontId="1"/>
  </si>
  <si>
    <t>81日目</t>
    <rPh sb="2" eb="4">
      <t>ニチメ</t>
    </rPh>
    <phoneticPr fontId="1"/>
  </si>
  <si>
    <t>82日目</t>
    <rPh sb="2" eb="4">
      <t>ニチメ</t>
    </rPh>
    <phoneticPr fontId="1"/>
  </si>
  <si>
    <t>83日目</t>
    <rPh sb="2" eb="4">
      <t>ニチメ</t>
    </rPh>
    <phoneticPr fontId="1"/>
  </si>
  <si>
    <t>84日目</t>
    <rPh sb="2" eb="4">
      <t>ニチメ</t>
    </rPh>
    <phoneticPr fontId="1"/>
  </si>
  <si>
    <t>85日目</t>
    <rPh sb="2" eb="4">
      <t>ニチメ</t>
    </rPh>
    <phoneticPr fontId="1"/>
  </si>
  <si>
    <t>86日目</t>
    <rPh sb="2" eb="4">
      <t>ニチメ</t>
    </rPh>
    <phoneticPr fontId="1"/>
  </si>
  <si>
    <t>87日目</t>
    <rPh sb="2" eb="4">
      <t>ニチメ</t>
    </rPh>
    <phoneticPr fontId="1"/>
  </si>
  <si>
    <t>88日目</t>
    <rPh sb="2" eb="4">
      <t>ニチメ</t>
    </rPh>
    <phoneticPr fontId="1"/>
  </si>
  <si>
    <t>89日目</t>
    <rPh sb="2" eb="4">
      <t>ニチメ</t>
    </rPh>
    <phoneticPr fontId="1"/>
  </si>
  <si>
    <t>90日目</t>
    <rPh sb="2" eb="4">
      <t>ニチメ</t>
    </rPh>
    <phoneticPr fontId="1"/>
  </si>
  <si>
    <t>91日目</t>
    <rPh sb="2" eb="4">
      <t>ニチメ</t>
    </rPh>
    <phoneticPr fontId="1"/>
  </si>
  <si>
    <t>92日目</t>
    <rPh sb="2" eb="4">
      <t>ニチメ</t>
    </rPh>
    <phoneticPr fontId="1"/>
  </si>
  <si>
    <t>93日目</t>
    <rPh sb="2" eb="4">
      <t>ニチメ</t>
    </rPh>
    <phoneticPr fontId="1"/>
  </si>
  <si>
    <t>94日目</t>
    <rPh sb="2" eb="4">
      <t>ニチメ</t>
    </rPh>
    <phoneticPr fontId="1"/>
  </si>
  <si>
    <t>95日目</t>
    <rPh sb="2" eb="4">
      <t>ニチメ</t>
    </rPh>
    <phoneticPr fontId="1"/>
  </si>
  <si>
    <t>96日目</t>
    <rPh sb="2" eb="4">
      <t>ニチメ</t>
    </rPh>
    <phoneticPr fontId="1"/>
  </si>
  <si>
    <t>97日目</t>
    <rPh sb="2" eb="4">
      <t>ニチメ</t>
    </rPh>
    <phoneticPr fontId="1"/>
  </si>
  <si>
    <t>98日目</t>
    <rPh sb="2" eb="4">
      <t>ニチメ</t>
    </rPh>
    <phoneticPr fontId="1"/>
  </si>
  <si>
    <t>99日目</t>
    <rPh sb="2" eb="4">
      <t>ニチメ</t>
    </rPh>
    <phoneticPr fontId="1"/>
  </si>
  <si>
    <t>100日目</t>
    <rPh sb="3" eb="5">
      <t>ニチメ</t>
    </rPh>
    <phoneticPr fontId="1"/>
  </si>
  <si>
    <t>101日目</t>
    <rPh sb="3" eb="5">
      <t>ニチメ</t>
    </rPh>
    <phoneticPr fontId="1"/>
  </si>
  <si>
    <t>102日目</t>
    <rPh sb="3" eb="5">
      <t>ニチメ</t>
    </rPh>
    <phoneticPr fontId="1"/>
  </si>
  <si>
    <t>103日目</t>
    <rPh sb="3" eb="5">
      <t>ニチメ</t>
    </rPh>
    <phoneticPr fontId="1"/>
  </si>
  <si>
    <t>104日目</t>
    <rPh sb="3" eb="5">
      <t>ニチメ</t>
    </rPh>
    <phoneticPr fontId="1"/>
  </si>
  <si>
    <t>105日目</t>
    <rPh sb="3" eb="5">
      <t>ニチメ</t>
    </rPh>
    <phoneticPr fontId="1"/>
  </si>
  <si>
    <t>106日目</t>
    <rPh sb="3" eb="5">
      <t>ニチメ</t>
    </rPh>
    <phoneticPr fontId="1"/>
  </si>
  <si>
    <t>107日目</t>
    <rPh sb="3" eb="5">
      <t>ニチメ</t>
    </rPh>
    <phoneticPr fontId="1"/>
  </si>
  <si>
    <t>108日目</t>
    <rPh sb="3" eb="5">
      <t>ニチメ</t>
    </rPh>
    <phoneticPr fontId="1"/>
  </si>
  <si>
    <t>109日目</t>
    <rPh sb="3" eb="5">
      <t>ニチメ</t>
    </rPh>
    <phoneticPr fontId="1"/>
  </si>
  <si>
    <t>110日目</t>
    <rPh sb="3" eb="5">
      <t>ニチメ</t>
    </rPh>
    <phoneticPr fontId="1"/>
  </si>
  <si>
    <t>111日目</t>
    <rPh sb="3" eb="5">
      <t>ニチメ</t>
    </rPh>
    <phoneticPr fontId="1"/>
  </si>
  <si>
    <t>112日目</t>
    <rPh sb="3" eb="5">
      <t>ニチメ</t>
    </rPh>
    <phoneticPr fontId="1"/>
  </si>
  <si>
    <t>113日目</t>
    <rPh sb="3" eb="5">
      <t>ニチメ</t>
    </rPh>
    <phoneticPr fontId="1"/>
  </si>
  <si>
    <t>114日目</t>
    <rPh sb="3" eb="5">
      <t>ニチメ</t>
    </rPh>
    <phoneticPr fontId="1"/>
  </si>
  <si>
    <t>115日目</t>
    <rPh sb="3" eb="5">
      <t>ニチメ</t>
    </rPh>
    <phoneticPr fontId="1"/>
  </si>
  <si>
    <t>116日目</t>
    <rPh sb="3" eb="5">
      <t>ニチメ</t>
    </rPh>
    <phoneticPr fontId="1"/>
  </si>
  <si>
    <t>117日目</t>
    <rPh sb="3" eb="5">
      <t>ニチメ</t>
    </rPh>
    <phoneticPr fontId="1"/>
  </si>
  <si>
    <t>118日目</t>
    <rPh sb="3" eb="5">
      <t>ニチメ</t>
    </rPh>
    <phoneticPr fontId="1"/>
  </si>
  <si>
    <t>119日目</t>
    <rPh sb="3" eb="5">
      <t>ニチメ</t>
    </rPh>
    <phoneticPr fontId="1"/>
  </si>
  <si>
    <t>120日目</t>
    <rPh sb="3" eb="5">
      <t>ニチメ</t>
    </rPh>
    <phoneticPr fontId="1"/>
  </si>
  <si>
    <t>121日目</t>
    <rPh sb="3" eb="5">
      <t>ニチメ</t>
    </rPh>
    <phoneticPr fontId="1"/>
  </si>
  <si>
    <t>122日目</t>
    <rPh sb="3" eb="5">
      <t>ニチメ</t>
    </rPh>
    <phoneticPr fontId="1"/>
  </si>
  <si>
    <t>123日目</t>
    <rPh sb="3" eb="5">
      <t>ニチメ</t>
    </rPh>
    <phoneticPr fontId="1"/>
  </si>
  <si>
    <t>124日目</t>
    <rPh sb="3" eb="5">
      <t>ニチメ</t>
    </rPh>
    <phoneticPr fontId="1"/>
  </si>
  <si>
    <t>125日目</t>
    <rPh sb="3" eb="5">
      <t>ニチメ</t>
    </rPh>
    <phoneticPr fontId="1"/>
  </si>
  <si>
    <t>126日目</t>
    <rPh sb="3" eb="5">
      <t>ニチメ</t>
    </rPh>
    <phoneticPr fontId="1"/>
  </si>
  <si>
    <t>127日目</t>
    <rPh sb="3" eb="5">
      <t>ニチメ</t>
    </rPh>
    <phoneticPr fontId="1"/>
  </si>
  <si>
    <t>128日目</t>
    <rPh sb="3" eb="5">
      <t>ニチメ</t>
    </rPh>
    <phoneticPr fontId="1"/>
  </si>
  <si>
    <t>129日目</t>
    <rPh sb="3" eb="5">
      <t>ニチメ</t>
    </rPh>
    <phoneticPr fontId="1"/>
  </si>
  <si>
    <t>130日目</t>
    <rPh sb="3" eb="5">
      <t>ニチメ</t>
    </rPh>
    <phoneticPr fontId="1"/>
  </si>
  <si>
    <t>131日目</t>
    <rPh sb="3" eb="5">
      <t>ニチメ</t>
    </rPh>
    <phoneticPr fontId="1"/>
  </si>
  <si>
    <t>132日目</t>
    <rPh sb="3" eb="5">
      <t>ニチメ</t>
    </rPh>
    <phoneticPr fontId="1"/>
  </si>
  <si>
    <t>133日目</t>
    <rPh sb="3" eb="5">
      <t>ニチメ</t>
    </rPh>
    <phoneticPr fontId="1"/>
  </si>
  <si>
    <t>134日目</t>
    <rPh sb="3" eb="5">
      <t>ニチメ</t>
    </rPh>
    <phoneticPr fontId="1"/>
  </si>
  <si>
    <t>135日目</t>
    <rPh sb="3" eb="5">
      <t>ニチメ</t>
    </rPh>
    <phoneticPr fontId="1"/>
  </si>
  <si>
    <t>136日目</t>
    <rPh sb="3" eb="5">
      <t>ニチメ</t>
    </rPh>
    <phoneticPr fontId="1"/>
  </si>
  <si>
    <t>137日目</t>
    <rPh sb="3" eb="5">
      <t>ニチメ</t>
    </rPh>
    <phoneticPr fontId="1"/>
  </si>
  <si>
    <t>138日目</t>
    <rPh sb="3" eb="5">
      <t>ニチメ</t>
    </rPh>
    <phoneticPr fontId="1"/>
  </si>
  <si>
    <t>139日目</t>
    <rPh sb="3" eb="5">
      <t>ニチメ</t>
    </rPh>
    <phoneticPr fontId="1"/>
  </si>
  <si>
    <t>140日目</t>
    <rPh sb="3" eb="5">
      <t>ニチメ</t>
    </rPh>
    <phoneticPr fontId="1"/>
  </si>
  <si>
    <t>141日目</t>
    <rPh sb="3" eb="5">
      <t>ニチメ</t>
    </rPh>
    <phoneticPr fontId="1"/>
  </si>
  <si>
    <t>142日目</t>
    <rPh sb="3" eb="5">
      <t>ニチメ</t>
    </rPh>
    <phoneticPr fontId="1"/>
  </si>
  <si>
    <t>143日目</t>
    <rPh sb="3" eb="5">
      <t>ニチメ</t>
    </rPh>
    <phoneticPr fontId="1"/>
  </si>
  <si>
    <t>144日目</t>
    <rPh sb="3" eb="5">
      <t>ニチメ</t>
    </rPh>
    <phoneticPr fontId="1"/>
  </si>
  <si>
    <t>145日目</t>
    <rPh sb="3" eb="5">
      <t>ニチメ</t>
    </rPh>
    <phoneticPr fontId="1"/>
  </si>
  <si>
    <t>146日目</t>
    <rPh sb="3" eb="5">
      <t>ニチメ</t>
    </rPh>
    <phoneticPr fontId="1"/>
  </si>
  <si>
    <t>147日目</t>
    <rPh sb="3" eb="5">
      <t>ニチメ</t>
    </rPh>
    <phoneticPr fontId="1"/>
  </si>
  <si>
    <t>148日目</t>
    <rPh sb="3" eb="5">
      <t>ニチメ</t>
    </rPh>
    <phoneticPr fontId="1"/>
  </si>
  <si>
    <t>149日目</t>
    <rPh sb="3" eb="5">
      <t>ニチメ</t>
    </rPh>
    <phoneticPr fontId="1"/>
  </si>
  <si>
    <t>150日目</t>
    <rPh sb="3" eb="5">
      <t>ニチメ</t>
    </rPh>
    <phoneticPr fontId="1"/>
  </si>
  <si>
    <t>151日目</t>
    <rPh sb="3" eb="5">
      <t>ニチメ</t>
    </rPh>
    <phoneticPr fontId="1"/>
  </si>
  <si>
    <t>152日目</t>
    <rPh sb="3" eb="5">
      <t>ニチメ</t>
    </rPh>
    <phoneticPr fontId="1"/>
  </si>
  <si>
    <t>153日目</t>
    <rPh sb="3" eb="5">
      <t>ニチメ</t>
    </rPh>
    <phoneticPr fontId="1"/>
  </si>
  <si>
    <t>154日目</t>
    <rPh sb="3" eb="5">
      <t>ニチメ</t>
    </rPh>
    <phoneticPr fontId="1"/>
  </si>
  <si>
    <t>155日目</t>
    <rPh sb="3" eb="5">
      <t>ニチメ</t>
    </rPh>
    <phoneticPr fontId="1"/>
  </si>
  <si>
    <t>156日目</t>
    <rPh sb="3" eb="5">
      <t>ニチメ</t>
    </rPh>
    <phoneticPr fontId="1"/>
  </si>
  <si>
    <t>157日目</t>
    <rPh sb="3" eb="5">
      <t>ニチメ</t>
    </rPh>
    <phoneticPr fontId="1"/>
  </si>
  <si>
    <t>158日目</t>
    <rPh sb="3" eb="5">
      <t>ニチメ</t>
    </rPh>
    <phoneticPr fontId="1"/>
  </si>
  <si>
    <t>159日目</t>
    <rPh sb="3" eb="5">
      <t>ニチメ</t>
    </rPh>
    <phoneticPr fontId="1"/>
  </si>
  <si>
    <t>160日目</t>
    <rPh sb="3" eb="5">
      <t>ニチメ</t>
    </rPh>
    <phoneticPr fontId="1"/>
  </si>
  <si>
    <t>161日目</t>
    <rPh sb="3" eb="5">
      <t>ニチメ</t>
    </rPh>
    <phoneticPr fontId="1"/>
  </si>
  <si>
    <t>162日目</t>
    <rPh sb="3" eb="5">
      <t>ニチメ</t>
    </rPh>
    <phoneticPr fontId="1"/>
  </si>
  <si>
    <t>163日目</t>
    <rPh sb="3" eb="5">
      <t>ニチメ</t>
    </rPh>
    <phoneticPr fontId="1"/>
  </si>
  <si>
    <t>164日目</t>
    <rPh sb="3" eb="5">
      <t>ニチメ</t>
    </rPh>
    <phoneticPr fontId="1"/>
  </si>
  <si>
    <t>165日目</t>
    <rPh sb="3" eb="5">
      <t>ニチメ</t>
    </rPh>
    <phoneticPr fontId="1"/>
  </si>
  <si>
    <t>166日目</t>
    <rPh sb="3" eb="5">
      <t>ニチメ</t>
    </rPh>
    <phoneticPr fontId="1"/>
  </si>
  <si>
    <t>167日目</t>
    <rPh sb="3" eb="5">
      <t>ニチメ</t>
    </rPh>
    <phoneticPr fontId="1"/>
  </si>
  <si>
    <t>168日目</t>
    <rPh sb="3" eb="5">
      <t>ニチメ</t>
    </rPh>
    <phoneticPr fontId="1"/>
  </si>
  <si>
    <t>169日目</t>
    <rPh sb="3" eb="5">
      <t>ニチメ</t>
    </rPh>
    <phoneticPr fontId="1"/>
  </si>
  <si>
    <t>170日目</t>
    <rPh sb="3" eb="5">
      <t>ニチメ</t>
    </rPh>
    <phoneticPr fontId="1"/>
  </si>
  <si>
    <t>171日目</t>
    <rPh sb="3" eb="5">
      <t>ニチメ</t>
    </rPh>
    <phoneticPr fontId="1"/>
  </si>
  <si>
    <t>172日目</t>
    <rPh sb="3" eb="5">
      <t>ニチメ</t>
    </rPh>
    <phoneticPr fontId="1"/>
  </si>
  <si>
    <t>173日目</t>
    <rPh sb="3" eb="5">
      <t>ニチメ</t>
    </rPh>
    <phoneticPr fontId="1"/>
  </si>
  <si>
    <t>174日目</t>
    <rPh sb="3" eb="5">
      <t>ニチメ</t>
    </rPh>
    <phoneticPr fontId="1"/>
  </si>
  <si>
    <t>175日目</t>
    <rPh sb="3" eb="5">
      <t>ニチメ</t>
    </rPh>
    <phoneticPr fontId="1"/>
  </si>
  <si>
    <t>176日目</t>
    <rPh sb="3" eb="5">
      <t>ニチメ</t>
    </rPh>
    <phoneticPr fontId="1"/>
  </si>
  <si>
    <t>177日目</t>
    <rPh sb="3" eb="5">
      <t>ニチメ</t>
    </rPh>
    <phoneticPr fontId="1"/>
  </si>
  <si>
    <t>178日目</t>
    <rPh sb="3" eb="5">
      <t>ニチメ</t>
    </rPh>
    <phoneticPr fontId="1"/>
  </si>
  <si>
    <t>179日目</t>
    <rPh sb="3" eb="5">
      <t>ニチメ</t>
    </rPh>
    <phoneticPr fontId="1"/>
  </si>
  <si>
    <t>180日目</t>
    <rPh sb="3" eb="5">
      <t>ニチメ</t>
    </rPh>
    <phoneticPr fontId="1"/>
  </si>
  <si>
    <t>181日目</t>
    <rPh sb="3" eb="5">
      <t>ニチメ</t>
    </rPh>
    <phoneticPr fontId="1"/>
  </si>
  <si>
    <t>182日目</t>
    <rPh sb="3" eb="5">
      <t>ニチメ</t>
    </rPh>
    <phoneticPr fontId="1"/>
  </si>
  <si>
    <t>183日目</t>
    <rPh sb="3" eb="5">
      <t>ニチメ</t>
    </rPh>
    <phoneticPr fontId="1"/>
  </si>
  <si>
    <t>184日目</t>
    <rPh sb="3" eb="5">
      <t>ニチメ</t>
    </rPh>
    <phoneticPr fontId="1"/>
  </si>
  <si>
    <t>185日目</t>
    <rPh sb="3" eb="5">
      <t>ニチメ</t>
    </rPh>
    <phoneticPr fontId="1"/>
  </si>
  <si>
    <t>186日目</t>
    <rPh sb="3" eb="5">
      <t>ニチメ</t>
    </rPh>
    <phoneticPr fontId="1"/>
  </si>
  <si>
    <t>187日目</t>
    <rPh sb="3" eb="5">
      <t>ニチメ</t>
    </rPh>
    <phoneticPr fontId="1"/>
  </si>
  <si>
    <t>188日目</t>
    <rPh sb="3" eb="5">
      <t>ニチメ</t>
    </rPh>
    <phoneticPr fontId="1"/>
  </si>
  <si>
    <t>189日目</t>
    <rPh sb="3" eb="5">
      <t>ニチメ</t>
    </rPh>
    <phoneticPr fontId="1"/>
  </si>
  <si>
    <t>190日目</t>
    <rPh sb="3" eb="5">
      <t>ニチメ</t>
    </rPh>
    <phoneticPr fontId="1"/>
  </si>
  <si>
    <t>191日目</t>
    <rPh sb="3" eb="5">
      <t>ニチメ</t>
    </rPh>
    <phoneticPr fontId="1"/>
  </si>
  <si>
    <t>192日目</t>
    <rPh sb="3" eb="5">
      <t>ニチメ</t>
    </rPh>
    <phoneticPr fontId="1"/>
  </si>
  <si>
    <t>193日目</t>
    <rPh sb="3" eb="5">
      <t>ニチメ</t>
    </rPh>
    <phoneticPr fontId="1"/>
  </si>
  <si>
    <t>194日目</t>
    <rPh sb="3" eb="5">
      <t>ニチメ</t>
    </rPh>
    <phoneticPr fontId="1"/>
  </si>
  <si>
    <t>195日目</t>
    <rPh sb="3" eb="5">
      <t>ニチメ</t>
    </rPh>
    <phoneticPr fontId="1"/>
  </si>
  <si>
    <t>196日目</t>
    <rPh sb="3" eb="5">
      <t>ニチメ</t>
    </rPh>
    <phoneticPr fontId="1"/>
  </si>
  <si>
    <t>197日目</t>
    <rPh sb="3" eb="5">
      <t>ニチメ</t>
    </rPh>
    <phoneticPr fontId="1"/>
  </si>
  <si>
    <t>198日目</t>
    <rPh sb="3" eb="5">
      <t>ニチメ</t>
    </rPh>
    <phoneticPr fontId="1"/>
  </si>
  <si>
    <t>199日目</t>
    <rPh sb="3" eb="5">
      <t>ニチメ</t>
    </rPh>
    <phoneticPr fontId="1"/>
  </si>
  <si>
    <t>200日目</t>
    <rPh sb="3" eb="5">
      <t>ニチメ</t>
    </rPh>
    <phoneticPr fontId="1"/>
  </si>
  <si>
    <t>201日目</t>
    <rPh sb="3" eb="5">
      <t>ニチメ</t>
    </rPh>
    <phoneticPr fontId="1"/>
  </si>
  <si>
    <t>202日目</t>
    <rPh sb="3" eb="5">
      <t>ニチメ</t>
    </rPh>
    <phoneticPr fontId="1"/>
  </si>
  <si>
    <t>203日目</t>
    <rPh sb="3" eb="5">
      <t>ニチメ</t>
    </rPh>
    <phoneticPr fontId="1"/>
  </si>
  <si>
    <t>204日目</t>
    <rPh sb="3" eb="5">
      <t>ニチメ</t>
    </rPh>
    <phoneticPr fontId="1"/>
  </si>
  <si>
    <t>205日目</t>
    <rPh sb="3" eb="5">
      <t>ニチメ</t>
    </rPh>
    <phoneticPr fontId="1"/>
  </si>
  <si>
    <t>206日目</t>
    <rPh sb="3" eb="5">
      <t>ニチメ</t>
    </rPh>
    <phoneticPr fontId="1"/>
  </si>
  <si>
    <t>207日目</t>
    <rPh sb="3" eb="5">
      <t>ニチメ</t>
    </rPh>
    <phoneticPr fontId="1"/>
  </si>
  <si>
    <t>208日目</t>
    <rPh sb="3" eb="5">
      <t>ニチメ</t>
    </rPh>
    <phoneticPr fontId="1"/>
  </si>
  <si>
    <t>209日目</t>
    <rPh sb="3" eb="5">
      <t>ニチメ</t>
    </rPh>
    <phoneticPr fontId="1"/>
  </si>
  <si>
    <t>210日目</t>
    <rPh sb="3" eb="5">
      <t>ニチメ</t>
    </rPh>
    <phoneticPr fontId="1"/>
  </si>
  <si>
    <t>211日目</t>
    <rPh sb="3" eb="5">
      <t>ニチメ</t>
    </rPh>
    <phoneticPr fontId="1"/>
  </si>
  <si>
    <t>212日目</t>
    <rPh sb="3" eb="5">
      <t>ニチメ</t>
    </rPh>
    <phoneticPr fontId="1"/>
  </si>
  <si>
    <t>213日目</t>
    <rPh sb="3" eb="5">
      <t>ニチメ</t>
    </rPh>
    <phoneticPr fontId="1"/>
  </si>
  <si>
    <t>214日目</t>
    <rPh sb="3" eb="5">
      <t>ニチメ</t>
    </rPh>
    <phoneticPr fontId="1"/>
  </si>
  <si>
    <t>215日目</t>
    <rPh sb="3" eb="5">
      <t>ニチメ</t>
    </rPh>
    <phoneticPr fontId="1"/>
  </si>
  <si>
    <t>216日目</t>
    <rPh sb="3" eb="5">
      <t>ニチメ</t>
    </rPh>
    <phoneticPr fontId="1"/>
  </si>
  <si>
    <t>217日目</t>
    <rPh sb="3" eb="5">
      <t>ニチメ</t>
    </rPh>
    <phoneticPr fontId="1"/>
  </si>
  <si>
    <t>218日目</t>
    <rPh sb="3" eb="5">
      <t>ニチメ</t>
    </rPh>
    <phoneticPr fontId="1"/>
  </si>
  <si>
    <t>219日目</t>
    <rPh sb="3" eb="5">
      <t>ニチメ</t>
    </rPh>
    <phoneticPr fontId="1"/>
  </si>
  <si>
    <t>220日目</t>
    <rPh sb="3" eb="5">
      <t>ニチメ</t>
    </rPh>
    <phoneticPr fontId="1"/>
  </si>
  <si>
    <t>221日目</t>
    <rPh sb="3" eb="5">
      <t>ニチメ</t>
    </rPh>
    <phoneticPr fontId="1"/>
  </si>
  <si>
    <t>222日目</t>
    <rPh sb="3" eb="5">
      <t>ニチメ</t>
    </rPh>
    <phoneticPr fontId="1"/>
  </si>
  <si>
    <t>223日目</t>
    <rPh sb="3" eb="5">
      <t>ニチメ</t>
    </rPh>
    <phoneticPr fontId="1"/>
  </si>
  <si>
    <t>224日目</t>
    <rPh sb="3" eb="5">
      <t>ニチメ</t>
    </rPh>
    <phoneticPr fontId="1"/>
  </si>
  <si>
    <t>225日目</t>
    <rPh sb="3" eb="5">
      <t>ニチメ</t>
    </rPh>
    <phoneticPr fontId="1"/>
  </si>
  <si>
    <t>226日目</t>
    <rPh sb="3" eb="5">
      <t>ニチメ</t>
    </rPh>
    <phoneticPr fontId="1"/>
  </si>
  <si>
    <t>227日目</t>
    <rPh sb="3" eb="5">
      <t>ニチメ</t>
    </rPh>
    <phoneticPr fontId="1"/>
  </si>
  <si>
    <t>228日目</t>
    <rPh sb="3" eb="5">
      <t>ニチメ</t>
    </rPh>
    <phoneticPr fontId="1"/>
  </si>
  <si>
    <t>229日目</t>
    <rPh sb="3" eb="5">
      <t>ニチメ</t>
    </rPh>
    <phoneticPr fontId="1"/>
  </si>
  <si>
    <t>230日目</t>
    <rPh sb="3" eb="5">
      <t>ニチメ</t>
    </rPh>
    <phoneticPr fontId="1"/>
  </si>
  <si>
    <t>231日目</t>
    <rPh sb="3" eb="5">
      <t>ニチメ</t>
    </rPh>
    <phoneticPr fontId="1"/>
  </si>
  <si>
    <t>232日目</t>
    <rPh sb="3" eb="5">
      <t>ニチメ</t>
    </rPh>
    <phoneticPr fontId="1"/>
  </si>
  <si>
    <t>233日目</t>
    <rPh sb="3" eb="5">
      <t>ニチメ</t>
    </rPh>
    <phoneticPr fontId="1"/>
  </si>
  <si>
    <t>234日目</t>
    <rPh sb="3" eb="5">
      <t>ニチメ</t>
    </rPh>
    <phoneticPr fontId="1"/>
  </si>
  <si>
    <t>235日目</t>
    <rPh sb="3" eb="5">
      <t>ニチメ</t>
    </rPh>
    <phoneticPr fontId="1"/>
  </si>
  <si>
    <t>236日目</t>
    <rPh sb="3" eb="5">
      <t>ニチメ</t>
    </rPh>
    <phoneticPr fontId="1"/>
  </si>
  <si>
    <t>237日目</t>
    <rPh sb="3" eb="5">
      <t>ニチメ</t>
    </rPh>
    <phoneticPr fontId="1"/>
  </si>
  <si>
    <t>238日目</t>
    <rPh sb="3" eb="5">
      <t>ニチメ</t>
    </rPh>
    <phoneticPr fontId="1"/>
  </si>
  <si>
    <t>239日目</t>
    <rPh sb="3" eb="5">
      <t>ニチメ</t>
    </rPh>
    <phoneticPr fontId="1"/>
  </si>
  <si>
    <t>240日目</t>
    <rPh sb="3" eb="5">
      <t>ニチメ</t>
    </rPh>
    <phoneticPr fontId="1"/>
  </si>
  <si>
    <t>241日目</t>
    <rPh sb="3" eb="5">
      <t>ニチメ</t>
    </rPh>
    <phoneticPr fontId="1"/>
  </si>
  <si>
    <t>242日目</t>
    <rPh sb="3" eb="5">
      <t>ニチメ</t>
    </rPh>
    <phoneticPr fontId="1"/>
  </si>
  <si>
    <t>243日目</t>
    <rPh sb="3" eb="5">
      <t>ニチメ</t>
    </rPh>
    <phoneticPr fontId="1"/>
  </si>
  <si>
    <t>244日目</t>
    <rPh sb="3" eb="5">
      <t>ニチメ</t>
    </rPh>
    <phoneticPr fontId="1"/>
  </si>
  <si>
    <t>245日目</t>
    <rPh sb="3" eb="5">
      <t>ニチメ</t>
    </rPh>
    <phoneticPr fontId="1"/>
  </si>
  <si>
    <t>246日目</t>
    <rPh sb="3" eb="5">
      <t>ニチメ</t>
    </rPh>
    <phoneticPr fontId="1"/>
  </si>
  <si>
    <t>247日目</t>
    <rPh sb="3" eb="5">
      <t>ニチメ</t>
    </rPh>
    <phoneticPr fontId="1"/>
  </si>
  <si>
    <t>248日目</t>
    <rPh sb="3" eb="5">
      <t>ニチメ</t>
    </rPh>
    <phoneticPr fontId="1"/>
  </si>
  <si>
    <t>249日目</t>
    <rPh sb="3" eb="5">
      <t>ニチメ</t>
    </rPh>
    <phoneticPr fontId="1"/>
  </si>
  <si>
    <t>250日目</t>
    <rPh sb="3" eb="5">
      <t>ニチメ</t>
    </rPh>
    <phoneticPr fontId="1"/>
  </si>
  <si>
    <t>251日目</t>
    <rPh sb="3" eb="5">
      <t>ニチメ</t>
    </rPh>
    <phoneticPr fontId="1"/>
  </si>
  <si>
    <t>252日目</t>
    <rPh sb="3" eb="5">
      <t>ニチメ</t>
    </rPh>
    <phoneticPr fontId="1"/>
  </si>
  <si>
    <t>253日目</t>
    <rPh sb="3" eb="5">
      <t>ニチメ</t>
    </rPh>
    <phoneticPr fontId="1"/>
  </si>
  <si>
    <t>254日目</t>
    <rPh sb="3" eb="5">
      <t>ニチメ</t>
    </rPh>
    <phoneticPr fontId="1"/>
  </si>
  <si>
    <t>255日目</t>
    <rPh sb="3" eb="5">
      <t>ニチメ</t>
    </rPh>
    <phoneticPr fontId="1"/>
  </si>
  <si>
    <t>256日目</t>
    <rPh sb="3" eb="5">
      <t>ニチメ</t>
    </rPh>
    <phoneticPr fontId="1"/>
  </si>
  <si>
    <t>257日目</t>
    <rPh sb="3" eb="5">
      <t>ニチメ</t>
    </rPh>
    <phoneticPr fontId="1"/>
  </si>
  <si>
    <t>258日目</t>
    <rPh sb="3" eb="5">
      <t>ニチメ</t>
    </rPh>
    <phoneticPr fontId="1"/>
  </si>
  <si>
    <t>259日目</t>
    <rPh sb="3" eb="5">
      <t>ニチメ</t>
    </rPh>
    <phoneticPr fontId="1"/>
  </si>
  <si>
    <t>260日目</t>
    <rPh sb="3" eb="5">
      <t>ニチメ</t>
    </rPh>
    <phoneticPr fontId="1"/>
  </si>
  <si>
    <t>261日目</t>
    <rPh sb="3" eb="5">
      <t>ニチメ</t>
    </rPh>
    <phoneticPr fontId="1"/>
  </si>
  <si>
    <t>262日目</t>
    <rPh sb="3" eb="5">
      <t>ニチメ</t>
    </rPh>
    <phoneticPr fontId="1"/>
  </si>
  <si>
    <t>263日目</t>
    <rPh sb="3" eb="5">
      <t>ニチメ</t>
    </rPh>
    <phoneticPr fontId="1"/>
  </si>
  <si>
    <t>264日目</t>
    <rPh sb="3" eb="5">
      <t>ニチメ</t>
    </rPh>
    <phoneticPr fontId="1"/>
  </si>
  <si>
    <t>265日目</t>
    <rPh sb="3" eb="5">
      <t>ニチメ</t>
    </rPh>
    <phoneticPr fontId="1"/>
  </si>
  <si>
    <t>266日目</t>
    <rPh sb="3" eb="5">
      <t>ニチメ</t>
    </rPh>
    <phoneticPr fontId="1"/>
  </si>
  <si>
    <t>267日目</t>
    <rPh sb="3" eb="5">
      <t>ニチメ</t>
    </rPh>
    <phoneticPr fontId="1"/>
  </si>
  <si>
    <t>268日目</t>
    <rPh sb="3" eb="5">
      <t>ニチメ</t>
    </rPh>
    <phoneticPr fontId="1"/>
  </si>
  <si>
    <t>269日目</t>
    <rPh sb="3" eb="5">
      <t>ニチメ</t>
    </rPh>
    <phoneticPr fontId="1"/>
  </si>
  <si>
    <t>270日目</t>
    <rPh sb="3" eb="5">
      <t>ニチメ</t>
    </rPh>
    <phoneticPr fontId="1"/>
  </si>
  <si>
    <t>271日目</t>
    <rPh sb="3" eb="5">
      <t>ニチメ</t>
    </rPh>
    <phoneticPr fontId="1"/>
  </si>
  <si>
    <t>272日目</t>
    <rPh sb="3" eb="5">
      <t>ニチメ</t>
    </rPh>
    <phoneticPr fontId="1"/>
  </si>
  <si>
    <t>273日目</t>
    <rPh sb="3" eb="5">
      <t>ニチメ</t>
    </rPh>
    <phoneticPr fontId="1"/>
  </si>
  <si>
    <t>274日目</t>
    <rPh sb="3" eb="5">
      <t>ニチメ</t>
    </rPh>
    <phoneticPr fontId="1"/>
  </si>
  <si>
    <t>275日目</t>
    <rPh sb="3" eb="5">
      <t>ニチメ</t>
    </rPh>
    <phoneticPr fontId="1"/>
  </si>
  <si>
    <t>276日目</t>
    <rPh sb="3" eb="5">
      <t>ニチメ</t>
    </rPh>
    <phoneticPr fontId="1"/>
  </si>
  <si>
    <t>277日目</t>
    <rPh sb="3" eb="5">
      <t>ニチメ</t>
    </rPh>
    <phoneticPr fontId="1"/>
  </si>
  <si>
    <t>278日目</t>
    <rPh sb="3" eb="5">
      <t>ニチメ</t>
    </rPh>
    <phoneticPr fontId="1"/>
  </si>
  <si>
    <t>279日目</t>
    <rPh sb="3" eb="5">
      <t>ニチメ</t>
    </rPh>
    <phoneticPr fontId="1"/>
  </si>
  <si>
    <t>280日目</t>
    <rPh sb="3" eb="5">
      <t>ニチメ</t>
    </rPh>
    <phoneticPr fontId="1"/>
  </si>
  <si>
    <t>281日目</t>
    <rPh sb="3" eb="5">
      <t>ニチメ</t>
    </rPh>
    <phoneticPr fontId="1"/>
  </si>
  <si>
    <t>282日目</t>
    <rPh sb="3" eb="5">
      <t>ニチメ</t>
    </rPh>
    <phoneticPr fontId="1"/>
  </si>
  <si>
    <t>283日目</t>
    <rPh sb="3" eb="5">
      <t>ニチメ</t>
    </rPh>
    <phoneticPr fontId="1"/>
  </si>
  <si>
    <t>284日目</t>
    <rPh sb="3" eb="5">
      <t>ニチメ</t>
    </rPh>
    <phoneticPr fontId="1"/>
  </si>
  <si>
    <t>285日目</t>
    <rPh sb="3" eb="5">
      <t>ニチメ</t>
    </rPh>
    <phoneticPr fontId="1"/>
  </si>
  <si>
    <t>286日目</t>
    <rPh sb="3" eb="5">
      <t>ニチメ</t>
    </rPh>
    <phoneticPr fontId="1"/>
  </si>
  <si>
    <t>287日目</t>
    <rPh sb="3" eb="5">
      <t>ニチメ</t>
    </rPh>
    <phoneticPr fontId="1"/>
  </si>
  <si>
    <t>288日目</t>
    <rPh sb="3" eb="5">
      <t>ニチメ</t>
    </rPh>
    <phoneticPr fontId="1"/>
  </si>
  <si>
    <t>289日目</t>
    <rPh sb="3" eb="5">
      <t>ニチメ</t>
    </rPh>
    <phoneticPr fontId="1"/>
  </si>
  <si>
    <t>290日目</t>
    <rPh sb="3" eb="5">
      <t>ニチメ</t>
    </rPh>
    <phoneticPr fontId="1"/>
  </si>
  <si>
    <t>291日目</t>
    <rPh sb="3" eb="5">
      <t>ニチメ</t>
    </rPh>
    <phoneticPr fontId="1"/>
  </si>
  <si>
    <t>292日目</t>
    <rPh sb="3" eb="5">
      <t>ニチメ</t>
    </rPh>
    <phoneticPr fontId="1"/>
  </si>
  <si>
    <t>293日目</t>
    <rPh sb="3" eb="5">
      <t>ニチメ</t>
    </rPh>
    <phoneticPr fontId="1"/>
  </si>
  <si>
    <t>294日目</t>
    <rPh sb="3" eb="5">
      <t>ニチメ</t>
    </rPh>
    <phoneticPr fontId="1"/>
  </si>
  <si>
    <t>295日目</t>
    <rPh sb="3" eb="5">
      <t>ニチメ</t>
    </rPh>
    <phoneticPr fontId="1"/>
  </si>
  <si>
    <t>296日目</t>
    <rPh sb="3" eb="5">
      <t>ニチメ</t>
    </rPh>
    <phoneticPr fontId="1"/>
  </si>
  <si>
    <t>297日目</t>
    <rPh sb="3" eb="5">
      <t>ニチメ</t>
    </rPh>
    <phoneticPr fontId="1"/>
  </si>
  <si>
    <t>298日目</t>
    <rPh sb="3" eb="5">
      <t>ニチメ</t>
    </rPh>
    <phoneticPr fontId="1"/>
  </si>
  <si>
    <t>299日目</t>
    <rPh sb="3" eb="5">
      <t>ニチメ</t>
    </rPh>
    <phoneticPr fontId="1"/>
  </si>
  <si>
    <t>300日目</t>
    <rPh sb="3" eb="5">
      <t>ニチメ</t>
    </rPh>
    <phoneticPr fontId="1"/>
  </si>
  <si>
    <t>301日目</t>
    <rPh sb="3" eb="5">
      <t>ニチメ</t>
    </rPh>
    <phoneticPr fontId="1"/>
  </si>
  <si>
    <t>302日目</t>
    <rPh sb="3" eb="5">
      <t>ニチメ</t>
    </rPh>
    <phoneticPr fontId="1"/>
  </si>
  <si>
    <t>303日目</t>
    <rPh sb="3" eb="5">
      <t>ニチメ</t>
    </rPh>
    <phoneticPr fontId="1"/>
  </si>
  <si>
    <t>304日目</t>
    <rPh sb="3" eb="5">
      <t>ニチメ</t>
    </rPh>
    <phoneticPr fontId="1"/>
  </si>
  <si>
    <t>305日目</t>
    <rPh sb="3" eb="5">
      <t>ニチメ</t>
    </rPh>
    <phoneticPr fontId="1"/>
  </si>
  <si>
    <t>306日目</t>
    <rPh sb="3" eb="5">
      <t>ニチメ</t>
    </rPh>
    <phoneticPr fontId="1"/>
  </si>
  <si>
    <t>307日目</t>
    <rPh sb="3" eb="5">
      <t>ニチメ</t>
    </rPh>
    <phoneticPr fontId="1"/>
  </si>
  <si>
    <t>308日目</t>
    <rPh sb="3" eb="5">
      <t>ニチメ</t>
    </rPh>
    <phoneticPr fontId="1"/>
  </si>
  <si>
    <t>309日目</t>
    <rPh sb="3" eb="5">
      <t>ニチメ</t>
    </rPh>
    <phoneticPr fontId="1"/>
  </si>
  <si>
    <t>310日目</t>
    <rPh sb="3" eb="5">
      <t>ニチメ</t>
    </rPh>
    <phoneticPr fontId="1"/>
  </si>
  <si>
    <t>311日目</t>
    <rPh sb="3" eb="5">
      <t>ニチメ</t>
    </rPh>
    <phoneticPr fontId="1"/>
  </si>
  <si>
    <t>312日目</t>
    <rPh sb="3" eb="5">
      <t>ニチメ</t>
    </rPh>
    <phoneticPr fontId="1"/>
  </si>
  <si>
    <t>313日目</t>
    <rPh sb="3" eb="5">
      <t>ニチメ</t>
    </rPh>
    <phoneticPr fontId="1"/>
  </si>
  <si>
    <t>314日目</t>
    <rPh sb="3" eb="5">
      <t>ニチメ</t>
    </rPh>
    <phoneticPr fontId="1"/>
  </si>
  <si>
    <t>315日目</t>
    <rPh sb="3" eb="5">
      <t>ニチメ</t>
    </rPh>
    <phoneticPr fontId="1"/>
  </si>
  <si>
    <t>316日目</t>
    <rPh sb="3" eb="5">
      <t>ニチメ</t>
    </rPh>
    <phoneticPr fontId="1"/>
  </si>
  <si>
    <t>317日目</t>
    <rPh sb="3" eb="5">
      <t>ニチメ</t>
    </rPh>
    <phoneticPr fontId="1"/>
  </si>
  <si>
    <t>318日目</t>
    <rPh sb="3" eb="5">
      <t>ニチメ</t>
    </rPh>
    <phoneticPr fontId="1"/>
  </si>
  <si>
    <t>319日目</t>
    <rPh sb="3" eb="5">
      <t>ニチメ</t>
    </rPh>
    <phoneticPr fontId="1"/>
  </si>
  <si>
    <t>320日目</t>
    <rPh sb="3" eb="5">
      <t>ニチメ</t>
    </rPh>
    <phoneticPr fontId="1"/>
  </si>
  <si>
    <t>321日目</t>
    <rPh sb="3" eb="5">
      <t>ニチメ</t>
    </rPh>
    <phoneticPr fontId="1"/>
  </si>
  <si>
    <t>322日目</t>
    <rPh sb="3" eb="5">
      <t>ニチメ</t>
    </rPh>
    <phoneticPr fontId="1"/>
  </si>
  <si>
    <t>323日目</t>
    <rPh sb="3" eb="5">
      <t>ニチメ</t>
    </rPh>
    <phoneticPr fontId="1"/>
  </si>
  <si>
    <t>324日目</t>
    <rPh sb="3" eb="5">
      <t>ニチメ</t>
    </rPh>
    <phoneticPr fontId="1"/>
  </si>
  <si>
    <t>325日目</t>
    <rPh sb="3" eb="5">
      <t>ニチメ</t>
    </rPh>
    <phoneticPr fontId="1"/>
  </si>
  <si>
    <t>326日目</t>
    <rPh sb="3" eb="5">
      <t>ニチメ</t>
    </rPh>
    <phoneticPr fontId="1"/>
  </si>
  <si>
    <t>327日目</t>
    <rPh sb="3" eb="5">
      <t>ニチメ</t>
    </rPh>
    <phoneticPr fontId="1"/>
  </si>
  <si>
    <t>328日目</t>
    <rPh sb="3" eb="5">
      <t>ニチメ</t>
    </rPh>
    <phoneticPr fontId="1"/>
  </si>
  <si>
    <t>329日目</t>
    <rPh sb="3" eb="5">
      <t>ニチメ</t>
    </rPh>
    <phoneticPr fontId="1"/>
  </si>
  <si>
    <t>330日目</t>
    <rPh sb="3" eb="5">
      <t>ニチメ</t>
    </rPh>
    <phoneticPr fontId="1"/>
  </si>
  <si>
    <t>331日目</t>
    <rPh sb="3" eb="5">
      <t>ニチメ</t>
    </rPh>
    <phoneticPr fontId="1"/>
  </si>
  <si>
    <t>332日目</t>
    <rPh sb="3" eb="5">
      <t>ニチメ</t>
    </rPh>
    <phoneticPr fontId="1"/>
  </si>
  <si>
    <t>333日目</t>
    <rPh sb="3" eb="5">
      <t>ニチメ</t>
    </rPh>
    <phoneticPr fontId="1"/>
  </si>
  <si>
    <t>334日目</t>
    <rPh sb="3" eb="5">
      <t>ニチメ</t>
    </rPh>
    <phoneticPr fontId="1"/>
  </si>
  <si>
    <t>335日目</t>
    <rPh sb="3" eb="5">
      <t>ニチメ</t>
    </rPh>
    <phoneticPr fontId="1"/>
  </si>
  <si>
    <t>336日目</t>
    <rPh sb="3" eb="5">
      <t>ニチメ</t>
    </rPh>
    <phoneticPr fontId="1"/>
  </si>
  <si>
    <t>337日目</t>
    <rPh sb="3" eb="5">
      <t>ニチメ</t>
    </rPh>
    <phoneticPr fontId="1"/>
  </si>
  <si>
    <t>338日目</t>
    <rPh sb="3" eb="5">
      <t>ニチメ</t>
    </rPh>
    <phoneticPr fontId="1"/>
  </si>
  <si>
    <t>339日目</t>
    <rPh sb="3" eb="5">
      <t>ニチメ</t>
    </rPh>
    <phoneticPr fontId="1"/>
  </si>
  <si>
    <t>340日目</t>
    <rPh sb="3" eb="5">
      <t>ニチメ</t>
    </rPh>
    <phoneticPr fontId="1"/>
  </si>
  <si>
    <t>341日目</t>
    <rPh sb="3" eb="5">
      <t>ニチメ</t>
    </rPh>
    <phoneticPr fontId="1"/>
  </si>
  <si>
    <t>342日目</t>
    <rPh sb="3" eb="5">
      <t>ニチメ</t>
    </rPh>
    <phoneticPr fontId="1"/>
  </si>
  <si>
    <t>343日目</t>
    <rPh sb="3" eb="5">
      <t>ニチメ</t>
    </rPh>
    <phoneticPr fontId="1"/>
  </si>
  <si>
    <t>344日目</t>
    <rPh sb="3" eb="5">
      <t>ニチメ</t>
    </rPh>
    <phoneticPr fontId="1"/>
  </si>
  <si>
    <t>345日目</t>
    <rPh sb="3" eb="5">
      <t>ニチメ</t>
    </rPh>
    <phoneticPr fontId="1"/>
  </si>
  <si>
    <t>346日目</t>
    <rPh sb="3" eb="5">
      <t>ニチメ</t>
    </rPh>
    <phoneticPr fontId="1"/>
  </si>
  <si>
    <t>347日目</t>
    <rPh sb="3" eb="5">
      <t>ニチメ</t>
    </rPh>
    <phoneticPr fontId="1"/>
  </si>
  <si>
    <t>348日目</t>
    <rPh sb="3" eb="5">
      <t>ニチメ</t>
    </rPh>
    <phoneticPr fontId="1"/>
  </si>
  <si>
    <t>349日目</t>
    <rPh sb="3" eb="5">
      <t>ニチメ</t>
    </rPh>
    <phoneticPr fontId="1"/>
  </si>
  <si>
    <t>350日目</t>
    <rPh sb="3" eb="5">
      <t>ニチメ</t>
    </rPh>
    <phoneticPr fontId="1"/>
  </si>
  <si>
    <t>351日目</t>
    <rPh sb="3" eb="5">
      <t>ニチメ</t>
    </rPh>
    <phoneticPr fontId="1"/>
  </si>
  <si>
    <t>352日目</t>
    <rPh sb="3" eb="5">
      <t>ニチメ</t>
    </rPh>
    <phoneticPr fontId="1"/>
  </si>
  <si>
    <t>353日目</t>
    <rPh sb="3" eb="5">
      <t>ニチメ</t>
    </rPh>
    <phoneticPr fontId="1"/>
  </si>
  <si>
    <t>354日目</t>
    <rPh sb="3" eb="5">
      <t>ニチメ</t>
    </rPh>
    <phoneticPr fontId="1"/>
  </si>
  <si>
    <t>355日目</t>
    <rPh sb="3" eb="5">
      <t>ニチメ</t>
    </rPh>
    <phoneticPr fontId="1"/>
  </si>
  <si>
    <t>356日目</t>
    <rPh sb="3" eb="5">
      <t>ニチメ</t>
    </rPh>
    <phoneticPr fontId="1"/>
  </si>
  <si>
    <t>357日目</t>
    <rPh sb="3" eb="5">
      <t>ニチメ</t>
    </rPh>
    <phoneticPr fontId="1"/>
  </si>
  <si>
    <t>358日目</t>
    <rPh sb="3" eb="5">
      <t>ニチメ</t>
    </rPh>
    <phoneticPr fontId="1"/>
  </si>
  <si>
    <t>359日目</t>
    <rPh sb="3" eb="5">
      <t>ニチメ</t>
    </rPh>
    <phoneticPr fontId="1"/>
  </si>
  <si>
    <t>360日目</t>
    <rPh sb="3" eb="5">
      <t>ニチメ</t>
    </rPh>
    <phoneticPr fontId="1"/>
  </si>
  <si>
    <t>361日目</t>
    <rPh sb="3" eb="5">
      <t>ニチメ</t>
    </rPh>
    <phoneticPr fontId="1"/>
  </si>
  <si>
    <t>362日目</t>
    <rPh sb="3" eb="5">
      <t>ニチメ</t>
    </rPh>
    <phoneticPr fontId="1"/>
  </si>
  <si>
    <t>363日目</t>
    <rPh sb="3" eb="5">
      <t>ニチメ</t>
    </rPh>
    <phoneticPr fontId="1"/>
  </si>
  <si>
    <t>364日目</t>
    <rPh sb="3" eb="5">
      <t>ニチメ</t>
    </rPh>
    <phoneticPr fontId="1"/>
  </si>
  <si>
    <t>365日目</t>
    <rPh sb="3" eb="5">
      <t>ニチメ</t>
    </rPh>
    <phoneticPr fontId="1"/>
  </si>
  <si>
    <t>366日目</t>
    <rPh sb="3" eb="5">
      <t>ニチメ</t>
    </rPh>
    <phoneticPr fontId="1"/>
  </si>
  <si>
    <t>367日目</t>
    <rPh sb="3" eb="5">
      <t>ニチメ</t>
    </rPh>
    <phoneticPr fontId="1"/>
  </si>
  <si>
    <t>368日目</t>
    <rPh sb="3" eb="5">
      <t>ニチメ</t>
    </rPh>
    <phoneticPr fontId="1"/>
  </si>
  <si>
    <t>369日目</t>
    <rPh sb="3" eb="5">
      <t>ニチメ</t>
    </rPh>
    <phoneticPr fontId="1"/>
  </si>
  <si>
    <t>370日目</t>
    <rPh sb="3" eb="5">
      <t>ニチメ</t>
    </rPh>
    <phoneticPr fontId="1"/>
  </si>
  <si>
    <t>371日目</t>
    <rPh sb="3" eb="5">
      <t>ニチメ</t>
    </rPh>
    <phoneticPr fontId="1"/>
  </si>
  <si>
    <t>372日目</t>
    <rPh sb="3" eb="5">
      <t>ニチメ</t>
    </rPh>
    <phoneticPr fontId="1"/>
  </si>
  <si>
    <t>373日目</t>
    <rPh sb="3" eb="5">
      <t>ニチメ</t>
    </rPh>
    <phoneticPr fontId="1"/>
  </si>
  <si>
    <t>374日目</t>
    <rPh sb="3" eb="5">
      <t>ニチメ</t>
    </rPh>
    <phoneticPr fontId="1"/>
  </si>
  <si>
    <t>375日目</t>
    <rPh sb="3" eb="5">
      <t>ニチメ</t>
    </rPh>
    <phoneticPr fontId="1"/>
  </si>
  <si>
    <t>376日目</t>
    <rPh sb="3" eb="5">
      <t>ニチメ</t>
    </rPh>
    <phoneticPr fontId="1"/>
  </si>
  <si>
    <t>377日目</t>
    <rPh sb="3" eb="5">
      <t>ニチメ</t>
    </rPh>
    <phoneticPr fontId="1"/>
  </si>
  <si>
    <t>378日目</t>
    <rPh sb="3" eb="5">
      <t>ニチメ</t>
    </rPh>
    <phoneticPr fontId="1"/>
  </si>
  <si>
    <t>379日目</t>
    <rPh sb="3" eb="5">
      <t>ニチメ</t>
    </rPh>
    <phoneticPr fontId="1"/>
  </si>
  <si>
    <t>380日目</t>
    <rPh sb="3" eb="5">
      <t>ニチメ</t>
    </rPh>
    <phoneticPr fontId="1"/>
  </si>
  <si>
    <t>381日目</t>
    <rPh sb="3" eb="5">
      <t>ニチメ</t>
    </rPh>
    <phoneticPr fontId="1"/>
  </si>
  <si>
    <t>382日目</t>
    <rPh sb="3" eb="5">
      <t>ニチメ</t>
    </rPh>
    <phoneticPr fontId="1"/>
  </si>
  <si>
    <t>383日目</t>
    <rPh sb="3" eb="5">
      <t>ニチメ</t>
    </rPh>
    <phoneticPr fontId="1"/>
  </si>
  <si>
    <t>384日目</t>
    <rPh sb="3" eb="5">
      <t>ニチメ</t>
    </rPh>
    <phoneticPr fontId="1"/>
  </si>
  <si>
    <t>385日目</t>
    <rPh sb="3" eb="5">
      <t>ニチメ</t>
    </rPh>
    <phoneticPr fontId="1"/>
  </si>
  <si>
    <t>386日目</t>
    <rPh sb="3" eb="5">
      <t>ニチメ</t>
    </rPh>
    <phoneticPr fontId="1"/>
  </si>
  <si>
    <t>387日目</t>
    <rPh sb="3" eb="5">
      <t>ニチメ</t>
    </rPh>
    <phoneticPr fontId="1"/>
  </si>
  <si>
    <t>388日目</t>
    <rPh sb="3" eb="5">
      <t>ニチメ</t>
    </rPh>
    <phoneticPr fontId="1"/>
  </si>
  <si>
    <t>389日目</t>
    <rPh sb="3" eb="5">
      <t>ニチメ</t>
    </rPh>
    <phoneticPr fontId="1"/>
  </si>
  <si>
    <t>390日目</t>
    <rPh sb="3" eb="5">
      <t>ニチメ</t>
    </rPh>
    <phoneticPr fontId="1"/>
  </si>
  <si>
    <t>391日目</t>
    <rPh sb="3" eb="5">
      <t>ニチメ</t>
    </rPh>
    <phoneticPr fontId="1"/>
  </si>
  <si>
    <t>392日目</t>
    <rPh sb="3" eb="5">
      <t>ニチメ</t>
    </rPh>
    <phoneticPr fontId="1"/>
  </si>
  <si>
    <t>393日目</t>
    <rPh sb="3" eb="5">
      <t>ニチメ</t>
    </rPh>
    <phoneticPr fontId="1"/>
  </si>
  <si>
    <t>394日目</t>
    <rPh sb="3" eb="5">
      <t>ニチメ</t>
    </rPh>
    <phoneticPr fontId="1"/>
  </si>
  <si>
    <t>395日目</t>
    <rPh sb="3" eb="5">
      <t>ニチメ</t>
    </rPh>
    <phoneticPr fontId="1"/>
  </si>
  <si>
    <t>396日目</t>
    <rPh sb="3" eb="5">
      <t>ニチメ</t>
    </rPh>
    <phoneticPr fontId="1"/>
  </si>
  <si>
    <t>397日目</t>
    <rPh sb="3" eb="5">
      <t>ニチメ</t>
    </rPh>
    <phoneticPr fontId="1"/>
  </si>
  <si>
    <t>398日目</t>
    <rPh sb="3" eb="5">
      <t>ニチメ</t>
    </rPh>
    <phoneticPr fontId="1"/>
  </si>
  <si>
    <t>399日目</t>
    <rPh sb="3" eb="5">
      <t>ニチメ</t>
    </rPh>
    <phoneticPr fontId="1"/>
  </si>
  <si>
    <t>400日目</t>
    <rPh sb="3" eb="5">
      <t>ニチメ</t>
    </rPh>
    <phoneticPr fontId="1"/>
  </si>
  <si>
    <t>401日目</t>
    <rPh sb="3" eb="5">
      <t>ニチメ</t>
    </rPh>
    <phoneticPr fontId="1"/>
  </si>
  <si>
    <t>402日目</t>
    <rPh sb="3" eb="5">
      <t>ニチメ</t>
    </rPh>
    <phoneticPr fontId="1"/>
  </si>
  <si>
    <t>403日目</t>
    <rPh sb="3" eb="5">
      <t>ニチメ</t>
    </rPh>
    <phoneticPr fontId="1"/>
  </si>
  <si>
    <t>404日目</t>
    <rPh sb="3" eb="5">
      <t>ニチメ</t>
    </rPh>
    <phoneticPr fontId="1"/>
  </si>
  <si>
    <t>405日目</t>
    <rPh sb="3" eb="5">
      <t>ニチメ</t>
    </rPh>
    <phoneticPr fontId="1"/>
  </si>
  <si>
    <t>406日目</t>
    <rPh sb="3" eb="5">
      <t>ニチメ</t>
    </rPh>
    <phoneticPr fontId="1"/>
  </si>
  <si>
    <t>407日目</t>
    <rPh sb="3" eb="5">
      <t>ニチメ</t>
    </rPh>
    <phoneticPr fontId="1"/>
  </si>
  <si>
    <t>408日目</t>
    <rPh sb="3" eb="5">
      <t>ニチメ</t>
    </rPh>
    <phoneticPr fontId="1"/>
  </si>
  <si>
    <t>409日目</t>
    <rPh sb="3" eb="5">
      <t>ニチメ</t>
    </rPh>
    <phoneticPr fontId="1"/>
  </si>
  <si>
    <t>410日目</t>
    <rPh sb="3" eb="5">
      <t>ニチメ</t>
    </rPh>
    <phoneticPr fontId="1"/>
  </si>
  <si>
    <t>411日目</t>
    <rPh sb="3" eb="5">
      <t>ニチメ</t>
    </rPh>
    <phoneticPr fontId="1"/>
  </si>
  <si>
    <t>412日目</t>
    <rPh sb="3" eb="5">
      <t>ニチメ</t>
    </rPh>
    <phoneticPr fontId="1"/>
  </si>
  <si>
    <t>413日目</t>
    <rPh sb="3" eb="5">
      <t>ニチメ</t>
    </rPh>
    <phoneticPr fontId="1"/>
  </si>
  <si>
    <t>414日目</t>
    <rPh sb="3" eb="5">
      <t>ニチメ</t>
    </rPh>
    <phoneticPr fontId="1"/>
  </si>
  <si>
    <t>415日目</t>
    <rPh sb="3" eb="5">
      <t>ニチメ</t>
    </rPh>
    <phoneticPr fontId="1"/>
  </si>
  <si>
    <t>416日目</t>
    <rPh sb="3" eb="5">
      <t>ニチメ</t>
    </rPh>
    <phoneticPr fontId="1"/>
  </si>
  <si>
    <t>417日目</t>
    <rPh sb="3" eb="5">
      <t>ニチメ</t>
    </rPh>
    <phoneticPr fontId="1"/>
  </si>
  <si>
    <t>418日目</t>
    <rPh sb="3" eb="5">
      <t>ニチメ</t>
    </rPh>
    <phoneticPr fontId="1"/>
  </si>
  <si>
    <t>419日目</t>
    <rPh sb="3" eb="5">
      <t>ニチメ</t>
    </rPh>
    <phoneticPr fontId="1"/>
  </si>
  <si>
    <t>420日目</t>
    <rPh sb="3" eb="5">
      <t>ニチメ</t>
    </rPh>
    <phoneticPr fontId="1"/>
  </si>
  <si>
    <t>421日目</t>
    <rPh sb="3" eb="5">
      <t>ニチメ</t>
    </rPh>
    <phoneticPr fontId="1"/>
  </si>
  <si>
    <t>422日目</t>
    <rPh sb="3" eb="5">
      <t>ニチメ</t>
    </rPh>
    <phoneticPr fontId="1"/>
  </si>
  <si>
    <t>423日目</t>
    <rPh sb="3" eb="5">
      <t>ニチメ</t>
    </rPh>
    <phoneticPr fontId="1"/>
  </si>
  <si>
    <t>424日目</t>
    <rPh sb="3" eb="5">
      <t>ニチメ</t>
    </rPh>
    <phoneticPr fontId="1"/>
  </si>
  <si>
    <t>425日目</t>
    <rPh sb="3" eb="5">
      <t>ニチメ</t>
    </rPh>
    <phoneticPr fontId="1"/>
  </si>
  <si>
    <t>426日目</t>
    <rPh sb="3" eb="5">
      <t>ニチメ</t>
    </rPh>
    <phoneticPr fontId="1"/>
  </si>
  <si>
    <t>427日目</t>
    <rPh sb="3" eb="5">
      <t>ニチメ</t>
    </rPh>
    <phoneticPr fontId="1"/>
  </si>
  <si>
    <t>428日目</t>
    <rPh sb="3" eb="5">
      <t>ニチメ</t>
    </rPh>
    <phoneticPr fontId="1"/>
  </si>
  <si>
    <t>429日目</t>
    <rPh sb="3" eb="5">
      <t>ニチメ</t>
    </rPh>
    <phoneticPr fontId="1"/>
  </si>
  <si>
    <t>430日目</t>
    <rPh sb="3" eb="5">
      <t>ニチメ</t>
    </rPh>
    <phoneticPr fontId="1"/>
  </si>
  <si>
    <t>431日目</t>
    <rPh sb="3" eb="5">
      <t>ニチメ</t>
    </rPh>
    <phoneticPr fontId="1"/>
  </si>
  <si>
    <t>432日目</t>
    <rPh sb="3" eb="5">
      <t>ニチメ</t>
    </rPh>
    <phoneticPr fontId="1"/>
  </si>
  <si>
    <t>433日目</t>
    <rPh sb="3" eb="5">
      <t>ニチメ</t>
    </rPh>
    <phoneticPr fontId="1"/>
  </si>
  <si>
    <t>434日目</t>
    <rPh sb="3" eb="5">
      <t>ニチメ</t>
    </rPh>
    <phoneticPr fontId="1"/>
  </si>
  <si>
    <t>435日目</t>
    <rPh sb="3" eb="5">
      <t>ニチメ</t>
    </rPh>
    <phoneticPr fontId="1"/>
  </si>
  <si>
    <t>436日目</t>
    <rPh sb="3" eb="5">
      <t>ニチメ</t>
    </rPh>
    <phoneticPr fontId="1"/>
  </si>
  <si>
    <t>437日目</t>
    <rPh sb="3" eb="5">
      <t>ニチメ</t>
    </rPh>
    <phoneticPr fontId="1"/>
  </si>
  <si>
    <t>438日目</t>
    <rPh sb="3" eb="5">
      <t>ニチメ</t>
    </rPh>
    <phoneticPr fontId="1"/>
  </si>
  <si>
    <t>439日目</t>
    <rPh sb="3" eb="5">
      <t>ニチメ</t>
    </rPh>
    <phoneticPr fontId="1"/>
  </si>
  <si>
    <t>440日目</t>
    <rPh sb="3" eb="5">
      <t>ニチメ</t>
    </rPh>
    <phoneticPr fontId="1"/>
  </si>
  <si>
    <t>441日目</t>
    <rPh sb="3" eb="5">
      <t>ニチメ</t>
    </rPh>
    <phoneticPr fontId="1"/>
  </si>
  <si>
    <t>442日目</t>
    <rPh sb="3" eb="5">
      <t>ニチメ</t>
    </rPh>
    <phoneticPr fontId="1"/>
  </si>
  <si>
    <t>443日目</t>
    <rPh sb="3" eb="5">
      <t>ニチメ</t>
    </rPh>
    <phoneticPr fontId="1"/>
  </si>
  <si>
    <t>444日目</t>
    <rPh sb="3" eb="5">
      <t>ニチメ</t>
    </rPh>
    <phoneticPr fontId="1"/>
  </si>
  <si>
    <t>445日目</t>
    <rPh sb="3" eb="5">
      <t>ニチメ</t>
    </rPh>
    <phoneticPr fontId="1"/>
  </si>
  <si>
    <t>446日目</t>
    <rPh sb="3" eb="5">
      <t>ニチメ</t>
    </rPh>
    <phoneticPr fontId="1"/>
  </si>
  <si>
    <t>447日目</t>
    <rPh sb="3" eb="5">
      <t>ニチメ</t>
    </rPh>
    <phoneticPr fontId="1"/>
  </si>
  <si>
    <t>448日目</t>
    <rPh sb="3" eb="5">
      <t>ニチメ</t>
    </rPh>
    <phoneticPr fontId="1"/>
  </si>
  <si>
    <t>449日目</t>
    <rPh sb="3" eb="5">
      <t>ニチメ</t>
    </rPh>
    <phoneticPr fontId="1"/>
  </si>
  <si>
    <t>450日目</t>
    <rPh sb="3" eb="5">
      <t>ニチメ</t>
    </rPh>
    <phoneticPr fontId="1"/>
  </si>
  <si>
    <t>451日目</t>
    <rPh sb="3" eb="5">
      <t>ニチメ</t>
    </rPh>
    <phoneticPr fontId="1"/>
  </si>
  <si>
    <t>452日目</t>
    <rPh sb="3" eb="5">
      <t>ニチメ</t>
    </rPh>
    <phoneticPr fontId="1"/>
  </si>
  <si>
    <t>453日目</t>
    <rPh sb="3" eb="5">
      <t>ニチメ</t>
    </rPh>
    <phoneticPr fontId="1"/>
  </si>
  <si>
    <t>454日目</t>
    <rPh sb="3" eb="5">
      <t>ニチメ</t>
    </rPh>
    <phoneticPr fontId="1"/>
  </si>
  <si>
    <t>455日目</t>
    <rPh sb="3" eb="5">
      <t>ニチメ</t>
    </rPh>
    <phoneticPr fontId="1"/>
  </si>
  <si>
    <t>456日目</t>
    <rPh sb="3" eb="5">
      <t>ニチメ</t>
    </rPh>
    <phoneticPr fontId="1"/>
  </si>
  <si>
    <t>457日目</t>
    <rPh sb="3" eb="5">
      <t>ニチメ</t>
    </rPh>
    <phoneticPr fontId="1"/>
  </si>
  <si>
    <t>458日目</t>
    <rPh sb="3" eb="5">
      <t>ニチメ</t>
    </rPh>
    <phoneticPr fontId="1"/>
  </si>
  <si>
    <t>459日目</t>
    <rPh sb="3" eb="5">
      <t>ニチメ</t>
    </rPh>
    <phoneticPr fontId="1"/>
  </si>
  <si>
    <t>460日目</t>
    <rPh sb="3" eb="5">
      <t>ニチメ</t>
    </rPh>
    <phoneticPr fontId="1"/>
  </si>
  <si>
    <t>461日目</t>
    <rPh sb="3" eb="5">
      <t>ニチメ</t>
    </rPh>
    <phoneticPr fontId="1"/>
  </si>
  <si>
    <t>462日目</t>
    <rPh sb="3" eb="5">
      <t>ニチメ</t>
    </rPh>
    <phoneticPr fontId="1"/>
  </si>
  <si>
    <t>463日目</t>
    <rPh sb="3" eb="5">
      <t>ニチメ</t>
    </rPh>
    <phoneticPr fontId="1"/>
  </si>
  <si>
    <t>464日目</t>
    <rPh sb="3" eb="5">
      <t>ニチメ</t>
    </rPh>
    <phoneticPr fontId="1"/>
  </si>
  <si>
    <t>465日目</t>
    <rPh sb="3" eb="5">
      <t>ニチメ</t>
    </rPh>
    <phoneticPr fontId="1"/>
  </si>
  <si>
    <t>466日目</t>
    <rPh sb="3" eb="5">
      <t>ニチメ</t>
    </rPh>
    <phoneticPr fontId="1"/>
  </si>
  <si>
    <t>467日目</t>
    <rPh sb="3" eb="5">
      <t>ニチメ</t>
    </rPh>
    <phoneticPr fontId="1"/>
  </si>
  <si>
    <t>468日目</t>
    <rPh sb="3" eb="5">
      <t>ニチメ</t>
    </rPh>
    <phoneticPr fontId="1"/>
  </si>
  <si>
    <t>469日目</t>
    <rPh sb="3" eb="5">
      <t>ニチメ</t>
    </rPh>
    <phoneticPr fontId="1"/>
  </si>
  <si>
    <t>470日目</t>
    <rPh sb="3" eb="5">
      <t>ニチメ</t>
    </rPh>
    <phoneticPr fontId="1"/>
  </si>
  <si>
    <t>471日目</t>
    <rPh sb="3" eb="5">
      <t>ニチメ</t>
    </rPh>
    <phoneticPr fontId="1"/>
  </si>
  <si>
    <t>472日目</t>
    <rPh sb="3" eb="5">
      <t>ニチメ</t>
    </rPh>
    <phoneticPr fontId="1"/>
  </si>
  <si>
    <t>473日目</t>
    <rPh sb="3" eb="5">
      <t>ニチメ</t>
    </rPh>
    <phoneticPr fontId="1"/>
  </si>
  <si>
    <t>474日目</t>
    <rPh sb="3" eb="5">
      <t>ニチメ</t>
    </rPh>
    <phoneticPr fontId="1"/>
  </si>
  <si>
    <t>475日目</t>
    <rPh sb="3" eb="5">
      <t>ニチメ</t>
    </rPh>
    <phoneticPr fontId="1"/>
  </si>
  <si>
    <t>476日目</t>
    <rPh sb="3" eb="5">
      <t>ニチメ</t>
    </rPh>
    <phoneticPr fontId="1"/>
  </si>
  <si>
    <t>477日目</t>
    <rPh sb="3" eb="5">
      <t>ニチメ</t>
    </rPh>
    <phoneticPr fontId="1"/>
  </si>
  <si>
    <t>478日目</t>
    <rPh sb="3" eb="5">
      <t>ニチメ</t>
    </rPh>
    <phoneticPr fontId="1"/>
  </si>
  <si>
    <t>479日目</t>
    <rPh sb="3" eb="5">
      <t>ニチメ</t>
    </rPh>
    <phoneticPr fontId="1"/>
  </si>
  <si>
    <t>480日目</t>
    <rPh sb="3" eb="5">
      <t>ニチメ</t>
    </rPh>
    <phoneticPr fontId="1"/>
  </si>
  <si>
    <t>481日目</t>
    <rPh sb="3" eb="5">
      <t>ニチメ</t>
    </rPh>
    <phoneticPr fontId="1"/>
  </si>
  <si>
    <t>482日目</t>
    <rPh sb="3" eb="5">
      <t>ニチメ</t>
    </rPh>
    <phoneticPr fontId="1"/>
  </si>
  <si>
    <t>483日目</t>
    <rPh sb="3" eb="5">
      <t>ニチメ</t>
    </rPh>
    <phoneticPr fontId="1"/>
  </si>
  <si>
    <t>484日目</t>
    <rPh sb="3" eb="5">
      <t>ニチメ</t>
    </rPh>
    <phoneticPr fontId="1"/>
  </si>
  <si>
    <t>485日目</t>
    <rPh sb="3" eb="5">
      <t>ニチメ</t>
    </rPh>
    <phoneticPr fontId="1"/>
  </si>
  <si>
    <t>486日目</t>
    <rPh sb="3" eb="5">
      <t>ニチメ</t>
    </rPh>
    <phoneticPr fontId="1"/>
  </si>
  <si>
    <t>487日目</t>
    <rPh sb="3" eb="5">
      <t>ニチメ</t>
    </rPh>
    <phoneticPr fontId="1"/>
  </si>
  <si>
    <t>488日目</t>
    <rPh sb="3" eb="5">
      <t>ニチメ</t>
    </rPh>
    <phoneticPr fontId="1"/>
  </si>
  <si>
    <t>489日目</t>
    <rPh sb="3" eb="5">
      <t>ニチメ</t>
    </rPh>
    <phoneticPr fontId="1"/>
  </si>
  <si>
    <t>490日目</t>
    <rPh sb="3" eb="5">
      <t>ニチメ</t>
    </rPh>
    <phoneticPr fontId="1"/>
  </si>
  <si>
    <t>491日目</t>
    <rPh sb="3" eb="5">
      <t>ニチメ</t>
    </rPh>
    <phoneticPr fontId="1"/>
  </si>
  <si>
    <t>492日目</t>
    <rPh sb="3" eb="5">
      <t>ニチメ</t>
    </rPh>
    <phoneticPr fontId="1"/>
  </si>
  <si>
    <t>493日目</t>
    <rPh sb="3" eb="5">
      <t>ニチメ</t>
    </rPh>
    <phoneticPr fontId="1"/>
  </si>
  <si>
    <t>494日目</t>
    <rPh sb="3" eb="5">
      <t>ニチメ</t>
    </rPh>
    <phoneticPr fontId="1"/>
  </si>
  <si>
    <t>495日目</t>
    <rPh sb="3" eb="5">
      <t>ニチメ</t>
    </rPh>
    <phoneticPr fontId="1"/>
  </si>
  <si>
    <t>496日目</t>
    <rPh sb="3" eb="5">
      <t>ニチメ</t>
    </rPh>
    <phoneticPr fontId="1"/>
  </si>
  <si>
    <t>497日目</t>
    <rPh sb="3" eb="5">
      <t>ニチメ</t>
    </rPh>
    <phoneticPr fontId="1"/>
  </si>
  <si>
    <t>498日目</t>
    <rPh sb="3" eb="5">
      <t>ニチメ</t>
    </rPh>
    <phoneticPr fontId="1"/>
  </si>
  <si>
    <t>499日目</t>
    <rPh sb="3" eb="5">
      <t>ニチメ</t>
    </rPh>
    <phoneticPr fontId="1"/>
  </si>
  <si>
    <t>500日目</t>
    <rPh sb="3" eb="5">
      <t>ニチメ</t>
    </rPh>
    <phoneticPr fontId="1"/>
  </si>
  <si>
    <t>501日目</t>
    <rPh sb="3" eb="5">
      <t>ニチメ</t>
    </rPh>
    <phoneticPr fontId="1"/>
  </si>
  <si>
    <t>502日目</t>
    <rPh sb="3" eb="5">
      <t>ニチメ</t>
    </rPh>
    <phoneticPr fontId="1"/>
  </si>
  <si>
    <t>503日目</t>
    <rPh sb="3" eb="5">
      <t>ニチメ</t>
    </rPh>
    <phoneticPr fontId="1"/>
  </si>
  <si>
    <t>504日目</t>
    <rPh sb="3" eb="5">
      <t>ニチメ</t>
    </rPh>
    <phoneticPr fontId="1"/>
  </si>
  <si>
    <t>505日目</t>
    <rPh sb="3" eb="5">
      <t>ニチメ</t>
    </rPh>
    <phoneticPr fontId="1"/>
  </si>
  <si>
    <t>506日目</t>
    <rPh sb="3" eb="5">
      <t>ニチメ</t>
    </rPh>
    <phoneticPr fontId="1"/>
  </si>
  <si>
    <t>507日目</t>
    <rPh sb="3" eb="5">
      <t>ニチメ</t>
    </rPh>
    <phoneticPr fontId="1"/>
  </si>
  <si>
    <t>508日目</t>
    <rPh sb="3" eb="5">
      <t>ニチメ</t>
    </rPh>
    <phoneticPr fontId="1"/>
  </si>
  <si>
    <t>509日目</t>
    <rPh sb="3" eb="5">
      <t>ニチメ</t>
    </rPh>
    <phoneticPr fontId="1"/>
  </si>
  <si>
    <t>510日目</t>
    <rPh sb="3" eb="5">
      <t>ニチメ</t>
    </rPh>
    <phoneticPr fontId="1"/>
  </si>
  <si>
    <t>511日目</t>
    <rPh sb="3" eb="5">
      <t>ニチメ</t>
    </rPh>
    <phoneticPr fontId="1"/>
  </si>
  <si>
    <t>512日目</t>
    <rPh sb="3" eb="5">
      <t>ニチメ</t>
    </rPh>
    <phoneticPr fontId="1"/>
  </si>
  <si>
    <t>513日目</t>
    <rPh sb="3" eb="5">
      <t>ニチメ</t>
    </rPh>
    <phoneticPr fontId="1"/>
  </si>
  <si>
    <t>514日目</t>
    <rPh sb="3" eb="5">
      <t>ニチメ</t>
    </rPh>
    <phoneticPr fontId="1"/>
  </si>
  <si>
    <t>515日目</t>
    <rPh sb="3" eb="5">
      <t>ニチメ</t>
    </rPh>
    <phoneticPr fontId="1"/>
  </si>
  <si>
    <t>516日目</t>
    <rPh sb="3" eb="5">
      <t>ニチメ</t>
    </rPh>
    <phoneticPr fontId="1"/>
  </si>
  <si>
    <t>517日目</t>
    <rPh sb="3" eb="5">
      <t>ニチメ</t>
    </rPh>
    <phoneticPr fontId="1"/>
  </si>
  <si>
    <t>518日目</t>
    <rPh sb="3" eb="5">
      <t>ニチメ</t>
    </rPh>
    <phoneticPr fontId="1"/>
  </si>
  <si>
    <t>519日目</t>
    <rPh sb="3" eb="5">
      <t>ニチメ</t>
    </rPh>
    <phoneticPr fontId="1"/>
  </si>
  <si>
    <t>520日目</t>
    <rPh sb="3" eb="5">
      <t>ニチメ</t>
    </rPh>
    <phoneticPr fontId="1"/>
  </si>
  <si>
    <t>521日目</t>
    <rPh sb="3" eb="5">
      <t>ニチメ</t>
    </rPh>
    <phoneticPr fontId="1"/>
  </si>
  <si>
    <t>522日目</t>
    <rPh sb="3" eb="5">
      <t>ニチメ</t>
    </rPh>
    <phoneticPr fontId="1"/>
  </si>
  <si>
    <t>523日目</t>
    <rPh sb="3" eb="5">
      <t>ニチメ</t>
    </rPh>
    <phoneticPr fontId="1"/>
  </si>
  <si>
    <t>524日目</t>
    <rPh sb="3" eb="5">
      <t>ニチメ</t>
    </rPh>
    <phoneticPr fontId="1"/>
  </si>
  <si>
    <t>525日目</t>
    <rPh sb="3" eb="5">
      <t>ニチメ</t>
    </rPh>
    <phoneticPr fontId="1"/>
  </si>
  <si>
    <t>526日目</t>
    <rPh sb="3" eb="5">
      <t>ニチメ</t>
    </rPh>
    <phoneticPr fontId="1"/>
  </si>
  <si>
    <t>527日目</t>
    <rPh sb="3" eb="5">
      <t>ニチメ</t>
    </rPh>
    <phoneticPr fontId="1"/>
  </si>
  <si>
    <t>528日目</t>
    <rPh sb="3" eb="5">
      <t>ニチメ</t>
    </rPh>
    <phoneticPr fontId="1"/>
  </si>
  <si>
    <t>529日目</t>
    <rPh sb="3" eb="5">
      <t>ニチメ</t>
    </rPh>
    <phoneticPr fontId="1"/>
  </si>
  <si>
    <t>530日目</t>
    <rPh sb="3" eb="5">
      <t>ニチメ</t>
    </rPh>
    <phoneticPr fontId="1"/>
  </si>
  <si>
    <t>531日目</t>
    <rPh sb="3" eb="5">
      <t>ニチメ</t>
    </rPh>
    <phoneticPr fontId="1"/>
  </si>
  <si>
    <t>532日目</t>
    <rPh sb="3" eb="5">
      <t>ニチメ</t>
    </rPh>
    <phoneticPr fontId="1"/>
  </si>
  <si>
    <t>533日目</t>
    <rPh sb="3" eb="5">
      <t>ニチメ</t>
    </rPh>
    <phoneticPr fontId="1"/>
  </si>
  <si>
    <t>534日目</t>
    <rPh sb="3" eb="5">
      <t>ニチメ</t>
    </rPh>
    <phoneticPr fontId="1"/>
  </si>
  <si>
    <t>535日目</t>
    <rPh sb="3" eb="5">
      <t>ニチメ</t>
    </rPh>
    <phoneticPr fontId="1"/>
  </si>
  <si>
    <t>536日目</t>
    <rPh sb="3" eb="5">
      <t>ニチメ</t>
    </rPh>
    <phoneticPr fontId="1"/>
  </si>
  <si>
    <t>537日目</t>
    <rPh sb="3" eb="5">
      <t>ニチメ</t>
    </rPh>
    <phoneticPr fontId="1"/>
  </si>
  <si>
    <t>538日目</t>
    <rPh sb="3" eb="5">
      <t>ニチメ</t>
    </rPh>
    <phoneticPr fontId="1"/>
  </si>
  <si>
    <t>539日目</t>
    <rPh sb="3" eb="5">
      <t>ニチメ</t>
    </rPh>
    <phoneticPr fontId="1"/>
  </si>
  <si>
    <t>540日目</t>
    <rPh sb="3" eb="5">
      <t>ニチメ</t>
    </rPh>
    <phoneticPr fontId="1"/>
  </si>
  <si>
    <t>541日目</t>
    <rPh sb="3" eb="5">
      <t>ニチメ</t>
    </rPh>
    <phoneticPr fontId="1"/>
  </si>
  <si>
    <t>542日目</t>
    <rPh sb="3" eb="5">
      <t>ニチメ</t>
    </rPh>
    <phoneticPr fontId="1"/>
  </si>
  <si>
    <t>543日目</t>
    <rPh sb="3" eb="5">
      <t>ニチメ</t>
    </rPh>
    <phoneticPr fontId="1"/>
  </si>
  <si>
    <t>544日目</t>
    <rPh sb="3" eb="5">
      <t>ニチメ</t>
    </rPh>
    <phoneticPr fontId="1"/>
  </si>
  <si>
    <t>545日目</t>
    <rPh sb="3" eb="5">
      <t>ニチメ</t>
    </rPh>
    <phoneticPr fontId="1"/>
  </si>
  <si>
    <t>546日目</t>
    <rPh sb="3" eb="5">
      <t>ニチメ</t>
    </rPh>
    <phoneticPr fontId="1"/>
  </si>
  <si>
    <t>547日目</t>
    <rPh sb="3" eb="5">
      <t>ニチメ</t>
    </rPh>
    <phoneticPr fontId="1"/>
  </si>
  <si>
    <t>548日目</t>
    <rPh sb="3" eb="5">
      <t>ニチメ</t>
    </rPh>
    <phoneticPr fontId="1"/>
  </si>
  <si>
    <t>549日目</t>
    <rPh sb="3" eb="5">
      <t>ニチメ</t>
    </rPh>
    <phoneticPr fontId="1"/>
  </si>
  <si>
    <t>550日目</t>
    <rPh sb="3" eb="5">
      <t>ニチメ</t>
    </rPh>
    <phoneticPr fontId="1"/>
  </si>
  <si>
    <t>551日目</t>
    <rPh sb="3" eb="5">
      <t>ニチメ</t>
    </rPh>
    <phoneticPr fontId="1"/>
  </si>
  <si>
    <t>552日目</t>
    <rPh sb="3" eb="5">
      <t>ニチメ</t>
    </rPh>
    <phoneticPr fontId="1"/>
  </si>
  <si>
    <t>553日目</t>
    <rPh sb="3" eb="5">
      <t>ニチメ</t>
    </rPh>
    <phoneticPr fontId="1"/>
  </si>
  <si>
    <t>554日目</t>
    <rPh sb="3" eb="5">
      <t>ニチメ</t>
    </rPh>
    <phoneticPr fontId="1"/>
  </si>
  <si>
    <t>555日目</t>
    <rPh sb="3" eb="5">
      <t>ニチメ</t>
    </rPh>
    <phoneticPr fontId="1"/>
  </si>
  <si>
    <t>556日目</t>
    <rPh sb="3" eb="5">
      <t>ニチメ</t>
    </rPh>
    <phoneticPr fontId="1"/>
  </si>
  <si>
    <t>557日目</t>
    <rPh sb="3" eb="5">
      <t>ニチメ</t>
    </rPh>
    <phoneticPr fontId="1"/>
  </si>
  <si>
    <t>558日目</t>
    <rPh sb="3" eb="5">
      <t>ニチメ</t>
    </rPh>
    <phoneticPr fontId="1"/>
  </si>
  <si>
    <t>559日目</t>
    <rPh sb="3" eb="5">
      <t>ニチメ</t>
    </rPh>
    <phoneticPr fontId="1"/>
  </si>
  <si>
    <t>560日目</t>
    <rPh sb="3" eb="5">
      <t>ニチメ</t>
    </rPh>
    <phoneticPr fontId="1"/>
  </si>
  <si>
    <t>561日目</t>
    <rPh sb="3" eb="5">
      <t>ニチメ</t>
    </rPh>
    <phoneticPr fontId="1"/>
  </si>
  <si>
    <t>562日目</t>
    <rPh sb="3" eb="5">
      <t>ニチメ</t>
    </rPh>
    <phoneticPr fontId="1"/>
  </si>
  <si>
    <t>563日目</t>
    <rPh sb="3" eb="5">
      <t>ニチメ</t>
    </rPh>
    <phoneticPr fontId="1"/>
  </si>
  <si>
    <t>564日目</t>
    <rPh sb="3" eb="5">
      <t>ニチメ</t>
    </rPh>
    <phoneticPr fontId="1"/>
  </si>
  <si>
    <t>565日目</t>
    <rPh sb="3" eb="5">
      <t>ニチメ</t>
    </rPh>
    <phoneticPr fontId="1"/>
  </si>
  <si>
    <t>566日目</t>
    <rPh sb="3" eb="5">
      <t>ニチメ</t>
    </rPh>
    <phoneticPr fontId="1"/>
  </si>
  <si>
    <t>567日目</t>
    <rPh sb="3" eb="5">
      <t>ニチメ</t>
    </rPh>
    <phoneticPr fontId="1"/>
  </si>
  <si>
    <t>568日目</t>
    <rPh sb="3" eb="5">
      <t>ニチメ</t>
    </rPh>
    <phoneticPr fontId="1"/>
  </si>
  <si>
    <t>569日目</t>
    <rPh sb="3" eb="5">
      <t>ニチメ</t>
    </rPh>
    <phoneticPr fontId="1"/>
  </si>
  <si>
    <t>570日目</t>
    <rPh sb="3" eb="5">
      <t>ニチメ</t>
    </rPh>
    <phoneticPr fontId="1"/>
  </si>
  <si>
    <t>571日目</t>
    <rPh sb="3" eb="5">
      <t>ニチメ</t>
    </rPh>
    <phoneticPr fontId="1"/>
  </si>
  <si>
    <t>572日目</t>
    <rPh sb="3" eb="5">
      <t>ニチメ</t>
    </rPh>
    <phoneticPr fontId="1"/>
  </si>
  <si>
    <t>573日目</t>
    <rPh sb="3" eb="5">
      <t>ニチメ</t>
    </rPh>
    <phoneticPr fontId="1"/>
  </si>
  <si>
    <t>574日目</t>
    <rPh sb="3" eb="5">
      <t>ニチメ</t>
    </rPh>
    <phoneticPr fontId="1"/>
  </si>
  <si>
    <t>575日目</t>
    <rPh sb="3" eb="5">
      <t>ニチメ</t>
    </rPh>
    <phoneticPr fontId="1"/>
  </si>
  <si>
    <t>576日目</t>
    <rPh sb="3" eb="5">
      <t>ニチメ</t>
    </rPh>
    <phoneticPr fontId="1"/>
  </si>
  <si>
    <t>577日目</t>
    <rPh sb="3" eb="5">
      <t>ニチメ</t>
    </rPh>
    <phoneticPr fontId="1"/>
  </si>
  <si>
    <t>578日目</t>
    <rPh sb="3" eb="5">
      <t>ニチメ</t>
    </rPh>
    <phoneticPr fontId="1"/>
  </si>
  <si>
    <t>579日目</t>
    <rPh sb="3" eb="5">
      <t>ニチメ</t>
    </rPh>
    <phoneticPr fontId="1"/>
  </si>
  <si>
    <t>580日目</t>
    <rPh sb="3" eb="5">
      <t>ニチメ</t>
    </rPh>
    <phoneticPr fontId="1"/>
  </si>
  <si>
    <t>581日目</t>
    <rPh sb="3" eb="5">
      <t>ニチメ</t>
    </rPh>
    <phoneticPr fontId="1"/>
  </si>
  <si>
    <t>582日目</t>
    <rPh sb="3" eb="5">
      <t>ニチメ</t>
    </rPh>
    <phoneticPr fontId="1"/>
  </si>
  <si>
    <t>583日目</t>
    <rPh sb="3" eb="5">
      <t>ニチメ</t>
    </rPh>
    <phoneticPr fontId="1"/>
  </si>
  <si>
    <t>584日目</t>
    <rPh sb="3" eb="5">
      <t>ニチメ</t>
    </rPh>
    <phoneticPr fontId="1"/>
  </si>
  <si>
    <t>585日目</t>
    <rPh sb="3" eb="5">
      <t>ニチメ</t>
    </rPh>
    <phoneticPr fontId="1"/>
  </si>
  <si>
    <t>586日目</t>
    <rPh sb="3" eb="5">
      <t>ニチメ</t>
    </rPh>
    <phoneticPr fontId="1"/>
  </si>
  <si>
    <t>587日目</t>
    <rPh sb="3" eb="5">
      <t>ニチメ</t>
    </rPh>
    <phoneticPr fontId="1"/>
  </si>
  <si>
    <t>588日目</t>
    <rPh sb="3" eb="5">
      <t>ニチメ</t>
    </rPh>
    <phoneticPr fontId="1"/>
  </si>
  <si>
    <t>589日目</t>
    <rPh sb="3" eb="5">
      <t>ニチメ</t>
    </rPh>
    <phoneticPr fontId="1"/>
  </si>
  <si>
    <t>590日目</t>
    <rPh sb="3" eb="5">
      <t>ニチメ</t>
    </rPh>
    <phoneticPr fontId="1"/>
  </si>
  <si>
    <t>591日目</t>
    <rPh sb="3" eb="5">
      <t>ニチメ</t>
    </rPh>
    <phoneticPr fontId="1"/>
  </si>
  <si>
    <t>592日目</t>
    <rPh sb="3" eb="5">
      <t>ニチメ</t>
    </rPh>
    <phoneticPr fontId="1"/>
  </si>
  <si>
    <t>593日目</t>
    <rPh sb="3" eb="5">
      <t>ニチメ</t>
    </rPh>
    <phoneticPr fontId="1"/>
  </si>
  <si>
    <t>594日目</t>
    <rPh sb="3" eb="5">
      <t>ニチメ</t>
    </rPh>
    <phoneticPr fontId="1"/>
  </si>
  <si>
    <t>595日目</t>
    <rPh sb="3" eb="5">
      <t>ニチメ</t>
    </rPh>
    <phoneticPr fontId="1"/>
  </si>
  <si>
    <t>596日目</t>
    <rPh sb="3" eb="5">
      <t>ニチメ</t>
    </rPh>
    <phoneticPr fontId="1"/>
  </si>
  <si>
    <t>597日目</t>
    <rPh sb="3" eb="5">
      <t>ニチメ</t>
    </rPh>
    <phoneticPr fontId="1"/>
  </si>
  <si>
    <t>598日目</t>
    <rPh sb="3" eb="5">
      <t>ニチメ</t>
    </rPh>
    <phoneticPr fontId="1"/>
  </si>
  <si>
    <t>599日目</t>
    <rPh sb="3" eb="5">
      <t>ニチメ</t>
    </rPh>
    <phoneticPr fontId="1"/>
  </si>
  <si>
    <t>600日目</t>
    <rPh sb="3" eb="5">
      <t>ニチメ</t>
    </rPh>
    <phoneticPr fontId="1"/>
  </si>
  <si>
    <t>601日目</t>
    <rPh sb="3" eb="5">
      <t>ニチメ</t>
    </rPh>
    <phoneticPr fontId="1"/>
  </si>
  <si>
    <t>602日目</t>
    <rPh sb="3" eb="5">
      <t>ニチメ</t>
    </rPh>
    <phoneticPr fontId="1"/>
  </si>
  <si>
    <t>603日目</t>
    <rPh sb="3" eb="5">
      <t>ニチメ</t>
    </rPh>
    <phoneticPr fontId="1"/>
  </si>
  <si>
    <t>604日目</t>
    <rPh sb="3" eb="5">
      <t>ニチメ</t>
    </rPh>
    <phoneticPr fontId="1"/>
  </si>
  <si>
    <t>605日目</t>
    <rPh sb="3" eb="5">
      <t>ニチメ</t>
    </rPh>
    <phoneticPr fontId="1"/>
  </si>
  <si>
    <t>606日目</t>
    <rPh sb="3" eb="5">
      <t>ニチメ</t>
    </rPh>
    <phoneticPr fontId="1"/>
  </si>
  <si>
    <t>607日目</t>
    <rPh sb="3" eb="5">
      <t>ニチメ</t>
    </rPh>
    <phoneticPr fontId="1"/>
  </si>
  <si>
    <t>608日目</t>
    <rPh sb="3" eb="5">
      <t>ニチメ</t>
    </rPh>
    <phoneticPr fontId="1"/>
  </si>
  <si>
    <t>609日目</t>
    <rPh sb="3" eb="5">
      <t>ニチメ</t>
    </rPh>
    <phoneticPr fontId="1"/>
  </si>
  <si>
    <t>610日目</t>
    <rPh sb="3" eb="5">
      <t>ニチメ</t>
    </rPh>
    <phoneticPr fontId="1"/>
  </si>
  <si>
    <t>611日目</t>
    <rPh sb="3" eb="5">
      <t>ニチメ</t>
    </rPh>
    <phoneticPr fontId="1"/>
  </si>
  <si>
    <t>612日目</t>
    <rPh sb="3" eb="5">
      <t>ニチメ</t>
    </rPh>
    <phoneticPr fontId="1"/>
  </si>
  <si>
    <t>613日目</t>
    <rPh sb="3" eb="5">
      <t>ニチメ</t>
    </rPh>
    <phoneticPr fontId="1"/>
  </si>
  <si>
    <t>614日目</t>
    <rPh sb="3" eb="5">
      <t>ニチメ</t>
    </rPh>
    <phoneticPr fontId="1"/>
  </si>
  <si>
    <t>615日目</t>
    <rPh sb="3" eb="5">
      <t>ニチメ</t>
    </rPh>
    <phoneticPr fontId="1"/>
  </si>
  <si>
    <t>616日目</t>
    <rPh sb="3" eb="5">
      <t>ニチメ</t>
    </rPh>
    <phoneticPr fontId="1"/>
  </si>
  <si>
    <t>617日目</t>
    <rPh sb="3" eb="5">
      <t>ニチメ</t>
    </rPh>
    <phoneticPr fontId="1"/>
  </si>
  <si>
    <t>618日目</t>
    <rPh sb="3" eb="5">
      <t>ニチメ</t>
    </rPh>
    <phoneticPr fontId="1"/>
  </si>
  <si>
    <t>619日目</t>
    <rPh sb="3" eb="5">
      <t>ニチメ</t>
    </rPh>
    <phoneticPr fontId="1"/>
  </si>
  <si>
    <t>620日目</t>
    <rPh sb="3" eb="5">
      <t>ニチメ</t>
    </rPh>
    <phoneticPr fontId="1"/>
  </si>
  <si>
    <t>621日目</t>
    <rPh sb="3" eb="5">
      <t>ニチメ</t>
    </rPh>
    <phoneticPr fontId="1"/>
  </si>
  <si>
    <t>622日目</t>
    <rPh sb="3" eb="5">
      <t>ニチメ</t>
    </rPh>
    <phoneticPr fontId="1"/>
  </si>
  <si>
    <t>623日目</t>
    <rPh sb="3" eb="5">
      <t>ニチメ</t>
    </rPh>
    <phoneticPr fontId="1"/>
  </si>
  <si>
    <t>624日目</t>
    <rPh sb="3" eb="5">
      <t>ニチメ</t>
    </rPh>
    <phoneticPr fontId="1"/>
  </si>
  <si>
    <t>625日目</t>
    <rPh sb="3" eb="5">
      <t>ニチメ</t>
    </rPh>
    <phoneticPr fontId="1"/>
  </si>
  <si>
    <t>626日目</t>
    <rPh sb="3" eb="5">
      <t>ニチメ</t>
    </rPh>
    <phoneticPr fontId="1"/>
  </si>
  <si>
    <t>627日目</t>
    <rPh sb="3" eb="5">
      <t>ニチメ</t>
    </rPh>
    <phoneticPr fontId="1"/>
  </si>
  <si>
    <t>628日目</t>
    <rPh sb="3" eb="5">
      <t>ニチメ</t>
    </rPh>
    <phoneticPr fontId="1"/>
  </si>
  <si>
    <t>629日目</t>
    <rPh sb="3" eb="5">
      <t>ニチメ</t>
    </rPh>
    <phoneticPr fontId="1"/>
  </si>
  <si>
    <t>630日目</t>
    <rPh sb="3" eb="5">
      <t>ニチメ</t>
    </rPh>
    <phoneticPr fontId="1"/>
  </si>
  <si>
    <t>631日目</t>
    <rPh sb="3" eb="5">
      <t>ニチメ</t>
    </rPh>
    <phoneticPr fontId="1"/>
  </si>
  <si>
    <t>632日目</t>
    <rPh sb="3" eb="5">
      <t>ニチメ</t>
    </rPh>
    <phoneticPr fontId="1"/>
  </si>
  <si>
    <t>633日目</t>
    <rPh sb="3" eb="5">
      <t>ニチメ</t>
    </rPh>
    <phoneticPr fontId="1"/>
  </si>
  <si>
    <t>634日目</t>
    <rPh sb="3" eb="5">
      <t>ニチメ</t>
    </rPh>
    <phoneticPr fontId="1"/>
  </si>
  <si>
    <t>635日目</t>
    <rPh sb="3" eb="5">
      <t>ニチメ</t>
    </rPh>
    <phoneticPr fontId="1"/>
  </si>
  <si>
    <t>636日目</t>
    <rPh sb="3" eb="5">
      <t>ニチメ</t>
    </rPh>
    <phoneticPr fontId="1"/>
  </si>
  <si>
    <t>637日目</t>
    <rPh sb="3" eb="5">
      <t>ニチメ</t>
    </rPh>
    <phoneticPr fontId="1"/>
  </si>
  <si>
    <t>638日目</t>
    <rPh sb="3" eb="5">
      <t>ニチメ</t>
    </rPh>
    <phoneticPr fontId="1"/>
  </si>
  <si>
    <t>639日目</t>
    <rPh sb="3" eb="5">
      <t>ニチメ</t>
    </rPh>
    <phoneticPr fontId="1"/>
  </si>
  <si>
    <t>640日目</t>
    <rPh sb="3" eb="5">
      <t>ニチメ</t>
    </rPh>
    <phoneticPr fontId="1"/>
  </si>
  <si>
    <t>641日目</t>
    <rPh sb="3" eb="5">
      <t>ニチメ</t>
    </rPh>
    <phoneticPr fontId="1"/>
  </si>
  <si>
    <t>642日目</t>
    <rPh sb="3" eb="5">
      <t>ニチメ</t>
    </rPh>
    <phoneticPr fontId="1"/>
  </si>
  <si>
    <t>643日目</t>
    <rPh sb="3" eb="5">
      <t>ニチメ</t>
    </rPh>
    <phoneticPr fontId="1"/>
  </si>
  <si>
    <t>644日目</t>
    <rPh sb="3" eb="5">
      <t>ニチメ</t>
    </rPh>
    <phoneticPr fontId="1"/>
  </si>
  <si>
    <t>645日目</t>
    <rPh sb="3" eb="5">
      <t>ニチメ</t>
    </rPh>
    <phoneticPr fontId="1"/>
  </si>
  <si>
    <t>646日目</t>
    <rPh sb="3" eb="5">
      <t>ニチメ</t>
    </rPh>
    <phoneticPr fontId="1"/>
  </si>
  <si>
    <t>647日目</t>
    <rPh sb="3" eb="5">
      <t>ニチメ</t>
    </rPh>
    <phoneticPr fontId="1"/>
  </si>
  <si>
    <t>648日目</t>
    <rPh sb="3" eb="5">
      <t>ニチメ</t>
    </rPh>
    <phoneticPr fontId="1"/>
  </si>
  <si>
    <t>649日目</t>
    <rPh sb="3" eb="5">
      <t>ニチメ</t>
    </rPh>
    <phoneticPr fontId="1"/>
  </si>
  <si>
    <t>650日目</t>
    <rPh sb="3" eb="5">
      <t>ニチメ</t>
    </rPh>
    <phoneticPr fontId="1"/>
  </si>
  <si>
    <t>651日目</t>
    <rPh sb="3" eb="5">
      <t>ニチメ</t>
    </rPh>
    <phoneticPr fontId="1"/>
  </si>
  <si>
    <t>652日目</t>
    <rPh sb="3" eb="5">
      <t>ニチメ</t>
    </rPh>
    <phoneticPr fontId="1"/>
  </si>
  <si>
    <t>653日目</t>
    <rPh sb="3" eb="5">
      <t>ニチメ</t>
    </rPh>
    <phoneticPr fontId="1"/>
  </si>
  <si>
    <t>654日目</t>
    <rPh sb="3" eb="5">
      <t>ニチメ</t>
    </rPh>
    <phoneticPr fontId="1"/>
  </si>
  <si>
    <t>655日目</t>
    <rPh sb="3" eb="5">
      <t>ニチメ</t>
    </rPh>
    <phoneticPr fontId="1"/>
  </si>
  <si>
    <t>656日目</t>
    <rPh sb="3" eb="5">
      <t>ニチメ</t>
    </rPh>
    <phoneticPr fontId="1"/>
  </si>
  <si>
    <t>657日目</t>
    <rPh sb="3" eb="5">
      <t>ニチメ</t>
    </rPh>
    <phoneticPr fontId="1"/>
  </si>
  <si>
    <t>658日目</t>
    <rPh sb="3" eb="5">
      <t>ニチメ</t>
    </rPh>
    <phoneticPr fontId="1"/>
  </si>
  <si>
    <t>659日目</t>
    <rPh sb="3" eb="5">
      <t>ニチメ</t>
    </rPh>
    <phoneticPr fontId="1"/>
  </si>
  <si>
    <t>660日目</t>
    <rPh sb="3" eb="5">
      <t>ニチメ</t>
    </rPh>
    <phoneticPr fontId="1"/>
  </si>
  <si>
    <t>661日目</t>
    <rPh sb="3" eb="5">
      <t>ニチメ</t>
    </rPh>
    <phoneticPr fontId="1"/>
  </si>
  <si>
    <t>662日目</t>
    <rPh sb="3" eb="5">
      <t>ニチメ</t>
    </rPh>
    <phoneticPr fontId="1"/>
  </si>
  <si>
    <t>663日目</t>
    <rPh sb="3" eb="5">
      <t>ニチメ</t>
    </rPh>
    <phoneticPr fontId="1"/>
  </si>
  <si>
    <t>664日目</t>
    <rPh sb="3" eb="5">
      <t>ニチメ</t>
    </rPh>
    <phoneticPr fontId="1"/>
  </si>
  <si>
    <t>665日目</t>
    <rPh sb="3" eb="5">
      <t>ニチメ</t>
    </rPh>
    <phoneticPr fontId="1"/>
  </si>
  <si>
    <t>666日目</t>
    <rPh sb="3" eb="5">
      <t>ニチメ</t>
    </rPh>
    <phoneticPr fontId="1"/>
  </si>
  <si>
    <t>667日目</t>
    <rPh sb="3" eb="5">
      <t>ニチメ</t>
    </rPh>
    <phoneticPr fontId="1"/>
  </si>
  <si>
    <t>668日目</t>
    <rPh sb="3" eb="5">
      <t>ニチメ</t>
    </rPh>
    <phoneticPr fontId="1"/>
  </si>
  <si>
    <t>669日目</t>
    <rPh sb="3" eb="5">
      <t>ニチメ</t>
    </rPh>
    <phoneticPr fontId="1"/>
  </si>
  <si>
    <t>670日目</t>
    <rPh sb="3" eb="5">
      <t>ニチメ</t>
    </rPh>
    <phoneticPr fontId="1"/>
  </si>
  <si>
    <t>671日目</t>
    <rPh sb="3" eb="5">
      <t>ニチメ</t>
    </rPh>
    <phoneticPr fontId="1"/>
  </si>
  <si>
    <t>672日目</t>
    <rPh sb="3" eb="5">
      <t>ニチメ</t>
    </rPh>
    <phoneticPr fontId="1"/>
  </si>
  <si>
    <t>673日目</t>
    <rPh sb="3" eb="5">
      <t>ニチメ</t>
    </rPh>
    <phoneticPr fontId="1"/>
  </si>
  <si>
    <t>674日目</t>
    <rPh sb="3" eb="5">
      <t>ニチメ</t>
    </rPh>
    <phoneticPr fontId="1"/>
  </si>
  <si>
    <t>675日目</t>
    <rPh sb="3" eb="5">
      <t>ニチメ</t>
    </rPh>
    <phoneticPr fontId="1"/>
  </si>
  <si>
    <t>676日目</t>
    <rPh sb="3" eb="5">
      <t>ニチメ</t>
    </rPh>
    <phoneticPr fontId="1"/>
  </si>
  <si>
    <t>677日目</t>
    <rPh sb="3" eb="5">
      <t>ニチメ</t>
    </rPh>
    <phoneticPr fontId="1"/>
  </si>
  <si>
    <t>678日目</t>
    <rPh sb="3" eb="5">
      <t>ニチメ</t>
    </rPh>
    <phoneticPr fontId="1"/>
  </si>
  <si>
    <t>679日目</t>
    <rPh sb="3" eb="5">
      <t>ニチメ</t>
    </rPh>
    <phoneticPr fontId="1"/>
  </si>
  <si>
    <t>680日目</t>
    <rPh sb="3" eb="5">
      <t>ニチメ</t>
    </rPh>
    <phoneticPr fontId="1"/>
  </si>
  <si>
    <t>681日目</t>
    <rPh sb="3" eb="5">
      <t>ニチメ</t>
    </rPh>
    <phoneticPr fontId="1"/>
  </si>
  <si>
    <t>682日目</t>
    <rPh sb="3" eb="5">
      <t>ニチメ</t>
    </rPh>
    <phoneticPr fontId="1"/>
  </si>
  <si>
    <t>683日目</t>
    <rPh sb="3" eb="5">
      <t>ニチメ</t>
    </rPh>
    <phoneticPr fontId="1"/>
  </si>
  <si>
    <t>684日目</t>
    <rPh sb="3" eb="5">
      <t>ニチメ</t>
    </rPh>
    <phoneticPr fontId="1"/>
  </si>
  <si>
    <t>685日目</t>
    <rPh sb="3" eb="5">
      <t>ニチメ</t>
    </rPh>
    <phoneticPr fontId="1"/>
  </si>
  <si>
    <t>686日目</t>
    <rPh sb="3" eb="5">
      <t>ニチメ</t>
    </rPh>
    <phoneticPr fontId="1"/>
  </si>
  <si>
    <t>687日目</t>
    <rPh sb="3" eb="5">
      <t>ニチメ</t>
    </rPh>
    <phoneticPr fontId="1"/>
  </si>
  <si>
    <t>688日目</t>
    <rPh sb="3" eb="5">
      <t>ニチメ</t>
    </rPh>
    <phoneticPr fontId="1"/>
  </si>
  <si>
    <t>689日目</t>
    <rPh sb="3" eb="5">
      <t>ニチメ</t>
    </rPh>
    <phoneticPr fontId="1"/>
  </si>
  <si>
    <t>690日目</t>
    <rPh sb="3" eb="5">
      <t>ニチメ</t>
    </rPh>
    <phoneticPr fontId="1"/>
  </si>
  <si>
    <t>691日目</t>
    <rPh sb="3" eb="5">
      <t>ニチメ</t>
    </rPh>
    <phoneticPr fontId="1"/>
  </si>
  <si>
    <t>692日目</t>
    <rPh sb="3" eb="5">
      <t>ニチメ</t>
    </rPh>
    <phoneticPr fontId="1"/>
  </si>
  <si>
    <t>693日目</t>
    <rPh sb="3" eb="5">
      <t>ニチメ</t>
    </rPh>
    <phoneticPr fontId="1"/>
  </si>
  <si>
    <t>694日目</t>
    <rPh sb="3" eb="5">
      <t>ニチメ</t>
    </rPh>
    <phoneticPr fontId="1"/>
  </si>
  <si>
    <t>695日目</t>
    <rPh sb="3" eb="5">
      <t>ニチメ</t>
    </rPh>
    <phoneticPr fontId="1"/>
  </si>
  <si>
    <t>696日目</t>
    <rPh sb="3" eb="5">
      <t>ニチメ</t>
    </rPh>
    <phoneticPr fontId="1"/>
  </si>
  <si>
    <t>697日目</t>
    <rPh sb="3" eb="5">
      <t>ニチメ</t>
    </rPh>
    <phoneticPr fontId="1"/>
  </si>
  <si>
    <t>698日目</t>
    <rPh sb="3" eb="5">
      <t>ニチメ</t>
    </rPh>
    <phoneticPr fontId="1"/>
  </si>
  <si>
    <t>699日目</t>
    <rPh sb="3" eb="5">
      <t>ニチメ</t>
    </rPh>
    <phoneticPr fontId="1"/>
  </si>
  <si>
    <t>700日目</t>
    <rPh sb="3" eb="5">
      <t>ニチメ</t>
    </rPh>
    <phoneticPr fontId="1"/>
  </si>
  <si>
    <t>701日目</t>
    <rPh sb="3" eb="5">
      <t>ニチメ</t>
    </rPh>
    <phoneticPr fontId="1"/>
  </si>
  <si>
    <t>702日目</t>
    <rPh sb="3" eb="5">
      <t>ニチメ</t>
    </rPh>
    <phoneticPr fontId="1"/>
  </si>
  <si>
    <t>703日目</t>
    <rPh sb="3" eb="5">
      <t>ニチメ</t>
    </rPh>
    <phoneticPr fontId="1"/>
  </si>
  <si>
    <t>704日目</t>
    <rPh sb="3" eb="5">
      <t>ニチメ</t>
    </rPh>
    <phoneticPr fontId="1"/>
  </si>
  <si>
    <t>705日目</t>
    <rPh sb="3" eb="5">
      <t>ニチメ</t>
    </rPh>
    <phoneticPr fontId="1"/>
  </si>
  <si>
    <t>706日目</t>
    <rPh sb="3" eb="5">
      <t>ニチメ</t>
    </rPh>
    <phoneticPr fontId="1"/>
  </si>
  <si>
    <t>707日目</t>
    <rPh sb="3" eb="5">
      <t>ニチメ</t>
    </rPh>
    <phoneticPr fontId="1"/>
  </si>
  <si>
    <t>708日目</t>
    <rPh sb="3" eb="5">
      <t>ニチメ</t>
    </rPh>
    <phoneticPr fontId="1"/>
  </si>
  <si>
    <t>709日目</t>
    <rPh sb="3" eb="5">
      <t>ニチメ</t>
    </rPh>
    <phoneticPr fontId="1"/>
  </si>
  <si>
    <t>710日目</t>
    <rPh sb="3" eb="5">
      <t>ニチメ</t>
    </rPh>
    <phoneticPr fontId="1"/>
  </si>
  <si>
    <t>711日目</t>
    <rPh sb="3" eb="5">
      <t>ニチメ</t>
    </rPh>
    <phoneticPr fontId="1"/>
  </si>
  <si>
    <t>712日目</t>
    <rPh sb="3" eb="5">
      <t>ニチメ</t>
    </rPh>
    <phoneticPr fontId="1"/>
  </si>
  <si>
    <t>713日目</t>
    <rPh sb="3" eb="5">
      <t>ニチメ</t>
    </rPh>
    <phoneticPr fontId="1"/>
  </si>
  <si>
    <t>714日目</t>
    <rPh sb="3" eb="5">
      <t>ニチメ</t>
    </rPh>
    <phoneticPr fontId="1"/>
  </si>
  <si>
    <t>715日目</t>
    <rPh sb="3" eb="5">
      <t>ニチメ</t>
    </rPh>
    <phoneticPr fontId="1"/>
  </si>
  <si>
    <t>716日目</t>
    <rPh sb="3" eb="5">
      <t>ニチメ</t>
    </rPh>
    <phoneticPr fontId="1"/>
  </si>
  <si>
    <t>717日目</t>
    <rPh sb="3" eb="5">
      <t>ニチメ</t>
    </rPh>
    <phoneticPr fontId="1"/>
  </si>
  <si>
    <t>718日目</t>
    <rPh sb="3" eb="5">
      <t>ニチメ</t>
    </rPh>
    <phoneticPr fontId="1"/>
  </si>
  <si>
    <t>719日目</t>
    <rPh sb="3" eb="5">
      <t>ニチメ</t>
    </rPh>
    <phoneticPr fontId="1"/>
  </si>
  <si>
    <t>720日目</t>
    <rPh sb="3" eb="5">
      <t>ニチメ</t>
    </rPh>
    <phoneticPr fontId="1"/>
  </si>
  <si>
    <t>721日目</t>
    <rPh sb="3" eb="5">
      <t>ニチメ</t>
    </rPh>
    <phoneticPr fontId="1"/>
  </si>
  <si>
    <t>722日目</t>
    <rPh sb="3" eb="5">
      <t>ニチメ</t>
    </rPh>
    <phoneticPr fontId="1"/>
  </si>
  <si>
    <t>723日目</t>
    <rPh sb="3" eb="5">
      <t>ニチメ</t>
    </rPh>
    <phoneticPr fontId="1"/>
  </si>
  <si>
    <t>724日目</t>
    <rPh sb="3" eb="5">
      <t>ニチメ</t>
    </rPh>
    <phoneticPr fontId="1"/>
  </si>
  <si>
    <t>725日目</t>
    <rPh sb="3" eb="5">
      <t>ニチメ</t>
    </rPh>
    <phoneticPr fontId="1"/>
  </si>
  <si>
    <t>726日目</t>
    <rPh sb="3" eb="5">
      <t>ニチメ</t>
    </rPh>
    <phoneticPr fontId="1"/>
  </si>
  <si>
    <t>727日目</t>
    <rPh sb="3" eb="5">
      <t>ニチメ</t>
    </rPh>
    <phoneticPr fontId="1"/>
  </si>
  <si>
    <t>728日目</t>
    <rPh sb="3" eb="5">
      <t>ニチメ</t>
    </rPh>
    <phoneticPr fontId="1"/>
  </si>
  <si>
    <t>729日目</t>
    <rPh sb="3" eb="5">
      <t>ニチメ</t>
    </rPh>
    <phoneticPr fontId="1"/>
  </si>
  <si>
    <t>730日目</t>
    <rPh sb="3" eb="5">
      <t>ニチメ</t>
    </rPh>
    <phoneticPr fontId="1"/>
  </si>
  <si>
    <t>731日目</t>
    <rPh sb="3" eb="5">
      <t>ニチメ</t>
    </rPh>
    <phoneticPr fontId="1"/>
  </si>
  <si>
    <t>（第３９条）</t>
    <rPh sb="1" eb="2">
      <t>ダイ</t>
    </rPh>
    <rPh sb="4" eb="5">
      <t>ジョウ</t>
    </rPh>
    <phoneticPr fontId="1"/>
  </si>
  <si>
    <t>外国課税のみ「１」</t>
    <rPh sb="0" eb="2">
      <t>ガイコク</t>
    </rPh>
    <rPh sb="2" eb="4">
      <t>カゼイ</t>
    </rPh>
    <phoneticPr fontId="1"/>
  </si>
  <si>
    <t>別記様式３号（第９条関係）</t>
    <phoneticPr fontId="1"/>
  </si>
  <si>
    <t>外国地域</t>
    <rPh sb="0" eb="2">
      <t>ガイコク</t>
    </rPh>
    <rPh sb="2" eb="4">
      <t>チイキ</t>
    </rPh>
    <phoneticPr fontId="1"/>
  </si>
  <si>
    <t>区分</t>
    <rPh sb="0" eb="2">
      <t>クブン</t>
    </rPh>
    <phoneticPr fontId="1"/>
  </si>
  <si>
    <t>指定都市</t>
  </si>
  <si>
    <t>円</t>
  </si>
  <si>
    <t>移転距離区分</t>
    <rPh sb="0" eb="2">
      <t>イテン</t>
    </rPh>
    <rPh sb="2" eb="4">
      <t>キョリ</t>
    </rPh>
    <rPh sb="4" eb="6">
      <t>クブン</t>
    </rPh>
    <phoneticPr fontId="1"/>
  </si>
  <si>
    <t>内国旅行</t>
    <rPh sb="0" eb="2">
      <t>ナイコク</t>
    </rPh>
    <rPh sb="2" eb="4">
      <t>リョコウ</t>
    </rPh>
    <phoneticPr fontId="1"/>
  </si>
  <si>
    <t>移転料・路程</t>
    <rPh sb="0" eb="2">
      <t>イテン</t>
    </rPh>
    <rPh sb="2" eb="3">
      <t>リョウ</t>
    </rPh>
    <rPh sb="4" eb="6">
      <t>ロテイ</t>
    </rPh>
    <phoneticPr fontId="1"/>
  </si>
  <si>
    <t>ｋｍ</t>
    <phoneticPr fontId="1"/>
  </si>
  <si>
    <t>鉄道50キロメートル未満</t>
  </si>
  <si>
    <t>扶養親族１２歳以上</t>
    <rPh sb="0" eb="2">
      <t>フヨウ</t>
    </rPh>
    <rPh sb="2" eb="4">
      <t>シンゾク</t>
    </rPh>
    <rPh sb="6" eb="9">
      <t>サイイジョウ</t>
    </rPh>
    <phoneticPr fontId="1"/>
  </si>
  <si>
    <t>名</t>
    <rPh sb="0" eb="1">
      <t>メイ</t>
    </rPh>
    <phoneticPr fontId="1"/>
  </si>
  <si>
    <t>外国地域区分</t>
    <rPh sb="0" eb="2">
      <t>ガイコク</t>
    </rPh>
    <rPh sb="2" eb="4">
      <t>チイキ</t>
    </rPh>
    <rPh sb="4" eb="6">
      <t>クブン</t>
    </rPh>
    <phoneticPr fontId="1"/>
  </si>
  <si>
    <t>鉄道50キロメートル以上100キロメートル未満</t>
  </si>
  <si>
    <t>〃６～１１歳</t>
    <rPh sb="5" eb="6">
      <t>サイ</t>
    </rPh>
    <phoneticPr fontId="1"/>
  </si>
  <si>
    <t>鉄道100キロメートル以上300キロメートル未満</t>
  </si>
  <si>
    <t>〃６歳未満</t>
    <rPh sb="2" eb="5">
      <t>サイミマン</t>
    </rPh>
    <phoneticPr fontId="1"/>
  </si>
  <si>
    <t>鉄道300キロメートル以上500キロメートル未満</t>
  </si>
  <si>
    <t>出頭旅費</t>
    <rPh sb="0" eb="2">
      <t>シュットウ</t>
    </rPh>
    <rPh sb="2" eb="4">
      <t>リョヒ</t>
    </rPh>
    <phoneticPr fontId="1"/>
  </si>
  <si>
    <t>円</t>
    <rPh sb="0" eb="1">
      <t>エン</t>
    </rPh>
    <phoneticPr fontId="1"/>
  </si>
  <si>
    <t>うち交通費以外</t>
    <rPh sb="2" eb="5">
      <t>コウツウヒ</t>
    </rPh>
    <rPh sb="5" eb="7">
      <t>イガイ</t>
    </rPh>
    <phoneticPr fontId="1"/>
  </si>
  <si>
    <t>鉄道500キロメートル以上1,000キロメートル未満</t>
  </si>
  <si>
    <t>上限額</t>
    <rPh sb="0" eb="3">
      <t>ジョウゲンガク</t>
    </rPh>
    <phoneticPr fontId="1"/>
  </si>
  <si>
    <t>鉄道1,500キロメートル以上2,000キロメートル未満</t>
  </si>
  <si>
    <t>【内国】</t>
    <rPh sb="1" eb="3">
      <t>ナイコク</t>
    </rPh>
    <phoneticPr fontId="1"/>
  </si>
  <si>
    <t>鉄道2,000キロメートル以上</t>
  </si>
  <si>
    <t>外国旅行</t>
    <rPh sb="0" eb="2">
      <t>ガイコク</t>
    </rPh>
    <rPh sb="2" eb="4">
      <t>リョコウ</t>
    </rPh>
    <phoneticPr fontId="1"/>
  </si>
  <si>
    <t>着後手当（食事代）</t>
    <rPh sb="0" eb="2">
      <t>チャクゴ</t>
    </rPh>
    <rPh sb="2" eb="4">
      <t>テアテ</t>
    </rPh>
    <rPh sb="5" eb="8">
      <t>ショクジダイ</t>
    </rPh>
    <phoneticPr fontId="1"/>
  </si>
  <si>
    <t>鉄道100キロメートル未満</t>
  </si>
  <si>
    <t>着後手当（宿泊施設利用料）</t>
    <rPh sb="0" eb="2">
      <t>チャクゴ</t>
    </rPh>
    <rPh sb="2" eb="4">
      <t>テアテ</t>
    </rPh>
    <rPh sb="5" eb="7">
      <t>シュクハク</t>
    </rPh>
    <rPh sb="7" eb="9">
      <t>シセツ</t>
    </rPh>
    <rPh sb="9" eb="12">
      <t>リヨウリョウ</t>
    </rPh>
    <phoneticPr fontId="1"/>
  </si>
  <si>
    <t>着後手当（滞在諸費）</t>
    <rPh sb="0" eb="2">
      <t>チャクゴ</t>
    </rPh>
    <rPh sb="2" eb="4">
      <t>テアテ</t>
    </rPh>
    <rPh sb="5" eb="7">
      <t>タイザイ</t>
    </rPh>
    <rPh sb="7" eb="9">
      <t>ショヒ</t>
    </rPh>
    <phoneticPr fontId="1"/>
  </si>
  <si>
    <t>鉄道1,000キロメートル以上1,500キロメートル未満</t>
  </si>
  <si>
    <t>扶養親族移転料（１２歳以上）</t>
    <rPh sb="0" eb="2">
      <t>フヨウ</t>
    </rPh>
    <rPh sb="2" eb="4">
      <t>シンゾク</t>
    </rPh>
    <rPh sb="4" eb="6">
      <t>イテン</t>
    </rPh>
    <rPh sb="6" eb="7">
      <t>リョウ</t>
    </rPh>
    <rPh sb="10" eb="13">
      <t>サイイジョウ</t>
    </rPh>
    <phoneticPr fontId="1"/>
  </si>
  <si>
    <t>扶養親族移転料（６～１１歳）</t>
    <rPh sb="0" eb="2">
      <t>フヨウ</t>
    </rPh>
    <rPh sb="2" eb="4">
      <t>シンゾク</t>
    </rPh>
    <rPh sb="4" eb="6">
      <t>イテン</t>
    </rPh>
    <rPh sb="6" eb="7">
      <t>リョウ</t>
    </rPh>
    <phoneticPr fontId="1"/>
  </si>
  <si>
    <t>鉄道2,000キロメートル以上5,000キロメートル未満</t>
  </si>
  <si>
    <t>扶養親族移転料（６歳未満）</t>
    <rPh sb="0" eb="2">
      <t>フヨウ</t>
    </rPh>
    <rPh sb="2" eb="4">
      <t>シンゾク</t>
    </rPh>
    <rPh sb="4" eb="6">
      <t>イテン</t>
    </rPh>
    <rPh sb="6" eb="7">
      <t>リョウ</t>
    </rPh>
    <rPh sb="9" eb="12">
      <t>サイミマン</t>
    </rPh>
    <phoneticPr fontId="1"/>
  </si>
  <si>
    <t>鉄道5,000キロメートル以上1万キロメートル未満</t>
  </si>
  <si>
    <t>鉄道1万キロメートル以上1万5,000キロメートル未満</t>
  </si>
  <si>
    <t>鉄道1万5,000キロメートル以上2万キロメートル未満</t>
  </si>
  <si>
    <t>鉄道2万キロメートル以上</t>
  </si>
  <si>
    <t>【外国】</t>
    <rPh sb="1" eb="3">
      <t>ガイコク</t>
    </rPh>
    <phoneticPr fontId="1"/>
  </si>
  <si>
    <t>着後手当（食事・指定）</t>
    <rPh sb="0" eb="2">
      <t>チャクゴ</t>
    </rPh>
    <rPh sb="2" eb="4">
      <t>テアテ</t>
    </rPh>
    <rPh sb="5" eb="7">
      <t>ショクジ</t>
    </rPh>
    <rPh sb="8" eb="10">
      <t>シテイ</t>
    </rPh>
    <phoneticPr fontId="1"/>
  </si>
  <si>
    <t>着後手当（食事・甲）</t>
    <rPh sb="0" eb="2">
      <t>チャクゴ</t>
    </rPh>
    <rPh sb="2" eb="4">
      <t>テアテ</t>
    </rPh>
    <rPh sb="5" eb="7">
      <t>ショクジ</t>
    </rPh>
    <rPh sb="8" eb="9">
      <t>コウ</t>
    </rPh>
    <phoneticPr fontId="1"/>
  </si>
  <si>
    <t>着後手当（食事・乙）</t>
    <rPh sb="0" eb="2">
      <t>チャクゴ</t>
    </rPh>
    <rPh sb="2" eb="4">
      <t>テアテ</t>
    </rPh>
    <rPh sb="5" eb="7">
      <t>ショクジ</t>
    </rPh>
    <rPh sb="8" eb="9">
      <t>オツ</t>
    </rPh>
    <phoneticPr fontId="1"/>
  </si>
  <si>
    <t>着後手当（食事・丙）</t>
    <rPh sb="0" eb="2">
      <t>チャクゴ</t>
    </rPh>
    <rPh sb="2" eb="4">
      <t>テアテ</t>
    </rPh>
    <rPh sb="5" eb="7">
      <t>ショクジ</t>
    </rPh>
    <rPh sb="8" eb="9">
      <t>ヘイ</t>
    </rPh>
    <phoneticPr fontId="1"/>
  </si>
  <si>
    <t>着後手当（宿泊・指定）</t>
    <rPh sb="0" eb="2">
      <t>チャクゴ</t>
    </rPh>
    <rPh sb="2" eb="4">
      <t>テアテ</t>
    </rPh>
    <rPh sb="5" eb="7">
      <t>シュクハク</t>
    </rPh>
    <rPh sb="8" eb="10">
      <t>シテイ</t>
    </rPh>
    <phoneticPr fontId="1"/>
  </si>
  <si>
    <t>着後手当（宿泊・甲）</t>
    <rPh sb="0" eb="2">
      <t>チャクゴ</t>
    </rPh>
    <rPh sb="2" eb="4">
      <t>テアテ</t>
    </rPh>
    <rPh sb="8" eb="9">
      <t>コウ</t>
    </rPh>
    <phoneticPr fontId="1"/>
  </si>
  <si>
    <t>着後手当（宿泊・乙）</t>
    <rPh sb="0" eb="2">
      <t>チャクゴ</t>
    </rPh>
    <rPh sb="2" eb="4">
      <t>テアテ</t>
    </rPh>
    <rPh sb="8" eb="9">
      <t>オツ</t>
    </rPh>
    <phoneticPr fontId="1"/>
  </si>
  <si>
    <t>着後手当（宿泊・丙）</t>
    <rPh sb="0" eb="2">
      <t>チャクゴ</t>
    </rPh>
    <rPh sb="2" eb="4">
      <t>テアテ</t>
    </rPh>
    <rPh sb="8" eb="9">
      <t>ヘイ</t>
    </rPh>
    <phoneticPr fontId="1"/>
  </si>
  <si>
    <t>扶養親族移転料（１２歳未満）</t>
    <rPh sb="0" eb="2">
      <t>フヨウ</t>
    </rPh>
    <rPh sb="2" eb="4">
      <t>シンゾク</t>
    </rPh>
    <rPh sb="4" eb="6">
      <t>イテン</t>
    </rPh>
    <rPh sb="6" eb="7">
      <t>リョウ</t>
    </rPh>
    <rPh sb="11" eb="13">
      <t>ミマン</t>
    </rPh>
    <phoneticPr fontId="1"/>
  </si>
  <si>
    <t>赴任旅費支給額</t>
    <rPh sb="0" eb="2">
      <t>フニン</t>
    </rPh>
    <rPh sb="2" eb="4">
      <t>リョヒ</t>
    </rPh>
    <rPh sb="4" eb="6">
      <t>シキュウ</t>
    </rPh>
    <rPh sb="6" eb="7">
      <t>ガク</t>
    </rPh>
    <phoneticPr fontId="1"/>
  </si>
  <si>
    <t>区分</t>
  </si>
  <si>
    <t>宿泊施設利用料</t>
  </si>
  <si>
    <t>食事代（昼・夕・朝共通）</t>
    <rPh sb="0" eb="3">
      <t>ショクジダイ</t>
    </rPh>
    <phoneticPr fontId="1"/>
  </si>
  <si>
    <t>役員</t>
  </si>
  <si>
    <t>-</t>
  </si>
  <si>
    <t>役員以外の職員</t>
    <rPh sb="0" eb="2">
      <t>ヤクイン</t>
    </rPh>
    <rPh sb="2" eb="4">
      <t>イガイ</t>
    </rPh>
    <rPh sb="5" eb="7">
      <t>ショクイン</t>
    </rPh>
    <phoneticPr fontId="1"/>
  </si>
  <si>
    <t>定額</t>
  </si>
  <si>
    <t>上限額</t>
  </si>
  <si>
    <t>職員及び職員等以外の者</t>
  </si>
  <si>
    <t>宿泊施設利用料(1夜につき)</t>
    <phoneticPr fontId="1"/>
  </si>
  <si>
    <t>食事代</t>
    <rPh sb="0" eb="3">
      <t>ショクジダイ</t>
    </rPh>
    <phoneticPr fontId="1"/>
  </si>
  <si>
    <t>（昼食代，</t>
    <rPh sb="1" eb="3">
      <t>チュウショク</t>
    </rPh>
    <rPh sb="3" eb="4">
      <t>ダイ</t>
    </rPh>
    <phoneticPr fontId="1"/>
  </si>
  <si>
    <t>夕食代，</t>
    <rPh sb="0" eb="2">
      <t>ユウショク</t>
    </rPh>
    <rPh sb="2" eb="3">
      <t>ダイ</t>
    </rPh>
    <phoneticPr fontId="1"/>
  </si>
  <si>
    <t>朝食代）</t>
    <rPh sb="0" eb="2">
      <t>チョウショク</t>
    </rPh>
    <rPh sb="2" eb="3">
      <t>ダイ</t>
    </rPh>
    <phoneticPr fontId="1"/>
  </si>
  <si>
    <t>甲地方</t>
  </si>
  <si>
    <t>乙地方</t>
  </si>
  <si>
    <t>丙地方</t>
  </si>
  <si>
    <t>ＣＤ</t>
    <phoneticPr fontId="1"/>
  </si>
  <si>
    <t>宿泊上限額</t>
    <rPh sb="0" eb="2">
      <t>シュクハク</t>
    </rPh>
    <rPh sb="2" eb="5">
      <t>ジョウゲンガク</t>
    </rPh>
    <phoneticPr fontId="1"/>
  </si>
  <si>
    <t>宿泊定額（役員）</t>
    <rPh sb="0" eb="2">
      <t>シュクハク</t>
    </rPh>
    <rPh sb="2" eb="4">
      <t>テイガク</t>
    </rPh>
    <rPh sb="5" eb="7">
      <t>ヤクイン</t>
    </rPh>
    <phoneticPr fontId="1"/>
  </si>
  <si>
    <t>宿泊定額（職員）</t>
    <rPh sb="0" eb="2">
      <t>シュクハク</t>
    </rPh>
    <rPh sb="2" eb="4">
      <t>テイガク</t>
    </rPh>
    <rPh sb="5" eb="7">
      <t>ショクイン</t>
    </rPh>
    <phoneticPr fontId="1"/>
  </si>
  <si>
    <t>食事代（役員）</t>
    <rPh sb="0" eb="3">
      <t>ショクジダイ</t>
    </rPh>
    <rPh sb="4" eb="6">
      <t>ヤクイン</t>
    </rPh>
    <phoneticPr fontId="1"/>
  </si>
  <si>
    <t>食事代（職員）</t>
    <rPh sb="0" eb="3">
      <t>ショクジダイ</t>
    </rPh>
    <rPh sb="4" eb="6">
      <t>ショクイン</t>
    </rPh>
    <phoneticPr fontId="1"/>
  </si>
  <si>
    <t>指定都市</t>
    <phoneticPr fontId="1"/>
  </si>
  <si>
    <t>鉄道100キロメートル以上500キロメートル未満</t>
  </si>
  <si>
    <t>用務先１</t>
    <rPh sb="0" eb="2">
      <t>ヨウム</t>
    </rPh>
    <rPh sb="2" eb="3">
      <t>サキ</t>
    </rPh>
    <phoneticPr fontId="1"/>
  </si>
  <si>
    <t>用務先２</t>
    <rPh sb="0" eb="2">
      <t>ヨウム</t>
    </rPh>
    <rPh sb="2" eb="3">
      <t>サキ</t>
    </rPh>
    <phoneticPr fontId="1"/>
  </si>
  <si>
    <t>用務先３</t>
    <rPh sb="0" eb="2">
      <t>ヨウム</t>
    </rPh>
    <rPh sb="2" eb="3">
      <t>サキ</t>
    </rPh>
    <phoneticPr fontId="1"/>
  </si>
  <si>
    <t>用務先４</t>
    <rPh sb="0" eb="2">
      <t>ヨウム</t>
    </rPh>
    <rPh sb="2" eb="3">
      <t>サキ</t>
    </rPh>
    <phoneticPr fontId="1"/>
  </si>
  <si>
    <t>用務先５</t>
    <rPh sb="0" eb="2">
      <t>ヨウム</t>
    </rPh>
    <rPh sb="2" eb="3">
      <t>サキ</t>
    </rPh>
    <phoneticPr fontId="1"/>
  </si>
  <si>
    <t>用務先（県市町村・都市名）１</t>
    <rPh sb="0" eb="2">
      <t>ヨウム</t>
    </rPh>
    <rPh sb="2" eb="3">
      <t>サキ</t>
    </rPh>
    <phoneticPr fontId="1"/>
  </si>
  <si>
    <t>用務先（県市町村・都市名）３</t>
    <rPh sb="0" eb="2">
      <t>ヨウム</t>
    </rPh>
    <rPh sb="2" eb="3">
      <t>サキ</t>
    </rPh>
    <rPh sb="4" eb="5">
      <t>ケン</t>
    </rPh>
    <rPh sb="5" eb="8">
      <t>シチョウソン</t>
    </rPh>
    <rPh sb="9" eb="12">
      <t>トシメイ</t>
    </rPh>
    <phoneticPr fontId="1"/>
  </si>
  <si>
    <t>用務先（県市町村・都市名）４</t>
    <rPh sb="0" eb="2">
      <t>ヨウム</t>
    </rPh>
    <rPh sb="2" eb="3">
      <t>サキ</t>
    </rPh>
    <rPh sb="4" eb="5">
      <t>ケン</t>
    </rPh>
    <rPh sb="5" eb="8">
      <t>シチョウソン</t>
    </rPh>
    <rPh sb="9" eb="12">
      <t>トシメイ</t>
    </rPh>
    <phoneticPr fontId="1"/>
  </si>
  <si>
    <t>用務先（県市町村・都市名）５</t>
    <rPh sb="0" eb="2">
      <t>ヨウム</t>
    </rPh>
    <rPh sb="2" eb="3">
      <t>サキ</t>
    </rPh>
    <rPh sb="4" eb="5">
      <t>ケン</t>
    </rPh>
    <rPh sb="5" eb="8">
      <t>シチョウソン</t>
    </rPh>
    <rPh sb="9" eb="12">
      <t>トシメイ</t>
    </rPh>
    <phoneticPr fontId="1"/>
  </si>
  <si>
    <t>本学の経費以外からの旅費支給（有・無）</t>
    <rPh sb="0" eb="2">
      <t>ホンガク</t>
    </rPh>
    <rPh sb="3" eb="5">
      <t>ケイヒ</t>
    </rPh>
    <rPh sb="5" eb="7">
      <t>イガイ</t>
    </rPh>
    <rPh sb="10" eb="12">
      <t>リョヒ</t>
    </rPh>
    <rPh sb="12" eb="14">
      <t>シキュウ</t>
    </rPh>
    <rPh sb="15" eb="16">
      <t>アリ</t>
    </rPh>
    <rPh sb="17" eb="18">
      <t>ナ</t>
    </rPh>
    <phoneticPr fontId="1"/>
  </si>
  <si>
    <t>　有の場合，支給元</t>
    <rPh sb="1" eb="2">
      <t>アリ</t>
    </rPh>
    <rPh sb="3" eb="5">
      <t>バアイ</t>
    </rPh>
    <rPh sb="6" eb="8">
      <t>シキュウ</t>
    </rPh>
    <rPh sb="8" eb="9">
      <t>モト</t>
    </rPh>
    <phoneticPr fontId="1"/>
  </si>
  <si>
    <t>休日用務の有無（1：なし　2：振替　3：超勤）</t>
    <rPh sb="0" eb="2">
      <t>キュウジツ</t>
    </rPh>
    <rPh sb="2" eb="4">
      <t>ヨウム</t>
    </rPh>
    <rPh sb="5" eb="7">
      <t>ウム</t>
    </rPh>
    <rPh sb="15" eb="17">
      <t>フリカエ</t>
    </rPh>
    <rPh sb="20" eb="22">
      <t>チョウキン</t>
    </rPh>
    <phoneticPr fontId="1"/>
  </si>
  <si>
    <t>前泊の有無（1：あり　2または未入力：なし）</t>
    <rPh sb="0" eb="2">
      <t>ゼンパク</t>
    </rPh>
    <rPh sb="3" eb="5">
      <t>ウム</t>
    </rPh>
    <rPh sb="15" eb="18">
      <t>ミニュウリョク</t>
    </rPh>
    <phoneticPr fontId="1"/>
  </si>
  <si>
    <t>後泊の有無（1：あり　2または未入力：なし）</t>
    <rPh sb="0" eb="1">
      <t>アト</t>
    </rPh>
    <rPh sb="1" eb="2">
      <t>ハク</t>
    </rPh>
    <rPh sb="3" eb="5">
      <t>ウム</t>
    </rPh>
    <rPh sb="15" eb="18">
      <t>ミニュウリョク</t>
    </rPh>
    <phoneticPr fontId="1"/>
  </si>
  <si>
    <t>学会参加費の支出</t>
    <phoneticPr fontId="1"/>
  </si>
  <si>
    <t>厚生労働省検疫所</t>
  </si>
  <si>
    <t>https://www.forth.go.jp/moreinfo/topics/useful_vaccination.html</t>
    <phoneticPr fontId="1"/>
  </si>
  <si>
    <t>外務省「世界の医療事情」</t>
    <phoneticPr fontId="1"/>
  </si>
  <si>
    <t>https://www.mofa.go.jp/mofaj/toko/medi/index.html</t>
    <phoneticPr fontId="1"/>
  </si>
  <si>
    <t>渡航先国・地域で推奨又は義務付けられている予防接種の有無について確認した。推奨又は義務付けられている予防接種がある場合、接種回数や、同時に接種可能な種類等に制限があるものもあるため、早めに医療機関に相談する必要があることを理解している。</t>
    <phoneticPr fontId="1"/>
  </si>
  <si>
    <t>（4）</t>
    <phoneticPr fontId="1"/>
  </si>
  <si>
    <t>（5）</t>
    <phoneticPr fontId="1"/>
  </si>
  <si>
    <t>（6）</t>
    <phoneticPr fontId="1"/>
  </si>
  <si>
    <r>
      <t>日本への帰国に際し、日本政府が定める「水際対策強化に係る新たな措置」はない、または措置がある場合も、その措置内容に従って帰国できる状況であると判断できる。</t>
    </r>
    <r>
      <rPr>
        <strike/>
        <sz val="14"/>
        <rFont val="ＭＳ Ｐゴシック"/>
        <family val="3"/>
        <charset val="128"/>
      </rPr>
      <t xml:space="preserve">
</t>
    </r>
    <r>
      <rPr>
        <sz val="14"/>
        <rFont val="ＭＳ Ｐゴシック"/>
        <family val="3"/>
        <charset val="128"/>
      </rPr>
      <t>https://www.mhlw.go.jp/stf/seisakunitsuite/bunya/0000121431_00209.html</t>
    </r>
    <rPh sb="41" eb="43">
      <t>ソチ</t>
    </rPh>
    <rPh sb="46" eb="48">
      <t>バアイ</t>
    </rPh>
    <rPh sb="52" eb="54">
      <t>ソチ</t>
    </rPh>
    <rPh sb="54" eb="56">
      <t>ナイヨウ</t>
    </rPh>
    <rPh sb="57" eb="58">
      <t>シタガ</t>
    </rPh>
    <rPh sb="60" eb="62">
      <t>キコク</t>
    </rPh>
    <rPh sb="65" eb="67">
      <t>ジョウキョウ</t>
    </rPh>
    <rPh sb="71" eb="73">
      <t>ハンダン</t>
    </rPh>
    <phoneticPr fontId="1"/>
  </si>
  <si>
    <t>出立・帰着予定日の直前・直後において、感染、感染の疑い及び濃厚接触者となった場合に、渡航活動に及ぼす影響（例えば、航空券変更や宿泊延長による付加的費用発生の可能性があること、渡航中活動の制限等）について理解している。特に渡航期間が短期の場合は渡航目的に影響する可能性があり、注意及び認識が必要であることを理解している。</t>
    <phoneticPr fontId="1"/>
  </si>
  <si>
    <t>（旅行者自署）</t>
    <phoneticPr fontId="1"/>
  </si>
  <si>
    <t>令和  　年　　 月　　日</t>
    <phoneticPr fontId="1"/>
  </si>
  <si>
    <t>350000災害・復興科学研究所</t>
    <rPh sb="6" eb="8">
      <t>サイガイ</t>
    </rPh>
    <rPh sb="9" eb="16">
      <t>フッコウカガクケンキュウジョ</t>
    </rPh>
    <phoneticPr fontId="1"/>
  </si>
  <si>
    <t>無</t>
    <rPh sb="0" eb="1">
      <t>ナシ</t>
    </rPh>
    <phoneticPr fontId="1"/>
  </si>
  <si>
    <t>○○大学○○学部・准教授・新潟 太郎</t>
    <rPh sb="2" eb="4">
      <t>ダイガク</t>
    </rPh>
    <rPh sb="6" eb="8">
      <t>ガクブ</t>
    </rPh>
    <phoneticPr fontId="1"/>
  </si>
  <si>
    <t>新潟大学災害・復興科学研究所</t>
    <rPh sb="0" eb="2">
      <t>ニイガタ</t>
    </rPh>
    <rPh sb="2" eb="4">
      <t>ダイガク</t>
    </rPh>
    <rPh sb="4" eb="6">
      <t>サイガイ</t>
    </rPh>
    <rPh sb="7" eb="14">
      <t>フッコウカガクケンキュウジョ</t>
    </rPh>
    <phoneticPr fontId="1"/>
  </si>
  <si>
    <t>共同研究03 (○○○)○○経費</t>
    <phoneticPr fontId="1"/>
  </si>
  <si>
    <t>有朋会館</t>
    <rPh sb="0" eb="2">
      <t>ユウホウ</t>
    </rPh>
    <rPh sb="2" eb="4">
      <t>カイカン</t>
    </rPh>
    <phoneticPr fontId="1"/>
  </si>
  <si>
    <t>2025年7月10日(水)</t>
    <rPh sb="4" eb="5">
      <t>ネン</t>
    </rPh>
    <rPh sb="6" eb="7">
      <t>ガツ</t>
    </rPh>
    <rPh sb="9" eb="13">
      <t>ニチ</t>
    </rPh>
    <phoneticPr fontId="1"/>
  </si>
  <si>
    <t>2025年7月12日(金)</t>
    <rPh sb="4" eb="5">
      <t>ネン</t>
    </rPh>
    <rPh sb="6" eb="7">
      <t>ガツ</t>
    </rPh>
    <rPh sb="9" eb="13">
      <t>ニチ</t>
    </rPh>
    <phoneticPr fontId="1"/>
  </si>
  <si>
    <r>
      <t xml:space="preserve">災害・復興科学研究所にて，○○氏，○○氏らと2025年度共同研究に関する研究打合せを行い，今後の研究の方針について議論した。
○月○○日には，○○において研究に関する資料収集を行った。などを明記。
</t>
    </r>
    <r>
      <rPr>
        <b/>
        <sz val="10"/>
        <color rgb="FF0000FF"/>
        <rFont val="ＭＳ 明朝"/>
        <family val="1"/>
        <charset val="128"/>
      </rPr>
      <t>※打合せを行った場合は相手氏名，人数を必ず明記のこと</t>
    </r>
    <rPh sb="0" eb="2">
      <t>サイガイ</t>
    </rPh>
    <rPh sb="3" eb="10">
      <t>フッコウカガクケンキュウジョ</t>
    </rPh>
    <rPh sb="45" eb="47">
      <t>コンゴ</t>
    </rPh>
    <rPh sb="48" eb="50">
      <t>ケンキュウ</t>
    </rPh>
    <rPh sb="51" eb="53">
      <t>ホウシン</t>
    </rPh>
    <rPh sb="57" eb="59">
      <t>ギロン</t>
    </rPh>
    <rPh sb="95" eb="97">
      <t>メイキ</t>
    </rPh>
    <rPh sb="118" eb="119">
      <t>カナラ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</si>
</sst>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0\)"/>
    <numFmt numFmtId="178" formatCode="0\ &quot;日&quot;"/>
    <numFmt numFmtId="179" formatCode="0\ &quot;泊&quot;"/>
    <numFmt numFmtId="180" formatCode="[$-411]ggge&quot;年&quot;m&quot;月&quot;d&quot;日&quot;;@"/>
    <numFmt numFmtId="181" formatCode="#,##0_);[Red]\(#,##0\)"/>
    <numFmt numFmtId="182" formatCode="[$-411]ggge&quot;年&quot;m&quot;月&quot;d&quot;日&quot;\(aaa\)"/>
    <numFmt numFmtId="183" formatCode="yyyy&quot;年&quot;m&quot;月&quot;d&quot;日&quot;\(aaa\)"/>
    <numFmt numFmtId="184" formatCode="m&quot;月&quot;d&quot;日&quot;\(aaa\)"/>
    <numFmt numFmtId="185" formatCode="&quot;(&quot;0\ &quot;日)&quot;"/>
    <numFmt numFmtId="186" formatCode="m&quot;月&quot;d&quot;日&quot;\(aaa\)&quot;→&quot;"/>
    <numFmt numFmtId="187" formatCode="[$-F800]dddd\,\ mmmm\ dd\,\ yyyy"/>
    <numFmt numFmtId="188" formatCode="0_);[Red]\(0\)"/>
    <numFmt numFmtId="189" formatCode="&quot;(&quot;0\ &quot;)&quot;"/>
    <numFmt numFmtId="190" formatCode="h&quot;時&quot;mm&quot;分&quot;;@"/>
    <numFmt numFmtId="191" formatCode="\(h&quot;時&quot;mm&quot;分&quot;\);@"/>
  </numFmts>
  <fonts count="97">
    <font>
      <sz val="11"/>
      <color theme="1"/>
      <name val="MS Pゴシック"/>
      <family val="2"/>
      <charset val="128"/>
    </font>
    <font>
      <sz val="6"/>
      <name val="MS Pゴシック"/>
      <family val="2"/>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1"/>
      <name val="ＭＳ Ｐゴシック"/>
      <family val="3"/>
      <charset val="128"/>
    </font>
    <font>
      <sz val="12"/>
      <color theme="1"/>
      <name val="ＭＳ ゴシック"/>
      <family val="3"/>
      <charset val="128"/>
    </font>
    <font>
      <strike/>
      <sz val="14"/>
      <color theme="1"/>
      <name val="ＭＳ ゴシック"/>
      <family val="3"/>
      <charset val="128"/>
    </font>
    <font>
      <sz val="11"/>
      <color theme="1"/>
      <name val="MS Pゴシック"/>
      <family val="2"/>
      <charset val="128"/>
    </font>
    <font>
      <sz val="16"/>
      <color theme="1"/>
      <name val="ＭＳ ゴシック"/>
      <family val="3"/>
      <charset val="128"/>
    </font>
    <font>
      <sz val="18"/>
      <color theme="1"/>
      <name val="ＭＳ ゴシック"/>
      <family val="3"/>
      <charset val="128"/>
    </font>
    <font>
      <sz val="9"/>
      <color theme="1"/>
      <name val="ＭＳ ゴシック"/>
      <family val="3"/>
      <charset val="128"/>
    </font>
    <font>
      <sz val="11"/>
      <color theme="1"/>
      <name val="Meiryo UI"/>
      <family val="2"/>
    </font>
    <font>
      <sz val="6"/>
      <name val="ＭＳ Ｐゴシック"/>
      <family val="3"/>
      <charset val="128"/>
    </font>
    <font>
      <sz val="6"/>
      <name val="游ゴシック"/>
      <family val="3"/>
      <charset val="128"/>
      <scheme val="minor"/>
    </font>
    <font>
      <sz val="11"/>
      <color theme="4" tint="-0.499984740745262"/>
      <name val="Meiryo UI"/>
      <family val="2"/>
    </font>
    <font>
      <sz val="11"/>
      <color rgb="FFFF0000"/>
      <name val="ＭＳ ゴシック"/>
      <family val="3"/>
      <charset val="128"/>
    </font>
    <font>
      <sz val="11"/>
      <name val="ＭＳ ゴシック"/>
      <family val="3"/>
      <charset val="128"/>
    </font>
    <font>
      <sz val="12"/>
      <color theme="1"/>
      <name val="MS Pゴシック"/>
      <family val="2"/>
      <charset val="128"/>
    </font>
    <font>
      <sz val="10.5"/>
      <color theme="1"/>
      <name val="ＭＳ 明朝"/>
      <family val="1"/>
      <charset val="128"/>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1"/>
      <color rgb="FFFF0000"/>
      <name val="ＭＳ ゴシック"/>
      <family val="3"/>
      <charset val="128"/>
    </font>
    <font>
      <b/>
      <sz val="9"/>
      <color rgb="FFFF0000"/>
      <name val="MS Pゴシック"/>
      <family val="3"/>
      <charset val="128"/>
    </font>
    <font>
      <sz val="9"/>
      <name val="MS Pゴシック"/>
      <family val="3"/>
      <charset val="128"/>
    </font>
    <font>
      <sz val="10"/>
      <color theme="1"/>
      <name val="MS Pゴシック"/>
      <family val="2"/>
      <charset val="128"/>
    </font>
    <font>
      <b/>
      <sz val="14"/>
      <color theme="1"/>
      <name val="ＭＳ ゴシック"/>
      <family val="3"/>
      <charset val="128"/>
    </font>
    <font>
      <b/>
      <sz val="14"/>
      <color rgb="FF0000FF"/>
      <name val="ＭＳ ゴシック"/>
      <family val="3"/>
      <charset val="128"/>
    </font>
    <font>
      <b/>
      <sz val="14"/>
      <color rgb="FF00B0F0"/>
      <name val="ＭＳ ゴシック"/>
      <family val="3"/>
      <charset val="128"/>
    </font>
    <font>
      <sz val="10.5"/>
      <color rgb="FF000000"/>
      <name val="ＭＳ ゴシック"/>
      <family val="3"/>
      <charset val="128"/>
    </font>
    <font>
      <b/>
      <sz val="12"/>
      <color rgb="FF0000FF"/>
      <name val="ＭＳ ゴシック"/>
      <family val="3"/>
      <charset val="128"/>
    </font>
    <font>
      <sz val="12"/>
      <color theme="1"/>
      <name val="ＭＳ 明朝"/>
      <family val="1"/>
      <charset val="128"/>
    </font>
    <font>
      <b/>
      <sz val="14"/>
      <color theme="1"/>
      <name val="ＭＳ 明朝"/>
      <family val="1"/>
      <charset val="128"/>
    </font>
    <font>
      <b/>
      <sz val="14"/>
      <color theme="1"/>
      <name val="MS Pゴシック"/>
      <family val="2"/>
      <charset val="128"/>
    </font>
    <font>
      <sz val="14"/>
      <color theme="1"/>
      <name val="MS Pゴシック"/>
      <family val="2"/>
      <charset val="128"/>
    </font>
    <font>
      <u/>
      <sz val="11"/>
      <color theme="10"/>
      <name val="MS Pゴシック"/>
      <family val="2"/>
      <charset val="128"/>
    </font>
    <font>
      <b/>
      <sz val="13"/>
      <color theme="1"/>
      <name val="ＭＳ ゴシック"/>
      <family val="3"/>
      <charset val="128"/>
    </font>
    <font>
      <b/>
      <sz val="14"/>
      <color theme="0"/>
      <name val="ＭＳ Ｐゴシック"/>
      <family val="3"/>
      <charset val="128"/>
    </font>
    <font>
      <b/>
      <sz val="12"/>
      <color theme="0"/>
      <name val="ＭＳ Ｐゴシック"/>
      <family val="3"/>
      <charset val="128"/>
    </font>
    <font>
      <sz val="9"/>
      <color theme="1"/>
      <name val="ＭＳ Ｐ明朝"/>
      <family val="1"/>
      <charset val="128"/>
    </font>
    <font>
      <sz val="11"/>
      <name val="MS Pゴシック"/>
      <family val="2"/>
      <charset val="128"/>
    </font>
    <font>
      <sz val="11"/>
      <color theme="1"/>
      <name val="ＭＳ Ｐゴシック"/>
      <family val="3"/>
      <charset val="128"/>
    </font>
    <font>
      <sz val="9"/>
      <color theme="1"/>
      <name val="ＭＳ Ｐゴシック"/>
      <family val="3"/>
      <charset val="128"/>
    </font>
    <font>
      <b/>
      <sz val="9"/>
      <color rgb="FFFF0000"/>
      <name val="ＭＳ Ｐ明朝"/>
      <family val="1"/>
      <charset val="128"/>
    </font>
    <font>
      <b/>
      <sz val="12"/>
      <name val="ＭＳ Ｐゴシック"/>
      <family val="3"/>
      <charset val="128"/>
    </font>
    <font>
      <b/>
      <sz val="9"/>
      <color theme="1"/>
      <name val="ＭＳ Ｐ明朝"/>
      <family val="1"/>
      <charset val="128"/>
    </font>
    <font>
      <b/>
      <sz val="18"/>
      <color theme="1"/>
      <name val="ＭＳ Ｐ明朝"/>
      <family val="1"/>
      <charset val="128"/>
    </font>
    <font>
      <b/>
      <sz val="14"/>
      <name val="ＭＳ Ｐゴシック"/>
      <family val="3"/>
      <charset val="128"/>
    </font>
    <font>
      <b/>
      <sz val="14"/>
      <color theme="1"/>
      <name val="ＭＳ Ｐゴシック"/>
      <family val="3"/>
      <charset val="128"/>
    </font>
    <font>
      <b/>
      <sz val="12"/>
      <color theme="1"/>
      <name val="ＭＳ Ｐゴシック"/>
      <family val="3"/>
      <charset val="128"/>
    </font>
    <font>
      <b/>
      <sz val="12"/>
      <color rgb="FFFF0000"/>
      <name val="ＭＳ Ｐゴシック"/>
      <family val="3"/>
      <charset val="128"/>
    </font>
    <font>
      <b/>
      <sz val="16"/>
      <color rgb="FFFF0000"/>
      <name val="ＭＳ Ｐゴシック"/>
      <family val="3"/>
      <charset val="128"/>
    </font>
    <font>
      <sz val="14"/>
      <color theme="1"/>
      <name val="ＭＳ Ｐゴシック"/>
      <family val="3"/>
      <charset val="128"/>
    </font>
    <font>
      <b/>
      <sz val="16"/>
      <name val="ＭＳ Ｐゴシック"/>
      <family val="3"/>
      <charset val="128"/>
    </font>
    <font>
      <sz val="12"/>
      <color theme="1"/>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font>
    <font>
      <sz val="14"/>
      <color rgb="FFFF0000"/>
      <name val="ＭＳ Ｐゴシック"/>
      <family val="3"/>
      <charset val="128"/>
    </font>
    <font>
      <sz val="16"/>
      <color theme="1"/>
      <name val="ＭＳ Ｐゴシック"/>
      <family val="3"/>
      <charset val="128"/>
    </font>
    <font>
      <sz val="16"/>
      <color rgb="FFFF0000"/>
      <name val="ＭＳ Ｐゴシック"/>
      <family val="3"/>
      <charset val="128"/>
    </font>
    <font>
      <u/>
      <sz val="14"/>
      <color theme="10"/>
      <name val="ＭＳ Ｐゴシック"/>
      <family val="3"/>
      <charset val="128"/>
    </font>
    <font>
      <b/>
      <sz val="10.5"/>
      <color theme="1"/>
      <name val="ＭＳ Ｐゴシック"/>
      <family val="3"/>
      <charset val="128"/>
    </font>
    <font>
      <b/>
      <u/>
      <sz val="12"/>
      <color theme="10"/>
      <name val="ＭＳ Ｐゴシック"/>
      <family val="3"/>
      <charset val="128"/>
    </font>
    <font>
      <sz val="9"/>
      <color rgb="FFFF0000"/>
      <name val="ＭＳ Ｐゴシック"/>
      <family val="3"/>
      <charset val="128"/>
    </font>
    <font>
      <b/>
      <sz val="9"/>
      <color rgb="FFFF0000"/>
      <name val="ＭＳ Ｐゴシック"/>
      <family val="3"/>
      <charset val="128"/>
    </font>
    <font>
      <b/>
      <sz val="11"/>
      <color theme="1"/>
      <name val="ＭＳ Ｐゴシック"/>
      <family val="3"/>
      <charset val="128"/>
    </font>
    <font>
      <b/>
      <sz val="11"/>
      <color rgb="FF0000FF"/>
      <name val="ＭＳ Ｐゴシック"/>
      <family val="3"/>
      <charset val="128"/>
    </font>
    <font>
      <b/>
      <sz val="11"/>
      <color rgb="FFFF0000"/>
      <name val="ＭＳ Ｐゴシック"/>
      <family val="3"/>
      <charset val="128"/>
    </font>
    <font>
      <sz val="13"/>
      <color theme="1"/>
      <name val="ＭＳ Ｐゴシック"/>
      <family val="3"/>
      <charset val="128"/>
    </font>
    <font>
      <sz val="13"/>
      <color rgb="FFFF0000"/>
      <name val="ＭＳ Ｐゴシック"/>
      <family val="3"/>
      <charset val="128"/>
    </font>
    <font>
      <sz val="13"/>
      <name val="ＭＳ Ｐゴシック"/>
      <family val="3"/>
      <charset val="128"/>
    </font>
    <font>
      <u/>
      <sz val="13"/>
      <color theme="10"/>
      <name val="ＭＳ Ｐゴシック"/>
      <family val="3"/>
      <charset val="128"/>
    </font>
    <font>
      <b/>
      <sz val="11"/>
      <name val="ＭＳ Ｐゴシック"/>
      <family val="3"/>
      <charset val="128"/>
    </font>
    <font>
      <b/>
      <sz val="11"/>
      <name val="ＭＳ Ｐゴシック"/>
      <family val="2"/>
      <charset val="128"/>
    </font>
    <font>
      <b/>
      <sz val="14"/>
      <color theme="0"/>
      <name val="ＭＳ Ｐゴシック"/>
      <family val="2"/>
      <charset val="128"/>
    </font>
    <font>
      <sz val="14"/>
      <color theme="1"/>
      <name val="ＭＳ Ｐゴシック"/>
      <family val="2"/>
      <charset val="128"/>
    </font>
    <font>
      <sz val="11"/>
      <name val="ＭＳ Ｐ明朝"/>
      <family val="1"/>
      <charset val="128"/>
    </font>
    <font>
      <sz val="11"/>
      <color rgb="FFFF0000"/>
      <name val="ＭＳ Ｐ明朝"/>
      <family val="1"/>
      <charset val="128"/>
    </font>
    <font>
      <sz val="10"/>
      <color rgb="FFFF0000"/>
      <name val="ＭＳ 明朝"/>
      <family val="1"/>
      <charset val="128"/>
    </font>
    <font>
      <b/>
      <sz val="11"/>
      <name val="ＭＳ Ｐ明朝"/>
      <family val="1"/>
      <charset val="128"/>
    </font>
    <font>
      <sz val="10"/>
      <name val="ＭＳ Ｐ明朝"/>
      <family val="1"/>
      <charset val="128"/>
    </font>
    <font>
      <b/>
      <sz val="18"/>
      <name val="ＭＳ Ｐ明朝"/>
      <family val="1"/>
      <charset val="128"/>
    </font>
    <font>
      <b/>
      <sz val="9"/>
      <color indexed="10"/>
      <name val="ＭＳ ゴシック"/>
      <family val="3"/>
      <charset val="128"/>
    </font>
    <font>
      <b/>
      <sz val="9"/>
      <color indexed="10"/>
      <name val="メイリオ"/>
      <family val="2"/>
      <charset val="128"/>
    </font>
    <font>
      <strike/>
      <sz val="13"/>
      <name val="ＭＳ Ｐゴシック"/>
      <family val="3"/>
      <charset val="128"/>
    </font>
    <font>
      <b/>
      <u/>
      <sz val="10"/>
      <color theme="10"/>
      <name val="MS Pゴシック"/>
      <family val="2"/>
      <charset val="128"/>
    </font>
    <font>
      <strike/>
      <sz val="14"/>
      <name val="ＭＳ Ｐゴシック"/>
      <family val="3"/>
      <charset val="128"/>
    </font>
    <font>
      <sz val="16"/>
      <name val="ＭＳ Ｐゴシック"/>
      <family val="3"/>
      <charset val="128"/>
    </font>
    <font>
      <sz val="11"/>
      <color rgb="FFFF0000"/>
      <name val="MS Pゴシック"/>
      <family val="2"/>
      <charset val="128"/>
    </font>
    <font>
      <sz val="11"/>
      <color rgb="FFFF0000"/>
      <name val="ＭＳ 明朝"/>
      <family val="1"/>
      <charset val="128"/>
    </font>
    <font>
      <sz val="10"/>
      <name val="ＭＳ 明朝"/>
      <family val="1"/>
      <charset val="128"/>
    </font>
    <font>
      <sz val="10"/>
      <color rgb="FFFF0000"/>
      <name val="MS Pゴシック"/>
      <family val="2"/>
      <charset val="128"/>
    </font>
    <font>
      <b/>
      <sz val="10"/>
      <color rgb="FF0000FF"/>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000000"/>
        <bgColor indexed="64"/>
      </patternFill>
    </fill>
    <fill>
      <patternFill patternType="solid">
        <fgColor theme="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style="medium">
        <color rgb="FF000000"/>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indexed="64"/>
      </right>
      <top style="thin">
        <color indexed="64"/>
      </top>
      <bottom style="medium">
        <color rgb="FF000000"/>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alignment vertical="center" wrapText="1"/>
    </xf>
    <xf numFmtId="1" fontId="15" fillId="0" borderId="0" applyFont="0" applyFill="0" applyBorder="0" applyProtection="0">
      <alignment horizontal="center" vertical="center"/>
    </xf>
    <xf numFmtId="0" fontId="38" fillId="0" borderId="0" applyNumberFormat="0" applyFill="0" applyBorder="0" applyAlignment="0" applyProtection="0">
      <alignment vertical="center"/>
    </xf>
  </cellStyleXfs>
  <cellXfs count="947">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3" fillId="0" borderId="0" xfId="0" applyFont="1">
      <alignmen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5" xfId="0" applyFont="1" applyBorder="1" applyAlignment="1">
      <alignment vertical="center" wrapText="1"/>
    </xf>
    <xf numFmtId="0" fontId="6" fillId="0" borderId="11" xfId="0" applyFont="1" applyBorder="1">
      <alignment vertical="center"/>
    </xf>
    <xf numFmtId="176" fontId="6" fillId="0" borderId="12" xfId="0" applyNumberFormat="1" applyFont="1" applyBorder="1" applyAlignment="1">
      <alignment horizontal="right" vertical="center" wrapText="1"/>
    </xf>
    <xf numFmtId="0" fontId="6" fillId="0" borderId="16" xfId="0" applyFont="1" applyBorder="1" applyAlignment="1">
      <alignment vertical="center" wrapText="1"/>
    </xf>
    <xf numFmtId="176" fontId="6" fillId="0" borderId="10" xfId="0" applyNumberFormat="1" applyFont="1" applyBorder="1" applyAlignment="1">
      <alignment horizontal="right" vertical="center" wrapText="1"/>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3" fontId="0" fillId="0" borderId="1" xfId="0" applyNumberFormat="1" applyBorder="1">
      <alignment vertical="center"/>
    </xf>
    <xf numFmtId="3" fontId="0" fillId="0" borderId="23" xfId="0" applyNumberFormat="1" applyBorder="1">
      <alignment vertical="center"/>
    </xf>
    <xf numFmtId="0" fontId="2" fillId="3" borderId="1" xfId="0" applyFont="1" applyFill="1" applyBorder="1">
      <alignment vertical="center"/>
    </xf>
    <xf numFmtId="0" fontId="2" fillId="3"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2" fillId="3" borderId="3" xfId="0" applyFont="1" applyFill="1" applyBorder="1" applyAlignment="1">
      <alignment horizontal="right" vertical="center"/>
    </xf>
    <xf numFmtId="0" fontId="2" fillId="3" borderId="3" xfId="0" applyFont="1" applyFill="1" applyBorder="1">
      <alignment vertical="center"/>
    </xf>
    <xf numFmtId="0" fontId="2" fillId="3" borderId="5" xfId="0" applyFont="1" applyFill="1" applyBorder="1">
      <alignment vertical="center"/>
    </xf>
    <xf numFmtId="0" fontId="7" fillId="0" borderId="0" xfId="0" applyFont="1" applyAlignment="1">
      <alignment horizontal="center" vertical="center"/>
    </xf>
    <xf numFmtId="3" fontId="2" fillId="3" borderId="4" xfId="0" applyNumberFormat="1" applyFont="1" applyFill="1" applyBorder="1" applyAlignment="1">
      <alignment horizontal="righ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3" fontId="0" fillId="0" borderId="28" xfId="0" applyNumberFormat="1" applyBorder="1">
      <alignment vertical="center"/>
    </xf>
    <xf numFmtId="3" fontId="0" fillId="0" borderId="4" xfId="0" applyNumberFormat="1" applyBorder="1">
      <alignment vertical="center"/>
    </xf>
    <xf numFmtId="3" fontId="0" fillId="0" borderId="26" xfId="0" applyNumberFormat="1" applyBorder="1">
      <alignment vertical="center"/>
    </xf>
    <xf numFmtId="0" fontId="0" fillId="2" borderId="0" xfId="0" applyFill="1" applyProtection="1">
      <alignment vertical="center"/>
      <protection locked="0"/>
    </xf>
    <xf numFmtId="0" fontId="0" fillId="2" borderId="21" xfId="0" applyFill="1" applyBorder="1" applyProtection="1">
      <alignment vertical="center"/>
      <protection locked="0"/>
    </xf>
    <xf numFmtId="0" fontId="0" fillId="2" borderId="24" xfId="0" applyFill="1" applyBorder="1" applyProtection="1">
      <alignment vertical="center"/>
      <protection locked="0"/>
    </xf>
    <xf numFmtId="0" fontId="3" fillId="0" borderId="54" xfId="0" applyFont="1" applyBorder="1">
      <alignment vertical="center"/>
    </xf>
    <xf numFmtId="3" fontId="3" fillId="0" borderId="54" xfId="0" applyNumberFormat="1" applyFont="1" applyBorder="1">
      <alignment vertical="center"/>
    </xf>
    <xf numFmtId="0" fontId="6" fillId="0" borderId="0" xfId="0" applyFont="1" applyAlignment="1">
      <alignment vertical="center" wrapText="1"/>
    </xf>
    <xf numFmtId="176" fontId="6" fillId="0" borderId="0" xfId="0" applyNumberFormat="1" applyFont="1" applyAlignment="1">
      <alignment horizontal="right" vertical="center" wrapText="1"/>
    </xf>
    <xf numFmtId="176" fontId="6" fillId="0" borderId="55" xfId="0" applyNumberFormat="1" applyFont="1" applyBorder="1" applyAlignment="1">
      <alignment horizontal="right" vertical="center" wrapText="1"/>
    </xf>
    <xf numFmtId="0" fontId="3" fillId="0" borderId="0" xfId="0" applyFont="1" applyAlignment="1">
      <alignment horizontal="right" vertical="center"/>
    </xf>
    <xf numFmtId="0" fontId="3" fillId="0" borderId="66" xfId="0" applyFont="1" applyBorder="1">
      <alignment vertical="center"/>
    </xf>
    <xf numFmtId="0" fontId="3" fillId="0" borderId="0" xfId="4" applyFont="1">
      <alignment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28"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7" xfId="4"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lignment vertical="center" wrapText="1"/>
    </xf>
    <xf numFmtId="181" fontId="3" fillId="0" borderId="1" xfId="4" applyNumberFormat="1" applyFont="1" applyBorder="1">
      <alignment vertical="center" wrapText="1"/>
    </xf>
    <xf numFmtId="0" fontId="3" fillId="0" borderId="0" xfId="4" applyFont="1" applyAlignment="1">
      <alignment vertical="center"/>
    </xf>
    <xf numFmtId="0" fontId="16" fillId="0" borderId="0" xfId="4" applyFont="1" applyAlignment="1">
      <alignment vertical="center"/>
    </xf>
    <xf numFmtId="0" fontId="3" fillId="0" borderId="0" xfId="4" applyFont="1" applyAlignment="1">
      <alignment horizontal="right" vertical="top"/>
    </xf>
    <xf numFmtId="0" fontId="3" fillId="0" borderId="66" xfId="4" applyFont="1" applyBorder="1">
      <alignment vertical="center" wrapText="1"/>
    </xf>
    <xf numFmtId="0" fontId="3" fillId="0" borderId="0" xfId="4" applyFont="1" applyAlignment="1">
      <alignment horizontal="right" vertical="center" wrapText="1"/>
    </xf>
    <xf numFmtId="0" fontId="0" fillId="0" borderId="68" xfId="0" applyBorder="1">
      <alignment vertical="center"/>
    </xf>
    <xf numFmtId="0" fontId="0" fillId="0" borderId="40" xfId="0" applyBorder="1">
      <alignment vertical="center"/>
    </xf>
    <xf numFmtId="0" fontId="3" fillId="0" borderId="1" xfId="0" applyFont="1" applyBorder="1">
      <alignment vertical="center"/>
    </xf>
    <xf numFmtId="0" fontId="0" fillId="0" borderId="66" xfId="0" applyBorder="1">
      <alignment vertical="center"/>
    </xf>
    <xf numFmtId="0" fontId="0" fillId="0" borderId="5" xfId="0" applyBorder="1">
      <alignment vertical="center"/>
    </xf>
    <xf numFmtId="3" fontId="0" fillId="0" borderId="3" xfId="0" applyNumberFormat="1" applyBorder="1">
      <alignment vertical="center"/>
    </xf>
    <xf numFmtId="3" fontId="0" fillId="0" borderId="5" xfId="0" applyNumberFormat="1" applyBorder="1">
      <alignment vertical="center"/>
    </xf>
    <xf numFmtId="0" fontId="3" fillId="0" borderId="0" xfId="4" applyFont="1" applyAlignment="1">
      <alignment vertical="top" wrapText="1"/>
    </xf>
    <xf numFmtId="0" fontId="3" fillId="0" borderId="0" xfId="4" applyFont="1" applyAlignment="1">
      <alignment vertical="top"/>
    </xf>
    <xf numFmtId="181" fontId="3" fillId="0" borderId="0" xfId="4" applyNumberFormat="1" applyFont="1">
      <alignment vertical="center" wrapText="1"/>
    </xf>
    <xf numFmtId="0" fontId="10" fillId="0" borderId="0" xfId="4" applyFont="1" applyAlignment="1">
      <alignment vertical="center"/>
    </xf>
    <xf numFmtId="3" fontId="0" fillId="2" borderId="0" xfId="0" applyNumberFormat="1" applyFill="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2" fillId="0" borderId="1" xfId="0" applyFont="1" applyBorder="1" applyProtection="1">
      <alignment vertical="center"/>
      <protection locked="0"/>
    </xf>
    <xf numFmtId="0" fontId="0" fillId="5" borderId="0" xfId="0" applyFill="1" applyProtection="1">
      <alignment vertical="center"/>
      <protection locked="0"/>
    </xf>
    <xf numFmtId="0" fontId="0" fillId="5" borderId="21" xfId="0" applyFill="1" applyBorder="1" applyProtection="1">
      <alignment vertical="center"/>
      <protection locked="0"/>
    </xf>
    <xf numFmtId="0" fontId="0" fillId="5" borderId="24" xfId="0" applyFill="1" applyBorder="1" applyProtection="1">
      <alignment vertical="center"/>
      <protection locked="0"/>
    </xf>
    <xf numFmtId="3" fontId="0" fillId="5" borderId="1" xfId="0" applyNumberFormat="1" applyFill="1" applyBorder="1" applyProtection="1">
      <alignment vertical="center"/>
      <protection locked="0"/>
    </xf>
    <xf numFmtId="184" fontId="0" fillId="5" borderId="1" xfId="0" applyNumberFormat="1" applyFill="1" applyBorder="1" applyProtection="1">
      <alignment vertical="center"/>
      <protection locked="0"/>
    </xf>
    <xf numFmtId="183" fontId="0" fillId="5" borderId="1" xfId="0" applyNumberFormat="1" applyFill="1" applyBorder="1" applyAlignment="1" applyProtection="1">
      <alignment vertical="center" shrinkToFit="1"/>
      <protection locked="0"/>
    </xf>
    <xf numFmtId="0" fontId="0" fillId="5" borderId="1" xfId="0" applyFill="1" applyBorder="1" applyProtection="1">
      <alignment vertical="center"/>
      <protection locked="0"/>
    </xf>
    <xf numFmtId="38" fontId="3" fillId="5" borderId="45" xfId="3" applyFont="1" applyFill="1" applyBorder="1" applyProtection="1">
      <alignment vertical="center"/>
      <protection locked="0"/>
    </xf>
    <xf numFmtId="38" fontId="3" fillId="5" borderId="18" xfId="3" applyFont="1" applyFill="1" applyBorder="1" applyProtection="1">
      <alignment vertical="center"/>
      <protection locked="0"/>
    </xf>
    <xf numFmtId="38" fontId="3" fillId="5" borderId="3" xfId="3" applyFont="1" applyFill="1" applyBorder="1" applyProtection="1">
      <alignment vertical="center"/>
      <protection locked="0"/>
    </xf>
    <xf numFmtId="38" fontId="3" fillId="5" borderId="1" xfId="3" applyFont="1" applyFill="1" applyBorder="1" applyProtection="1">
      <alignment vertical="center"/>
      <protection locked="0"/>
    </xf>
    <xf numFmtId="38" fontId="3" fillId="5" borderId="2" xfId="3" applyFont="1" applyFill="1" applyBorder="1" applyProtection="1">
      <alignment vertical="center"/>
      <protection locked="0"/>
    </xf>
    <xf numFmtId="38" fontId="3" fillId="5" borderId="28" xfId="3" applyFont="1" applyFill="1" applyBorder="1" applyProtection="1">
      <alignment vertical="center"/>
      <protection locked="0"/>
    </xf>
    <xf numFmtId="3" fontId="3" fillId="5" borderId="1" xfId="0" applyNumberFormat="1" applyFont="1" applyFill="1" applyBorder="1" applyProtection="1">
      <alignment vertical="center"/>
      <protection locked="0"/>
    </xf>
    <xf numFmtId="38" fontId="16" fillId="5" borderId="1" xfId="3" applyFont="1" applyFill="1" applyBorder="1" applyProtection="1">
      <alignment vertical="center"/>
      <protection locked="0"/>
    </xf>
    <xf numFmtId="38" fontId="17" fillId="5" borderId="1" xfId="3" applyFont="1" applyFill="1" applyBorder="1" applyProtection="1">
      <alignment vertical="center"/>
      <protection locked="0"/>
    </xf>
    <xf numFmtId="176" fontId="3" fillId="5" borderId="1" xfId="0" applyNumberFormat="1" applyFont="1" applyFill="1" applyBorder="1" applyAlignment="1" applyProtection="1">
      <alignment horizontal="right" vertical="center" shrinkToFit="1"/>
      <protection locked="0"/>
    </xf>
    <xf numFmtId="184" fontId="0" fillId="5" borderId="1" xfId="0" applyNumberFormat="1" applyFill="1" applyBorder="1" applyAlignment="1" applyProtection="1">
      <alignment vertical="center" shrinkToFit="1"/>
      <protection locked="0"/>
    </xf>
    <xf numFmtId="0" fontId="17" fillId="5" borderId="18" xfId="0" applyFont="1" applyFill="1" applyBorder="1" applyProtection="1">
      <alignment vertical="center"/>
      <protection locked="0"/>
    </xf>
    <xf numFmtId="0" fontId="3" fillId="5" borderId="18" xfId="0" applyFont="1" applyFill="1" applyBorder="1" applyProtection="1">
      <alignment vertical="center"/>
      <protection locked="0"/>
    </xf>
    <xf numFmtId="0" fontId="17" fillId="5" borderId="1" xfId="0" applyFont="1" applyFill="1" applyBorder="1" applyProtection="1">
      <alignment vertical="center"/>
      <protection locked="0"/>
    </xf>
    <xf numFmtId="0" fontId="3" fillId="5" borderId="1" xfId="0" applyFont="1" applyFill="1" applyBorder="1" applyProtection="1">
      <alignment vertical="center"/>
      <protection locked="0"/>
    </xf>
    <xf numFmtId="0" fontId="17" fillId="5" borderId="28" xfId="0" applyFont="1" applyFill="1" applyBorder="1" applyProtection="1">
      <alignment vertical="center"/>
      <protection locked="0"/>
    </xf>
    <xf numFmtId="56" fontId="3" fillId="5" borderId="1" xfId="0" applyNumberFormat="1" applyFont="1" applyFill="1" applyBorder="1" applyProtection="1">
      <alignment vertical="center"/>
      <protection locked="0"/>
    </xf>
    <xf numFmtId="0" fontId="19" fillId="0" borderId="0" xfId="0" applyFont="1">
      <alignment vertical="center"/>
    </xf>
    <xf numFmtId="0" fontId="20" fillId="0" borderId="0" xfId="0" applyFont="1">
      <alignment vertical="center"/>
    </xf>
    <xf numFmtId="0" fontId="19" fillId="0" borderId="56" xfId="0" applyFont="1" applyBorder="1">
      <alignment vertical="center"/>
    </xf>
    <xf numFmtId="0" fontId="19" fillId="0" borderId="57" xfId="0" applyFont="1" applyBorder="1">
      <alignment vertical="center"/>
    </xf>
    <xf numFmtId="0" fontId="19" fillId="0" borderId="35" xfId="0" applyFont="1" applyBorder="1">
      <alignment vertical="center"/>
    </xf>
    <xf numFmtId="0" fontId="19" fillId="0" borderId="59" xfId="0" applyFont="1" applyBorder="1">
      <alignment vertical="center"/>
    </xf>
    <xf numFmtId="0" fontId="19" fillId="0" borderId="54" xfId="0" applyFont="1" applyBorder="1">
      <alignment vertical="center"/>
    </xf>
    <xf numFmtId="0" fontId="19" fillId="0" borderId="34" xfId="0" applyFont="1" applyBorder="1">
      <alignment vertical="center"/>
    </xf>
    <xf numFmtId="0" fontId="20" fillId="6" borderId="66" xfId="0" applyFont="1" applyFill="1" applyBorder="1" applyProtection="1">
      <alignment vertical="center"/>
      <protection locked="0"/>
    </xf>
    <xf numFmtId="0" fontId="19" fillId="0" borderId="56" xfId="0" applyFont="1" applyBorder="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19" fillId="0" borderId="34" xfId="0" applyFont="1" applyBorder="1" applyAlignment="1">
      <alignment horizontal="left" vertical="center"/>
    </xf>
    <xf numFmtId="0" fontId="19" fillId="0" borderId="35" xfId="0" applyFont="1" applyBorder="1" applyAlignment="1">
      <alignment horizontal="left" vertical="center"/>
    </xf>
    <xf numFmtId="0" fontId="20" fillId="0" borderId="52" xfId="0" applyFont="1" applyBorder="1">
      <alignment vertical="center"/>
    </xf>
    <xf numFmtId="0" fontId="20" fillId="0" borderId="53" xfId="0" applyFont="1" applyBorder="1">
      <alignment vertical="center"/>
    </xf>
    <xf numFmtId="0" fontId="20" fillId="0" borderId="58" xfId="0" applyFont="1" applyBorder="1">
      <alignment vertical="center"/>
    </xf>
    <xf numFmtId="0" fontId="20" fillId="0" borderId="66" xfId="0" applyFont="1" applyBorder="1">
      <alignment vertical="center"/>
    </xf>
    <xf numFmtId="0" fontId="23" fillId="0" borderId="0" xfId="0" applyFont="1" applyAlignment="1">
      <alignment horizontal="center" vertical="center" wrapText="1"/>
    </xf>
    <xf numFmtId="0" fontId="20" fillId="0" borderId="0" xfId="0" applyFont="1" applyAlignment="1"/>
    <xf numFmtId="0" fontId="22" fillId="0" borderId="53" xfId="0" applyFont="1" applyBorder="1" applyAlignment="1">
      <alignment horizontal="justify" vertical="center" wrapText="1"/>
    </xf>
    <xf numFmtId="0" fontId="22" fillId="0" borderId="53" xfId="0" applyFont="1" applyBorder="1" applyAlignment="1">
      <alignment vertical="center" wrapText="1"/>
    </xf>
    <xf numFmtId="0" fontId="22" fillId="0" borderId="58" xfId="0" applyFont="1" applyBorder="1" applyAlignment="1">
      <alignment vertical="center" wrapText="1"/>
    </xf>
    <xf numFmtId="0" fontId="22" fillId="0" borderId="58" xfId="0" applyFont="1" applyBorder="1" applyAlignment="1">
      <alignment horizontal="justify" vertical="center" wrapText="1"/>
    </xf>
    <xf numFmtId="0" fontId="22" fillId="0" borderId="0" xfId="0" applyFont="1" applyAlignment="1">
      <alignment vertical="top" wrapText="1"/>
    </xf>
    <xf numFmtId="0" fontId="22" fillId="0" borderId="77" xfId="0" applyFont="1" applyBorder="1">
      <alignment vertical="center"/>
    </xf>
    <xf numFmtId="0" fontId="20" fillId="0" borderId="77" xfId="0" applyFont="1" applyBorder="1">
      <alignment vertical="center"/>
    </xf>
    <xf numFmtId="0" fontId="22" fillId="0" borderId="0" xfId="0" applyFont="1" applyAlignment="1">
      <alignment horizontal="justify" vertical="center"/>
    </xf>
    <xf numFmtId="0" fontId="20" fillId="0" borderId="56" xfId="0" applyFont="1" applyBorder="1">
      <alignment vertical="center"/>
    </xf>
    <xf numFmtId="0" fontId="20" fillId="0" borderId="57" xfId="0" applyFont="1" applyBorder="1">
      <alignment vertical="center"/>
    </xf>
    <xf numFmtId="184" fontId="19" fillId="6" borderId="56" xfId="0" applyNumberFormat="1" applyFont="1" applyFill="1" applyBorder="1" applyAlignment="1" applyProtection="1">
      <alignment horizontal="center" vertical="top"/>
      <protection locked="0"/>
    </xf>
    <xf numFmtId="184" fontId="19" fillId="6" borderId="0" xfId="0" applyNumberFormat="1" applyFont="1" applyFill="1" applyAlignment="1" applyProtection="1">
      <alignment horizontal="center" vertical="top"/>
      <protection locked="0"/>
    </xf>
    <xf numFmtId="184" fontId="19" fillId="6" borderId="57" xfId="0" applyNumberFormat="1" applyFont="1" applyFill="1" applyBorder="1" applyAlignment="1" applyProtection="1">
      <alignment horizontal="center" vertical="top"/>
      <protection locked="0"/>
    </xf>
    <xf numFmtId="186" fontId="19" fillId="6" borderId="56" xfId="0" applyNumberFormat="1" applyFont="1" applyFill="1" applyBorder="1" applyAlignment="1" applyProtection="1">
      <alignment horizontal="center" vertical="top"/>
      <protection locked="0"/>
    </xf>
    <xf numFmtId="186" fontId="19" fillId="6" borderId="0" xfId="0" applyNumberFormat="1" applyFont="1" applyFill="1" applyAlignment="1" applyProtection="1">
      <alignment horizontal="center" vertical="top"/>
      <protection locked="0"/>
    </xf>
    <xf numFmtId="186" fontId="19" fillId="6" borderId="57" xfId="0" applyNumberFormat="1" applyFont="1" applyFill="1" applyBorder="1" applyAlignment="1" applyProtection="1">
      <alignment horizontal="center" vertical="top"/>
      <protection locked="0"/>
    </xf>
    <xf numFmtId="0" fontId="0" fillId="5" borderId="78" xfId="0" applyFill="1" applyBorder="1" applyProtection="1">
      <alignment vertical="center"/>
      <protection locked="0"/>
    </xf>
    <xf numFmtId="0" fontId="0" fillId="0" borderId="79" xfId="0" applyBorder="1">
      <alignment vertical="center"/>
    </xf>
    <xf numFmtId="184" fontId="0" fillId="5" borderId="28" xfId="0" applyNumberFormat="1" applyFill="1" applyBorder="1" applyProtection="1">
      <alignment vertical="center"/>
      <protection locked="0"/>
    </xf>
    <xf numFmtId="3" fontId="0" fillId="5" borderId="28" xfId="0" applyNumberFormat="1" applyFill="1" applyBorder="1" applyProtection="1">
      <alignment vertical="center"/>
      <protection locked="0"/>
    </xf>
    <xf numFmtId="0" fontId="0" fillId="5" borderId="49" xfId="0" applyFill="1" applyBorder="1" applyProtection="1">
      <alignment vertical="center"/>
      <protection locked="0"/>
    </xf>
    <xf numFmtId="0" fontId="0" fillId="0" borderId="80" xfId="0" applyBorder="1">
      <alignment vertical="center"/>
    </xf>
    <xf numFmtId="3" fontId="0" fillId="0" borderId="80" xfId="0" applyNumberFormat="1" applyBorder="1">
      <alignment vertical="center"/>
    </xf>
    <xf numFmtId="184" fontId="0" fillId="5" borderId="81" xfId="0" applyNumberFormat="1" applyFill="1" applyBorder="1" applyProtection="1">
      <alignment vertical="center"/>
      <protection locked="0"/>
    </xf>
    <xf numFmtId="3" fontId="0" fillId="5" borderId="81" xfId="0" applyNumberFormat="1" applyFill="1" applyBorder="1" applyProtection="1">
      <alignment vertical="center"/>
      <protection locked="0"/>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5" borderId="85" xfId="0" applyFill="1" applyBorder="1" applyProtection="1">
      <alignment vertical="center"/>
      <protection locked="0"/>
    </xf>
    <xf numFmtId="3" fontId="0" fillId="0" borderId="80" xfId="0" applyNumberFormat="1" applyBorder="1" applyAlignment="1">
      <alignment vertical="center" shrinkToFit="1"/>
    </xf>
    <xf numFmtId="3" fontId="0" fillId="0" borderId="81" xfId="0" applyNumberFormat="1" applyBorder="1">
      <alignment vertical="center"/>
    </xf>
    <xf numFmtId="0" fontId="3" fillId="0" borderId="5" xfId="0" applyFont="1" applyBorder="1">
      <alignment vertical="center"/>
    </xf>
    <xf numFmtId="0" fontId="23" fillId="0" borderId="48" xfId="0" applyFont="1" applyBorder="1">
      <alignment vertical="center"/>
    </xf>
    <xf numFmtId="0" fontId="23" fillId="0" borderId="56" xfId="0" applyFont="1" applyBorder="1">
      <alignment vertical="center"/>
    </xf>
    <xf numFmtId="0" fontId="23" fillId="0" borderId="52" xfId="0" applyFont="1" applyBorder="1">
      <alignment vertical="center"/>
    </xf>
    <xf numFmtId="0" fontId="20" fillId="0" borderId="0" xfId="0" applyFont="1" applyAlignment="1">
      <alignment horizontal="right" vertical="center"/>
    </xf>
    <xf numFmtId="0" fontId="20" fillId="6" borderId="66" xfId="0" applyFont="1" applyFill="1" applyBorder="1" applyAlignment="1" applyProtection="1">
      <alignment horizontal="right" vertical="center"/>
      <protection locked="0"/>
    </xf>
    <xf numFmtId="184" fontId="0" fillId="0" borderId="0" xfId="0" applyNumberFormat="1">
      <alignment vertical="center"/>
    </xf>
    <xf numFmtId="181" fontId="2" fillId="3" borderId="1" xfId="0" applyNumberFormat="1" applyFont="1" applyFill="1" applyBorder="1" applyAlignment="1">
      <alignment horizontal="right" vertical="center"/>
    </xf>
    <xf numFmtId="181" fontId="2" fillId="3" borderId="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3" xfId="0" applyNumberFormat="1" applyFont="1" applyFill="1" applyBorder="1">
      <alignment vertical="center"/>
    </xf>
    <xf numFmtId="0" fontId="3" fillId="0" borderId="0" xfId="0" applyFont="1" applyAlignment="1">
      <alignment horizontal="center" vertical="center"/>
    </xf>
    <xf numFmtId="56" fontId="3" fillId="0" borderId="0" xfId="0" applyNumberFormat="1" applyFont="1" applyAlignment="1">
      <alignment horizontal="center" vertical="center"/>
    </xf>
    <xf numFmtId="179" fontId="3" fillId="0" borderId="0" xfId="0" applyNumberFormat="1" applyFont="1" applyAlignment="1">
      <alignment horizontal="center" vertical="center"/>
    </xf>
    <xf numFmtId="178" fontId="3" fillId="0" borderId="0" xfId="0" applyNumberFormat="1" applyFont="1" applyAlignment="1">
      <alignment horizontal="center" vertical="center"/>
    </xf>
    <xf numFmtId="56" fontId="3" fillId="0" borderId="0" xfId="0" applyNumberFormat="1" applyFont="1">
      <alignment vertical="center"/>
    </xf>
    <xf numFmtId="0" fontId="3" fillId="0" borderId="1" xfId="0" applyFont="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176" fontId="3" fillId="0" borderId="1" xfId="0" applyNumberFormat="1" applyFont="1" applyBorder="1" applyAlignment="1">
      <alignment vertical="center" shrinkToFit="1"/>
    </xf>
    <xf numFmtId="176" fontId="3" fillId="0" borderId="0" xfId="0" applyNumberFormat="1" applyFont="1" applyAlignment="1">
      <alignment vertical="center" shrinkToFit="1"/>
    </xf>
    <xf numFmtId="176" fontId="3" fillId="3" borderId="4" xfId="0" applyNumberFormat="1" applyFont="1" applyFill="1" applyBorder="1" applyAlignment="1">
      <alignment horizontal="right" vertical="center" shrinkToFit="1"/>
    </xf>
    <xf numFmtId="176" fontId="3" fillId="3" borderId="3" xfId="0" applyNumberFormat="1" applyFont="1" applyFill="1" applyBorder="1" applyAlignment="1">
      <alignment horizontal="right" vertical="center" shrinkToFit="1"/>
    </xf>
    <xf numFmtId="176" fontId="3" fillId="3" borderId="1" xfId="0" applyNumberFormat="1" applyFont="1" applyFill="1" applyBorder="1" applyAlignment="1">
      <alignment horizontal="right" vertical="center" shrinkToFit="1"/>
    </xf>
    <xf numFmtId="176" fontId="3" fillId="0" borderId="1" xfId="3" applyNumberFormat="1" applyFont="1" applyFill="1" applyBorder="1" applyAlignment="1" applyProtection="1">
      <alignment vertical="center" shrinkToFit="1"/>
    </xf>
    <xf numFmtId="38" fontId="3" fillId="0" borderId="0" xfId="3" applyFont="1" applyProtection="1">
      <alignment vertical="center"/>
    </xf>
    <xf numFmtId="38" fontId="3" fillId="0" borderId="0" xfId="3" applyFont="1" applyFill="1" applyBorder="1" applyProtection="1">
      <alignment vertical="center"/>
    </xf>
    <xf numFmtId="3" fontId="3" fillId="0" borderId="0" xfId="0" applyNumberFormat="1" applyFont="1">
      <alignment vertical="center"/>
    </xf>
    <xf numFmtId="0" fontId="3" fillId="0" borderId="26" xfId="0" applyFont="1" applyBorder="1" applyAlignment="1">
      <alignment horizontal="center" vertical="center"/>
    </xf>
    <xf numFmtId="3" fontId="3" fillId="0" borderId="26" xfId="0" applyNumberFormat="1" applyFont="1" applyBorder="1" applyAlignment="1">
      <alignment horizontal="center" vertical="center"/>
    </xf>
    <xf numFmtId="0" fontId="3" fillId="0" borderId="18" xfId="0" applyFont="1" applyBorder="1">
      <alignment vertical="center"/>
    </xf>
    <xf numFmtId="38" fontId="3" fillId="0" borderId="18" xfId="3" applyFont="1" applyBorder="1" applyProtection="1">
      <alignment vertical="center"/>
    </xf>
    <xf numFmtId="38" fontId="3" fillId="0" borderId="1" xfId="3" applyFont="1" applyBorder="1" applyProtection="1">
      <alignment vertical="center"/>
    </xf>
    <xf numFmtId="0" fontId="3" fillId="0" borderId="29" xfId="0" applyFont="1" applyBorder="1">
      <alignment vertical="center"/>
    </xf>
    <xf numFmtId="0" fontId="3" fillId="0" borderId="32" xfId="0" applyFont="1" applyBorder="1">
      <alignment vertical="center"/>
    </xf>
    <xf numFmtId="0" fontId="3" fillId="0" borderId="23" xfId="0" applyFont="1" applyBorder="1">
      <alignment vertical="center"/>
    </xf>
    <xf numFmtId="3" fontId="3" fillId="0" borderId="46" xfId="0" applyNumberFormat="1" applyFont="1" applyBorder="1">
      <alignment vertical="center"/>
    </xf>
    <xf numFmtId="3" fontId="3" fillId="0" borderId="23" xfId="0" applyNumberFormat="1" applyFont="1" applyBorder="1">
      <alignment vertical="center"/>
    </xf>
    <xf numFmtId="0" fontId="3" fillId="0" borderId="28" xfId="0" applyFont="1" applyBorder="1">
      <alignment vertical="center"/>
    </xf>
    <xf numFmtId="38" fontId="3" fillId="0" borderId="28" xfId="3" applyFont="1" applyFill="1" applyBorder="1" applyProtection="1">
      <alignment vertical="center"/>
    </xf>
    <xf numFmtId="38" fontId="3" fillId="0" borderId="1" xfId="3" applyFont="1" applyFill="1" applyBorder="1" applyProtection="1">
      <alignmen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3" fillId="0" borderId="38" xfId="0" applyFont="1" applyBorder="1" applyAlignment="1">
      <alignment horizontal="right" vertical="center"/>
    </xf>
    <xf numFmtId="3" fontId="3" fillId="0" borderId="36" xfId="0" applyNumberFormat="1" applyFont="1" applyBorder="1" applyAlignment="1">
      <alignment horizontal="right" vertical="center"/>
    </xf>
    <xf numFmtId="38" fontId="3" fillId="0" borderId="37" xfId="3" applyFont="1" applyBorder="1" applyProtection="1">
      <alignment vertical="center"/>
    </xf>
    <xf numFmtId="38" fontId="3" fillId="0" borderId="0" xfId="3" applyFont="1" applyBorder="1" applyProtection="1">
      <alignment vertical="center"/>
    </xf>
    <xf numFmtId="3" fontId="3" fillId="0" borderId="1" xfId="0" applyNumberFormat="1" applyFont="1" applyBorder="1" applyAlignment="1">
      <alignment horizontal="center" vertical="center"/>
    </xf>
    <xf numFmtId="3" fontId="3" fillId="0" borderId="3" xfId="0" applyNumberFormat="1" applyFont="1" applyBorder="1">
      <alignment vertical="center"/>
    </xf>
    <xf numFmtId="3" fontId="3" fillId="0" borderId="5" xfId="0" applyNumberFormat="1" applyFont="1" applyBorder="1">
      <alignment vertical="center"/>
    </xf>
    <xf numFmtId="3" fontId="3" fillId="0" borderId="4" xfId="0" applyNumberFormat="1" applyFont="1" applyBorder="1">
      <alignment vertical="center"/>
    </xf>
    <xf numFmtId="38" fontId="3" fillId="0" borderId="1" xfId="3" applyFont="1" applyBorder="1" applyAlignment="1" applyProtection="1">
      <alignment horizontal="center" vertical="center"/>
    </xf>
    <xf numFmtId="38" fontId="3" fillId="0" borderId="1" xfId="0" applyNumberFormat="1" applyFont="1" applyBorder="1">
      <alignment vertical="center"/>
    </xf>
    <xf numFmtId="38" fontId="3" fillId="0" borderId="33" xfId="3" applyFont="1" applyFill="1" applyBorder="1" applyAlignment="1" applyProtection="1">
      <alignment horizontal="left" vertical="center"/>
    </xf>
    <xf numFmtId="3" fontId="3" fillId="0" borderId="1" xfId="0" applyNumberFormat="1" applyFont="1" applyBorder="1">
      <alignment vertical="center"/>
    </xf>
    <xf numFmtId="0" fontId="3" fillId="0" borderId="73" xfId="0" applyFont="1" applyBorder="1">
      <alignment vertical="center"/>
    </xf>
    <xf numFmtId="0" fontId="3" fillId="0" borderId="50" xfId="0" applyFont="1" applyBorder="1">
      <alignment vertical="center"/>
    </xf>
    <xf numFmtId="3" fontId="3" fillId="0" borderId="26" xfId="0" applyNumberFormat="1" applyFont="1" applyBorder="1" applyAlignment="1">
      <alignment horizontal="center" vertical="center" shrinkToFit="1"/>
    </xf>
    <xf numFmtId="3" fontId="3" fillId="0" borderId="28" xfId="0" applyNumberFormat="1" applyFont="1" applyBorder="1" applyAlignment="1">
      <alignment horizontal="center" vertical="center" shrinkToFit="1"/>
    </xf>
    <xf numFmtId="0" fontId="3" fillId="0" borderId="2" xfId="0" applyFont="1" applyBorder="1">
      <alignment vertical="center"/>
    </xf>
    <xf numFmtId="0" fontId="16" fillId="0" borderId="0" xfId="0" applyFont="1">
      <alignment vertical="center"/>
    </xf>
    <xf numFmtId="38" fontId="3" fillId="0" borderId="0" xfId="0" applyNumberFormat="1" applyFont="1">
      <alignment vertical="center"/>
    </xf>
    <xf numFmtId="38" fontId="16" fillId="0" borderId="0" xfId="3" applyFont="1" applyBorder="1" applyProtection="1">
      <alignment vertical="center"/>
    </xf>
    <xf numFmtId="0" fontId="3" fillId="0" borderId="45"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38" fontId="3" fillId="0" borderId="41" xfId="3" applyFont="1" applyBorder="1" applyAlignment="1" applyProtection="1">
      <alignment vertical="center" wrapText="1"/>
    </xf>
    <xf numFmtId="38" fontId="3" fillId="0" borderId="23" xfId="3" applyFont="1" applyBorder="1" applyAlignment="1" applyProtection="1">
      <alignment vertical="center"/>
    </xf>
    <xf numFmtId="38" fontId="3" fillId="0" borderId="23" xfId="3" applyFont="1" applyBorder="1" applyAlignment="1" applyProtection="1">
      <alignment vertical="center" shrinkToFit="1"/>
    </xf>
    <xf numFmtId="0" fontId="3" fillId="0" borderId="23" xfId="0" applyFont="1" applyBorder="1" applyAlignment="1">
      <alignment vertical="center" shrinkToFit="1"/>
    </xf>
    <xf numFmtId="0" fontId="3" fillId="0" borderId="43" xfId="0" applyFont="1" applyBorder="1" applyAlignment="1">
      <alignment vertical="center" shrinkToFit="1"/>
    </xf>
    <xf numFmtId="38" fontId="3" fillId="0" borderId="43" xfId="3" applyFont="1" applyBorder="1" applyAlignment="1" applyProtection="1">
      <alignment vertical="center"/>
    </xf>
    <xf numFmtId="0" fontId="3" fillId="0" borderId="17" xfId="0" applyFont="1" applyBorder="1">
      <alignment vertical="center"/>
    </xf>
    <xf numFmtId="177" fontId="3" fillId="0" borderId="18" xfId="0" applyNumberFormat="1" applyFont="1" applyBorder="1" applyAlignment="1">
      <alignment vertical="center" wrapText="1"/>
    </xf>
    <xf numFmtId="38" fontId="3" fillId="0" borderId="19" xfId="0" applyNumberFormat="1" applyFont="1" applyBorder="1">
      <alignment vertical="center"/>
    </xf>
    <xf numFmtId="0" fontId="3" fillId="0" borderId="20" xfId="0" applyFont="1" applyBorder="1">
      <alignment vertical="center"/>
    </xf>
    <xf numFmtId="177" fontId="3" fillId="0" borderId="1" xfId="0" applyNumberFormat="1" applyFont="1" applyBorder="1">
      <alignment vertical="center"/>
    </xf>
    <xf numFmtId="38" fontId="3" fillId="0" borderId="21" xfId="0" applyNumberFormat="1" applyFont="1" applyBorder="1">
      <alignment vertical="center"/>
    </xf>
    <xf numFmtId="0" fontId="17" fillId="0" borderId="20" xfId="0" applyFont="1" applyBorder="1">
      <alignment vertical="center"/>
    </xf>
    <xf numFmtId="38" fontId="17" fillId="0" borderId="1" xfId="3" applyFont="1" applyBorder="1" applyProtection="1">
      <alignment vertical="center"/>
    </xf>
    <xf numFmtId="177" fontId="17" fillId="0" borderId="1" xfId="0" applyNumberFormat="1" applyFont="1" applyBorder="1">
      <alignment vertical="center"/>
    </xf>
    <xf numFmtId="38" fontId="17" fillId="0" borderId="21" xfId="0" applyNumberFormat="1" applyFont="1" applyBorder="1">
      <alignment vertical="center"/>
    </xf>
    <xf numFmtId="0" fontId="17" fillId="0" borderId="30" xfId="0" applyFont="1" applyBorder="1">
      <alignment vertical="center"/>
    </xf>
    <xf numFmtId="0" fontId="3" fillId="0" borderId="34" xfId="0" applyFont="1" applyBorder="1">
      <alignment vertical="center"/>
    </xf>
    <xf numFmtId="56" fontId="3" fillId="0" borderId="35" xfId="0" applyNumberFormat="1" applyFont="1" applyBorder="1">
      <alignment vertical="center"/>
    </xf>
    <xf numFmtId="0" fontId="3" fillId="0" borderId="35" xfId="0" applyFont="1" applyBorder="1">
      <alignment vertical="center"/>
    </xf>
    <xf numFmtId="0" fontId="3" fillId="0" borderId="36" xfId="0" applyFont="1" applyBorder="1">
      <alignment vertical="center"/>
    </xf>
    <xf numFmtId="38" fontId="3" fillId="0" borderId="37" xfId="3" applyFont="1" applyBorder="1" applyAlignment="1" applyProtection="1">
      <alignment vertical="center"/>
    </xf>
    <xf numFmtId="38" fontId="3" fillId="0" borderId="39" xfId="0" applyNumberFormat="1" applyFont="1" applyBorder="1">
      <alignment vertical="center"/>
    </xf>
    <xf numFmtId="3" fontId="3" fillId="0" borderId="0" xfId="0" applyNumberFormat="1" applyFont="1" applyAlignment="1">
      <alignment horizontal="center" vertical="center"/>
    </xf>
    <xf numFmtId="0" fontId="19" fillId="0" borderId="25" xfId="0" applyFont="1" applyBorder="1" applyAlignment="1">
      <alignment vertical="center" wrapText="1"/>
    </xf>
    <xf numFmtId="0" fontId="19" fillId="0" borderId="0" xfId="0" applyFont="1" applyAlignment="1">
      <alignment vertical="center" wrapText="1"/>
    </xf>
    <xf numFmtId="0" fontId="19" fillId="0" borderId="53" xfId="0" applyFont="1" applyBorder="1" applyAlignment="1">
      <alignment vertical="center" wrapText="1"/>
    </xf>
    <xf numFmtId="0" fontId="19" fillId="0" borderId="47" xfId="0" applyFont="1" applyBorder="1" applyAlignment="1">
      <alignment vertical="center" wrapText="1"/>
    </xf>
    <xf numFmtId="0" fontId="19" fillId="0" borderId="58" xfId="0" applyFont="1" applyBorder="1" applyAlignment="1">
      <alignment vertical="center" wrapText="1"/>
    </xf>
    <xf numFmtId="0" fontId="19" fillId="0" borderId="48" xfId="0" applyFont="1" applyBorder="1" applyAlignment="1">
      <alignment horizontal="right" vertical="center"/>
    </xf>
    <xf numFmtId="0" fontId="19" fillId="0" borderId="25" xfId="0" applyFont="1" applyBorder="1" applyAlignment="1">
      <alignment horizontal="right" vertical="center"/>
    </xf>
    <xf numFmtId="0" fontId="19" fillId="0" borderId="47" xfId="0" applyFont="1" applyBorder="1" applyAlignment="1">
      <alignment horizontal="right" vertical="center"/>
    </xf>
    <xf numFmtId="0" fontId="19" fillId="0" borderId="48" xfId="0" applyFont="1" applyBorder="1">
      <alignment vertical="center"/>
    </xf>
    <xf numFmtId="0" fontId="19" fillId="0" borderId="52" xfId="0" applyFont="1" applyBorder="1">
      <alignment vertical="center"/>
    </xf>
    <xf numFmtId="0" fontId="4" fillId="5" borderId="0" xfId="0" applyFont="1" applyFill="1" applyAlignment="1" applyProtection="1">
      <alignment horizontal="center" vertical="center"/>
      <protection locked="0"/>
    </xf>
    <xf numFmtId="14" fontId="20" fillId="0" borderId="0" xfId="0" applyNumberFormat="1" applyFont="1">
      <alignment vertical="center"/>
    </xf>
    <xf numFmtId="0" fontId="20" fillId="0" borderId="66" xfId="0" applyFont="1" applyBorder="1" applyAlignment="1">
      <alignment horizontal="right" vertical="center"/>
    </xf>
    <xf numFmtId="187" fontId="19" fillId="6" borderId="34" xfId="0" applyNumberFormat="1" applyFont="1" applyFill="1" applyBorder="1" applyAlignment="1" applyProtection="1">
      <alignment horizontal="left" vertical="center"/>
      <protection locked="0"/>
    </xf>
    <xf numFmtId="187" fontId="20" fillId="0" borderId="35" xfId="0" applyNumberFormat="1" applyFont="1" applyBorder="1">
      <alignment vertical="center"/>
    </xf>
    <xf numFmtId="187" fontId="20" fillId="0" borderId="59" xfId="0" applyNumberFormat="1" applyFont="1" applyBorder="1">
      <alignment vertical="center"/>
    </xf>
    <xf numFmtId="187" fontId="19" fillId="0" borderId="35" xfId="0" applyNumberFormat="1" applyFont="1" applyBorder="1" applyAlignment="1">
      <alignment horizontal="left" vertical="center"/>
    </xf>
    <xf numFmtId="188" fontId="19" fillId="0" borderId="35" xfId="0" applyNumberFormat="1" applyFont="1" applyBorder="1" applyAlignment="1">
      <alignment horizontal="right" vertical="center"/>
    </xf>
    <xf numFmtId="182" fontId="3" fillId="5" borderId="5" xfId="0" applyNumberFormat="1" applyFont="1" applyFill="1" applyBorder="1" applyProtection="1">
      <alignment vertical="center"/>
      <protection locked="0"/>
    </xf>
    <xf numFmtId="181" fontId="0" fillId="0" borderId="1" xfId="0" applyNumberFormat="1" applyBorder="1">
      <alignment vertical="center"/>
    </xf>
    <xf numFmtId="181" fontId="0" fillId="0" borderId="0" xfId="0" applyNumberFormat="1">
      <alignment vertical="center"/>
    </xf>
    <xf numFmtId="184" fontId="0" fillId="5" borderId="80" xfId="0" applyNumberFormat="1" applyFill="1" applyBorder="1" applyProtection="1">
      <alignment vertical="center"/>
      <protection locked="0"/>
    </xf>
    <xf numFmtId="3" fontId="0" fillId="5" borderId="80" xfId="0" applyNumberFormat="1" applyFill="1" applyBorder="1" applyProtection="1">
      <alignment vertical="center"/>
      <protection locked="0"/>
    </xf>
    <xf numFmtId="0" fontId="0" fillId="5" borderId="83" xfId="0" applyFill="1" applyBorder="1" applyProtection="1">
      <alignment vertical="center"/>
      <protection locked="0"/>
    </xf>
    <xf numFmtId="0" fontId="0" fillId="0" borderId="86" xfId="0" applyBorder="1">
      <alignment vertical="center"/>
    </xf>
    <xf numFmtId="184" fontId="0" fillId="5" borderId="26" xfId="0" applyNumberFormat="1" applyFill="1" applyBorder="1" applyProtection="1">
      <alignment vertical="center"/>
      <protection locked="0"/>
    </xf>
    <xf numFmtId="3" fontId="0" fillId="5" borderId="26" xfId="0" applyNumberFormat="1" applyFill="1" applyBorder="1" applyProtection="1">
      <alignment vertical="center"/>
      <protection locked="0"/>
    </xf>
    <xf numFmtId="0" fontId="25" fillId="0" borderId="0" xfId="0" applyFont="1">
      <alignment vertical="center"/>
    </xf>
    <xf numFmtId="0" fontId="19" fillId="0" borderId="59" xfId="0" applyFont="1" applyBorder="1" applyAlignment="1">
      <alignment horizontal="left" vertical="center"/>
    </xf>
    <xf numFmtId="189" fontId="19" fillId="0" borderId="35" xfId="0" applyNumberFormat="1" applyFont="1" applyBorder="1" applyAlignment="1">
      <alignment horizontal="left" vertical="center"/>
    </xf>
    <xf numFmtId="0" fontId="2" fillId="0" borderId="26" xfId="0" applyFont="1" applyBorder="1">
      <alignment vertical="center"/>
    </xf>
    <xf numFmtId="189" fontId="2" fillId="0" borderId="28" xfId="0" applyNumberFormat="1" applyFont="1" applyBorder="1" applyAlignment="1">
      <alignment horizontal="left" vertical="center"/>
    </xf>
    <xf numFmtId="0" fontId="26" fillId="0" borderId="27" xfId="0" applyFont="1" applyBorder="1">
      <alignment vertical="center"/>
    </xf>
    <xf numFmtId="0" fontId="27" fillId="0" borderId="27" xfId="0" applyFont="1" applyBorder="1">
      <alignment vertical="center"/>
    </xf>
    <xf numFmtId="0" fontId="22" fillId="5" borderId="0" xfId="0" applyFont="1" applyFill="1" applyAlignment="1" applyProtection="1">
      <alignment vertical="center" wrapText="1"/>
      <protection locked="0"/>
    </xf>
    <xf numFmtId="0" fontId="3" fillId="0" borderId="76" xfId="4" applyFont="1" applyBorder="1" applyAlignment="1">
      <alignment horizontal="center" vertical="center" wrapText="1"/>
    </xf>
    <xf numFmtId="0" fontId="3" fillId="0" borderId="50" xfId="4" applyFont="1" applyBorder="1" applyAlignment="1">
      <alignment horizontal="center" vertical="center"/>
    </xf>
    <xf numFmtId="0" fontId="3" fillId="0" borderId="2" xfId="4" applyFont="1" applyBorder="1" applyAlignment="1">
      <alignment horizontal="center" vertical="center"/>
    </xf>
    <xf numFmtId="0" fontId="3" fillId="0" borderId="66" xfId="4" applyFont="1" applyBorder="1" applyAlignment="1">
      <alignment horizontal="center" vertical="center" wrapText="1"/>
    </xf>
    <xf numFmtId="0" fontId="22" fillId="0" borderId="57" xfId="0" applyFont="1" applyBorder="1" applyAlignment="1">
      <alignment horizontal="left" vertical="center"/>
    </xf>
    <xf numFmtId="0" fontId="23" fillId="0" borderId="47" xfId="0" applyFont="1" applyBorder="1" applyAlignment="1">
      <alignment horizontal="right" vertical="center" wrapText="1"/>
    </xf>
    <xf numFmtId="0" fontId="22" fillId="0" borderId="0" xfId="0" applyFont="1" applyAlignment="1">
      <alignment vertical="center" wrapText="1"/>
    </xf>
    <xf numFmtId="0" fontId="22" fillId="0" borderId="25" xfId="0" applyFont="1" applyBorder="1" applyAlignment="1">
      <alignment horizontal="right" vertical="top" wrapText="1"/>
    </xf>
    <xf numFmtId="0" fontId="22" fillId="0" borderId="53" xfId="0" applyFont="1" applyBorder="1">
      <alignment vertical="center"/>
    </xf>
    <xf numFmtId="0" fontId="22" fillId="0" borderId="47" xfId="0" applyFont="1" applyBorder="1" applyAlignment="1">
      <alignment horizontal="right" vertical="center" wrapText="1"/>
    </xf>
    <xf numFmtId="0" fontId="22" fillId="0" borderId="58" xfId="0" applyFont="1" applyBorder="1">
      <alignment vertical="center"/>
    </xf>
    <xf numFmtId="184" fontId="0" fillId="0" borderId="1" xfId="0" applyNumberFormat="1" applyBorder="1">
      <alignment vertical="center"/>
    </xf>
    <xf numFmtId="183" fontId="0" fillId="0" borderId="1" xfId="0" applyNumberFormat="1" applyBorder="1" applyAlignment="1">
      <alignment vertical="center" shrinkToFit="1"/>
    </xf>
    <xf numFmtId="184" fontId="0" fillId="0" borderId="1" xfId="0" applyNumberFormat="1" applyBorder="1" applyAlignment="1">
      <alignment vertical="center" shrinkToFit="1"/>
    </xf>
    <xf numFmtId="58" fontId="19" fillId="6" borderId="0" xfId="0" applyNumberFormat="1" applyFont="1" applyFill="1" applyAlignment="1" applyProtection="1">
      <alignment horizontal="right" vertical="center"/>
      <protection locked="0"/>
    </xf>
    <xf numFmtId="0" fontId="30" fillId="0" borderId="0" xfId="0" applyFont="1" applyAlignment="1">
      <alignment horizontal="justify" vertical="center"/>
    </xf>
    <xf numFmtId="0" fontId="31" fillId="0" borderId="0" xfId="0" applyFont="1" applyAlignment="1">
      <alignment horizontal="justify" vertical="center"/>
    </xf>
    <xf numFmtId="0" fontId="32" fillId="0" borderId="0" xfId="0" applyFont="1">
      <alignment vertical="center"/>
    </xf>
    <xf numFmtId="0" fontId="33" fillId="0" borderId="0" xfId="0" applyFont="1">
      <alignment vertical="center"/>
    </xf>
    <xf numFmtId="0" fontId="29" fillId="0" borderId="0" xfId="0" applyFont="1">
      <alignment vertical="center"/>
    </xf>
    <xf numFmtId="0" fontId="30" fillId="0" borderId="0" xfId="0" applyFont="1">
      <alignment vertical="center"/>
    </xf>
    <xf numFmtId="0" fontId="20" fillId="0" borderId="0" xfId="0" applyFont="1" applyAlignment="1">
      <alignment vertical="center" wrapText="1"/>
    </xf>
    <xf numFmtId="0" fontId="34" fillId="0" borderId="0" xfId="0" applyFont="1" applyAlignment="1">
      <alignment vertical="center" wrapText="1"/>
    </xf>
    <xf numFmtId="0" fontId="18" fillId="0" borderId="0" xfId="0" applyFont="1" applyAlignment="1">
      <alignment vertical="center" wrapText="1"/>
    </xf>
    <xf numFmtId="0" fontId="35" fillId="0" borderId="0" xfId="0" applyFont="1">
      <alignment vertical="center"/>
    </xf>
    <xf numFmtId="0" fontId="24" fillId="0" borderId="0" xfId="0" applyFont="1">
      <alignment vertical="center"/>
    </xf>
    <xf numFmtId="0" fontId="37" fillId="0" borderId="0" xfId="0" applyFont="1">
      <alignment vertical="center"/>
    </xf>
    <xf numFmtId="0" fontId="24" fillId="0" borderId="0" xfId="0" applyFont="1" applyAlignment="1">
      <alignment vertical="center" wrapText="1"/>
    </xf>
    <xf numFmtId="0" fontId="37" fillId="0" borderId="0" xfId="0" applyFont="1" applyAlignment="1">
      <alignment vertical="center" wrapText="1"/>
    </xf>
    <xf numFmtId="0" fontId="0" fillId="0" borderId="0" xfId="0" applyAlignment="1">
      <alignment vertical="center" wrapText="1"/>
    </xf>
    <xf numFmtId="0" fontId="39" fillId="0" borderId="0" xfId="0" applyFont="1" applyAlignment="1">
      <alignment horizontal="center" vertical="center"/>
    </xf>
    <xf numFmtId="0" fontId="40" fillId="7" borderId="34" xfId="0" applyFont="1" applyFill="1" applyBorder="1">
      <alignment vertical="center"/>
    </xf>
    <xf numFmtId="0" fontId="41" fillId="7" borderId="35" xfId="0" applyFont="1" applyFill="1" applyBorder="1">
      <alignment vertical="center"/>
    </xf>
    <xf numFmtId="0" fontId="41" fillId="7" borderId="0" xfId="0" applyFont="1" applyFill="1">
      <alignment vertical="center"/>
    </xf>
    <xf numFmtId="0" fontId="42"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39" fillId="0" borderId="0" xfId="0" applyFont="1">
      <alignment vertical="center"/>
    </xf>
    <xf numFmtId="0" fontId="47" fillId="0" borderId="0" xfId="0" applyFont="1">
      <alignment vertical="center"/>
    </xf>
    <xf numFmtId="0" fontId="43" fillId="0" borderId="0" xfId="0" applyFont="1">
      <alignment vertical="center"/>
    </xf>
    <xf numFmtId="0" fontId="48" fillId="0" borderId="0" xfId="0" applyFont="1" applyAlignment="1">
      <alignment horizontal="left" vertical="center" wrapText="1"/>
    </xf>
    <xf numFmtId="0" fontId="49" fillId="0" borderId="0" xfId="0" applyFont="1" applyAlignment="1">
      <alignment horizontal="left" vertical="center"/>
    </xf>
    <xf numFmtId="0" fontId="17" fillId="0" borderId="0" xfId="0" applyFont="1" applyAlignment="1">
      <alignment vertical="center" wrapText="1"/>
    </xf>
    <xf numFmtId="0" fontId="46" fillId="4" borderId="1" xfId="0" applyFont="1" applyFill="1" applyBorder="1" applyAlignment="1">
      <alignment horizontal="center" vertical="center" wrapText="1"/>
    </xf>
    <xf numFmtId="0" fontId="46" fillId="4" borderId="21" xfId="0" applyFont="1" applyFill="1" applyBorder="1" applyAlignment="1">
      <alignment horizontal="left" vertical="center" wrapText="1"/>
    </xf>
    <xf numFmtId="0" fontId="41" fillId="7" borderId="35" xfId="0" applyFont="1" applyFill="1" applyBorder="1" applyAlignment="1">
      <alignment horizontal="center" vertical="center"/>
    </xf>
    <xf numFmtId="0" fontId="46" fillId="4" borderId="23" xfId="0" applyFont="1" applyFill="1" applyBorder="1" applyAlignment="1">
      <alignment horizontal="center" vertical="center" wrapText="1"/>
    </xf>
    <xf numFmtId="0" fontId="46" fillId="4" borderId="24" xfId="0" applyFont="1" applyFill="1" applyBorder="1" applyAlignment="1">
      <alignment horizontal="left" vertical="center" wrapText="1"/>
    </xf>
    <xf numFmtId="0" fontId="50" fillId="0" borderId="18" xfId="0" applyFont="1" applyBorder="1" applyAlignment="1">
      <alignment horizontal="left" vertical="center" wrapText="1"/>
    </xf>
    <xf numFmtId="0" fontId="50" fillId="0" borderId="1" xfId="0" applyFont="1" applyBorder="1" applyAlignment="1">
      <alignment horizontal="left" vertical="center" wrapText="1"/>
    </xf>
    <xf numFmtId="0" fontId="51" fillId="0" borderId="1" xfId="0" applyFont="1" applyBorder="1" applyAlignment="1">
      <alignment horizontal="left" vertical="center" wrapText="1"/>
    </xf>
    <xf numFmtId="0" fontId="51" fillId="0" borderId="23" xfId="0" applyFont="1" applyBorder="1" applyAlignment="1">
      <alignment horizontal="left" vertical="center" wrapText="1"/>
    </xf>
    <xf numFmtId="183" fontId="50" fillId="0" borderId="1" xfId="0" applyNumberFormat="1" applyFont="1" applyBorder="1" applyAlignment="1">
      <alignment horizontal="left" vertical="center" wrapText="1"/>
    </xf>
    <xf numFmtId="0" fontId="51" fillId="0" borderId="24" xfId="0" applyFont="1" applyBorder="1" applyAlignment="1">
      <alignment horizontal="left" vertical="center" wrapText="1"/>
    </xf>
    <xf numFmtId="0" fontId="51" fillId="0" borderId="21" xfId="0" applyFont="1" applyBorder="1" applyAlignment="1">
      <alignment horizontal="left" vertical="center" wrapText="1"/>
    </xf>
    <xf numFmtId="0" fontId="52" fillId="0" borderId="62" xfId="0" applyFont="1" applyBorder="1" applyAlignment="1">
      <alignment horizontal="center" vertical="center"/>
    </xf>
    <xf numFmtId="0" fontId="52" fillId="0" borderId="90" xfId="0" applyFont="1" applyBorder="1" applyAlignment="1" applyProtection="1">
      <alignment horizontal="center" vertical="center"/>
      <protection locked="0"/>
    </xf>
    <xf numFmtId="0" fontId="52" fillId="0" borderId="103" xfId="0" applyFont="1" applyBorder="1" applyAlignment="1" applyProtection="1">
      <alignment horizontal="center" vertical="center"/>
      <protection locked="0"/>
    </xf>
    <xf numFmtId="0" fontId="52" fillId="3" borderId="87" xfId="0" applyFont="1" applyFill="1" applyBorder="1" applyAlignment="1">
      <alignment horizontal="center" vertical="center" wrapText="1"/>
    </xf>
    <xf numFmtId="0" fontId="53" fillId="0" borderId="100" xfId="0" applyFont="1" applyBorder="1" applyAlignment="1">
      <alignment horizontal="center" vertical="center" wrapText="1"/>
    </xf>
    <xf numFmtId="14" fontId="50" fillId="0" borderId="98" xfId="0" applyNumberFormat="1" applyFont="1" applyBorder="1" applyAlignment="1" applyProtection="1">
      <alignment horizontal="center" vertical="center"/>
      <protection locked="0"/>
    </xf>
    <xf numFmtId="0" fontId="50" fillId="0" borderId="99" xfId="0" applyFont="1" applyBorder="1" applyAlignment="1" applyProtection="1">
      <alignment horizontal="center" vertical="center" wrapText="1"/>
      <protection locked="0"/>
    </xf>
    <xf numFmtId="183" fontId="50" fillId="0" borderId="23" xfId="0" applyNumberFormat="1" applyFont="1" applyBorder="1" applyAlignment="1">
      <alignment horizontal="left" vertical="center" wrapText="1"/>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54" xfId="0" applyFont="1" applyBorder="1" applyAlignment="1">
      <alignment horizontal="center" vertical="center"/>
    </xf>
    <xf numFmtId="14" fontId="56" fillId="0" borderId="28" xfId="6" applyNumberFormat="1" applyFont="1" applyBorder="1" applyAlignment="1" applyProtection="1">
      <alignment horizontal="center" vertical="center" wrapText="1"/>
    </xf>
    <xf numFmtId="0" fontId="58" fillId="4" borderId="54" xfId="0" applyFont="1" applyFill="1" applyBorder="1" applyAlignment="1">
      <alignment vertical="center" wrapText="1"/>
    </xf>
    <xf numFmtId="49" fontId="62" fillId="4" borderId="87" xfId="0" applyNumberFormat="1" applyFont="1" applyFill="1" applyBorder="1" applyAlignment="1">
      <alignment horizontal="center" vertical="center" wrapText="1"/>
    </xf>
    <xf numFmtId="49" fontId="62" fillId="4" borderId="92" xfId="0" applyNumberFormat="1" applyFont="1" applyFill="1" applyBorder="1" applyAlignment="1">
      <alignment horizontal="center" vertical="center" wrapText="1"/>
    </xf>
    <xf numFmtId="49" fontId="63" fillId="4" borderId="87" xfId="0" applyNumberFormat="1" applyFont="1" applyFill="1" applyBorder="1" applyAlignment="1">
      <alignment horizontal="center" vertical="center" wrapText="1"/>
    </xf>
    <xf numFmtId="0" fontId="44" fillId="0" borderId="0" xfId="0" applyFont="1">
      <alignment vertical="center"/>
    </xf>
    <xf numFmtId="0" fontId="45" fillId="0" borderId="0" xfId="0" applyFont="1" applyAlignment="1">
      <alignment horizontal="left" vertical="center" wrapText="1"/>
    </xf>
    <xf numFmtId="0" fontId="62" fillId="0" borderId="0" xfId="0" applyFont="1" applyAlignment="1">
      <alignment horizontal="right" vertical="center"/>
    </xf>
    <xf numFmtId="0" fontId="45" fillId="0" borderId="0" xfId="0" applyFont="1" applyAlignment="1">
      <alignment horizontal="left" vertical="center"/>
    </xf>
    <xf numFmtId="0" fontId="55" fillId="0" borderId="25" xfId="0" applyFont="1" applyBorder="1" applyAlignment="1">
      <alignment vertical="center" wrapText="1"/>
    </xf>
    <xf numFmtId="0" fontId="55" fillId="0" borderId="0" xfId="0" applyFont="1" applyAlignment="1">
      <alignment vertical="center" wrapText="1"/>
    </xf>
    <xf numFmtId="0" fontId="55" fillId="0" borderId="53" xfId="0" applyFont="1" applyBorder="1" applyAlignment="1">
      <alignment vertical="center" wrapText="1"/>
    </xf>
    <xf numFmtId="0" fontId="55" fillId="0" borderId="97" xfId="0" applyFont="1" applyBorder="1" applyAlignment="1">
      <alignment horizontal="left" vertical="center" wrapText="1"/>
    </xf>
    <xf numFmtId="0" fontId="57" fillId="0" borderId="0" xfId="0" applyFont="1">
      <alignment vertical="center"/>
    </xf>
    <xf numFmtId="0" fontId="58" fillId="4" borderId="17" xfId="0" applyFont="1" applyFill="1" applyBorder="1" applyAlignment="1">
      <alignment vertical="center" wrapText="1"/>
    </xf>
    <xf numFmtId="0" fontId="58" fillId="4" borderId="20" xfId="0" applyFont="1" applyFill="1" applyBorder="1" applyAlignment="1">
      <alignment vertical="center" wrapText="1"/>
    </xf>
    <xf numFmtId="0" fontId="58" fillId="4" borderId="22" xfId="0" applyFont="1" applyFill="1" applyBorder="1" applyAlignment="1">
      <alignment vertical="center" wrapText="1"/>
    </xf>
    <xf numFmtId="0" fontId="58" fillId="4" borderId="1" xfId="0" applyFont="1" applyFill="1" applyBorder="1" applyAlignment="1">
      <alignment horizontal="left" vertical="center" wrapText="1"/>
    </xf>
    <xf numFmtId="0" fontId="58" fillId="4" borderId="23" xfId="0" applyFont="1" applyFill="1" applyBorder="1" applyAlignment="1">
      <alignment horizontal="left" vertical="center" wrapText="1"/>
    </xf>
    <xf numFmtId="0" fontId="65" fillId="0" borderId="55" xfId="0" applyFont="1" applyBorder="1">
      <alignment vertical="center"/>
    </xf>
    <xf numFmtId="0" fontId="60" fillId="4" borderId="26" xfId="0" applyFont="1" applyFill="1" applyBorder="1" applyAlignment="1">
      <alignment vertical="center" wrapText="1"/>
    </xf>
    <xf numFmtId="0" fontId="66" fillId="0" borderId="26" xfId="6" applyFont="1" applyBorder="1" applyAlignment="1" applyProtection="1">
      <alignment vertical="center" wrapText="1"/>
    </xf>
    <xf numFmtId="0" fontId="44" fillId="4" borderId="26" xfId="0" applyFont="1" applyFill="1" applyBorder="1" applyAlignment="1">
      <alignment horizontal="center" vertical="center"/>
    </xf>
    <xf numFmtId="0" fontId="60" fillId="4" borderId="1" xfId="0" applyFont="1" applyFill="1" applyBorder="1" applyAlignment="1">
      <alignment horizontal="right" vertical="center" wrapText="1"/>
    </xf>
    <xf numFmtId="0" fontId="68" fillId="0" borderId="28" xfId="0" applyFont="1" applyBorder="1" applyAlignment="1">
      <alignment horizontal="left" vertical="center" wrapText="1"/>
    </xf>
    <xf numFmtId="0" fontId="69" fillId="2" borderId="1" xfId="0" applyFont="1" applyFill="1" applyBorder="1" applyAlignment="1">
      <alignment vertical="center" wrapText="1"/>
    </xf>
    <xf numFmtId="0" fontId="70" fillId="2" borderId="1" xfId="0" applyFont="1" applyFill="1" applyBorder="1">
      <alignment vertical="center"/>
    </xf>
    <xf numFmtId="0" fontId="71" fillId="2" borderId="1" xfId="0" applyFont="1" applyFill="1" applyBorder="1">
      <alignment vertical="center"/>
    </xf>
    <xf numFmtId="0" fontId="69" fillId="2" borderId="1" xfId="0" applyFont="1" applyFill="1" applyBorder="1">
      <alignment vertical="center"/>
    </xf>
    <xf numFmtId="0" fontId="57" fillId="4" borderId="1" xfId="0" applyFont="1" applyFill="1" applyBorder="1">
      <alignment vertical="center"/>
    </xf>
    <xf numFmtId="0" fontId="53" fillId="4" borderId="1" xfId="0" applyFont="1" applyFill="1" applyBorder="1" applyAlignment="1">
      <alignment vertical="center" wrapText="1"/>
    </xf>
    <xf numFmtId="0" fontId="59" fillId="0" borderId="1" xfId="6" applyFont="1" applyBorder="1" applyAlignment="1" applyProtection="1">
      <alignment vertical="center" wrapText="1"/>
      <protection locked="0"/>
    </xf>
    <xf numFmtId="0" fontId="53" fillId="0" borderId="1" xfId="0" applyFont="1" applyBorder="1">
      <alignment vertical="center"/>
    </xf>
    <xf numFmtId="0" fontId="72" fillId="0" borderId="25" xfId="0" applyFont="1" applyBorder="1" applyAlignment="1">
      <alignment vertical="center" wrapText="1"/>
    </xf>
    <xf numFmtId="0" fontId="72" fillId="0" borderId="0" xfId="0" applyFont="1" applyAlignment="1">
      <alignment vertical="center" wrapText="1"/>
    </xf>
    <xf numFmtId="0" fontId="74" fillId="0" borderId="25" xfId="6" applyFont="1" applyBorder="1" applyAlignment="1" applyProtection="1">
      <alignment vertical="center" wrapText="1"/>
    </xf>
    <xf numFmtId="0" fontId="74" fillId="0" borderId="47" xfId="6" applyFont="1" applyBorder="1" applyAlignment="1" applyProtection="1">
      <alignment vertical="center" wrapText="1"/>
    </xf>
    <xf numFmtId="0" fontId="72" fillId="0" borderId="0" xfId="0" applyFont="1" applyAlignment="1">
      <alignment horizontal="left" vertical="center" wrapText="1"/>
    </xf>
    <xf numFmtId="0" fontId="58" fillId="4" borderId="60" xfId="0" applyFont="1" applyFill="1" applyBorder="1" applyAlignment="1">
      <alignment horizontal="left" vertical="center"/>
    </xf>
    <xf numFmtId="0" fontId="58" fillId="4" borderId="60" xfId="0" applyFont="1" applyFill="1" applyBorder="1">
      <alignment vertical="center"/>
    </xf>
    <xf numFmtId="0" fontId="76" fillId="2" borderId="1" xfId="0" applyFont="1" applyFill="1" applyBorder="1" applyAlignment="1">
      <alignment vertical="center" wrapText="1"/>
    </xf>
    <xf numFmtId="0" fontId="77" fillId="2" borderId="1" xfId="0" applyFont="1" applyFill="1" applyBorder="1" applyAlignment="1">
      <alignment vertical="center" wrapText="1"/>
    </xf>
    <xf numFmtId="0" fontId="77" fillId="2" borderId="1" xfId="0" applyFont="1" applyFill="1" applyBorder="1">
      <alignment vertical="center"/>
    </xf>
    <xf numFmtId="0" fontId="57" fillId="0" borderId="26" xfId="0" applyFont="1" applyBorder="1" applyAlignment="1">
      <alignment vertical="top" wrapText="1"/>
    </xf>
    <xf numFmtId="190" fontId="80" fillId="0" borderId="50" xfId="0" applyNumberFormat="1" applyFont="1" applyBorder="1" applyProtection="1">
      <alignment vertical="center"/>
      <protection locked="0"/>
    </xf>
    <xf numFmtId="190" fontId="80" fillId="0" borderId="2" xfId="0" applyNumberFormat="1" applyFont="1" applyBorder="1" applyProtection="1">
      <alignment vertical="center"/>
      <protection locked="0"/>
    </xf>
    <xf numFmtId="190" fontId="80" fillId="0" borderId="66" xfId="0" applyNumberFormat="1" applyFont="1" applyBorder="1" applyProtection="1">
      <alignment vertical="center"/>
      <protection locked="0"/>
    </xf>
    <xf numFmtId="190" fontId="80" fillId="0" borderId="0" xfId="0" applyNumberFormat="1" applyFont="1" applyProtection="1">
      <alignment vertical="center"/>
      <protection locked="0"/>
    </xf>
    <xf numFmtId="0" fontId="0" fillId="0" borderId="0" xfId="0" applyAlignment="1"/>
    <xf numFmtId="0" fontId="80" fillId="0" borderId="0" xfId="0" applyFont="1" applyAlignment="1"/>
    <xf numFmtId="0" fontId="80" fillId="0" borderId="0" xfId="0" applyFont="1" applyAlignment="1">
      <alignment horizontal="center"/>
    </xf>
    <xf numFmtId="0" fontId="0" fillId="0" borderId="0" xfId="0" applyAlignment="1">
      <alignment horizontal="center"/>
    </xf>
    <xf numFmtId="0" fontId="80" fillId="0" borderId="26" xfId="0" applyFont="1" applyBorder="1" applyAlignment="1">
      <alignment horizontal="distributed"/>
    </xf>
    <xf numFmtId="0" fontId="80" fillId="0" borderId="28" xfId="0" applyFont="1" applyBorder="1" applyAlignment="1">
      <alignment horizontal="distributed" vertical="top"/>
    </xf>
    <xf numFmtId="0" fontId="80" fillId="0" borderId="26" xfId="0" applyFont="1" applyBorder="1" applyAlignment="1"/>
    <xf numFmtId="0" fontId="80" fillId="0" borderId="0" xfId="0" applyFont="1" applyAlignment="1">
      <alignment vertical="top"/>
    </xf>
    <xf numFmtId="0" fontId="80" fillId="0" borderId="27" xfId="0" applyFont="1" applyBorder="1" applyAlignment="1"/>
    <xf numFmtId="0" fontId="80" fillId="0" borderId="28" xfId="0" applyFont="1" applyBorder="1" applyAlignment="1"/>
    <xf numFmtId="0" fontId="60" fillId="0" borderId="0" xfId="0" applyFont="1" applyAlignment="1"/>
    <xf numFmtId="0" fontId="80" fillId="0" borderId="1" xfId="0" applyFont="1" applyBorder="1" applyAlignment="1">
      <alignment horizontal="center" vertical="center"/>
    </xf>
    <xf numFmtId="0" fontId="80" fillId="0" borderId="1" xfId="0" applyFont="1" applyBorder="1" applyAlignment="1">
      <alignment horizontal="distributed" vertical="center"/>
    </xf>
    <xf numFmtId="0" fontId="82" fillId="0" borderId="26" xfId="0" applyFont="1" applyBorder="1">
      <alignment vertical="center"/>
    </xf>
    <xf numFmtId="0" fontId="80" fillId="0" borderId="0" xfId="0" applyFont="1">
      <alignment vertical="center"/>
    </xf>
    <xf numFmtId="191" fontId="80" fillId="0" borderId="75" xfId="0" applyNumberFormat="1" applyFont="1" applyBorder="1" applyAlignment="1">
      <alignment horizontal="left" vertical="center"/>
    </xf>
    <xf numFmtId="191" fontId="80" fillId="0" borderId="75" xfId="0" applyNumberFormat="1" applyFont="1" applyBorder="1">
      <alignment vertical="center"/>
    </xf>
    <xf numFmtId="0" fontId="22" fillId="0" borderId="26" xfId="0" applyFont="1" applyBorder="1">
      <alignment vertical="center"/>
    </xf>
    <xf numFmtId="0" fontId="0" fillId="0" borderId="0" xfId="0" applyAlignment="1">
      <alignment horizontal="center" vertical="center"/>
    </xf>
    <xf numFmtId="56" fontId="3" fillId="0" borderId="1" xfId="4" applyNumberFormat="1" applyFont="1" applyBorder="1" applyProtection="1">
      <alignment vertical="center" wrapText="1"/>
      <protection locked="0"/>
    </xf>
    <xf numFmtId="0" fontId="3" fillId="0" borderId="3" xfId="4" applyFont="1" applyBorder="1" applyProtection="1">
      <alignment vertical="center" wrapText="1"/>
      <protection locked="0"/>
    </xf>
    <xf numFmtId="0" fontId="3" fillId="0" borderId="67" xfId="4" applyFont="1" applyBorder="1" applyProtection="1">
      <alignment vertical="center" wrapText="1"/>
      <protection locked="0"/>
    </xf>
    <xf numFmtId="0" fontId="3" fillId="0" borderId="4" xfId="4" applyFont="1" applyBorder="1" applyProtection="1">
      <alignment vertical="center" wrapText="1"/>
      <protection locked="0"/>
    </xf>
    <xf numFmtId="181" fontId="3" fillId="0" borderId="1" xfId="5" applyNumberFormat="1" applyFont="1" applyBorder="1" applyAlignment="1" applyProtection="1">
      <alignment vertical="center"/>
      <protection locked="0"/>
    </xf>
    <xf numFmtId="181" fontId="3" fillId="0" borderId="1" xfId="4" applyNumberFormat="1" applyFont="1" applyBorder="1" applyProtection="1">
      <alignment vertical="center" wrapText="1"/>
      <protection locked="0"/>
    </xf>
    <xf numFmtId="181" fontId="17" fillId="0" borderId="1" xfId="5" applyNumberFormat="1" applyFont="1" applyBorder="1" applyAlignment="1" applyProtection="1">
      <alignment vertical="center"/>
      <protection locked="0"/>
    </xf>
    <xf numFmtId="181" fontId="17" fillId="0" borderId="1" xfId="5" applyNumberFormat="1" applyFont="1" applyFill="1" applyBorder="1" applyAlignment="1" applyProtection="1">
      <alignment vertical="center"/>
      <protection locked="0"/>
    </xf>
    <xf numFmtId="0" fontId="3" fillId="0" borderId="1" xfId="4" applyFont="1" applyBorder="1" applyProtection="1">
      <alignment vertical="center" wrapText="1"/>
      <protection locked="0"/>
    </xf>
    <xf numFmtId="0" fontId="3" fillId="0" borderId="5" xfId="4" applyFont="1" applyBorder="1" applyProtection="1">
      <alignment vertical="center" wrapText="1"/>
      <protection locked="0"/>
    </xf>
    <xf numFmtId="181" fontId="3" fillId="0" borderId="1" xfId="5" applyNumberFormat="1" applyFont="1" applyFill="1" applyBorder="1" applyAlignment="1" applyProtection="1">
      <alignment vertical="center"/>
      <protection locked="0"/>
    </xf>
    <xf numFmtId="0" fontId="3" fillId="0" borderId="66" xfId="4" applyFont="1" applyBorder="1" applyProtection="1">
      <alignment vertical="center" wrapText="1"/>
      <protection locked="0"/>
    </xf>
    <xf numFmtId="0" fontId="9" fillId="0" borderId="66" xfId="4" applyFont="1" applyBorder="1">
      <alignment vertical="center" wrapText="1"/>
    </xf>
    <xf numFmtId="14" fontId="0" fillId="0" borderId="0" xfId="0" applyNumberFormat="1">
      <alignment vertical="center"/>
    </xf>
    <xf numFmtId="14"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vertical="center" wrapText="1"/>
    </xf>
    <xf numFmtId="0" fontId="80" fillId="0" borderId="27" xfId="0" applyFont="1" applyBorder="1" applyProtection="1">
      <alignment vertical="center"/>
      <protection locked="0"/>
    </xf>
    <xf numFmtId="0" fontId="80" fillId="0" borderId="28" xfId="0" applyFont="1" applyBorder="1" applyProtection="1">
      <alignment vertical="center"/>
      <protection locked="0"/>
    </xf>
    <xf numFmtId="0" fontId="80" fillId="0" borderId="0" xfId="0" applyFont="1" applyAlignment="1">
      <alignment horizontal="left" wrapText="1" indent="2"/>
    </xf>
    <xf numFmtId="0" fontId="51" fillId="0" borderId="60" xfId="0" applyFont="1" applyBorder="1" applyAlignment="1">
      <alignment horizontal="center" vertical="center"/>
    </xf>
    <xf numFmtId="0" fontId="58" fillId="0" borderId="25" xfId="0" applyFont="1" applyBorder="1" applyAlignment="1">
      <alignment horizontal="left" vertical="center" wrapText="1"/>
    </xf>
    <xf numFmtId="49" fontId="91" fillId="4" borderId="88" xfId="0" applyNumberFormat="1" applyFont="1" applyFill="1" applyBorder="1" applyAlignment="1">
      <alignment horizontal="center" vertical="center" wrapText="1"/>
    </xf>
    <xf numFmtId="0" fontId="55" fillId="0" borderId="109" xfId="0" applyFont="1" applyBorder="1" applyAlignment="1">
      <alignment vertical="center" wrapText="1"/>
    </xf>
    <xf numFmtId="0" fontId="20" fillId="0" borderId="0" xfId="0" applyFont="1" applyAlignment="1">
      <alignment vertical="center" wrapText="1"/>
    </xf>
    <xf numFmtId="0" fontId="22" fillId="0" borderId="0" xfId="0" applyFont="1" applyAlignment="1">
      <alignment horizontal="center" vertical="distributed"/>
    </xf>
    <xf numFmtId="0" fontId="20" fillId="0" borderId="0" xfId="0" applyFont="1" applyAlignment="1">
      <alignment horizontal="center" vertical="distributed"/>
    </xf>
    <xf numFmtId="0" fontId="22" fillId="0" borderId="0" xfId="0" applyFont="1" applyAlignment="1">
      <alignment horizontal="center" vertical="center"/>
    </xf>
    <xf numFmtId="0" fontId="23" fillId="0" borderId="0" xfId="0" applyFont="1" applyAlignment="1">
      <alignment vertical="center" wrapText="1"/>
    </xf>
    <xf numFmtId="0" fontId="22" fillId="0" borderId="66" xfId="0" applyFont="1" applyBorder="1" applyAlignment="1">
      <alignment horizontal="left" vertical="top" wrapText="1"/>
    </xf>
    <xf numFmtId="0" fontId="23" fillId="0" borderId="66" xfId="0" applyFont="1" applyBorder="1" applyAlignment="1">
      <alignment horizontal="left" vertical="center" wrapText="1"/>
    </xf>
    <xf numFmtId="0" fontId="22" fillId="0" borderId="0" xfId="0" applyFont="1" applyAlignment="1">
      <alignment vertical="distributed"/>
    </xf>
    <xf numFmtId="0" fontId="20" fillId="0" borderId="0" xfId="0" applyFont="1" applyAlignment="1">
      <alignment vertical="distributed"/>
    </xf>
    <xf numFmtId="0" fontId="22" fillId="0" borderId="0" xfId="0" applyFont="1" applyBorder="1" applyAlignment="1">
      <alignment horizontal="center" vertical="center"/>
    </xf>
    <xf numFmtId="0" fontId="45" fillId="0" borderId="0" xfId="0" applyFont="1" applyBorder="1" applyAlignment="1">
      <alignment wrapText="1"/>
    </xf>
    <xf numFmtId="0" fontId="45" fillId="0" borderId="0" xfId="0" applyFont="1" applyBorder="1" applyAlignment="1">
      <alignment vertical="center" wrapText="1"/>
    </xf>
    <xf numFmtId="0" fontId="82" fillId="5" borderId="0" xfId="0" applyFont="1" applyFill="1" applyAlignment="1" applyProtection="1">
      <alignment vertical="center" wrapText="1"/>
      <protection locked="0"/>
    </xf>
    <xf numFmtId="0" fontId="89" fillId="0" borderId="0" xfId="6" applyFont="1" applyAlignment="1">
      <alignment horizontal="left" vertical="top" wrapText="1"/>
    </xf>
    <xf numFmtId="0" fontId="19" fillId="0" borderId="48" xfId="0" applyFont="1" applyBorder="1" applyAlignment="1">
      <alignment vertical="center"/>
    </xf>
    <xf numFmtId="0" fontId="19" fillId="0" borderId="47" xfId="0" applyFont="1" applyBorder="1" applyAlignment="1">
      <alignment vertical="center"/>
    </xf>
    <xf numFmtId="0" fontId="19" fillId="6" borderId="47" xfId="0" applyFont="1" applyFill="1" applyBorder="1" applyAlignment="1" applyProtection="1">
      <alignment horizontal="left" vertical="top"/>
      <protection locked="0"/>
    </xf>
    <xf numFmtId="0" fontId="19" fillId="6" borderId="57" xfId="0" applyFont="1" applyFill="1" applyBorder="1" applyAlignment="1" applyProtection="1">
      <alignment horizontal="left" vertical="top"/>
      <protection locked="0"/>
    </xf>
    <xf numFmtId="0" fontId="20" fillId="0" borderId="57" xfId="0" applyFont="1" applyBorder="1" applyAlignment="1">
      <alignment vertical="center"/>
    </xf>
    <xf numFmtId="0" fontId="20" fillId="0" borderId="58" xfId="0" applyFont="1" applyBorder="1" applyAlignment="1">
      <alignment vertical="center"/>
    </xf>
    <xf numFmtId="0" fontId="19" fillId="0" borderId="34" xfId="0" applyFont="1" applyBorder="1" applyAlignment="1">
      <alignment horizontal="left" vertical="center"/>
    </xf>
    <xf numFmtId="0" fontId="0" fillId="0" borderId="35" xfId="0" applyBorder="1" applyAlignment="1">
      <alignment horizontal="left" vertical="center"/>
    </xf>
    <xf numFmtId="0" fontId="19" fillId="0" borderId="48" xfId="0" applyFont="1" applyBorder="1" applyAlignment="1">
      <alignment horizontal="left" vertical="top"/>
    </xf>
    <xf numFmtId="0" fontId="19" fillId="0" borderId="56" xfId="0" applyFont="1" applyBorder="1" applyAlignment="1">
      <alignment horizontal="left" vertical="top"/>
    </xf>
    <xf numFmtId="0" fontId="20" fillId="0" borderId="56" xfId="0" applyFont="1" applyBorder="1" applyAlignment="1">
      <alignment vertical="center"/>
    </xf>
    <xf numFmtId="0" fontId="20" fillId="0" borderId="52" xfId="0" applyFont="1" applyBorder="1" applyAlignment="1">
      <alignment vertical="center"/>
    </xf>
    <xf numFmtId="0" fontId="19" fillId="0" borderId="47" xfId="0" quotePrefix="1" applyFont="1" applyBorder="1" applyAlignment="1">
      <alignment horizontal="left" vertical="center"/>
    </xf>
    <xf numFmtId="0" fontId="19" fillId="0" borderId="57" xfId="0" quotePrefix="1" applyFont="1" applyBorder="1" applyAlignment="1">
      <alignment horizontal="left" vertical="center"/>
    </xf>
    <xf numFmtId="183" fontId="19" fillId="0" borderId="48" xfId="0" applyNumberFormat="1" applyFont="1" applyBorder="1" applyAlignment="1">
      <alignment horizontal="left" vertical="center"/>
    </xf>
    <xf numFmtId="183" fontId="19" fillId="0" borderId="56" xfId="0" applyNumberFormat="1" applyFont="1" applyBorder="1" applyAlignment="1">
      <alignment horizontal="left" vertical="center"/>
    </xf>
    <xf numFmtId="183" fontId="20" fillId="0" borderId="56" xfId="0" applyNumberFormat="1" applyFont="1" applyBorder="1" applyAlignment="1">
      <alignment vertical="center"/>
    </xf>
    <xf numFmtId="183" fontId="20" fillId="0" borderId="52" xfId="0" applyNumberFormat="1" applyFont="1" applyBorder="1" applyAlignment="1">
      <alignment vertical="center"/>
    </xf>
    <xf numFmtId="183" fontId="19" fillId="0" borderId="25" xfId="0" applyNumberFormat="1" applyFont="1" applyBorder="1" applyAlignment="1">
      <alignment horizontal="left" vertical="center"/>
    </xf>
    <xf numFmtId="183" fontId="19" fillId="0" borderId="0" xfId="0" applyNumberFormat="1" applyFont="1" applyAlignment="1">
      <alignment horizontal="left" vertical="center"/>
    </xf>
    <xf numFmtId="183" fontId="20" fillId="0" borderId="0" xfId="0" applyNumberFormat="1" applyFont="1" applyAlignment="1">
      <alignment vertical="center"/>
    </xf>
    <xf numFmtId="183" fontId="20" fillId="0" borderId="53" xfId="0" applyNumberFormat="1" applyFont="1" applyBorder="1" applyAlignment="1">
      <alignment vertical="center"/>
    </xf>
    <xf numFmtId="185" fontId="19" fillId="0" borderId="47" xfId="0" applyNumberFormat="1" applyFont="1" applyBorder="1" applyAlignment="1">
      <alignment horizontal="left" vertical="center"/>
    </xf>
    <xf numFmtId="185" fontId="19" fillId="0" borderId="57" xfId="0" applyNumberFormat="1" applyFont="1" applyBorder="1" applyAlignment="1">
      <alignment horizontal="left" vertical="center"/>
    </xf>
    <xf numFmtId="0" fontId="19" fillId="0" borderId="60" xfId="0" applyFont="1" applyBorder="1" applyAlignment="1">
      <alignment horizontal="left" vertical="center"/>
    </xf>
    <xf numFmtId="0" fontId="19" fillId="0" borderId="61" xfId="0" applyFont="1" applyBorder="1" applyAlignment="1">
      <alignment horizontal="left" vertical="center"/>
    </xf>
    <xf numFmtId="0" fontId="19" fillId="0" borderId="34" xfId="0" applyFont="1" applyBorder="1" applyAlignment="1">
      <alignment vertical="center" wrapText="1"/>
    </xf>
    <xf numFmtId="0" fontId="19" fillId="0" borderId="35" xfId="0" applyFont="1" applyBorder="1" applyAlignment="1">
      <alignment vertical="center" wrapText="1"/>
    </xf>
    <xf numFmtId="0" fontId="19" fillId="0" borderId="59" xfId="0" applyFont="1" applyBorder="1" applyAlignment="1">
      <alignment vertical="center" wrapText="1"/>
    </xf>
    <xf numFmtId="0" fontId="19" fillId="0" borderId="48" xfId="0" applyFont="1" applyBorder="1" applyAlignment="1">
      <alignment vertical="center" wrapText="1"/>
    </xf>
    <xf numFmtId="0" fontId="20" fillId="0" borderId="56" xfId="0" applyFont="1" applyBorder="1" applyAlignment="1">
      <alignment vertical="center" wrapText="1"/>
    </xf>
    <xf numFmtId="0" fontId="20" fillId="0" borderId="52" xfId="0" applyFont="1" applyBorder="1" applyAlignment="1">
      <alignment vertical="center" wrapText="1"/>
    </xf>
    <xf numFmtId="0" fontId="19" fillId="0" borderId="25" xfId="0" applyFont="1" applyBorder="1" applyAlignment="1">
      <alignment vertical="center" wrapText="1"/>
    </xf>
    <xf numFmtId="0" fontId="20" fillId="0" borderId="0" xfId="0" applyFont="1" applyAlignment="1">
      <alignment vertical="center" wrapText="1"/>
    </xf>
    <xf numFmtId="0" fontId="20" fillId="0" borderId="53" xfId="0" applyFont="1" applyBorder="1" applyAlignment="1">
      <alignment vertical="center" wrapText="1"/>
    </xf>
    <xf numFmtId="0" fontId="19" fillId="0" borderId="47"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19" fillId="0" borderId="48" xfId="0" applyFont="1" applyBorder="1" applyAlignment="1">
      <alignment horizontal="left" vertical="center" wrapText="1"/>
    </xf>
    <xf numFmtId="0" fontId="19" fillId="0" borderId="47" xfId="0" applyFont="1" applyBorder="1" applyAlignment="1">
      <alignment horizontal="left" vertical="center" wrapText="1"/>
    </xf>
    <xf numFmtId="0" fontId="19" fillId="0" borderId="34" xfId="0" applyFont="1" applyBorder="1" applyAlignment="1">
      <alignment vertical="center"/>
    </xf>
    <xf numFmtId="0" fontId="19" fillId="0" borderId="35" xfId="0" applyFont="1" applyBorder="1" applyAlignment="1">
      <alignment vertical="center"/>
    </xf>
    <xf numFmtId="0" fontId="19" fillId="0" borderId="59" xfId="0" applyFont="1" applyBorder="1" applyAlignment="1">
      <alignmen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59" xfId="0" applyFont="1" applyBorder="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35" xfId="0" applyFont="1" applyBorder="1" applyAlignment="1">
      <alignment horizontal="left" vertical="center"/>
    </xf>
    <xf numFmtId="0" fontId="19" fillId="0" borderId="59" xfId="0" applyFont="1" applyBorder="1" applyAlignment="1">
      <alignment horizontal="left" vertical="center"/>
    </xf>
    <xf numFmtId="0" fontId="19" fillId="0" borderId="62" xfId="0" applyFont="1" applyBorder="1" applyAlignment="1">
      <alignment horizontal="left" vertical="center"/>
    </xf>
    <xf numFmtId="0" fontId="22" fillId="0" borderId="47" xfId="0" quotePrefix="1" applyFont="1" applyBorder="1" applyAlignment="1">
      <alignment horizontal="left" vertical="top" wrapText="1"/>
    </xf>
    <xf numFmtId="0" fontId="22" fillId="0" borderId="57" xfId="0" applyFont="1" applyBorder="1" applyAlignment="1">
      <alignment vertical="center" wrapText="1"/>
    </xf>
    <xf numFmtId="0" fontId="22" fillId="0" borderId="58" xfId="0" applyFont="1" applyBorder="1" applyAlignment="1">
      <alignment vertical="center" wrapText="1"/>
    </xf>
    <xf numFmtId="0" fontId="19" fillId="0" borderId="48" xfId="0" applyFont="1" applyBorder="1" applyAlignment="1">
      <alignment horizontal="left" vertical="center"/>
    </xf>
    <xf numFmtId="0" fontId="19" fillId="0" borderId="25" xfId="0" applyFont="1" applyBorder="1" applyAlignment="1">
      <alignment horizontal="left" vertical="center"/>
    </xf>
    <xf numFmtId="0" fontId="19" fillId="0" borderId="47" xfId="0" applyFont="1" applyBorder="1" applyAlignment="1">
      <alignment horizontal="left" vertical="center"/>
    </xf>
    <xf numFmtId="0" fontId="20" fillId="0" borderId="25" xfId="0" applyFont="1" applyBorder="1" applyAlignment="1">
      <alignment horizontal="left" vertical="center"/>
    </xf>
    <xf numFmtId="0" fontId="20" fillId="0" borderId="47" xfId="0" applyFont="1" applyBorder="1" applyAlignment="1">
      <alignment horizontal="left" vertical="center"/>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48" xfId="0" quotePrefix="1" applyFont="1" applyBorder="1" applyAlignment="1">
      <alignment horizontal="left" vertical="center"/>
    </xf>
    <xf numFmtId="0" fontId="19" fillId="0" borderId="56" xfId="0" quotePrefix="1" applyFont="1" applyBorder="1" applyAlignment="1">
      <alignment horizontal="left" vertical="center"/>
    </xf>
    <xf numFmtId="0" fontId="19" fillId="0" borderId="52" xfId="0" quotePrefix="1" applyFont="1" applyBorder="1" applyAlignment="1">
      <alignment horizontal="left" vertical="center"/>
    </xf>
    <xf numFmtId="49" fontId="62" fillId="4" borderId="88" xfId="0" applyNumberFormat="1" applyFont="1" applyFill="1" applyBorder="1" applyAlignment="1">
      <alignment horizontal="center" vertical="center"/>
    </xf>
    <xf numFmtId="49" fontId="62" fillId="4" borderId="62" xfId="0" applyNumberFormat="1" applyFont="1" applyFill="1" applyBorder="1" applyAlignment="1">
      <alignment horizontal="center" vertical="center"/>
    </xf>
    <xf numFmtId="49" fontId="62" fillId="4" borderId="87" xfId="0" applyNumberFormat="1" applyFont="1" applyFill="1" applyBorder="1" applyAlignment="1">
      <alignment horizontal="center" vertical="center"/>
    </xf>
    <xf numFmtId="0" fontId="58" fillId="0" borderId="0" xfId="0" applyFont="1" applyAlignment="1">
      <alignment horizontal="left" vertical="center" wrapText="1"/>
    </xf>
    <xf numFmtId="0" fontId="58" fillId="0" borderId="53"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1" fillId="0" borderId="60" xfId="0" applyFont="1" applyBorder="1" applyAlignment="1">
      <alignment horizontal="center" vertical="center"/>
    </xf>
    <xf numFmtId="0" fontId="51" fillId="0" borderId="62" xfId="0" applyFont="1" applyBorder="1" applyAlignment="1">
      <alignment horizontal="center" vertical="center"/>
    </xf>
    <xf numFmtId="0" fontId="51" fillId="0" borderId="61" xfId="0" applyFont="1" applyBorder="1" applyAlignment="1">
      <alignment horizontal="center" vertical="center"/>
    </xf>
    <xf numFmtId="0" fontId="78" fillId="8" borderId="3" xfId="0" applyFont="1" applyFill="1" applyBorder="1" applyAlignment="1">
      <alignment horizontal="left" vertical="center"/>
    </xf>
    <xf numFmtId="0" fontId="78" fillId="8" borderId="5" xfId="0" applyFont="1" applyFill="1" applyBorder="1" applyAlignment="1">
      <alignment horizontal="left" vertical="center"/>
    </xf>
    <xf numFmtId="0" fontId="78" fillId="8" borderId="4" xfId="0" applyFont="1" applyFill="1" applyBorder="1" applyAlignment="1">
      <alignment horizontal="left" vertical="center"/>
    </xf>
    <xf numFmtId="49" fontId="91" fillId="4" borderId="60" xfId="0" applyNumberFormat="1" applyFont="1" applyFill="1" applyBorder="1" applyAlignment="1">
      <alignment horizontal="center" vertical="center" wrapText="1"/>
    </xf>
    <xf numFmtId="49" fontId="91" fillId="4" borderId="87" xfId="0" applyNumberFormat="1" applyFont="1" applyFill="1" applyBorder="1" applyAlignment="1">
      <alignment horizontal="center" vertical="center" wrapText="1"/>
    </xf>
    <xf numFmtId="0" fontId="55" fillId="0" borderId="93" xfId="0" applyFont="1" applyBorder="1" applyAlignment="1">
      <alignment horizontal="left" vertical="center" wrapText="1"/>
    </xf>
    <xf numFmtId="0" fontId="55" fillId="0" borderId="70" xfId="0" applyFont="1" applyBorder="1" applyAlignment="1">
      <alignment horizontal="left" vertical="center" wrapText="1"/>
    </xf>
    <xf numFmtId="0" fontId="55" fillId="0" borderId="94" xfId="0" applyFont="1" applyBorder="1" applyAlignment="1">
      <alignment horizontal="left" vertical="center" wrapText="1"/>
    </xf>
    <xf numFmtId="0" fontId="55" fillId="0" borderId="95" xfId="0" applyFont="1" applyBorder="1" applyAlignment="1">
      <alignment horizontal="left" vertical="center" wrapText="1"/>
    </xf>
    <xf numFmtId="0" fontId="55" fillId="0" borderId="96" xfId="0" applyFont="1" applyBorder="1" applyAlignment="1">
      <alignment horizontal="left" vertical="center" wrapText="1"/>
    </xf>
    <xf numFmtId="0" fontId="61" fillId="4" borderId="26" xfId="0" applyFont="1" applyFill="1" applyBorder="1" applyAlignment="1">
      <alignment horizontal="left" vertical="center" wrapText="1"/>
    </xf>
    <xf numFmtId="0" fontId="61" fillId="4" borderId="28" xfId="0" applyFont="1" applyFill="1" applyBorder="1" applyAlignment="1">
      <alignment horizontal="left" vertical="center" wrapText="1"/>
    </xf>
    <xf numFmtId="0" fontId="67" fillId="4" borderId="26" xfId="0" applyFont="1" applyFill="1" applyBorder="1" applyAlignment="1">
      <alignment horizontal="left" vertical="center" wrapText="1"/>
    </xf>
    <xf numFmtId="0" fontId="67" fillId="4" borderId="28" xfId="0" applyFont="1" applyFill="1" applyBorder="1" applyAlignment="1">
      <alignment horizontal="left" vertical="center" wrapText="1"/>
    </xf>
    <xf numFmtId="0" fontId="58" fillId="0" borderId="48" xfId="0" applyFont="1" applyBorder="1" applyAlignment="1">
      <alignment horizontal="left" vertical="center" wrapText="1"/>
    </xf>
    <xf numFmtId="0" fontId="58" fillId="0" borderId="56" xfId="0" applyFont="1" applyBorder="1" applyAlignment="1">
      <alignment horizontal="left" vertical="center" wrapText="1"/>
    </xf>
    <xf numFmtId="0" fontId="58" fillId="0" borderId="52" xfId="0" applyFont="1" applyBorder="1" applyAlignment="1">
      <alignment horizontal="left" vertical="center" wrapText="1"/>
    </xf>
    <xf numFmtId="0" fontId="55" fillId="0" borderId="48" xfId="0" applyFont="1" applyBorder="1" applyAlignment="1">
      <alignment horizontal="left" vertical="center" wrapText="1"/>
    </xf>
    <xf numFmtId="0" fontId="55" fillId="0" borderId="56" xfId="0" applyFont="1" applyBorder="1" applyAlignment="1">
      <alignment horizontal="left" vertical="center" wrapText="1"/>
    </xf>
    <xf numFmtId="0" fontId="55" fillId="0" borderId="52" xfId="0" applyFont="1" applyBorder="1" applyAlignment="1">
      <alignment horizontal="left" vertical="center" wrapText="1"/>
    </xf>
    <xf numFmtId="0" fontId="55" fillId="0" borderId="48" xfId="0" applyFont="1" applyBorder="1" applyAlignment="1">
      <alignment vertical="center" wrapText="1"/>
    </xf>
    <xf numFmtId="0" fontId="55" fillId="0" borderId="56" xfId="0" applyFont="1" applyBorder="1" applyAlignment="1">
      <alignment vertical="center" wrapText="1"/>
    </xf>
    <xf numFmtId="0" fontId="55" fillId="0" borderId="52" xfId="0" applyFont="1" applyBorder="1" applyAlignment="1">
      <alignment vertical="center" wrapText="1"/>
    </xf>
    <xf numFmtId="0" fontId="51" fillId="0" borderId="88" xfId="0" applyFont="1" applyBorder="1" applyAlignment="1">
      <alignment horizontal="center" vertical="center"/>
    </xf>
    <xf numFmtId="0" fontId="64" fillId="0" borderId="0" xfId="6" applyFont="1" applyBorder="1" applyAlignment="1" applyProtection="1">
      <alignment horizontal="left" vertical="center" wrapText="1"/>
    </xf>
    <xf numFmtId="0" fontId="64" fillId="0" borderId="53" xfId="6" applyFont="1" applyBorder="1" applyAlignment="1" applyProtection="1">
      <alignment horizontal="left" vertical="center" wrapText="1"/>
    </xf>
    <xf numFmtId="0" fontId="64" fillId="0" borderId="66" xfId="6" applyFont="1" applyBorder="1" applyAlignment="1" applyProtection="1">
      <alignment horizontal="left" vertical="center" wrapText="1"/>
    </xf>
    <xf numFmtId="0" fontId="64" fillId="0" borderId="89" xfId="6" applyFont="1" applyBorder="1" applyAlignment="1" applyProtection="1">
      <alignment horizontal="left" vertical="center" wrapText="1"/>
    </xf>
    <xf numFmtId="0" fontId="55" fillId="0" borderId="90" xfId="0" applyFont="1" applyBorder="1" applyAlignment="1">
      <alignment vertical="center" wrapText="1"/>
    </xf>
    <xf numFmtId="0" fontId="55" fillId="0" borderId="107" xfId="0" applyFont="1" applyBorder="1" applyAlignment="1">
      <alignment vertical="center" wrapText="1"/>
    </xf>
    <xf numFmtId="0" fontId="55" fillId="0" borderId="108" xfId="0" applyFont="1" applyBorder="1" applyAlignment="1">
      <alignment vertical="center" wrapText="1"/>
    </xf>
    <xf numFmtId="0" fontId="3" fillId="4" borderId="41" xfId="0" applyFont="1" applyFill="1" applyBorder="1" applyAlignment="1">
      <alignment horizontal="left" vertical="center"/>
    </xf>
    <xf numFmtId="0" fontId="3" fillId="4" borderId="28" xfId="0" applyFont="1" applyFill="1" applyBorder="1" applyAlignment="1">
      <alignment horizontal="left" vertical="center"/>
    </xf>
    <xf numFmtId="0" fontId="48" fillId="0" borderId="51" xfId="0" applyFont="1" applyBorder="1" applyAlignment="1">
      <alignment horizontal="left" vertical="center" wrapText="1"/>
    </xf>
    <xf numFmtId="0" fontId="48" fillId="0" borderId="52" xfId="0" applyFont="1" applyBorder="1" applyAlignment="1">
      <alignment horizontal="left" vertical="center" wrapText="1"/>
    </xf>
    <xf numFmtId="0" fontId="48" fillId="0" borderId="2" xfId="0" applyFont="1" applyBorder="1" applyAlignment="1">
      <alignment horizontal="left" vertical="center" wrapText="1"/>
    </xf>
    <xf numFmtId="0" fontId="48" fillId="0" borderId="89" xfId="0" applyFont="1" applyBorder="1" applyAlignment="1">
      <alignment horizontal="left" vertical="center" wrapText="1"/>
    </xf>
    <xf numFmtId="0" fontId="58" fillId="4" borderId="31" xfId="0" applyFont="1" applyFill="1" applyBorder="1" applyAlignment="1">
      <alignment horizontal="left" vertical="center" wrapText="1"/>
    </xf>
    <xf numFmtId="0" fontId="58" fillId="4" borderId="32" xfId="0" applyFont="1" applyFill="1" applyBorder="1" applyAlignment="1">
      <alignment horizontal="left" vertical="center" wrapText="1"/>
    </xf>
    <xf numFmtId="49" fontId="62" fillId="4" borderId="60" xfId="0" applyNumberFormat="1" applyFont="1" applyFill="1" applyBorder="1" applyAlignment="1">
      <alignment horizontal="center" vertical="center"/>
    </xf>
    <xf numFmtId="0" fontId="51" fillId="0" borderId="87" xfId="0" applyFont="1" applyBorder="1" applyAlignment="1">
      <alignment horizontal="center" vertical="center"/>
    </xf>
    <xf numFmtId="0" fontId="74" fillId="0" borderId="95" xfId="0" applyFont="1" applyBorder="1" applyAlignment="1">
      <alignment vertical="center" wrapText="1"/>
    </xf>
    <xf numFmtId="0" fontId="74" fillId="0" borderId="96" xfId="0" applyFont="1" applyBorder="1" applyAlignment="1">
      <alignment vertical="center" wrapText="1"/>
    </xf>
    <xf numFmtId="0" fontId="74" fillId="0" borderId="97" xfId="0" applyFont="1" applyBorder="1" applyAlignment="1">
      <alignment vertical="center" wrapText="1"/>
    </xf>
    <xf numFmtId="0" fontId="72" fillId="0" borderId="34" xfId="0" applyFont="1" applyBorder="1" applyAlignment="1">
      <alignment horizontal="left" vertical="center" wrapText="1"/>
    </xf>
    <xf numFmtId="0" fontId="72" fillId="0" borderId="35" xfId="0" applyFont="1" applyBorder="1" applyAlignment="1">
      <alignment horizontal="left" vertical="center" wrapText="1"/>
    </xf>
    <xf numFmtId="0" fontId="72" fillId="0" borderId="59" xfId="0" applyFont="1" applyBorder="1" applyAlignment="1">
      <alignment horizontal="left" vertical="center" wrapText="1"/>
    </xf>
    <xf numFmtId="0" fontId="74" fillId="0" borderId="48" xfId="0" applyFont="1" applyBorder="1" applyAlignment="1">
      <alignment vertical="center" wrapText="1"/>
    </xf>
    <xf numFmtId="0" fontId="74" fillId="0" borderId="56" xfId="0" applyFont="1" applyBorder="1" applyAlignment="1">
      <alignment vertical="center" wrapText="1"/>
    </xf>
    <xf numFmtId="0" fontId="74" fillId="0" borderId="52" xfId="0" applyFont="1" applyBorder="1" applyAlignment="1">
      <alignment vertical="center" wrapText="1"/>
    </xf>
    <xf numFmtId="0" fontId="52" fillId="0" borderId="88" xfId="0" applyFont="1" applyBorder="1" applyAlignment="1">
      <alignment horizontal="center" vertical="center"/>
    </xf>
    <xf numFmtId="0" fontId="52" fillId="0" borderId="62" xfId="0" applyFont="1" applyBorder="1" applyAlignment="1">
      <alignment horizontal="center" vertical="center"/>
    </xf>
    <xf numFmtId="0" fontId="72" fillId="0" borderId="25" xfId="0" applyFont="1" applyBorder="1" applyAlignment="1">
      <alignment vertical="center" wrapText="1"/>
    </xf>
    <xf numFmtId="0" fontId="72" fillId="0" borderId="0" xfId="0" applyFont="1" applyAlignment="1">
      <alignment vertical="center" wrapText="1"/>
    </xf>
    <xf numFmtId="0" fontId="72" fillId="0" borderId="53" xfId="0" applyFont="1" applyBorder="1" applyAlignment="1">
      <alignment vertical="center" wrapText="1"/>
    </xf>
    <xf numFmtId="0" fontId="72" fillId="0" borderId="48" xfId="0" applyFont="1" applyBorder="1" applyAlignment="1">
      <alignment horizontal="left" vertical="center" wrapText="1"/>
    </xf>
    <xf numFmtId="0" fontId="72" fillId="0" borderId="56" xfId="0" applyFont="1" applyBorder="1" applyAlignment="1">
      <alignment horizontal="left" vertical="center" wrapText="1"/>
    </xf>
    <xf numFmtId="0" fontId="72" fillId="0" borderId="52" xfId="0" applyFont="1" applyBorder="1" applyAlignment="1">
      <alignment horizontal="left" vertical="center" wrapText="1"/>
    </xf>
    <xf numFmtId="0" fontId="72" fillId="0" borderId="25" xfId="0" applyFont="1" applyBorder="1" applyAlignment="1">
      <alignment horizontal="left" vertical="center" wrapText="1"/>
    </xf>
    <xf numFmtId="0" fontId="72" fillId="0" borderId="0" xfId="0" applyFont="1" applyAlignment="1">
      <alignment horizontal="left" vertical="center" wrapText="1"/>
    </xf>
    <xf numFmtId="0" fontId="72" fillId="0" borderId="53" xfId="0" applyFont="1" applyBorder="1" applyAlignment="1">
      <alignment horizontal="left" vertical="center" wrapText="1"/>
    </xf>
    <xf numFmtId="0" fontId="72" fillId="0" borderId="47" xfId="0" applyFont="1" applyBorder="1" applyAlignment="1">
      <alignment horizontal="left" vertical="center" wrapText="1"/>
    </xf>
    <xf numFmtId="0" fontId="72" fillId="0" borderId="57" xfId="0" applyFont="1" applyBorder="1" applyAlignment="1">
      <alignment horizontal="left" vertical="center" wrapText="1"/>
    </xf>
    <xf numFmtId="0" fontId="72" fillId="0" borderId="58" xfId="0" applyFont="1" applyBorder="1" applyAlignment="1">
      <alignment horizontal="left" vertical="center" wrapText="1"/>
    </xf>
    <xf numFmtId="0" fontId="52" fillId="3" borderId="88" xfId="0" applyFont="1" applyFill="1" applyBorder="1" applyAlignment="1">
      <alignment horizontal="center" vertical="center"/>
    </xf>
    <xf numFmtId="0" fontId="52" fillId="3" borderId="62" xfId="0" applyFont="1" applyFill="1" applyBorder="1" applyAlignment="1">
      <alignment horizontal="center" vertical="center"/>
    </xf>
    <xf numFmtId="0" fontId="52" fillId="3" borderId="87" xfId="0" applyFont="1" applyFill="1" applyBorder="1" applyAlignment="1">
      <alignment horizontal="center" vertical="center"/>
    </xf>
    <xf numFmtId="0" fontId="54" fillId="0" borderId="8"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75" fillId="0" borderId="47" xfId="6" applyFont="1" applyBorder="1" applyAlignment="1" applyProtection="1">
      <alignment vertical="center" wrapText="1"/>
    </xf>
    <xf numFmtId="0" fontId="75" fillId="0" borderId="57" xfId="6" applyFont="1" applyBorder="1" applyAlignment="1" applyProtection="1">
      <alignment vertical="center" wrapText="1"/>
    </xf>
    <xf numFmtId="0" fontId="75" fillId="0" borderId="58" xfId="6" applyFont="1" applyBorder="1" applyAlignment="1" applyProtection="1">
      <alignment vertical="center" wrapText="1"/>
    </xf>
    <xf numFmtId="0" fontId="55" fillId="0" borderId="0" xfId="0" applyFont="1" applyAlignment="1">
      <alignment horizontal="right" vertical="center" wrapText="1"/>
    </xf>
    <xf numFmtId="0" fontId="79" fillId="0" borderId="0" xfId="0" applyFont="1" applyAlignment="1">
      <alignment horizontal="right" vertical="center" wrapText="1"/>
    </xf>
    <xf numFmtId="0" fontId="57" fillId="0" borderId="0" xfId="0" applyFont="1" applyAlignment="1">
      <alignment horizontal="left" vertical="center" wrapText="1"/>
    </xf>
    <xf numFmtId="0" fontId="73" fillId="0" borderId="34" xfId="0" applyFont="1" applyBorder="1" applyAlignment="1">
      <alignment vertical="center" wrapText="1"/>
    </xf>
    <xf numFmtId="0" fontId="73" fillId="0" borderId="35" xfId="0" applyFont="1" applyBorder="1" applyAlignment="1">
      <alignment vertical="center" wrapText="1"/>
    </xf>
    <xf numFmtId="0" fontId="75" fillId="0" borderId="0" xfId="6" applyFont="1" applyBorder="1" applyAlignment="1" applyProtection="1">
      <alignment horizontal="left" vertical="center" wrapText="1"/>
    </xf>
    <xf numFmtId="0" fontId="75" fillId="0" borderId="53" xfId="6" applyFont="1" applyBorder="1" applyAlignment="1" applyProtection="1">
      <alignment horizontal="left" vertical="center" wrapText="1"/>
    </xf>
    <xf numFmtId="0" fontId="75" fillId="0" borderId="57" xfId="6" applyFont="1" applyBorder="1" applyAlignment="1" applyProtection="1">
      <alignment horizontal="left" vertical="center" wrapText="1"/>
    </xf>
    <xf numFmtId="0" fontId="75" fillId="0" borderId="58" xfId="6" applyFont="1" applyBorder="1" applyAlignment="1" applyProtection="1">
      <alignment horizontal="left" vertical="center" wrapText="1"/>
    </xf>
    <xf numFmtId="0" fontId="52" fillId="0" borderId="87" xfId="0" applyFont="1" applyBorder="1" applyAlignment="1">
      <alignment horizontal="center" vertical="center"/>
    </xf>
    <xf numFmtId="0" fontId="75" fillId="0" borderId="47" xfId="6" applyFont="1" applyBorder="1" applyAlignment="1" applyProtection="1">
      <alignment horizontal="left" vertical="center" wrapText="1"/>
    </xf>
    <xf numFmtId="0" fontId="52" fillId="3" borderId="61" xfId="0" applyFont="1" applyFill="1" applyBorder="1" applyAlignment="1">
      <alignment horizontal="center" vertical="center"/>
    </xf>
    <xf numFmtId="0" fontId="72" fillId="0" borderId="47" xfId="0" applyFont="1" applyBorder="1" applyAlignment="1">
      <alignment vertical="center" wrapText="1"/>
    </xf>
    <xf numFmtId="0" fontId="72" fillId="0" borderId="57" xfId="0" applyFont="1" applyBorder="1" applyAlignment="1">
      <alignment vertical="center" wrapText="1"/>
    </xf>
    <xf numFmtId="0" fontId="72" fillId="0" borderId="58" xfId="0" applyFont="1" applyBorder="1" applyAlignment="1">
      <alignment vertical="center" wrapText="1"/>
    </xf>
    <xf numFmtId="0" fontId="52" fillId="0" borderId="101" xfId="0" applyFont="1" applyBorder="1" applyAlignment="1">
      <alignment horizontal="center" vertical="center"/>
    </xf>
    <xf numFmtId="0" fontId="52" fillId="0" borderId="102" xfId="0" applyFont="1" applyBorder="1" applyAlignment="1">
      <alignment horizontal="center" vertical="center"/>
    </xf>
    <xf numFmtId="0" fontId="74" fillId="0" borderId="25" xfId="0" applyFont="1" applyBorder="1" applyAlignment="1">
      <alignment vertical="center" wrapText="1"/>
    </xf>
    <xf numFmtId="0" fontId="74" fillId="0" borderId="0" xfId="0" applyFont="1" applyAlignment="1">
      <alignment vertical="center" wrapText="1"/>
    </xf>
    <xf numFmtId="0" fontId="88" fillId="0" borderId="25" xfId="0" applyFont="1" applyBorder="1" applyAlignment="1">
      <alignment vertical="center" wrapText="1"/>
    </xf>
    <xf numFmtId="0" fontId="88" fillId="0" borderId="0" xfId="0" applyFont="1" applyAlignment="1">
      <alignment vertical="center" wrapText="1"/>
    </xf>
    <xf numFmtId="0" fontId="75" fillId="0" borderId="25" xfId="6" applyFont="1" applyBorder="1" applyAlignment="1" applyProtection="1">
      <alignment vertical="center" wrapText="1"/>
    </xf>
    <xf numFmtId="0" fontId="75" fillId="0" borderId="0" xfId="6" applyFont="1" applyBorder="1" applyAlignment="1" applyProtection="1">
      <alignment vertical="center" wrapText="1"/>
    </xf>
    <xf numFmtId="0" fontId="75" fillId="0" borderId="53" xfId="6" applyFont="1" applyBorder="1" applyAlignment="1" applyProtection="1">
      <alignment vertical="center" wrapText="1"/>
    </xf>
    <xf numFmtId="0" fontId="72" fillId="0" borderId="48" xfId="0" applyFont="1" applyBorder="1" applyAlignment="1">
      <alignment vertical="center" wrapText="1"/>
    </xf>
    <xf numFmtId="0" fontId="72" fillId="0" borderId="56" xfId="0" applyFont="1" applyBorder="1" applyAlignment="1">
      <alignment vertical="center" wrapText="1"/>
    </xf>
    <xf numFmtId="0" fontId="72" fillId="0" borderId="52" xfId="0" applyFont="1" applyBorder="1" applyAlignment="1">
      <alignment vertical="center" wrapText="1"/>
    </xf>
    <xf numFmtId="0" fontId="58" fillId="4" borderId="30" xfId="0" applyFont="1" applyFill="1" applyBorder="1" applyAlignment="1">
      <alignment horizontal="left" vertical="center" wrapText="1"/>
    </xf>
    <xf numFmtId="0" fontId="50" fillId="0" borderId="34" xfId="0" applyFont="1" applyBorder="1" applyAlignment="1">
      <alignment horizontal="left" vertical="center"/>
    </xf>
    <xf numFmtId="0" fontId="50" fillId="0" borderId="35" xfId="0" applyFont="1" applyBorder="1" applyAlignment="1">
      <alignment horizontal="left" vertical="center"/>
    </xf>
    <xf numFmtId="0" fontId="50" fillId="0" borderId="59" xfId="0" applyFont="1" applyBorder="1" applyAlignment="1">
      <alignment horizontal="left" vertical="center"/>
    </xf>
    <xf numFmtId="0" fontId="58" fillId="4" borderId="60" xfId="0" applyFont="1" applyFill="1" applyBorder="1" applyAlignment="1">
      <alignment horizontal="left" vertical="center" wrapText="1"/>
    </xf>
    <xf numFmtId="0" fontId="58" fillId="4" borderId="62" xfId="0" applyFont="1" applyFill="1" applyBorder="1" applyAlignment="1">
      <alignment horizontal="left" vertical="center" wrapText="1"/>
    </xf>
    <xf numFmtId="0" fontId="58" fillId="4" borderId="61" xfId="0" applyFont="1" applyFill="1" applyBorder="1" applyAlignment="1">
      <alignment horizontal="left" vertical="center" wrapText="1"/>
    </xf>
    <xf numFmtId="0" fontId="50" fillId="0" borderId="54" xfId="0" applyFont="1" applyBorder="1" applyAlignment="1" applyProtection="1">
      <alignment horizontal="left" vertical="center"/>
      <protection locked="0"/>
    </xf>
    <xf numFmtId="0" fontId="50" fillId="0" borderId="34" xfId="0" applyFont="1" applyBorder="1" applyAlignment="1" applyProtection="1">
      <alignment horizontal="left" vertical="center"/>
      <protection locked="0"/>
    </xf>
    <xf numFmtId="0" fontId="50" fillId="0" borderId="59" xfId="0" applyFont="1" applyBorder="1" applyAlignment="1" applyProtection="1">
      <alignment horizontal="left" vertical="center"/>
      <protection locked="0"/>
    </xf>
    <xf numFmtId="0" fontId="58" fillId="4" borderId="34" xfId="0" applyFont="1" applyFill="1" applyBorder="1" applyAlignment="1">
      <alignment horizontal="left" vertical="center"/>
    </xf>
    <xf numFmtId="0" fontId="58" fillId="4" borderId="59" xfId="0" applyFont="1" applyFill="1" applyBorder="1" applyAlignment="1">
      <alignment horizontal="left" vertical="center"/>
    </xf>
    <xf numFmtId="0" fontId="52" fillId="0" borderId="60" xfId="0" applyFont="1" applyBorder="1" applyAlignment="1">
      <alignment horizontal="center" vertical="center" wrapText="1"/>
    </xf>
    <xf numFmtId="0" fontId="52" fillId="0" borderId="62" xfId="0" applyFont="1" applyBorder="1" applyAlignment="1">
      <alignment horizontal="center" vertical="center" wrapText="1"/>
    </xf>
    <xf numFmtId="0" fontId="52" fillId="0" borderId="87" xfId="0" applyFont="1" applyBorder="1" applyAlignment="1">
      <alignment horizontal="center" vertical="center" wrapText="1"/>
    </xf>
    <xf numFmtId="0" fontId="22" fillId="0" borderId="0" xfId="0" applyFont="1" applyAlignment="1" applyProtection="1">
      <alignment horizontal="center" vertical="center"/>
      <protection locked="0"/>
    </xf>
    <xf numFmtId="0" fontId="20" fillId="0" borderId="66" xfId="0" applyFont="1" applyBorder="1" applyAlignment="1">
      <alignment horizontal="right" vertical="center"/>
    </xf>
    <xf numFmtId="0" fontId="0" fillId="0" borderId="66" xfId="0" applyBorder="1" applyAlignment="1">
      <alignment horizontal="right" vertical="center"/>
    </xf>
    <xf numFmtId="0" fontId="22" fillId="5" borderId="35" xfId="0" applyFont="1" applyFill="1" applyBorder="1" applyAlignment="1" applyProtection="1">
      <alignment horizontal="left" vertical="center"/>
      <protection locked="0"/>
    </xf>
    <xf numFmtId="0" fontId="22" fillId="5" borderId="57" xfId="0" applyFont="1" applyFill="1" applyBorder="1" applyAlignment="1" applyProtection="1">
      <alignment horizontal="left" vertical="center"/>
      <protection locked="0"/>
    </xf>
    <xf numFmtId="0" fontId="0" fillId="0" borderId="57" xfId="0" applyBorder="1" applyAlignment="1">
      <alignment horizontal="left" vertical="center"/>
    </xf>
    <xf numFmtId="0" fontId="22"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53" xfId="0" applyFont="1" applyBorder="1" applyAlignment="1">
      <alignment horizontal="left" vertical="center" wrapText="1"/>
    </xf>
    <xf numFmtId="0" fontId="22" fillId="0" borderId="25" xfId="0" applyFont="1" applyBorder="1" applyAlignment="1">
      <alignment horizontal="center" vertical="center" wrapText="1"/>
    </xf>
    <xf numFmtId="0" fontId="22" fillId="0" borderId="0" xfId="0" applyFont="1" applyAlignment="1">
      <alignment horizontal="center" vertical="center" wrapText="1"/>
    </xf>
    <xf numFmtId="0" fontId="22" fillId="0" borderId="25" xfId="0" applyFont="1" applyBorder="1" applyAlignment="1">
      <alignment horizontal="left" vertical="center"/>
    </xf>
    <xf numFmtId="0" fontId="22" fillId="0" borderId="0" xfId="0" applyFont="1" applyAlignment="1">
      <alignment horizontal="left" vertical="center"/>
    </xf>
    <xf numFmtId="0" fontId="22" fillId="0" borderId="53" xfId="0" applyFont="1" applyBorder="1" applyAlignment="1">
      <alignment horizontal="left" vertical="center"/>
    </xf>
    <xf numFmtId="0" fontId="82" fillId="5" borderId="0" xfId="0" applyFont="1" applyFill="1" applyProtection="1">
      <alignment vertical="center"/>
      <protection locked="0"/>
    </xf>
    <xf numFmtId="0" fontId="95" fillId="0" borderId="0" xfId="0" applyFont="1">
      <alignment vertical="center"/>
    </xf>
    <xf numFmtId="0" fontId="22" fillId="5" borderId="0" xfId="0" applyFont="1" applyFill="1" applyProtection="1">
      <alignment vertical="center"/>
      <protection locked="0"/>
    </xf>
    <xf numFmtId="0" fontId="28" fillId="0" borderId="0" xfId="0" applyFont="1">
      <alignment vertical="center"/>
    </xf>
    <xf numFmtId="0" fontId="28" fillId="0" borderId="57" xfId="0" applyFont="1" applyBorder="1" applyAlignment="1">
      <alignment horizontal="left" vertical="center"/>
    </xf>
    <xf numFmtId="189" fontId="16" fillId="5" borderId="35" xfId="0" applyNumberFormat="1" applyFont="1" applyFill="1" applyBorder="1" applyAlignment="1">
      <alignment horizontal="left" vertical="center" shrinkToFit="1"/>
    </xf>
    <xf numFmtId="0" fontId="16" fillId="5" borderId="35" xfId="0" applyFont="1" applyFill="1" applyBorder="1" applyAlignment="1">
      <alignment horizontal="left" vertical="center" shrinkToFit="1"/>
    </xf>
    <xf numFmtId="0" fontId="16" fillId="5" borderId="59" xfId="0" applyFont="1" applyFill="1" applyBorder="1" applyAlignment="1">
      <alignment horizontal="left" vertical="center" shrinkToFit="1"/>
    </xf>
    <xf numFmtId="0" fontId="82" fillId="5" borderId="34" xfId="0" applyFont="1" applyFill="1" applyBorder="1" applyAlignment="1">
      <alignment horizontal="left" vertical="center" shrinkToFit="1"/>
    </xf>
    <xf numFmtId="0" fontId="92" fillId="5" borderId="35" xfId="0" applyFont="1" applyFill="1" applyBorder="1" applyAlignment="1">
      <alignment horizontal="left" vertical="center" shrinkToFit="1"/>
    </xf>
    <xf numFmtId="180" fontId="94" fillId="0" borderId="35" xfId="0" applyNumberFormat="1" applyFont="1" applyBorder="1" applyAlignment="1">
      <alignment horizontal="center" vertical="center"/>
    </xf>
    <xf numFmtId="0" fontId="22" fillId="0" borderId="56" xfId="0" applyFont="1" applyBorder="1" applyAlignment="1">
      <alignment horizontal="left" vertical="center"/>
    </xf>
    <xf numFmtId="0" fontId="22" fillId="0" borderId="0" xfId="0" applyFont="1" applyAlignment="1">
      <alignment horizontal="left" vertical="top"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22" fillId="0" borderId="47" xfId="0" applyFont="1" applyBorder="1" applyAlignment="1">
      <alignment horizontal="left" vertical="center" wrapText="1"/>
    </xf>
    <xf numFmtId="0" fontId="22" fillId="0" borderId="57" xfId="0" applyFont="1" applyBorder="1" applyAlignment="1">
      <alignment horizontal="left" vertical="center" wrapText="1"/>
    </xf>
    <xf numFmtId="0" fontId="22" fillId="0" borderId="58" xfId="0" applyFont="1" applyBorder="1" applyAlignment="1">
      <alignment horizontal="left" vertical="center" wrapText="1"/>
    </xf>
    <xf numFmtId="0" fontId="22" fillId="0" borderId="60" xfId="0" applyFont="1" applyBorder="1" applyAlignment="1">
      <alignment horizontal="justify" vertical="center" wrapText="1"/>
    </xf>
    <xf numFmtId="0" fontId="22" fillId="0" borderId="61" xfId="0" applyFont="1" applyBorder="1" applyAlignment="1">
      <alignment horizontal="justify" vertical="center" wrapText="1"/>
    </xf>
    <xf numFmtId="0" fontId="23" fillId="0" borderId="25" xfId="0" applyFont="1" applyBorder="1" applyAlignment="1">
      <alignment horizontal="left" vertical="center" wrapText="1"/>
    </xf>
    <xf numFmtId="0" fontId="23" fillId="0" borderId="0" xfId="0" applyFont="1" applyAlignment="1">
      <alignment horizontal="left" vertical="center" wrapText="1"/>
    </xf>
    <xf numFmtId="0" fontId="23" fillId="0" borderId="53" xfId="0" applyFont="1" applyBorder="1" applyAlignment="1">
      <alignment horizontal="left" vertical="center" wrapText="1"/>
    </xf>
    <xf numFmtId="0" fontId="22" fillId="0" borderId="60" xfId="0" applyFont="1" applyBorder="1" applyAlignment="1">
      <alignment horizontal="center" vertical="center" textRotation="255" wrapText="1"/>
    </xf>
    <xf numFmtId="0" fontId="22" fillId="0" borderId="62" xfId="0" applyFont="1" applyBorder="1" applyAlignment="1">
      <alignment horizontal="center" vertical="center" textRotation="255" wrapText="1"/>
    </xf>
    <xf numFmtId="0" fontId="22" fillId="0" borderId="61" xfId="0" applyFont="1" applyBorder="1" applyAlignment="1">
      <alignment horizontal="center" vertical="center" textRotation="255" wrapText="1"/>
    </xf>
    <xf numFmtId="0" fontId="22" fillId="5" borderId="0" xfId="0" applyFont="1" applyFill="1" applyAlignment="1" applyProtection="1">
      <alignment horizontal="center" vertical="center" wrapText="1"/>
      <protection locked="0"/>
    </xf>
    <xf numFmtId="183" fontId="82" fillId="5" borderId="34" xfId="0" applyNumberFormat="1" applyFont="1" applyFill="1" applyBorder="1" applyAlignment="1">
      <alignment horizontal="right" vertical="center"/>
    </xf>
    <xf numFmtId="183" fontId="93" fillId="5" borderId="35" xfId="0" applyNumberFormat="1" applyFont="1" applyFill="1" applyBorder="1" applyAlignment="1">
      <alignment horizontal="right" vertical="center"/>
    </xf>
    <xf numFmtId="183" fontId="82" fillId="5" borderId="35" xfId="0" applyNumberFormat="1" applyFont="1" applyFill="1" applyBorder="1" applyAlignment="1">
      <alignment horizontal="left" vertical="center"/>
    </xf>
    <xf numFmtId="183" fontId="93" fillId="5" borderId="35" xfId="0" applyNumberFormat="1" applyFont="1" applyFill="1" applyBorder="1" applyAlignment="1">
      <alignment horizontal="left" vertical="center"/>
    </xf>
    <xf numFmtId="183" fontId="93" fillId="5" borderId="59" xfId="0" applyNumberFormat="1" applyFont="1" applyFill="1" applyBorder="1" applyAlignment="1">
      <alignment horizontal="left" vertical="center"/>
    </xf>
    <xf numFmtId="0" fontId="22" fillId="0" borderId="48" xfId="0" applyFont="1" applyBorder="1" applyAlignment="1">
      <alignment horizontal="justify" vertical="center" wrapText="1"/>
    </xf>
    <xf numFmtId="0" fontId="20" fillId="0" borderId="52" xfId="0" applyFont="1" applyBorder="1" applyAlignment="1">
      <alignment horizontal="justify" vertical="center" wrapText="1"/>
    </xf>
    <xf numFmtId="0" fontId="22" fillId="0" borderId="25" xfId="0" applyFont="1" applyBorder="1" applyAlignment="1">
      <alignment horizontal="justify" vertical="center" wrapText="1"/>
    </xf>
    <xf numFmtId="0" fontId="20" fillId="0" borderId="53"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47" xfId="0" applyFont="1" applyBorder="1" applyAlignment="1">
      <alignment horizontal="justify" vertical="center" wrapText="1"/>
    </xf>
    <xf numFmtId="0" fontId="20" fillId="0" borderId="58" xfId="0" applyFont="1" applyBorder="1" applyAlignment="1">
      <alignment horizontal="justify" vertical="center" wrapText="1"/>
    </xf>
    <xf numFmtId="0" fontId="82" fillId="5" borderId="48" xfId="0" applyFont="1" applyFill="1" applyBorder="1" applyAlignment="1" applyProtection="1">
      <alignment horizontal="left" vertical="center" wrapText="1"/>
      <protection locked="0"/>
    </xf>
    <xf numFmtId="0" fontId="93" fillId="5" borderId="56" xfId="0" applyFont="1" applyFill="1" applyBorder="1" applyAlignment="1" applyProtection="1">
      <alignment horizontal="left" vertical="center" wrapText="1"/>
      <protection locked="0"/>
    </xf>
    <xf numFmtId="0" fontId="93" fillId="5" borderId="52" xfId="0" applyFont="1" applyFill="1" applyBorder="1" applyAlignment="1" applyProtection="1">
      <alignment horizontal="left" vertical="center" wrapText="1"/>
      <protection locked="0"/>
    </xf>
    <xf numFmtId="0" fontId="82" fillId="5" borderId="25" xfId="0" applyFont="1" applyFill="1" applyBorder="1" applyAlignment="1" applyProtection="1">
      <alignment horizontal="left" vertical="center" wrapText="1"/>
      <protection locked="0"/>
    </xf>
    <xf numFmtId="0" fontId="93" fillId="5" borderId="0" xfId="0" applyFont="1" applyFill="1" applyAlignment="1" applyProtection="1">
      <alignment horizontal="left" vertical="center" wrapText="1"/>
      <protection locked="0"/>
    </xf>
    <xf numFmtId="0" fontId="93" fillId="5" borderId="53" xfId="0" applyFont="1" applyFill="1" applyBorder="1" applyAlignment="1" applyProtection="1">
      <alignment horizontal="left" vertical="center" wrapText="1"/>
      <protection locked="0"/>
    </xf>
    <xf numFmtId="0" fontId="93" fillId="5" borderId="25" xfId="0" applyFont="1" applyFill="1" applyBorder="1" applyAlignment="1" applyProtection="1">
      <alignment horizontal="left" vertical="center" wrapText="1"/>
      <protection locked="0"/>
    </xf>
    <xf numFmtId="0" fontId="93" fillId="5" borderId="47" xfId="0" applyFont="1" applyFill="1" applyBorder="1" applyAlignment="1" applyProtection="1">
      <alignment horizontal="left" vertical="center" wrapText="1"/>
      <protection locked="0"/>
    </xf>
    <xf numFmtId="0" fontId="93" fillId="5" borderId="57" xfId="0" applyFont="1" applyFill="1" applyBorder="1" applyAlignment="1" applyProtection="1">
      <alignment horizontal="left" vertical="center" wrapText="1"/>
      <protection locked="0"/>
    </xf>
    <xf numFmtId="0" fontId="93" fillId="5" borderId="58" xfId="0" applyFont="1" applyFill="1" applyBorder="1" applyAlignment="1" applyProtection="1">
      <alignment horizontal="left" vertical="center" wrapText="1"/>
      <protection locked="0"/>
    </xf>
    <xf numFmtId="0" fontId="22" fillId="0" borderId="52" xfId="0" applyFont="1" applyBorder="1" applyAlignment="1">
      <alignment horizontal="justify" vertical="center" wrapText="1"/>
    </xf>
    <xf numFmtId="0" fontId="22" fillId="0" borderId="47" xfId="0" applyFont="1" applyBorder="1" applyAlignment="1">
      <alignment horizontal="justify" vertical="center" wrapText="1"/>
    </xf>
    <xf numFmtId="0" fontId="22" fillId="0" borderId="58" xfId="0" applyFont="1" applyBorder="1" applyAlignment="1">
      <alignment horizontal="justify" vertical="center" wrapText="1"/>
    </xf>
    <xf numFmtId="0" fontId="22" fillId="0" borderId="48" xfId="0" applyFont="1" applyBorder="1" applyAlignment="1">
      <alignment horizontal="left" vertical="center" wrapText="1"/>
    </xf>
    <xf numFmtId="0" fontId="22" fillId="0" borderId="56" xfId="0" applyFont="1" applyBorder="1" applyAlignment="1">
      <alignment horizontal="left" vertical="center" wrapText="1"/>
    </xf>
    <xf numFmtId="0" fontId="22" fillId="0" borderId="52" xfId="0" applyFont="1" applyBorder="1" applyAlignment="1">
      <alignment horizontal="left" vertical="center" wrapText="1"/>
    </xf>
    <xf numFmtId="0" fontId="23" fillId="0" borderId="47" xfId="0" applyFont="1" applyBorder="1" applyAlignment="1">
      <alignment horizontal="left" vertical="center" wrapText="1"/>
    </xf>
    <xf numFmtId="0" fontId="23" fillId="0" borderId="57" xfId="0" applyFont="1" applyBorder="1" applyAlignment="1">
      <alignment horizontal="left" vertical="center" wrapText="1"/>
    </xf>
    <xf numFmtId="0" fontId="23" fillId="0" borderId="58" xfId="0" applyFont="1" applyBorder="1" applyAlignment="1">
      <alignment horizontal="left" vertical="center" wrapText="1"/>
    </xf>
    <xf numFmtId="0" fontId="22" fillId="0" borderId="48" xfId="0" applyFont="1" applyBorder="1" applyAlignment="1">
      <alignment vertical="center" wrapText="1"/>
    </xf>
    <xf numFmtId="0" fontId="22" fillId="0" borderId="52" xfId="0" applyFont="1" applyBorder="1" applyAlignment="1">
      <alignment vertical="center" wrapText="1"/>
    </xf>
    <xf numFmtId="0" fontId="22" fillId="0" borderId="25" xfId="0" applyFont="1" applyBorder="1" applyAlignment="1">
      <alignment vertical="center" wrapText="1"/>
    </xf>
    <xf numFmtId="0" fontId="22" fillId="0" borderId="53" xfId="0" applyFont="1" applyBorder="1" applyAlignment="1">
      <alignment vertical="center" wrapText="1"/>
    </xf>
    <xf numFmtId="0" fontId="22" fillId="0" borderId="47" xfId="0" applyFont="1" applyBorder="1" applyAlignment="1">
      <alignment vertical="center" wrapText="1"/>
    </xf>
    <xf numFmtId="0" fontId="22" fillId="5" borderId="0" xfId="0" applyFont="1" applyFill="1" applyAlignment="1" applyProtection="1">
      <alignment horizontal="left" vertical="center" wrapText="1"/>
      <protection locked="0"/>
    </xf>
    <xf numFmtId="0" fontId="34" fillId="0" borderId="0" xfId="0" applyFont="1" applyAlignment="1">
      <alignment vertical="center" wrapText="1"/>
    </xf>
    <xf numFmtId="0" fontId="18" fillId="0" borderId="0" xfId="0" applyFont="1" applyAlignment="1">
      <alignment vertical="center" wrapText="1"/>
    </xf>
    <xf numFmtId="0" fontId="23" fillId="5" borderId="25" xfId="0" applyFont="1" applyFill="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53"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20" fillId="0" borderId="47" xfId="0" applyFont="1" applyBorder="1" applyAlignment="1" applyProtection="1">
      <alignment vertical="center" wrapText="1"/>
      <protection locked="0"/>
    </xf>
    <xf numFmtId="0" fontId="20" fillId="0" borderId="57" xfId="0" applyFont="1" applyBorder="1" applyAlignment="1" applyProtection="1">
      <alignment vertical="center" wrapText="1"/>
      <protection locked="0"/>
    </xf>
    <xf numFmtId="0" fontId="20" fillId="0" borderId="58" xfId="0" applyFont="1" applyBorder="1" applyAlignment="1" applyProtection="1">
      <alignment vertical="center" wrapText="1"/>
      <protection locked="0"/>
    </xf>
    <xf numFmtId="0" fontId="24" fillId="0" borderId="57" xfId="0" applyFont="1" applyBorder="1" applyAlignment="1">
      <alignment horizontal="center" vertical="center"/>
    </xf>
    <xf numFmtId="0" fontId="22" fillId="0" borderId="34" xfId="0" applyFont="1" applyBorder="1" applyAlignment="1">
      <alignment horizontal="justify" vertical="center" wrapText="1"/>
    </xf>
    <xf numFmtId="0" fontId="22" fillId="0" borderId="59" xfId="0" applyFont="1" applyBorder="1" applyAlignment="1">
      <alignment horizontal="justify" vertical="center" wrapText="1"/>
    </xf>
    <xf numFmtId="0" fontId="82" fillId="5" borderId="25" xfId="0" applyFont="1" applyFill="1" applyBorder="1" applyAlignment="1">
      <alignment horizontal="left" vertical="center" wrapText="1"/>
    </xf>
    <xf numFmtId="0" fontId="82" fillId="5" borderId="0" xfId="0" applyFont="1" applyFill="1" applyAlignment="1">
      <alignment horizontal="left" vertical="center" wrapText="1"/>
    </xf>
    <xf numFmtId="0" fontId="82" fillId="5" borderId="53" xfId="0" applyFont="1" applyFill="1" applyBorder="1" applyAlignment="1">
      <alignment horizontal="left" vertical="center" wrapText="1"/>
    </xf>
    <xf numFmtId="0" fontId="22" fillId="0" borderId="53" xfId="0" applyFont="1" applyBorder="1" applyAlignment="1">
      <alignment horizontal="justify" vertical="center" wrapText="1"/>
    </xf>
    <xf numFmtId="0" fontId="82" fillId="5" borderId="34" xfId="0" applyFont="1" applyFill="1" applyBorder="1" applyAlignment="1">
      <alignment horizontal="left" vertical="center" wrapText="1"/>
    </xf>
    <xf numFmtId="0" fontId="82" fillId="5" borderId="35" xfId="0" applyFont="1" applyFill="1" applyBorder="1" applyAlignment="1">
      <alignment horizontal="left" vertical="center" wrapText="1"/>
    </xf>
    <xf numFmtId="0" fontId="82" fillId="5" borderId="59" xfId="0" applyFont="1" applyFill="1" applyBorder="1" applyAlignment="1">
      <alignment horizontal="left" vertical="center" wrapText="1"/>
    </xf>
    <xf numFmtId="0" fontId="23" fillId="0" borderId="25" xfId="0" applyFont="1" applyBorder="1" applyAlignment="1">
      <alignment horizontal="justify" vertical="top" wrapText="1"/>
    </xf>
    <xf numFmtId="0" fontId="23" fillId="0" borderId="53" xfId="0" applyFont="1" applyBorder="1" applyAlignment="1">
      <alignment horizontal="justify" vertical="top" wrapText="1"/>
    </xf>
    <xf numFmtId="0" fontId="23" fillId="0" borderId="25" xfId="0" applyFont="1" applyBorder="1" applyAlignment="1">
      <alignment vertical="top" wrapText="1"/>
    </xf>
    <xf numFmtId="0" fontId="23" fillId="0" borderId="53" xfId="0" applyFont="1" applyBorder="1" applyAlignment="1">
      <alignment vertical="top" wrapText="1"/>
    </xf>
    <xf numFmtId="0" fontId="23" fillId="0" borderId="47" xfId="0" applyFont="1" applyBorder="1" applyAlignment="1">
      <alignment vertical="top" wrapText="1"/>
    </xf>
    <xf numFmtId="0" fontId="23" fillId="0" borderId="58" xfId="0" applyFont="1" applyBorder="1" applyAlignment="1">
      <alignment vertical="top" wrapText="1"/>
    </xf>
    <xf numFmtId="0" fontId="3" fillId="0" borderId="63" xfId="4" applyFont="1" applyBorder="1" applyAlignment="1">
      <alignment vertical="center" wrapText="1"/>
    </xf>
    <xf numFmtId="0" fontId="3" fillId="0" borderId="64" xfId="4" applyFont="1" applyBorder="1" applyAlignment="1">
      <alignment vertical="center" wrapText="1"/>
    </xf>
    <xf numFmtId="0" fontId="3" fillId="0" borderId="65" xfId="4" applyFont="1" applyBorder="1" applyAlignment="1">
      <alignment vertical="center" wrapText="1"/>
    </xf>
    <xf numFmtId="0" fontId="3" fillId="0" borderId="3" xfId="4" applyFont="1" applyBorder="1" applyAlignment="1">
      <alignment vertical="center"/>
    </xf>
    <xf numFmtId="0" fontId="3" fillId="0" borderId="5" xfId="4"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wrapText="1"/>
    </xf>
    <xf numFmtId="0" fontId="3" fillId="0" borderId="0" xfId="4" applyFont="1" applyAlignment="1">
      <alignment vertical="top" wrapText="1"/>
    </xf>
    <xf numFmtId="0" fontId="3" fillId="0" borderId="0" xfId="4" applyFont="1" applyAlignment="1">
      <alignment vertical="top"/>
    </xf>
    <xf numFmtId="0" fontId="24" fillId="0" borderId="0" xfId="0" applyFont="1" applyAlignment="1">
      <alignment vertical="center" wrapText="1"/>
    </xf>
    <xf numFmtId="0" fontId="37"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80" fillId="0" borderId="3" xfId="0" applyFont="1" applyBorder="1" applyAlignment="1">
      <alignment horizontal="center" vertical="center"/>
    </xf>
    <xf numFmtId="0" fontId="80" fillId="0" borderId="5" xfId="0" applyFont="1" applyBorder="1" applyAlignment="1">
      <alignment horizontal="center" vertical="center"/>
    </xf>
    <xf numFmtId="0" fontId="80" fillId="0" borderId="4" xfId="0" applyFont="1" applyBorder="1" applyAlignment="1">
      <alignment horizontal="center" vertical="center"/>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80" fillId="0" borderId="3" xfId="0" applyFont="1" applyBorder="1" applyAlignment="1">
      <alignment horizontal="center" vertical="center" shrinkToFit="1"/>
    </xf>
    <xf numFmtId="0" fontId="80" fillId="0" borderId="5" xfId="0" applyFont="1" applyBorder="1" applyAlignment="1">
      <alignment horizontal="center" vertical="center" shrinkToFit="1"/>
    </xf>
    <xf numFmtId="0" fontId="80" fillId="0" borderId="4" xfId="0" applyFont="1" applyBorder="1" applyAlignment="1">
      <alignment horizontal="center" vertical="center" shrinkToFit="1"/>
    </xf>
    <xf numFmtId="0" fontId="85" fillId="0" borderId="0" xfId="0" applyFont="1" applyAlignment="1">
      <alignment horizontal="center" vertical="center"/>
    </xf>
    <xf numFmtId="0" fontId="80" fillId="0" borderId="66" xfId="0" applyFont="1" applyBorder="1" applyAlignment="1">
      <alignment horizontal="center" vertical="center"/>
    </xf>
    <xf numFmtId="0" fontId="0" fillId="0" borderId="66" xfId="0" applyBorder="1" applyAlignment="1">
      <alignment horizontal="center" vertical="center"/>
    </xf>
    <xf numFmtId="0" fontId="80" fillId="0" borderId="73" xfId="0" applyFont="1" applyBorder="1" applyAlignment="1">
      <alignment horizontal="left" vertical="center" wrapText="1"/>
    </xf>
    <xf numFmtId="0" fontId="80" fillId="0" borderId="74" xfId="0" applyFont="1" applyBorder="1" applyAlignment="1">
      <alignment horizontal="left" vertical="center" wrapText="1"/>
    </xf>
    <xf numFmtId="0" fontId="80" fillId="0" borderId="50" xfId="0" applyFont="1" applyBorder="1" applyAlignment="1">
      <alignment horizontal="left" vertical="center" wrapText="1"/>
    </xf>
    <xf numFmtId="0" fontId="80" fillId="0" borderId="75" xfId="0" applyFont="1" applyBorder="1" applyAlignment="1">
      <alignment horizontal="left" vertical="center" wrapText="1"/>
    </xf>
    <xf numFmtId="0" fontId="80" fillId="0" borderId="2" xfId="0" applyFont="1" applyBorder="1" applyAlignment="1">
      <alignment horizontal="left" vertical="center" wrapText="1"/>
    </xf>
    <xf numFmtId="0" fontId="80" fillId="0" borderId="76" xfId="0" applyFont="1" applyBorder="1" applyAlignment="1">
      <alignment horizontal="left" vertical="center" wrapText="1"/>
    </xf>
    <xf numFmtId="0" fontId="80" fillId="0" borderId="73" xfId="0" applyFont="1" applyBorder="1" applyAlignment="1">
      <alignment horizontal="center" vertical="center"/>
    </xf>
    <xf numFmtId="0" fontId="80" fillId="0" borderId="74" xfId="0" applyFont="1" applyBorder="1" applyAlignment="1">
      <alignment horizontal="center" vertical="center"/>
    </xf>
    <xf numFmtId="0" fontId="80" fillId="0" borderId="50" xfId="0" applyFont="1" applyBorder="1" applyAlignment="1">
      <alignment horizontal="center" vertical="center"/>
    </xf>
    <xf numFmtId="0" fontId="80" fillId="0" borderId="75" xfId="0" applyFont="1" applyBorder="1" applyAlignment="1">
      <alignment horizontal="center" vertical="center"/>
    </xf>
    <xf numFmtId="0" fontId="80" fillId="0" borderId="2" xfId="0" applyFont="1" applyBorder="1" applyAlignment="1">
      <alignment horizontal="center" vertical="center"/>
    </xf>
    <xf numFmtId="0" fontId="80" fillId="0" borderId="76" xfId="0" applyFont="1" applyBorder="1" applyAlignment="1">
      <alignment horizontal="center" vertical="center"/>
    </xf>
    <xf numFmtId="0" fontId="80" fillId="0" borderId="33" xfId="0" applyFont="1" applyBorder="1" applyAlignment="1">
      <alignment horizontal="center" vertical="center"/>
    </xf>
    <xf numFmtId="0" fontId="80" fillId="0" borderId="0" xfId="0" applyFont="1" applyAlignment="1">
      <alignment horizontal="center" vertical="center"/>
    </xf>
    <xf numFmtId="0" fontId="80" fillId="0" borderId="106" xfId="0" applyFont="1" applyBorder="1" applyAlignment="1">
      <alignment horizontal="center"/>
    </xf>
    <xf numFmtId="0" fontId="80" fillId="0" borderId="105" xfId="0" applyFont="1" applyBorder="1" applyAlignment="1">
      <alignment horizontal="center"/>
    </xf>
    <xf numFmtId="0" fontId="80" fillId="0" borderId="104" xfId="0" applyFont="1" applyBorder="1" applyAlignment="1">
      <alignment horizontal="center"/>
    </xf>
    <xf numFmtId="0" fontId="84" fillId="0" borderId="73" xfId="0" applyFont="1" applyBorder="1" applyAlignment="1">
      <alignment horizontal="center" vertical="center"/>
    </xf>
    <xf numFmtId="0" fontId="84" fillId="0" borderId="74" xfId="0" applyFont="1" applyBorder="1" applyAlignment="1">
      <alignment horizontal="center" vertical="center"/>
    </xf>
    <xf numFmtId="0" fontId="84" fillId="0" borderId="2" xfId="0" applyFont="1" applyBorder="1" applyAlignment="1">
      <alignment horizontal="center" vertical="center"/>
    </xf>
    <xf numFmtId="0" fontId="84" fillId="0" borderId="76" xfId="0" applyFont="1" applyBorder="1" applyAlignment="1">
      <alignment horizontal="center" vertical="center"/>
    </xf>
    <xf numFmtId="49" fontId="80" fillId="0" borderId="73" xfId="0" applyNumberFormat="1" applyFont="1" applyBorder="1" applyAlignment="1">
      <alignment horizontal="right" vertical="center"/>
    </xf>
    <xf numFmtId="49" fontId="80" fillId="0" borderId="74" xfId="0" applyNumberFormat="1" applyFont="1" applyBorder="1" applyAlignment="1">
      <alignment horizontal="right" vertical="center"/>
    </xf>
    <xf numFmtId="49" fontId="80" fillId="0" borderId="2" xfId="0" applyNumberFormat="1" applyFont="1" applyBorder="1" applyAlignment="1">
      <alignment horizontal="right" vertical="center"/>
    </xf>
    <xf numFmtId="49" fontId="80" fillId="0" borderId="76" xfId="0" applyNumberFormat="1" applyFont="1" applyBorder="1" applyAlignment="1">
      <alignment horizontal="right" vertical="center"/>
    </xf>
    <xf numFmtId="49" fontId="80" fillId="0" borderId="33" xfId="0" applyNumberFormat="1" applyFont="1" applyBorder="1" applyAlignment="1">
      <alignment horizontal="right" vertical="center"/>
    </xf>
    <xf numFmtId="49" fontId="80" fillId="0" borderId="66" xfId="0" applyNumberFormat="1" applyFont="1" applyBorder="1" applyAlignment="1">
      <alignment horizontal="right" vertical="center"/>
    </xf>
    <xf numFmtId="0" fontId="80" fillId="0" borderId="73" xfId="0" applyFont="1" applyBorder="1" applyAlignment="1">
      <alignment horizontal="center" vertical="center" wrapText="1"/>
    </xf>
    <xf numFmtId="0" fontId="80" fillId="0" borderId="74"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76" xfId="0" applyFont="1" applyBorder="1" applyAlignment="1">
      <alignment horizontal="center" vertical="center" wrapText="1"/>
    </xf>
    <xf numFmtId="0" fontId="80" fillId="0" borderId="73" xfId="0" applyFont="1" applyBorder="1" applyAlignment="1">
      <alignment horizontal="center"/>
    </xf>
    <xf numFmtId="0" fontId="80" fillId="0" borderId="74" xfId="0" applyFont="1" applyBorder="1" applyAlignment="1">
      <alignment horizontal="center"/>
    </xf>
    <xf numFmtId="0" fontId="80" fillId="0" borderId="50" xfId="0" applyFont="1" applyBorder="1" applyAlignment="1">
      <alignment horizontal="center"/>
    </xf>
    <xf numFmtId="0" fontId="80" fillId="0" borderId="75" xfId="0" applyFont="1" applyBorder="1" applyAlignment="1">
      <alignment horizontal="center"/>
    </xf>
    <xf numFmtId="0" fontId="80" fillId="0" borderId="2" xfId="0" applyFont="1" applyBorder="1" applyAlignment="1">
      <alignment horizontal="center"/>
    </xf>
    <xf numFmtId="0" fontId="80" fillId="0" borderId="76" xfId="0" applyFont="1" applyBorder="1" applyAlignment="1">
      <alignment horizontal="center"/>
    </xf>
    <xf numFmtId="0" fontId="80" fillId="0" borderId="26" xfId="0" applyFont="1" applyBorder="1" applyAlignment="1">
      <alignment horizontal="distributed" vertical="center" indent="1"/>
    </xf>
    <xf numFmtId="0" fontId="80" fillId="0" borderId="28" xfId="0" applyFont="1" applyBorder="1" applyAlignment="1">
      <alignment horizontal="distributed" vertical="center" indent="1"/>
    </xf>
    <xf numFmtId="0" fontId="80" fillId="0" borderId="73" xfId="0" applyFont="1" applyBorder="1" applyAlignment="1" applyProtection="1">
      <alignment horizontal="left" vertical="center" wrapText="1" indent="1"/>
      <protection locked="0"/>
    </xf>
    <xf numFmtId="0" fontId="80" fillId="0" borderId="33" xfId="0" applyFont="1" applyBorder="1" applyAlignment="1" applyProtection="1">
      <alignment horizontal="left" vertical="center" wrapText="1" indent="1"/>
      <protection locked="0"/>
    </xf>
    <xf numFmtId="0" fontId="80" fillId="0" borderId="74" xfId="0" applyFont="1" applyBorder="1" applyAlignment="1" applyProtection="1">
      <alignment horizontal="left" vertical="center" wrapText="1" indent="1"/>
      <protection locked="0"/>
    </xf>
    <xf numFmtId="0" fontId="80" fillId="0" borderId="2" xfId="0" applyFont="1" applyBorder="1" applyAlignment="1" applyProtection="1">
      <alignment horizontal="left" vertical="center" wrapText="1" indent="1"/>
      <protection locked="0"/>
    </xf>
    <xf numFmtId="0" fontId="80" fillId="0" borderId="66" xfId="0" applyFont="1" applyBorder="1" applyAlignment="1" applyProtection="1">
      <alignment horizontal="left" vertical="center" wrapText="1" indent="1"/>
      <protection locked="0"/>
    </xf>
    <xf numFmtId="0" fontId="80" fillId="0" borderId="76" xfId="0" applyFont="1" applyBorder="1" applyAlignment="1" applyProtection="1">
      <alignment horizontal="left" vertical="center" wrapText="1" indent="1"/>
      <protection locked="0"/>
    </xf>
    <xf numFmtId="184" fontId="80" fillId="0" borderId="73" xfId="0" applyNumberFormat="1" applyFont="1" applyBorder="1" applyAlignment="1" applyProtection="1">
      <alignment horizontal="center" vertical="center"/>
      <protection locked="0"/>
    </xf>
    <xf numFmtId="184" fontId="80" fillId="0" borderId="33" xfId="0" applyNumberFormat="1" applyFont="1" applyBorder="1" applyAlignment="1" applyProtection="1">
      <alignment horizontal="center" vertical="center"/>
      <protection locked="0"/>
    </xf>
    <xf numFmtId="184" fontId="80" fillId="0" borderId="74" xfId="0" applyNumberFormat="1" applyFont="1" applyBorder="1" applyAlignment="1" applyProtection="1">
      <alignment horizontal="center" vertical="center"/>
      <protection locked="0"/>
    </xf>
    <xf numFmtId="0" fontId="80" fillId="0" borderId="33" xfId="0" applyFont="1" applyBorder="1" applyAlignment="1">
      <alignment horizontal="left" wrapText="1" indent="2"/>
    </xf>
    <xf numFmtId="0" fontId="0" fillId="0" borderId="33" xfId="0" applyBorder="1" applyAlignment="1">
      <alignment horizontal="left" wrapText="1" indent="2"/>
    </xf>
    <xf numFmtId="0" fontId="80" fillId="0" borderId="26" xfId="0" applyFont="1" applyBorder="1" applyAlignment="1" applyProtection="1">
      <alignment horizontal="distributed" vertical="center" indent="1"/>
      <protection locked="0"/>
    </xf>
    <xf numFmtId="0" fontId="80" fillId="0" borderId="28" xfId="0" applyFont="1" applyBorder="1" applyAlignment="1" applyProtection="1">
      <alignment horizontal="distributed" vertical="center" indent="1"/>
      <protection locked="0"/>
    </xf>
    <xf numFmtId="190" fontId="80" fillId="0" borderId="74" xfId="0" applyNumberFormat="1" applyFont="1" applyBorder="1" applyAlignment="1" applyProtection="1">
      <alignment horizontal="center" vertical="center"/>
      <protection locked="0"/>
    </xf>
    <xf numFmtId="190" fontId="80" fillId="0" borderId="76" xfId="0" applyNumberFormat="1" applyFont="1" applyBorder="1" applyAlignment="1" applyProtection="1">
      <alignment horizontal="center" vertical="center"/>
      <protection locked="0"/>
    </xf>
    <xf numFmtId="190" fontId="80" fillId="0" borderId="73" xfId="0" applyNumberFormat="1" applyFont="1" applyBorder="1" applyAlignment="1" applyProtection="1">
      <alignment horizontal="center" vertical="center"/>
      <protection locked="0"/>
    </xf>
    <xf numFmtId="190" fontId="80" fillId="0" borderId="2" xfId="0" applyNumberFormat="1" applyFont="1" applyBorder="1" applyAlignment="1" applyProtection="1">
      <alignment horizontal="center" vertical="center"/>
      <protection locked="0"/>
    </xf>
    <xf numFmtId="0" fontId="81" fillId="0" borderId="26" xfId="0" applyFont="1" applyBorder="1" applyAlignment="1" applyProtection="1">
      <alignment horizontal="distributed" vertical="center" indent="1"/>
      <protection locked="0"/>
    </xf>
    <xf numFmtId="0" fontId="81" fillId="0" borderId="28" xfId="0" applyFont="1" applyBorder="1" applyAlignment="1" applyProtection="1">
      <alignment horizontal="distributed" vertical="center" indent="1"/>
      <protection locked="0"/>
    </xf>
    <xf numFmtId="0" fontId="3" fillId="0" borderId="66" xfId="0" applyFont="1" applyBorder="1" applyAlignment="1">
      <alignment vertical="center"/>
    </xf>
    <xf numFmtId="0" fontId="0" fillId="5" borderId="51" xfId="0" applyFill="1" applyBorder="1" applyAlignment="1" applyProtection="1">
      <alignment vertical="top" wrapText="1"/>
      <protection locked="0"/>
    </xf>
    <xf numFmtId="0" fontId="0" fillId="5" borderId="56" xfId="0" applyFill="1" applyBorder="1" applyAlignment="1" applyProtection="1">
      <alignment vertical="top" wrapText="1"/>
      <protection locked="0"/>
    </xf>
    <xf numFmtId="0" fontId="0" fillId="5" borderId="52" xfId="0" applyFill="1" applyBorder="1" applyAlignment="1" applyProtection="1">
      <alignment vertical="top" wrapText="1"/>
      <protection locked="0"/>
    </xf>
    <xf numFmtId="0" fontId="0" fillId="5" borderId="5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53" xfId="0" applyFill="1" applyBorder="1" applyAlignment="1" applyProtection="1">
      <alignment vertical="top" wrapText="1"/>
      <protection locked="0"/>
    </xf>
    <xf numFmtId="0" fontId="0" fillId="5" borderId="69" xfId="0" applyFill="1" applyBorder="1" applyAlignment="1" applyProtection="1">
      <alignment vertical="top" wrapText="1"/>
      <protection locked="0"/>
    </xf>
    <xf numFmtId="0" fontId="0" fillId="5" borderId="57" xfId="0" applyFill="1" applyBorder="1" applyAlignment="1" applyProtection="1">
      <alignment vertical="top" wrapText="1"/>
      <protection locked="0"/>
    </xf>
    <xf numFmtId="0" fontId="0" fillId="5" borderId="58" xfId="0" applyFill="1" applyBorder="1" applyAlignment="1" applyProtection="1">
      <alignment vertical="top" wrapText="1"/>
      <protection locked="0"/>
    </xf>
    <xf numFmtId="3" fontId="0" fillId="5" borderId="3" xfId="0" applyNumberFormat="1" applyFill="1" applyBorder="1" applyAlignment="1" applyProtection="1">
      <alignment vertical="center" shrinkToFit="1"/>
      <protection locked="0"/>
    </xf>
    <xf numFmtId="0" fontId="0" fillId="5" borderId="5" xfId="0" applyFill="1" applyBorder="1" applyAlignment="1" applyProtection="1">
      <alignment vertical="center" shrinkToFit="1"/>
      <protection locked="0"/>
    </xf>
    <xf numFmtId="0" fontId="0" fillId="5" borderId="4" xfId="0" applyFill="1" applyBorder="1" applyAlignment="1" applyProtection="1">
      <alignment vertical="center" shrinkToFit="1"/>
      <protection locked="0"/>
    </xf>
    <xf numFmtId="181" fontId="2" fillId="3" borderId="3" xfId="0" applyNumberFormat="1" applyFont="1" applyFill="1" applyBorder="1" applyAlignment="1">
      <alignment vertical="center" wrapText="1"/>
    </xf>
    <xf numFmtId="181" fontId="2" fillId="3" borderId="5" xfId="0" applyNumberFormat="1" applyFont="1" applyFill="1" applyBorder="1" applyAlignment="1">
      <alignment vertical="center" wrapText="1"/>
    </xf>
    <xf numFmtId="181" fontId="2" fillId="3" borderId="4" xfId="0" applyNumberFormat="1" applyFont="1" applyFill="1" applyBorder="1" applyAlignment="1">
      <alignment vertical="center" wrapText="1"/>
    </xf>
    <xf numFmtId="0" fontId="2" fillId="0" borderId="73" xfId="0" applyFont="1" applyBorder="1" applyAlignment="1">
      <alignment vertical="center" wrapText="1" shrinkToFit="1"/>
    </xf>
    <xf numFmtId="0" fontId="0" fillId="0" borderId="74" xfId="0" applyBorder="1" applyAlignment="1">
      <alignment vertical="center" wrapText="1" shrinkToFit="1"/>
    </xf>
    <xf numFmtId="0" fontId="0" fillId="0" borderId="2" xfId="0" applyBorder="1" applyAlignment="1">
      <alignment vertical="center" wrapText="1" shrinkToFit="1"/>
    </xf>
    <xf numFmtId="0" fontId="0" fillId="0" borderId="76" xfId="0" applyBorder="1" applyAlignment="1">
      <alignment vertical="center" wrapText="1" shrinkToFit="1"/>
    </xf>
    <xf numFmtId="0" fontId="2" fillId="0" borderId="26" xfId="0" applyFont="1" applyBorder="1" applyAlignment="1">
      <alignment vertical="center" wrapText="1"/>
    </xf>
    <xf numFmtId="0" fontId="0" fillId="0" borderId="28" xfId="0" applyBorder="1" applyAlignment="1">
      <alignment vertical="center" wrapText="1"/>
    </xf>
    <xf numFmtId="3" fontId="0" fillId="5" borderId="5" xfId="0" applyNumberFormat="1" applyFill="1" applyBorder="1" applyAlignment="1" applyProtection="1">
      <alignment vertical="center" shrinkToFit="1"/>
      <protection locked="0"/>
    </xf>
    <xf numFmtId="3" fontId="0" fillId="5" borderId="4" xfId="0" applyNumberFormat="1" applyFill="1" applyBorder="1" applyAlignment="1" applyProtection="1">
      <alignment vertical="center" shrinkToFit="1"/>
      <protection locked="0"/>
    </xf>
    <xf numFmtId="3" fontId="3" fillId="5" borderId="3" xfId="0" applyNumberFormat="1" applyFont="1" applyFill="1" applyBorder="1" applyAlignment="1" applyProtection="1">
      <alignment vertical="center"/>
      <protection locked="0"/>
    </xf>
    <xf numFmtId="0" fontId="0" fillId="5" borderId="4" xfId="0" applyFill="1" applyBorder="1" applyAlignment="1" applyProtection="1">
      <alignment vertical="center"/>
      <protection locked="0"/>
    </xf>
    <xf numFmtId="3" fontId="3" fillId="5" borderId="3" xfId="0" applyNumberFormat="1" applyFont="1" applyFill="1" applyBorder="1" applyAlignment="1" applyProtection="1">
      <alignment horizontal="center" vertical="center" shrinkToFit="1"/>
      <protection locked="0"/>
    </xf>
    <xf numFmtId="3" fontId="3" fillId="5" borderId="5" xfId="0" applyNumberFormat="1" applyFont="1" applyFill="1" applyBorder="1" applyAlignment="1" applyProtection="1">
      <alignment horizontal="center" vertical="center" shrinkToFit="1"/>
      <protection locked="0"/>
    </xf>
    <xf numFmtId="3" fontId="3" fillId="5" borderId="4" xfId="0" applyNumberFormat="1" applyFont="1" applyFill="1" applyBorder="1" applyAlignment="1" applyProtection="1">
      <alignment horizontal="center" vertical="center" shrinkToFit="1"/>
      <protection locked="0"/>
    </xf>
    <xf numFmtId="3" fontId="3" fillId="5" borderId="1" xfId="0" applyNumberFormat="1" applyFont="1" applyFill="1" applyBorder="1" applyAlignment="1" applyProtection="1">
      <alignment vertical="center"/>
      <protection locked="0"/>
    </xf>
    <xf numFmtId="3" fontId="3" fillId="0" borderId="3" xfId="0" applyNumberFormat="1" applyFont="1" applyBorder="1" applyAlignment="1">
      <alignment horizontal="center" vertical="center"/>
    </xf>
    <xf numFmtId="0" fontId="0" fillId="0" borderId="4" xfId="0" applyBorder="1" applyAlignment="1">
      <alignment vertical="center"/>
    </xf>
    <xf numFmtId="0" fontId="3" fillId="0" borderId="1" xfId="0" applyFont="1" applyBorder="1" applyAlignment="1">
      <alignment horizontal="center" vertical="center"/>
    </xf>
    <xf numFmtId="3" fontId="3" fillId="5" borderId="1" xfId="0" applyNumberFormat="1" applyFont="1" applyFill="1" applyBorder="1" applyAlignment="1" applyProtection="1">
      <alignment vertical="center" shrinkToFit="1"/>
      <protection locked="0"/>
    </xf>
    <xf numFmtId="0" fontId="3" fillId="5" borderId="1" xfId="0" applyFont="1" applyFill="1" applyBorder="1" applyAlignment="1" applyProtection="1">
      <alignment vertical="center" shrinkToFit="1"/>
      <protection locked="0"/>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2" xfId="0" applyFont="1" applyBorder="1" applyAlignment="1">
      <alignment horizontal="center" vertical="center"/>
    </xf>
    <xf numFmtId="0" fontId="3" fillId="0" borderId="76" xfId="0" applyFont="1" applyBorder="1" applyAlignment="1">
      <alignment horizontal="center" vertical="center"/>
    </xf>
    <xf numFmtId="0" fontId="3" fillId="0" borderId="29" xfId="0" applyFont="1" applyBorder="1" applyAlignment="1">
      <alignment vertical="center" wrapText="1"/>
    </xf>
    <xf numFmtId="0" fontId="3" fillId="0" borderId="29" xfId="0" applyFont="1" applyBorder="1" applyAlignment="1">
      <alignment vertical="center"/>
    </xf>
    <xf numFmtId="0" fontId="3" fillId="5" borderId="28" xfId="0" applyFont="1" applyFill="1" applyBorder="1" applyAlignment="1" applyProtection="1">
      <alignment vertical="center" shrinkToFit="1"/>
      <protection locked="0"/>
    </xf>
    <xf numFmtId="0" fontId="3" fillId="5" borderId="49" xfId="0" applyFont="1" applyFill="1" applyBorder="1" applyAlignment="1" applyProtection="1">
      <alignment vertical="center" shrinkToFit="1"/>
      <protection locked="0"/>
    </xf>
    <xf numFmtId="0" fontId="3" fillId="5" borderId="21" xfId="0" applyFont="1" applyFill="1" applyBorder="1" applyAlignment="1" applyProtection="1">
      <alignment vertical="center" shrinkToFit="1"/>
      <protection locked="0"/>
    </xf>
    <xf numFmtId="0" fontId="3" fillId="5" borderId="37" xfId="0" applyFont="1" applyFill="1" applyBorder="1" applyAlignment="1" applyProtection="1">
      <alignment horizontal="center" vertical="center"/>
      <protection locked="0"/>
    </xf>
    <xf numFmtId="0" fontId="3" fillId="5" borderId="39" xfId="0" applyFont="1" applyFill="1" applyBorder="1" applyAlignment="1" applyProtection="1">
      <alignment horizontal="center" vertical="center"/>
      <protection locked="0"/>
    </xf>
    <xf numFmtId="0" fontId="3" fillId="5" borderId="1" xfId="0" applyFont="1" applyFill="1" applyBorder="1" applyAlignment="1" applyProtection="1">
      <alignment vertical="center"/>
      <protection locked="0"/>
    </xf>
    <xf numFmtId="0" fontId="3" fillId="0" borderId="1" xfId="0" applyFont="1" applyBorder="1" applyAlignment="1">
      <alignment vertical="center"/>
    </xf>
    <xf numFmtId="0" fontId="3" fillId="5" borderId="23" xfId="0" applyFont="1" applyFill="1" applyBorder="1" applyAlignment="1" applyProtection="1">
      <alignment vertical="center" shrinkToFit="1"/>
      <protection locked="0"/>
    </xf>
    <xf numFmtId="0" fontId="3" fillId="5" borderId="24" xfId="0" applyFont="1" applyFill="1" applyBorder="1" applyAlignment="1" applyProtection="1">
      <alignment vertical="center" shrinkToFi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0"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center"/>
    </xf>
    <xf numFmtId="0" fontId="3" fillId="0" borderId="43" xfId="0" applyFont="1" applyBorder="1" applyAlignment="1">
      <alignment vertical="center"/>
    </xf>
    <xf numFmtId="0" fontId="3" fillId="0" borderId="41" xfId="0" applyFont="1" applyBorder="1" applyAlignment="1">
      <alignment vertical="center" wrapText="1"/>
    </xf>
    <xf numFmtId="0" fontId="3" fillId="5" borderId="73" xfId="0" applyFont="1" applyFill="1" applyBorder="1" applyAlignment="1" applyProtection="1">
      <alignment vertical="center" wrapText="1"/>
      <protection locked="0"/>
    </xf>
    <xf numFmtId="0" fontId="0" fillId="5" borderId="33" xfId="0" applyFill="1" applyBorder="1" applyAlignment="1" applyProtection="1">
      <alignment vertical="center" wrapText="1"/>
      <protection locked="0"/>
    </xf>
    <xf numFmtId="0" fontId="0" fillId="5" borderId="74" xfId="0" applyFill="1" applyBorder="1" applyAlignment="1" applyProtection="1">
      <alignment vertical="center" wrapText="1"/>
      <protection locked="0"/>
    </xf>
    <xf numFmtId="0" fontId="0" fillId="5" borderId="50" xfId="0" applyFill="1" applyBorder="1" applyAlignment="1" applyProtection="1">
      <alignment vertical="center" wrapText="1"/>
      <protection locked="0"/>
    </xf>
    <xf numFmtId="0" fontId="0" fillId="5" borderId="0" xfId="0" applyFill="1" applyAlignment="1" applyProtection="1">
      <alignment vertical="center" wrapText="1"/>
      <protection locked="0"/>
    </xf>
    <xf numFmtId="0" fontId="0" fillId="5" borderId="75"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66" xfId="0" applyFill="1" applyBorder="1" applyAlignment="1" applyProtection="1">
      <alignment vertical="center" wrapText="1"/>
      <protection locked="0"/>
    </xf>
    <xf numFmtId="0" fontId="0" fillId="5" borderId="76" xfId="0" applyFill="1" applyBorder="1" applyAlignment="1" applyProtection="1">
      <alignment vertical="center" wrapText="1"/>
      <protection locked="0"/>
    </xf>
    <xf numFmtId="0" fontId="3" fillId="0" borderId="42" xfId="0" applyFont="1" applyBorder="1" applyAlignment="1">
      <alignment vertical="center" wrapText="1"/>
    </xf>
    <xf numFmtId="0" fontId="3" fillId="0" borderId="44" xfId="0" applyFont="1" applyBorder="1" applyAlignment="1">
      <alignment vertical="center"/>
    </xf>
    <xf numFmtId="3" fontId="3" fillId="0" borderId="26"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73" xfId="0" applyNumberFormat="1" applyFont="1" applyBorder="1" applyAlignment="1">
      <alignment vertical="center"/>
    </xf>
    <xf numFmtId="3" fontId="3" fillId="0" borderId="33" xfId="0" applyNumberFormat="1" applyFont="1" applyBorder="1" applyAlignment="1">
      <alignment vertical="center"/>
    </xf>
    <xf numFmtId="3" fontId="3" fillId="0" borderId="74" xfId="0" applyNumberFormat="1" applyFont="1" applyBorder="1" applyAlignment="1">
      <alignment vertical="center"/>
    </xf>
    <xf numFmtId="3" fontId="3" fillId="0" borderId="2" xfId="0" applyNumberFormat="1" applyFont="1" applyBorder="1" applyAlignment="1">
      <alignment vertical="center"/>
    </xf>
    <xf numFmtId="3" fontId="3" fillId="0" borderId="66" xfId="0" applyNumberFormat="1" applyFont="1" applyBorder="1" applyAlignment="1">
      <alignment vertical="center"/>
    </xf>
    <xf numFmtId="3" fontId="3" fillId="0" borderId="76" xfId="0" applyNumberFormat="1" applyFont="1" applyBorder="1" applyAlignment="1">
      <alignment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9" fillId="0" borderId="0" xfId="0" applyFont="1" applyAlignment="1">
      <alignment horizontal="right" vertical="center" indent="1"/>
    </xf>
    <xf numFmtId="0" fontId="9" fillId="0" borderId="0" xfId="0" applyFont="1" applyAlignment="1">
      <alignment horizontal="left" vertical="center" indent="1"/>
    </xf>
    <xf numFmtId="182" fontId="3" fillId="5" borderId="5" xfId="0" applyNumberFormat="1" applyFont="1" applyFill="1" applyBorder="1" applyAlignment="1" applyProtection="1">
      <alignment horizontal="center" vertical="center"/>
      <protection locked="0"/>
    </xf>
    <xf numFmtId="0" fontId="3" fillId="0" borderId="0" xfId="0" applyFont="1" applyAlignment="1">
      <alignment vertical="center" wrapText="1"/>
    </xf>
    <xf numFmtId="0" fontId="0" fillId="0" borderId="0" xfId="0" applyAlignment="1">
      <alignment vertical="center" wrapText="1"/>
    </xf>
    <xf numFmtId="0" fontId="9" fillId="5" borderId="0" xfId="0" applyFont="1" applyFill="1" applyAlignment="1" applyProtection="1">
      <alignment horizontal="center" vertical="center"/>
      <protection locked="0"/>
    </xf>
    <xf numFmtId="0" fontId="3" fillId="3" borderId="1" xfId="0" applyFont="1" applyFill="1" applyBorder="1" applyAlignment="1">
      <alignment vertical="center"/>
    </xf>
    <xf numFmtId="0" fontId="3" fillId="0" borderId="0" xfId="0" applyFont="1" applyAlignment="1">
      <alignment horizontal="righ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189" fontId="3" fillId="0" borderId="2" xfId="0" applyNumberFormat="1" applyFont="1" applyBorder="1" applyAlignment="1">
      <alignment horizontal="left" vertical="center"/>
    </xf>
    <xf numFmtId="189" fontId="3" fillId="0" borderId="76" xfId="0" applyNumberFormat="1" applyFont="1" applyBorder="1" applyAlignment="1">
      <alignment horizontal="left" vertical="center"/>
    </xf>
    <xf numFmtId="0" fontId="3" fillId="0" borderId="40"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vertical="center" wrapText="1"/>
    </xf>
    <xf numFmtId="0" fontId="3" fillId="5" borderId="18" xfId="0" applyFont="1" applyFill="1" applyBorder="1" applyAlignment="1" applyProtection="1">
      <alignment vertical="center" shrinkToFit="1"/>
      <protection locked="0"/>
    </xf>
    <xf numFmtId="0" fontId="3" fillId="5" borderId="19" xfId="0" applyFont="1" applyFill="1" applyBorder="1" applyAlignment="1" applyProtection="1">
      <alignment vertical="center" shrinkToFit="1"/>
      <protection locked="0"/>
    </xf>
    <xf numFmtId="3" fontId="3" fillId="0" borderId="3" xfId="0" applyNumberFormat="1" applyFont="1" applyBorder="1" applyAlignment="1">
      <alignment horizontal="center" vertical="center" shrinkToFit="1"/>
    </xf>
    <xf numFmtId="0" fontId="0" fillId="0" borderId="4" xfId="0" applyBorder="1" applyAlignment="1">
      <alignment vertical="center" shrinkToFit="1"/>
    </xf>
    <xf numFmtId="3" fontId="3" fillId="5" borderId="4" xfId="0" applyNumberFormat="1" applyFont="1" applyFill="1" applyBorder="1" applyAlignment="1" applyProtection="1">
      <alignment vertical="center"/>
      <protection locked="0"/>
    </xf>
    <xf numFmtId="3" fontId="3" fillId="0" borderId="4" xfId="0" applyNumberFormat="1" applyFont="1" applyBorder="1" applyAlignment="1">
      <alignment horizontal="center" vertical="center"/>
    </xf>
    <xf numFmtId="3" fontId="3" fillId="5" borderId="1" xfId="0" applyNumberFormat="1" applyFont="1" applyFill="1" applyBorder="1" applyAlignment="1" applyProtection="1">
      <alignment horizontal="center" vertical="center"/>
      <protection locked="0"/>
    </xf>
    <xf numFmtId="0" fontId="3" fillId="5" borderId="3"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cellXfs>
  <cellStyles count="7">
    <cellStyle name="ハイパーリンク" xfId="6" builtinId="8"/>
    <cellStyle name="桁区切り" xfId="3" builtinId="6"/>
    <cellStyle name="桁区切り 2" xfId="2" xr:uid="{00000000-0005-0000-0000-000002000000}"/>
    <cellStyle name="桁区切り 2 2" xfId="5" xr:uid="{00000000-0005-0000-0000-000003000000}"/>
    <cellStyle name="標準" xfId="0" builtinId="0"/>
    <cellStyle name="標準 2" xfId="1" xr:uid="{00000000-0005-0000-0000-000005000000}"/>
    <cellStyle name="標準 2 2" xfId="4" xr:uid="{00000000-0005-0000-0000-000006000000}"/>
  </cellStyles>
  <dxfs count="8">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62</xdr:row>
      <xdr:rowOff>124558</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110404" y="0"/>
          <a:ext cx="0" cy="1088780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7327</xdr:colOff>
      <xdr:row>5</xdr:row>
      <xdr:rowOff>9524</xdr:rowOff>
    </xdr:from>
    <xdr:to>
      <xdr:col>6</xdr:col>
      <xdr:colOff>581025</xdr:colOff>
      <xdr:row>62</xdr:row>
      <xdr:rowOff>95250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7327" y="1057274"/>
          <a:ext cx="8113102" cy="9801226"/>
          <a:chOff x="-96524" y="11468100"/>
          <a:chExt cx="6725924" cy="7906314"/>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96524" y="11468100"/>
            <a:ext cx="6725924" cy="7906314"/>
            <a:chOff x="-96524" y="0"/>
            <a:chExt cx="6725924" cy="7906314"/>
          </a:xfrm>
        </xdr:grpSpPr>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78922" y="0"/>
              <a:ext cx="3180534" cy="2000250"/>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①</a:t>
              </a:r>
              <a:r>
                <a:rPr lang="ja-JP" altLang="en-US" sz="1200" b="1" kern="100">
                  <a:solidFill>
                    <a:srgbClr val="0000FF"/>
                  </a:solidFill>
                  <a:effectLst/>
                  <a:ea typeface="ＭＳ ゴシック" panose="020B0609070205080204" pitchFamily="49" charset="-128"/>
                  <a:cs typeface="Times New Roman" panose="02020603050405020304" pitchFamily="18" charset="0"/>
                </a:rPr>
                <a:t>旅行</a:t>
              </a:r>
              <a:r>
                <a:rPr lang="ja-JP" sz="1200" b="1" kern="100">
                  <a:solidFill>
                    <a:srgbClr val="0000FF"/>
                  </a:solidFill>
                  <a:effectLst/>
                  <a:ea typeface="ＭＳ ゴシック" panose="020B0609070205080204" pitchFamily="49" charset="-128"/>
                  <a:cs typeface="Times New Roman" panose="02020603050405020304" pitchFamily="18" charset="0"/>
                </a:rPr>
                <a:t>申請</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「入力シート」の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指示に沿って各事項を</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入力し，</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事務部門の庶務（旅行命令事務）担当あて</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電子メールに添付して送信</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50">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lang="ja-JP" altLang="ja-JP" sz="1050">
                <a:solidFill>
                  <a:srgbClr val="FF0000"/>
                </a:solidFill>
                <a:effectLst/>
                <a:latin typeface="ＭＳ ゴシック" panose="020B0609070205080204" pitchFamily="49" charset="-128"/>
                <a:ea typeface="ＭＳ ゴシック" panose="020B0609070205080204" pitchFamily="49" charset="-128"/>
              </a:endParaRPr>
            </a:p>
          </xdr:txBody>
        </xdr:sp>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3657600" y="1114424"/>
              <a:ext cx="2971800" cy="1752601"/>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旅行者①の電子メールを受け，「旅行命令（依頼）伺」に必要事項加筆のうえ</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，紙または電子により、旅行命令権者による決裁を受けます。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96524" y="2201664"/>
              <a:ext cx="3196319" cy="5704650"/>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③旅行報告</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提出に必要な書類</a:t>
              </a:r>
              <a:r>
                <a:rPr lang="en-US" altLang="ja-JP" sz="1100">
                  <a:solidFill>
                    <a:schemeClr val="dk1"/>
                  </a:solidFill>
                  <a:effectLst/>
                  <a:latin typeface="+mn-lt"/>
                  <a:ea typeface="+mn-ea"/>
                  <a:cs typeface="+mn-cs"/>
                </a:rPr>
                <a:t>】</a:t>
              </a:r>
              <a:endParaRPr lang="ja-JP" altLang="ja-JP">
                <a:effectLst/>
              </a:endParaRPr>
            </a:p>
            <a:p>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航空券の半券</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a:p>
              <a:pPr eaLnBrk="1" fontAlgn="auto" latinLnBrk="0" hangingPunct="1"/>
              <a:endParaRPr lang="ja-JP" altLang="ja-JP" sz="1050">
                <a:solidFill>
                  <a:srgbClr val="FF0000"/>
                </a:solidFill>
                <a:effectLst/>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endParaRPr>
            </a:p>
            <a:p>
              <a:pPr algn="just">
                <a:spcAft>
                  <a:spcPts val="0"/>
                </a:spcAft>
              </a:pP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3657600" y="4724400"/>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rgbClr val="0000FF"/>
                  </a:solidFill>
                  <a:effectLst/>
                  <a:ea typeface="ＭＳ ゴシック" panose="020B0609070205080204" pitchFamily="49" charset="-128"/>
                  <a:cs typeface="Times New Roman" panose="02020603050405020304" pitchFamily="18" charset="0"/>
                </a:rPr>
                <a:t>④旅費の計算および支給</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ea typeface="ＭＳ ゴシック" panose="020B0609070205080204" pitchFamily="49" charset="-128"/>
                  <a:cs typeface="Times New Roman" panose="02020603050405020304" pitchFamily="18" charset="0"/>
                </a:rPr>
                <a:t>決裁</a:t>
              </a:r>
              <a:r>
                <a:rPr lang="ja-JP" sz="1050" kern="100">
                  <a:solidFill>
                    <a:srgbClr val="000000"/>
                  </a:solidFill>
                  <a:effectLst/>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ea typeface="ＭＳ 明朝" panose="02020609040205080304" pitchFamily="17" charset="-128"/>
                <a:cs typeface="Times New Roman" panose="02020603050405020304" pitchFamily="18" charset="0"/>
              </a:endParaRPr>
            </a:p>
          </xdr:txBody>
        </xdr:sp>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3115275" y="1441284"/>
              <a:ext cx="543160"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3068077" y="4979621"/>
              <a:ext cx="597478"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grpSp>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36925" y="15456888"/>
            <a:ext cx="2838450" cy="3861165"/>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a:solidFill>
                  <a:schemeClr val="tx1"/>
                </a:solidFill>
                <a:effectLst/>
                <a:latin typeface="+mn-lt"/>
                <a:ea typeface="+mn-ea"/>
                <a:cs typeface="+mn-cs"/>
              </a:rPr>
              <a:t>【補足】</a:t>
            </a:r>
            <a:endParaRPr lang="ja-JP" altLang="ja-JP">
              <a:solidFill>
                <a:schemeClr val="tx1"/>
              </a:solidFill>
              <a:effectLst/>
            </a:endParaRPr>
          </a:p>
          <a:p>
            <a:r>
              <a:rPr lang="ja-JP" altLang="ja-JP" sz="110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a:solidFill>
                <a:schemeClr val="tx1"/>
              </a:solidFill>
              <a:effectLst/>
            </a:endParaRPr>
          </a:p>
          <a:p>
            <a:r>
              <a:rPr lang="ja-JP" altLang="ja-JP" sz="110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100">
              <a:solidFill>
                <a:schemeClr val="tx1"/>
              </a:solidFill>
              <a:effectLst/>
              <a:latin typeface="+mn-lt"/>
              <a:ea typeface="+mn-ea"/>
              <a:cs typeface="+mn-cs"/>
            </a:endParaRPr>
          </a:p>
          <a:p>
            <a:endParaRPr lang="ja-JP" altLang="ja-JP">
              <a:solidFill>
                <a:sysClr val="windowText" lastClr="000000"/>
              </a:solidFill>
              <a:effectLst/>
            </a:endParaRPr>
          </a:p>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航空券の半券は，領収証書等から搭乗した空港が不明な場合は必要となります。</a:t>
            </a:r>
            <a:endParaRPr lang="ja-JP" altLang="ja-JP">
              <a:solidFill>
                <a:sysClr val="windowText" lastClr="000000"/>
              </a:solidFill>
              <a:effectLst/>
            </a:endParaRPr>
          </a:p>
          <a:p>
            <a:endParaRPr lang="ja-JP" altLang="ja-JP">
              <a:solidFill>
                <a:schemeClr val="tx1"/>
              </a:solidFill>
              <a:effectLst/>
            </a:endParaRPr>
          </a:p>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-537417</xdr:rowOff>
    </xdr:from>
    <xdr:to>
      <xdr:col>3</xdr:col>
      <xdr:colOff>0</xdr:colOff>
      <xdr:row>64</xdr:row>
      <xdr:rowOff>140541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771900" y="-537417"/>
          <a:ext cx="0" cy="13035058"/>
        </a:xfrm>
        <a:prstGeom prst="line">
          <a:avLst/>
        </a:prstGeom>
        <a:ln w="25400"/>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66260</xdr:colOff>
      <xdr:row>5</xdr:row>
      <xdr:rowOff>99391</xdr:rowOff>
    </xdr:from>
    <xdr:to>
      <xdr:col>6</xdr:col>
      <xdr:colOff>622436</xdr:colOff>
      <xdr:row>66</xdr:row>
      <xdr:rowOff>140804</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6260" y="1134717"/>
          <a:ext cx="8118198" cy="10817087"/>
          <a:chOff x="-102670" y="10979398"/>
          <a:chExt cx="6711527" cy="8780576"/>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02670" y="10979398"/>
            <a:ext cx="6711527" cy="8780576"/>
            <a:chOff x="-102670" y="-488702"/>
            <a:chExt cx="6711527" cy="8780576"/>
          </a:xfrm>
        </xdr:grpSpPr>
        <xdr:sp macro="" textlink="">
          <xdr:nvSpPr>
            <xdr:cNvPr id="7" name="角丸四角形 19">
              <a:extLst>
                <a:ext uri="{FF2B5EF4-FFF2-40B4-BE49-F238E27FC236}">
                  <a16:creationId xmlns:a16="http://schemas.microsoft.com/office/drawing/2014/main" id="{00000000-0008-0000-0100-000007000000}"/>
                </a:ext>
              </a:extLst>
            </xdr:cNvPr>
            <xdr:cNvSpPr/>
          </xdr:nvSpPr>
          <xdr:spPr>
            <a:xfrm>
              <a:off x="3637057" y="950143"/>
              <a:ext cx="2971800" cy="162226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②旅行命令</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旅行者①の電子メールを受け</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たら</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「海外渡航情報」シート内の</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「安全輸出に関する確認事項」</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部局輸出管理担当者によ</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り確認の上，</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endParaRPr lang="en-US" altLang="ja-JP" sz="1100" kern="100">
                <a:solidFill>
                  <a:schemeClr val="dk1"/>
                </a:solidFill>
                <a:effectLst/>
                <a:latin typeface="ＭＳ ゴシック" panose="020B0609070205080204" pitchFamily="49" charset="-128"/>
                <a:ea typeface="ＭＳ ゴシック" panose="020B0609070205080204" pitchFamily="49" charset="-128"/>
                <a:cs typeface="+mn-cs"/>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「旅行命令（依頼）伺」</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とともに</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紙または電子により，</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旅行命令権者による決裁を受けます。</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8" name="角丸四角形 20">
              <a:extLst>
                <a:ext uri="{FF2B5EF4-FFF2-40B4-BE49-F238E27FC236}">
                  <a16:creationId xmlns:a16="http://schemas.microsoft.com/office/drawing/2014/main" id="{00000000-0008-0000-0100-000008000000}"/>
                </a:ext>
              </a:extLst>
            </xdr:cNvPr>
            <xdr:cNvSpPr/>
          </xdr:nvSpPr>
          <xdr:spPr>
            <a:xfrm>
              <a:off x="-101626" y="2516195"/>
              <a:ext cx="3212137" cy="5775679"/>
            </a:xfrm>
            <a:prstGeom prst="roundRect">
              <a:avLst/>
            </a:prstGeom>
            <a:ln>
              <a:solidFill>
                <a:srgbClr val="00B0F0"/>
              </a:solidFill>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③旅行報告</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（海外研修の際は、不要です）</a:t>
              </a: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エクセルファイルの「旅行報告書」シートの各事項を記載，チェック等して出力し，自署のうえ添付書類とともに事務部門の庶務（旅行命令事務）担当に</a:t>
              </a:r>
              <a:r>
                <a:rPr lang="ja-JP" sz="105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書面により提出</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してください。</a:t>
              </a: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提出に必要な書類</a:t>
              </a:r>
              <a:r>
                <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領収証書</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航空券，高速バス</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等）</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100" b="1">
                  <a:solidFill>
                    <a:srgbClr val="FF0000"/>
                  </a:solidFill>
                  <a:effectLst/>
                  <a:latin typeface="ＭＳ ゴシック" panose="020B0609070205080204" pitchFamily="49" charset="-128"/>
                  <a:ea typeface="ＭＳ ゴシック" panose="020B0609070205080204" pitchFamily="49" charset="-128"/>
                  <a:cs typeface="+mn-cs"/>
                </a:rPr>
                <a:t>航空賃の内訳がわかる書類（見積書，Ｅチケット等）</a:t>
              </a:r>
              <a:r>
                <a:rPr lang="ja-JP" altLang="ja-JP" sz="1100" b="1">
                  <a:solidFill>
                    <a:schemeClr val="dk1"/>
                  </a:solidFill>
                  <a:effectLst/>
                  <a:latin typeface="+mn-lt"/>
                  <a:ea typeface="+mn-ea"/>
                  <a:cs typeface="+mn-cs"/>
                </a:rPr>
                <a:t>，航空券の半券</a:t>
              </a:r>
              <a:r>
                <a:rPr lang="ja-JP" altLang="en-US" sz="1100" b="1">
                  <a:solidFill>
                    <a:schemeClr val="dk1"/>
                  </a:solidFill>
                  <a:effectLst/>
                  <a:latin typeface="+mn-lt"/>
                  <a:ea typeface="+mn-ea"/>
                  <a:cs typeface="+mn-cs"/>
                </a:rPr>
                <a:t>（任意）</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，宿泊施設の領収書（同一施設に</a:t>
              </a:r>
              <a:r>
                <a:rPr lang="en-US" altLang="ja-JP"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7</a:t>
              </a:r>
              <a:r>
                <a:rPr lang="ja-JP" altLang="en-US" sz="1050" b="1"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泊以上の場合），海外旅行保険料領収書（任意），</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旅行経費明細</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（任意）</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en-US" alt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9" name="角丸四角形 21">
              <a:extLst>
                <a:ext uri="{FF2B5EF4-FFF2-40B4-BE49-F238E27FC236}">
                  <a16:creationId xmlns:a16="http://schemas.microsoft.com/office/drawing/2014/main" id="{00000000-0008-0000-0100-000009000000}"/>
                </a:ext>
              </a:extLst>
            </xdr:cNvPr>
            <xdr:cNvSpPr/>
          </xdr:nvSpPr>
          <xdr:spPr>
            <a:xfrm>
              <a:off x="3574426" y="4054997"/>
              <a:ext cx="2971800" cy="1343025"/>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④旅費の計算および支給</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旅行報告書の</a:t>
              </a:r>
              <a:r>
                <a:rPr lang="ja-JP" altLang="en-US"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決裁</a:t>
              </a:r>
              <a:r>
                <a:rPr lang="ja-JP" sz="105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が完了したのち，旅費の計算を行い，経費の精算（旅費の支給）が行われます。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3148949" y="1170261"/>
              <a:ext cx="487089" cy="1683"/>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3107629" y="4416384"/>
              <a:ext cx="448892" cy="0"/>
            </a:xfrm>
            <a:prstGeom prst="straightConnector1">
              <a:avLst/>
            </a:prstGeom>
            <a:ln>
              <a:tailEnd type="triangle"/>
            </a:ln>
          </xdr:spPr>
          <xdr:style>
            <a:lnRef idx="2">
              <a:schemeClr val="accent5"/>
            </a:lnRef>
            <a:fillRef idx="1">
              <a:schemeClr val="lt1"/>
            </a:fillRef>
            <a:effectRef idx="0">
              <a:schemeClr val="accent5"/>
            </a:effectRef>
            <a:fontRef idx="minor">
              <a:schemeClr val="dk1"/>
            </a:fontRef>
          </xdr:style>
        </xdr:cxnSp>
        <xdr:sp macro="" textlink="">
          <xdr:nvSpPr>
            <xdr:cNvPr id="6" name="角丸四角形 18">
              <a:extLst>
                <a:ext uri="{FF2B5EF4-FFF2-40B4-BE49-F238E27FC236}">
                  <a16:creationId xmlns:a16="http://schemas.microsoft.com/office/drawing/2014/main" id="{00000000-0008-0000-0100-000006000000}"/>
                </a:ext>
              </a:extLst>
            </xdr:cNvPr>
            <xdr:cNvSpPr/>
          </xdr:nvSpPr>
          <xdr:spPr>
            <a:xfrm>
              <a:off x="-102670" y="-488702"/>
              <a:ext cx="3283167" cy="2920624"/>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①</a:t>
              </a:r>
              <a:r>
                <a:rPr lang="ja-JP" altLang="en-US" sz="1200" b="1" kern="100">
                  <a:solidFill>
                    <a:srgbClr val="0000FF"/>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旅行申請（海外研修の際も同様です）</a:t>
              </a: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「入力シート」の</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指示に沿って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各事項を入力し，</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添付書類と併せて</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事務部門の庶務（旅行命令事務）担当あて</a:t>
              </a:r>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電子メールに送信</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xdr:txBody>
        </xdr:sp>
      </xdr:grpSp>
      <xdr:sp macro="" textlink="">
        <xdr:nvSpPr>
          <xdr:cNvPr id="5" name="角丸四角形 25">
            <a:extLst>
              <a:ext uri="{FF2B5EF4-FFF2-40B4-BE49-F238E27FC236}">
                <a16:creationId xmlns:a16="http://schemas.microsoft.com/office/drawing/2014/main" id="{00000000-0008-0000-0100-000005000000}"/>
              </a:ext>
            </a:extLst>
          </xdr:cNvPr>
          <xdr:cNvSpPr/>
        </xdr:nvSpPr>
        <xdr:spPr>
          <a:xfrm>
            <a:off x="14268" y="16600043"/>
            <a:ext cx="2838450" cy="3025467"/>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ja-JP" altLang="ja-JP" sz="1050">
                <a:solidFill>
                  <a:schemeClr val="tx1"/>
                </a:solidFill>
                <a:effectLst/>
                <a:latin typeface="+mn-lt"/>
                <a:ea typeface="+mn-ea"/>
                <a:cs typeface="+mn-cs"/>
              </a:rPr>
              <a:t>【補足】</a:t>
            </a:r>
            <a:endParaRPr lang="ja-JP" altLang="ja-JP" sz="1050">
              <a:solidFill>
                <a:schemeClr val="tx1"/>
              </a:solidFill>
              <a:effectLst/>
            </a:endParaRPr>
          </a:p>
          <a:p>
            <a:r>
              <a:rPr lang="ja-JP" altLang="ja-JP" sz="1050">
                <a:solidFill>
                  <a:schemeClr val="tx1"/>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シートを作成して出力し，自署または押印のうえ旅行報告書に添付してご提出ください。</a:t>
            </a:r>
            <a:endParaRPr lang="ja-JP" altLang="ja-JP" sz="1050">
              <a:solidFill>
                <a:schemeClr val="tx1"/>
              </a:solidFill>
              <a:effectLst/>
            </a:endParaRPr>
          </a:p>
          <a:p>
            <a:r>
              <a:rPr lang="ja-JP" altLang="ja-JP" sz="1050">
                <a:solidFill>
                  <a:schemeClr val="tx1"/>
                </a:solidFill>
                <a:effectLst/>
                <a:latin typeface="+mn-lt"/>
                <a:ea typeface="+mn-ea"/>
                <a:cs typeface="+mn-cs"/>
              </a:rPr>
              <a:t>※領収書の提出，旅行報告書の備考や別紙に記載する等の方法により，一部区間のみ実際の経路と交通手段を申告することも可能であり，この場合，「実際の経路及び方法の申告の省略」のふたつのチェック欄の両方にチェックを入れてください</a:t>
            </a:r>
            <a:endParaRPr lang="en-US" altLang="ja-JP" sz="1050">
              <a:solidFill>
                <a:schemeClr val="tx1"/>
              </a:solidFill>
              <a:effectLst/>
              <a:latin typeface="+mn-lt"/>
              <a:ea typeface="+mn-ea"/>
              <a:cs typeface="+mn-cs"/>
            </a:endParaRPr>
          </a:p>
        </xdr:txBody>
      </xdr:sp>
    </xdr:grpSp>
    <xdr:clientData/>
  </xdr:twoCellAnchor>
  <xdr:twoCellAnchor>
    <xdr:from>
      <xdr:col>3</xdr:col>
      <xdr:colOff>370516</xdr:colOff>
      <xdr:row>61</xdr:row>
      <xdr:rowOff>147275</xdr:rowOff>
    </xdr:from>
    <xdr:to>
      <xdr:col>6</xdr:col>
      <xdr:colOff>528304</xdr:colOff>
      <xdr:row>65</xdr:row>
      <xdr:rowOff>115956</xdr:rowOff>
    </xdr:to>
    <xdr:sp macro="" textlink="">
      <xdr:nvSpPr>
        <xdr:cNvPr id="14" name="角丸四角形 21">
          <a:extLst>
            <a:ext uri="{FF2B5EF4-FFF2-40B4-BE49-F238E27FC236}">
              <a16:creationId xmlns:a16="http://schemas.microsoft.com/office/drawing/2014/main" id="{00000000-0008-0000-0100-00000E000000}"/>
            </a:ext>
          </a:extLst>
        </xdr:cNvPr>
        <xdr:cNvSpPr/>
      </xdr:nvSpPr>
      <xdr:spPr>
        <a:xfrm>
          <a:off x="4495255" y="11693232"/>
          <a:ext cx="3595071" cy="780376"/>
        </a:xfrm>
        <a:prstGeom prst="roundRect">
          <a:avLst/>
        </a:prstGeom>
        <a:ln/>
      </xdr:spPr>
      <xdr:style>
        <a:lnRef idx="2">
          <a:schemeClr val="accent5"/>
        </a:lnRef>
        <a:fillRef idx="1">
          <a:schemeClr val="lt1"/>
        </a:fillRef>
        <a:effectRef idx="0">
          <a:schemeClr val="accent5"/>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海外渡航調書の</a:t>
          </a:r>
          <a:r>
            <a:rPr lang="en-US" altLang="ja-JP"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Web</a:t>
          </a:r>
          <a:r>
            <a:rPr lang="ja-JP" altLang="en-US" sz="1200" b="1"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化により、各部局事務より研究推進課への調書の提出は不要となります。</a:t>
          </a:r>
          <a:endPar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298176</xdr:colOff>
      <xdr:row>13</xdr:row>
      <xdr:rowOff>33131</xdr:rowOff>
    </xdr:from>
    <xdr:to>
      <xdr:col>2</xdr:col>
      <xdr:colOff>1101589</xdr:colOff>
      <xdr:row>23</xdr:row>
      <xdr:rowOff>41412</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98176" y="3230218"/>
          <a:ext cx="3553239" cy="174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必須の添付書類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用務の日程，開始・終了時刻のわかる資料</a:t>
          </a:r>
          <a:r>
            <a:rPr lang="en-US" altLang="ja-JP" sz="1100" b="1">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フライトスケジュール</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海外旅行保険の内容がわかるもの</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任意の添付書類</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相手方の費用負担がわかる資料</a:t>
          </a:r>
          <a:endParaRPr lang="ja-JP" altLang="ja-JP">
            <a:solidFill>
              <a:srgbClr val="FF0000"/>
            </a:solidFill>
            <a:effectLst/>
            <a:latin typeface="ＭＳ ゴシック" panose="020B0609070205080204" pitchFamily="49" charset="-128"/>
            <a:ea typeface="ＭＳ ゴシック" panose="020B0609070205080204" pitchFamily="49" charset="-128"/>
          </a:endParaRPr>
        </a:p>
        <a:p>
          <a:pPr eaLnBrk="1" fontAlgn="auto" latinLnBrk="0" hangingPunct="1"/>
          <a:r>
            <a:rPr lang="ja-JP" altLang="ja-JP" sz="1100" b="1">
              <a:solidFill>
                <a:srgbClr val="FF0000"/>
              </a:solidFill>
              <a:effectLst/>
              <a:latin typeface="ＭＳ ゴシック" panose="020B0609070205080204" pitchFamily="49" charset="-128"/>
              <a:ea typeface="ＭＳ ゴシック" panose="020B0609070205080204" pitchFamily="49" charset="-128"/>
              <a:cs typeface="+mn-cs"/>
            </a:rPr>
            <a:t>休日の振替・代休日指定簿</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47625</xdr:colOff>
      <xdr:row>6</xdr:row>
      <xdr:rowOff>9524</xdr:rowOff>
    </xdr:from>
    <xdr:ext cx="8220075" cy="220980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7625" y="1133474"/>
          <a:ext cx="8220075" cy="2209801"/>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旅行命令権者　　　　　　部長　　　　　　　　課長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会計担当係長　　　　　庶務担当係長　　　　　起案者　</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oneCellAnchor>
  <xdr:twoCellAnchor>
    <xdr:from>
      <xdr:col>1</xdr:col>
      <xdr:colOff>2066925</xdr:colOff>
      <xdr:row>30</xdr:row>
      <xdr:rowOff>28575</xdr:rowOff>
    </xdr:from>
    <xdr:to>
      <xdr:col>1</xdr:col>
      <xdr:colOff>2171700</xdr:colOff>
      <xdr:row>39</xdr:row>
      <xdr:rowOff>152400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591050" y="11277600"/>
          <a:ext cx="104775" cy="466725"/>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38099</xdr:colOff>
      <xdr:row>30</xdr:row>
      <xdr:rowOff>28575</xdr:rowOff>
    </xdr:from>
    <xdr:to>
      <xdr:col>6</xdr:col>
      <xdr:colOff>142874</xdr:colOff>
      <xdr:row>39</xdr:row>
      <xdr:rowOff>142874</xdr:rowOff>
    </xdr:to>
    <xdr:sp macro="" textlink="">
      <xdr:nvSpPr>
        <xdr:cNvPr id="12" name="右大かっこ 11">
          <a:extLst>
            <a:ext uri="{FF2B5EF4-FFF2-40B4-BE49-F238E27FC236}">
              <a16:creationId xmlns:a16="http://schemas.microsoft.com/office/drawing/2014/main" id="{00000000-0008-0000-0200-00000C000000}"/>
            </a:ext>
          </a:extLst>
        </xdr:cNvPr>
        <xdr:cNvSpPr/>
      </xdr:nvSpPr>
      <xdr:spPr>
        <a:xfrm>
          <a:off x="8448674" y="11277600"/>
          <a:ext cx="104775"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2514600</xdr:colOff>
          <xdr:row>28</xdr:row>
          <xdr:rowOff>152400</xdr:rowOff>
        </xdr:from>
        <xdr:to>
          <xdr:col>1</xdr:col>
          <xdr:colOff>276225</xdr:colOff>
          <xdr:row>30</xdr:row>
          <xdr:rowOff>19050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1038225</xdr:colOff>
          <xdr:row>60</xdr:row>
          <xdr:rowOff>19050</xdr:rowOff>
        </xdr:from>
        <xdr:to>
          <xdr:col>2</xdr:col>
          <xdr:colOff>1647825</xdr:colOff>
          <xdr:row>62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161925</xdr:colOff>
      <xdr:row>51</xdr:row>
      <xdr:rowOff>190500</xdr:rowOff>
    </xdr:from>
    <xdr:to>
      <xdr:col>21</xdr:col>
      <xdr:colOff>504825</xdr:colOff>
      <xdr:row>54</xdr:row>
      <xdr:rowOff>85725</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4400550" y="12849225"/>
          <a:ext cx="3733800" cy="1219200"/>
        </a:xfrm>
        <a:prstGeom prst="rect">
          <a:avLst/>
        </a:prstGeom>
        <a:noFill/>
        <a:ln w="28575"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180975</xdr:colOff>
          <xdr:row>12</xdr:row>
          <xdr:rowOff>161925</xdr:rowOff>
        </xdr:from>
        <xdr:to>
          <xdr:col>5</xdr:col>
          <xdr:colOff>142875</xdr:colOff>
          <xdr:row>14</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4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12</xdr:row>
          <xdr:rowOff>161925</xdr:rowOff>
        </xdr:from>
        <xdr:to>
          <xdr:col>8</xdr:col>
          <xdr:colOff>152400</xdr:colOff>
          <xdr:row>14</xdr:row>
          <xdr:rowOff>28575</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4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12</xdr:row>
          <xdr:rowOff>161925</xdr:rowOff>
        </xdr:from>
        <xdr:to>
          <xdr:col>11</xdr:col>
          <xdr:colOff>219075</xdr:colOff>
          <xdr:row>14</xdr:row>
          <xdr:rowOff>28575</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4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1</xdr:row>
      <xdr:rowOff>57150</xdr:rowOff>
    </xdr:from>
    <xdr:ext cx="7419975" cy="106680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8100" y="228600"/>
          <a:ext cx="7419975" cy="1066800"/>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旅行命令権者　　　　　部長　　　　　課長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会計担当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庶務担当</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起案者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13</xdr:col>
          <xdr:colOff>266700</xdr:colOff>
          <xdr:row>12</xdr:row>
          <xdr:rowOff>171450</xdr:rowOff>
        </xdr:from>
        <xdr:to>
          <xdr:col>14</xdr:col>
          <xdr:colOff>161925</xdr:colOff>
          <xdr:row>14</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4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152400</xdr:rowOff>
        </xdr:from>
        <xdr:to>
          <xdr:col>3</xdr:col>
          <xdr:colOff>133350</xdr:colOff>
          <xdr:row>15</xdr:row>
          <xdr:rowOff>28575</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4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xdr:row>
          <xdr:rowOff>152400</xdr:rowOff>
        </xdr:from>
        <xdr:to>
          <xdr:col>5</xdr:col>
          <xdr:colOff>142875</xdr:colOff>
          <xdr:row>15</xdr:row>
          <xdr:rowOff>28575</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4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171450</xdr:rowOff>
        </xdr:from>
        <xdr:to>
          <xdr:col>3</xdr:col>
          <xdr:colOff>133350</xdr:colOff>
          <xdr:row>14</xdr:row>
          <xdr:rowOff>38100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4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152400</xdr:rowOff>
        </xdr:from>
        <xdr:to>
          <xdr:col>3</xdr:col>
          <xdr:colOff>152400</xdr:colOff>
          <xdr:row>18</xdr:row>
          <xdr:rowOff>28575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4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19050</xdr:colOff>
          <xdr:row>19</xdr:row>
          <xdr:rowOff>28575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4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142875</xdr:rowOff>
        </xdr:from>
        <xdr:to>
          <xdr:col>3</xdr:col>
          <xdr:colOff>161925</xdr:colOff>
          <xdr:row>22</xdr:row>
          <xdr:rowOff>9525</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4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57150</xdr:colOff>
          <xdr:row>19</xdr:row>
          <xdr:rowOff>28575</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4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142875</xdr:rowOff>
        </xdr:from>
        <xdr:to>
          <xdr:col>4</xdr:col>
          <xdr:colOff>0</xdr:colOff>
          <xdr:row>24</xdr:row>
          <xdr:rowOff>19050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4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152400</xdr:rowOff>
        </xdr:from>
        <xdr:to>
          <xdr:col>4</xdr:col>
          <xdr:colOff>0</xdr:colOff>
          <xdr:row>28</xdr:row>
          <xdr:rowOff>28575</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4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24</xdr:row>
          <xdr:rowOff>152400</xdr:rowOff>
        </xdr:from>
        <xdr:to>
          <xdr:col>16</xdr:col>
          <xdr:colOff>0</xdr:colOff>
          <xdr:row>26</xdr:row>
          <xdr:rowOff>28575</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4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142875</xdr:rowOff>
        </xdr:from>
        <xdr:to>
          <xdr:col>6</xdr:col>
          <xdr:colOff>209550</xdr:colOff>
          <xdr:row>24</xdr:row>
          <xdr:rowOff>19050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4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24</xdr:row>
          <xdr:rowOff>142875</xdr:rowOff>
        </xdr:from>
        <xdr:to>
          <xdr:col>13</xdr:col>
          <xdr:colOff>200025</xdr:colOff>
          <xdr:row>26</xdr:row>
          <xdr:rowOff>19050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4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24</xdr:row>
          <xdr:rowOff>142875</xdr:rowOff>
        </xdr:from>
        <xdr:to>
          <xdr:col>10</xdr:col>
          <xdr:colOff>171450</xdr:colOff>
          <xdr:row>26</xdr:row>
          <xdr:rowOff>19050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4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142875</xdr:rowOff>
        </xdr:from>
        <xdr:to>
          <xdr:col>3</xdr:col>
          <xdr:colOff>180975</xdr:colOff>
          <xdr:row>33</xdr:row>
          <xdr:rowOff>19050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4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142875</xdr:rowOff>
        </xdr:from>
        <xdr:to>
          <xdr:col>4</xdr:col>
          <xdr:colOff>0</xdr:colOff>
          <xdr:row>29</xdr:row>
          <xdr:rowOff>19050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4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314325</xdr:rowOff>
        </xdr:from>
        <xdr:to>
          <xdr:col>3</xdr:col>
          <xdr:colOff>180975</xdr:colOff>
          <xdr:row>32</xdr:row>
          <xdr:rowOff>19050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4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57150</xdr:rowOff>
        </xdr:from>
        <xdr:to>
          <xdr:col>3</xdr:col>
          <xdr:colOff>180975</xdr:colOff>
          <xdr:row>30</xdr:row>
          <xdr:rowOff>276225</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4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57150</xdr:rowOff>
        </xdr:from>
        <xdr:to>
          <xdr:col>3</xdr:col>
          <xdr:colOff>180975</xdr:colOff>
          <xdr:row>34</xdr:row>
          <xdr:rowOff>276225</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4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142875</xdr:rowOff>
        </xdr:from>
        <xdr:to>
          <xdr:col>3</xdr:col>
          <xdr:colOff>180975</xdr:colOff>
          <xdr:row>34</xdr:row>
          <xdr:rowOff>9525</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4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314325</xdr:rowOff>
        </xdr:from>
        <xdr:to>
          <xdr:col>3</xdr:col>
          <xdr:colOff>180975</xdr:colOff>
          <xdr:row>38</xdr:row>
          <xdr:rowOff>19050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4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152400</xdr:rowOff>
        </xdr:from>
        <xdr:to>
          <xdr:col>3</xdr:col>
          <xdr:colOff>180975</xdr:colOff>
          <xdr:row>39</xdr:row>
          <xdr:rowOff>28575</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4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8</xdr:row>
      <xdr:rowOff>104775</xdr:rowOff>
    </xdr:from>
    <xdr:ext cx="4696911" cy="564385"/>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8286750" y="2971800"/>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「用務内容及び概要」入力スペースが不足する場合は「別紙のとおり」と記載のうえ，別紙（任意様式）によりご提出をお願いします。</a:t>
          </a:r>
        </a:p>
      </xdr:txBody>
    </xdr:sp>
    <xdr:clientData/>
  </xdr:oneCellAnchor>
  <xdr:oneCellAnchor>
    <xdr:from>
      <xdr:col>22</xdr:col>
      <xdr:colOff>114300</xdr:colOff>
      <xdr:row>18</xdr:row>
      <xdr:rowOff>19050</xdr:rowOff>
    </xdr:from>
    <xdr:ext cx="4696911" cy="564385"/>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8305800" y="4638675"/>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４以上の宿泊施設を利用した場合も，行の挿入により記載箇所を追加してください。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123825</xdr:colOff>
          <xdr:row>40</xdr:row>
          <xdr:rowOff>19050</xdr:rowOff>
        </xdr:from>
        <xdr:to>
          <xdr:col>3</xdr:col>
          <xdr:colOff>190500</xdr:colOff>
          <xdr:row>40</xdr:row>
          <xdr:rowOff>238125</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4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28575</xdr:rowOff>
        </xdr:from>
        <xdr:to>
          <xdr:col>13</xdr:col>
          <xdr:colOff>0</xdr:colOff>
          <xdr:row>40</xdr:row>
          <xdr:rowOff>247650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4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152400</xdr:rowOff>
        </xdr:from>
        <xdr:to>
          <xdr:col>4</xdr:col>
          <xdr:colOff>0</xdr:colOff>
          <xdr:row>25</xdr:row>
          <xdr:rowOff>28575</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4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3</xdr:row>
      <xdr:rowOff>19050</xdr:rowOff>
    </xdr:from>
    <xdr:ext cx="4696911" cy="328360"/>
    <xdr:sp macro="" textlink="">
      <xdr:nvSpPr>
        <xdr:cNvPr id="67" name="テキスト ボックス 66">
          <a:extLst>
            <a:ext uri="{FF2B5EF4-FFF2-40B4-BE49-F238E27FC236}">
              <a16:creationId xmlns:a16="http://schemas.microsoft.com/office/drawing/2014/main" id="{00000000-0008-0000-0400-000043000000}"/>
            </a:ext>
          </a:extLst>
        </xdr:cNvPr>
        <xdr:cNvSpPr txBox="1"/>
      </xdr:nvSpPr>
      <xdr:spPr>
        <a:xfrm>
          <a:off x="7696200" y="15621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00FF"/>
              </a:solidFill>
            </a:rPr>
            <a:t>※</a:t>
          </a:r>
          <a:r>
            <a:rPr kumimoji="1" lang="ja-JP" altLang="en-US" sz="1100" b="1">
              <a:solidFill>
                <a:srgbClr val="0000FF"/>
              </a:solidFill>
            </a:rPr>
            <a:t>チェックボックスおよび着色箇所を入力してください。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104775</xdr:colOff>
          <xdr:row>13</xdr:row>
          <xdr:rowOff>142875</xdr:rowOff>
        </xdr:from>
        <xdr:to>
          <xdr:col>10</xdr:col>
          <xdr:colOff>85725</xdr:colOff>
          <xdr:row>15</xdr:row>
          <xdr:rowOff>19050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4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xdr:row>
          <xdr:rowOff>142875</xdr:rowOff>
        </xdr:from>
        <xdr:to>
          <xdr:col>13</xdr:col>
          <xdr:colOff>66675</xdr:colOff>
          <xdr:row>15</xdr:row>
          <xdr:rowOff>19050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4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142875</xdr:rowOff>
        </xdr:from>
        <xdr:to>
          <xdr:col>11</xdr:col>
          <xdr:colOff>304800</xdr:colOff>
          <xdr:row>28</xdr:row>
          <xdr:rowOff>19050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4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26</xdr:row>
          <xdr:rowOff>152400</xdr:rowOff>
        </xdr:from>
        <xdr:to>
          <xdr:col>14</xdr:col>
          <xdr:colOff>238125</xdr:colOff>
          <xdr:row>28</xdr:row>
          <xdr:rowOff>28575</xdr:rowOff>
        </xdr:to>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4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9525</xdr:rowOff>
        </xdr:from>
        <xdr:to>
          <xdr:col>3</xdr:col>
          <xdr:colOff>133350</xdr:colOff>
          <xdr:row>43</xdr:row>
          <xdr:rowOff>47625</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4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9525</xdr:rowOff>
        </xdr:from>
        <xdr:to>
          <xdr:col>10</xdr:col>
          <xdr:colOff>9525</xdr:colOff>
          <xdr:row>43</xdr:row>
          <xdr:rowOff>47625</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4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19050</xdr:colOff>
          <xdr:row>20</xdr:row>
          <xdr:rowOff>28575</xdr:rowOff>
        </xdr:to>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4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57150</xdr:colOff>
          <xdr:row>20</xdr:row>
          <xdr:rowOff>28575</xdr:rowOff>
        </xdr:to>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4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142875</xdr:rowOff>
        </xdr:from>
        <xdr:to>
          <xdr:col>3</xdr:col>
          <xdr:colOff>133350</xdr:colOff>
          <xdr:row>16</xdr:row>
          <xdr:rowOff>9525</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4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19050</xdr:colOff>
          <xdr:row>21</xdr:row>
          <xdr:rowOff>28575</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4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57150</xdr:colOff>
          <xdr:row>21</xdr:row>
          <xdr:rowOff>28575</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4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104775</xdr:colOff>
      <xdr:row>42</xdr:row>
      <xdr:rowOff>1</xdr:rowOff>
    </xdr:from>
    <xdr:ext cx="4696911" cy="885824"/>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8296275" y="10544176"/>
          <a:ext cx="4696911" cy="8858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0000"/>
              </a:solidFill>
            </a:rPr>
            <a:t>※</a:t>
          </a:r>
          <a:r>
            <a:rPr kumimoji="1" lang="ja-JP" altLang="ja-JP" sz="1100" b="1">
              <a:solidFill>
                <a:srgbClr val="FF0000"/>
              </a:solidFill>
              <a:effectLst/>
              <a:latin typeface="+mn-lt"/>
              <a:ea typeface="+mn-ea"/>
              <a:cs typeface="+mn-cs"/>
            </a:rPr>
            <a:t>備考欄に</a:t>
          </a:r>
          <a:r>
            <a:rPr kumimoji="1" lang="ja-JP" altLang="en-US" sz="1100" b="1">
              <a:solidFill>
                <a:srgbClr val="FF0000"/>
              </a:solidFill>
              <a:effectLst/>
              <a:latin typeface="+mn-lt"/>
              <a:ea typeface="+mn-ea"/>
              <a:cs typeface="+mn-cs"/>
            </a:rPr>
            <a:t>は，</a:t>
          </a:r>
          <a:r>
            <a:rPr kumimoji="1" lang="ja-JP" altLang="en-US" sz="1100" b="1">
              <a:solidFill>
                <a:srgbClr val="FF0000"/>
              </a:solidFill>
            </a:rPr>
            <a:t>機内食の提供や，参加費に含まれる食事，訪問先等から宿泊料，交通費，食事代（または手段）の提供があった場合には，その内容を記載してください。</a:t>
          </a:r>
        </a:p>
      </xdr:txBody>
    </xdr:sp>
    <xdr:clientData/>
  </xdr:oneCellAnchor>
  <xdr:twoCellAnchor>
    <xdr:from>
      <xdr:col>11</xdr:col>
      <xdr:colOff>133350</xdr:colOff>
      <xdr:row>52</xdr:row>
      <xdr:rowOff>95250</xdr:rowOff>
    </xdr:from>
    <xdr:to>
      <xdr:col>21</xdr:col>
      <xdr:colOff>542925</xdr:colOff>
      <xdr:row>54</xdr:row>
      <xdr:rowOff>66674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71975" y="12982575"/>
          <a:ext cx="3800475" cy="106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lt"/>
              <a:ea typeface="+mn-ea"/>
            </a:rPr>
            <a:t>●</a:t>
          </a:r>
          <a:r>
            <a:rPr kumimoji="1" lang="ja-JP" altLang="en-US" sz="1000">
              <a:latin typeface="ＭＳ ゴシック" panose="020B0609070205080204" pitchFamily="49" charset="-128"/>
              <a:ea typeface="ＭＳ ゴシック" panose="020B0609070205080204" pitchFamily="49" charset="-128"/>
            </a:rPr>
            <a:t>旅行者の自署がない場合</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新潟大学から付与された旅行者本人のメールアドレス</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から提出されましたか？</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受信した添付ファイル付きメールを電子保存しまし</a:t>
          </a:r>
          <a:endParaRPr kumimoji="1" lang="en-US" altLang="ja-JP" sz="1000">
            <a:latin typeface="ＭＳ ゴシック" panose="020B0609070205080204" pitchFamily="49" charset="-128"/>
            <a:ea typeface="ＭＳ ゴシック" panose="020B0609070205080204" pitchFamily="49" charset="-128"/>
          </a:endParaRPr>
        </a:p>
        <a:p>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たか？</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342899</xdr:colOff>
      <xdr:row>51</xdr:row>
      <xdr:rowOff>66675</xdr:rowOff>
    </xdr:from>
    <xdr:to>
      <xdr:col>14</xdr:col>
      <xdr:colOff>171450</xdr:colOff>
      <xdr:row>52</xdr:row>
      <xdr:rowOff>76200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581524" y="12725400"/>
          <a:ext cx="933451" cy="238125"/>
        </a:xfrm>
        <a:prstGeom prst="rect">
          <a:avLst/>
        </a:prstGeom>
        <a:solidFill>
          <a:schemeClr val="bg1"/>
        </a:solidFill>
        <a:ln w="190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ゴシック" panose="020B0609070205080204" pitchFamily="49" charset="-128"/>
              <a:ea typeface="ＭＳ ゴシック" panose="020B0609070205080204" pitchFamily="49" charset="-128"/>
            </a:rPr>
            <a:t>事務確認用</a:t>
          </a:r>
        </a:p>
      </xdr:txBody>
    </xdr:sp>
    <xdr:clientData/>
  </xdr:twoCellAnchor>
  <mc:AlternateContent xmlns:mc="http://schemas.openxmlformats.org/markup-compatibility/2006">
    <mc:Choice xmlns:a14="http://schemas.microsoft.com/office/drawing/2010/main" Requires="a14">
      <xdr:twoCellAnchor editAs="oneCell">
        <xdr:from>
          <xdr:col>11</xdr:col>
          <xdr:colOff>247650</xdr:colOff>
          <xdr:row>52</xdr:row>
          <xdr:rowOff>304800</xdr:rowOff>
        </xdr:from>
        <xdr:to>
          <xdr:col>12</xdr:col>
          <xdr:colOff>180975</xdr:colOff>
          <xdr:row>53</xdr:row>
          <xdr:rowOff>9525</xdr:rowOff>
        </xdr:to>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400-00005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53</xdr:row>
          <xdr:rowOff>66675</xdr:rowOff>
        </xdr:from>
        <xdr:to>
          <xdr:col>12</xdr:col>
          <xdr:colOff>171450</xdr:colOff>
          <xdr:row>53</xdr:row>
          <xdr:rowOff>333375</xdr:rowOff>
        </xdr:to>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400-00005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123825</xdr:colOff>
      <xdr:row>30</xdr:row>
      <xdr:rowOff>9525</xdr:rowOff>
    </xdr:from>
    <xdr:ext cx="4696911" cy="1028700"/>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8315325" y="6981825"/>
          <a:ext cx="4696911" cy="1028700"/>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その他添付書類について</a:t>
          </a:r>
          <a:endParaRPr kumimoji="1" lang="en-US" altLang="ja-JP"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①画質が鮮明なもの（解像度</a:t>
          </a:r>
          <a:r>
            <a:rPr kumimoji="0" lang="en-US" altLang="ja-JP"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300dbi</a:t>
          </a:r>
          <a:r>
            <a:rPr kumimoji="0"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程度推奨）であれば、電子媒体の提出をもって紙媒体の原本を不要とする。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②従来どおりの紙媒体の提出も可能とする。</a:t>
          </a:r>
          <a:endParaRPr kumimoji="1"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endParaRPr>
        </a:p>
      </xdr:txBody>
    </xdr:sp>
    <xdr:clientData/>
  </xdr:oneCellAnchor>
  <xdr:oneCellAnchor>
    <xdr:from>
      <xdr:col>22</xdr:col>
      <xdr:colOff>114300</xdr:colOff>
      <xdr:row>36</xdr:row>
      <xdr:rowOff>114300</xdr:rowOff>
    </xdr:from>
    <xdr:ext cx="4696911" cy="561976"/>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8305800" y="8753475"/>
          <a:ext cx="4696911" cy="561976"/>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本学の経費以外からの 旅費支給の有無 で「有」の場合，「全額支給あり」または「一部支給あり」のいずれかにチェックを入れてください。</a:t>
          </a:r>
        </a:p>
      </xdr:txBody>
    </xdr:sp>
    <xdr:clientData/>
  </xdr:oneCellAnchor>
  <xdr:oneCellAnchor>
    <xdr:from>
      <xdr:col>22</xdr:col>
      <xdr:colOff>95250</xdr:colOff>
      <xdr:row>51</xdr:row>
      <xdr:rowOff>209550</xdr:rowOff>
    </xdr:from>
    <xdr:ext cx="4714874" cy="328360"/>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8286750" y="12868275"/>
          <a:ext cx="4714874" cy="328360"/>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重要</a:t>
          </a:r>
          <a:r>
            <a:rPr kumimoji="1" lang="en-US" altLang="ja-JP"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00B050"/>
              </a:solidFill>
              <a:effectLst/>
              <a:uLnTx/>
              <a:uFillTx/>
              <a:latin typeface="Calibri" panose="020F0502020204030204"/>
              <a:ea typeface="游ゴシック" panose="020B0400000000000000" pitchFamily="50" charset="-128"/>
              <a:cs typeface="+mn-cs"/>
            </a:rPr>
            <a:t>学外者：帰着後，必ず自署のうえ提出してください。</a:t>
          </a:r>
        </a:p>
      </xdr:txBody>
    </xdr:sp>
    <xdr:clientData/>
  </xdr:oneCellAnchor>
  <mc:AlternateContent xmlns:mc="http://schemas.openxmlformats.org/markup-compatibility/2006">
    <mc:Choice xmlns:a14="http://schemas.microsoft.com/office/drawing/2010/main" Requires="a14">
      <xdr:twoCellAnchor editAs="oneCell">
        <xdr:from>
          <xdr:col>4</xdr:col>
          <xdr:colOff>180975</xdr:colOff>
          <xdr:row>12</xdr:row>
          <xdr:rowOff>161925</xdr:rowOff>
        </xdr:from>
        <xdr:to>
          <xdr:col>5</xdr:col>
          <xdr:colOff>142875</xdr:colOff>
          <xdr:row>14</xdr:row>
          <xdr:rowOff>28575</xdr:rowOff>
        </xdr:to>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400-00005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12</xdr:row>
          <xdr:rowOff>161925</xdr:rowOff>
        </xdr:from>
        <xdr:to>
          <xdr:col>8</xdr:col>
          <xdr:colOff>152400</xdr:colOff>
          <xdr:row>14</xdr:row>
          <xdr:rowOff>28575</xdr:rowOff>
        </xdr:to>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400-00005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12</xdr:row>
          <xdr:rowOff>161925</xdr:rowOff>
        </xdr:from>
        <xdr:to>
          <xdr:col>11</xdr:col>
          <xdr:colOff>219075</xdr:colOff>
          <xdr:row>14</xdr:row>
          <xdr:rowOff>28575</xdr:rowOff>
        </xdr:to>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400-00005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12</xdr:row>
          <xdr:rowOff>171450</xdr:rowOff>
        </xdr:from>
        <xdr:to>
          <xdr:col>14</xdr:col>
          <xdr:colOff>161925</xdr:colOff>
          <xdr:row>14</xdr:row>
          <xdr:rowOff>38100</xdr:rowOff>
        </xdr:to>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400-00005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152400</xdr:rowOff>
        </xdr:from>
        <xdr:to>
          <xdr:col>3</xdr:col>
          <xdr:colOff>133350</xdr:colOff>
          <xdr:row>15</xdr:row>
          <xdr:rowOff>28575</xdr:rowOff>
        </xdr:to>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4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xdr:row>
          <xdr:rowOff>152400</xdr:rowOff>
        </xdr:from>
        <xdr:to>
          <xdr:col>5</xdr:col>
          <xdr:colOff>142875</xdr:colOff>
          <xdr:row>15</xdr:row>
          <xdr:rowOff>28575</xdr:rowOff>
        </xdr:to>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4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171450</xdr:rowOff>
        </xdr:from>
        <xdr:to>
          <xdr:col>3</xdr:col>
          <xdr:colOff>133350</xdr:colOff>
          <xdr:row>14</xdr:row>
          <xdr:rowOff>38100</xdr:rowOff>
        </xdr:to>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4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152400</xdr:rowOff>
        </xdr:from>
        <xdr:to>
          <xdr:col>3</xdr:col>
          <xdr:colOff>152400</xdr:colOff>
          <xdr:row>18</xdr:row>
          <xdr:rowOff>28575</xdr:rowOff>
        </xdr:to>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4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19050</xdr:colOff>
          <xdr:row>19</xdr:row>
          <xdr:rowOff>28575</xdr:rowOff>
        </xdr:to>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4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142875</xdr:rowOff>
        </xdr:from>
        <xdr:to>
          <xdr:col>3</xdr:col>
          <xdr:colOff>161925</xdr:colOff>
          <xdr:row>22</xdr:row>
          <xdr:rowOff>9525</xdr:rowOff>
        </xdr:to>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4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57150</xdr:colOff>
          <xdr:row>19</xdr:row>
          <xdr:rowOff>28575</xdr:rowOff>
        </xdr:to>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400-00005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xdr:row>
          <xdr:rowOff>142875</xdr:rowOff>
        </xdr:from>
        <xdr:to>
          <xdr:col>10</xdr:col>
          <xdr:colOff>85725</xdr:colOff>
          <xdr:row>15</xdr:row>
          <xdr:rowOff>19050</xdr:rowOff>
        </xdr:to>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400-00005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xdr:row>
          <xdr:rowOff>142875</xdr:rowOff>
        </xdr:from>
        <xdr:to>
          <xdr:col>13</xdr:col>
          <xdr:colOff>66675</xdr:colOff>
          <xdr:row>15</xdr:row>
          <xdr:rowOff>19050</xdr:rowOff>
        </xdr:to>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400-00006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19050</xdr:colOff>
          <xdr:row>20</xdr:row>
          <xdr:rowOff>28575</xdr:rowOff>
        </xdr:to>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400-00006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57150</xdr:colOff>
          <xdr:row>20</xdr:row>
          <xdr:rowOff>28575</xdr:rowOff>
        </xdr:to>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4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142875</xdr:rowOff>
        </xdr:from>
        <xdr:to>
          <xdr:col>3</xdr:col>
          <xdr:colOff>133350</xdr:colOff>
          <xdr:row>16</xdr:row>
          <xdr:rowOff>9525</xdr:rowOff>
        </xdr:to>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4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19050</xdr:colOff>
          <xdr:row>21</xdr:row>
          <xdr:rowOff>28575</xdr:rowOff>
        </xdr:to>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400-00006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57150</xdr:colOff>
          <xdr:row>21</xdr:row>
          <xdr:rowOff>28575</xdr:rowOff>
        </xdr:to>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400-00006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38100</xdr:rowOff>
        </xdr:from>
        <xdr:to>
          <xdr:col>2</xdr:col>
          <xdr:colOff>342900</xdr:colOff>
          <xdr:row>23</xdr:row>
          <xdr:rowOff>257175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228600</xdr:rowOff>
        </xdr:from>
        <xdr:to>
          <xdr:col>2</xdr:col>
          <xdr:colOff>342900</xdr:colOff>
          <xdr:row>23</xdr:row>
          <xdr:rowOff>447675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2</xdr:col>
          <xdr:colOff>342900</xdr:colOff>
          <xdr:row>16</xdr:row>
          <xdr:rowOff>257175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228600</xdr:rowOff>
        </xdr:from>
        <xdr:to>
          <xdr:col>2</xdr:col>
          <xdr:colOff>342900</xdr:colOff>
          <xdr:row>16</xdr:row>
          <xdr:rowOff>447675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5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5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5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5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5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5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10</xdr:row>
          <xdr:rowOff>123825</xdr:rowOff>
        </xdr:from>
        <xdr:to>
          <xdr:col>3</xdr:col>
          <xdr:colOff>9525</xdr:colOff>
          <xdr:row>10</xdr:row>
          <xdr:rowOff>342900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11</xdr:row>
          <xdr:rowOff>133350</xdr:rowOff>
        </xdr:from>
        <xdr:to>
          <xdr:col>3</xdr:col>
          <xdr:colOff>9525</xdr:colOff>
          <xdr:row>11</xdr:row>
          <xdr:rowOff>342900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5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0</xdr:rowOff>
        </xdr:from>
        <xdr:to>
          <xdr:col>2</xdr:col>
          <xdr:colOff>342900</xdr:colOff>
          <xdr:row>15</xdr:row>
          <xdr:rowOff>228600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5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38100</xdr:rowOff>
        </xdr:from>
        <xdr:to>
          <xdr:col>2</xdr:col>
          <xdr:colOff>342900</xdr:colOff>
          <xdr:row>13</xdr:row>
          <xdr:rowOff>257175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228600</xdr:rowOff>
        </xdr:from>
        <xdr:to>
          <xdr:col>2</xdr:col>
          <xdr:colOff>342900</xdr:colOff>
          <xdr:row>13</xdr:row>
          <xdr:rowOff>447675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5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228600</xdr:rowOff>
        </xdr:from>
        <xdr:to>
          <xdr:col>2</xdr:col>
          <xdr:colOff>342900</xdr:colOff>
          <xdr:row>16</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0</xdr:rowOff>
        </xdr:from>
        <xdr:to>
          <xdr:col>2</xdr:col>
          <xdr:colOff>342900</xdr:colOff>
          <xdr:row>19</xdr:row>
          <xdr:rowOff>228600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5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228600</xdr:rowOff>
        </xdr:from>
        <xdr:to>
          <xdr:col>2</xdr:col>
          <xdr:colOff>342900</xdr:colOff>
          <xdr:row>19</xdr:row>
          <xdr:rowOff>447675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5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342900</xdr:colOff>
          <xdr:row>20</xdr:row>
          <xdr:rowOff>257175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5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228600</xdr:rowOff>
        </xdr:from>
        <xdr:to>
          <xdr:col>2</xdr:col>
          <xdr:colOff>342900</xdr:colOff>
          <xdr:row>20</xdr:row>
          <xdr:rowOff>447675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5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38100</xdr:rowOff>
        </xdr:from>
        <xdr:to>
          <xdr:col>2</xdr:col>
          <xdr:colOff>342900</xdr:colOff>
          <xdr:row>22</xdr:row>
          <xdr:rowOff>257175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5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228600</xdr:rowOff>
        </xdr:from>
        <xdr:to>
          <xdr:col>2</xdr:col>
          <xdr:colOff>342900</xdr:colOff>
          <xdr:row>22</xdr:row>
          <xdr:rowOff>447675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5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2</xdr:col>
          <xdr:colOff>342900</xdr:colOff>
          <xdr:row>17</xdr:row>
          <xdr:rowOff>257175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5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2</xdr:col>
          <xdr:colOff>342900</xdr:colOff>
          <xdr:row>17</xdr:row>
          <xdr:rowOff>447675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5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38100</xdr:rowOff>
        </xdr:from>
        <xdr:to>
          <xdr:col>2</xdr:col>
          <xdr:colOff>342900</xdr:colOff>
          <xdr:row>18</xdr:row>
          <xdr:rowOff>257175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5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228600</xdr:rowOff>
        </xdr:from>
        <xdr:to>
          <xdr:col>2</xdr:col>
          <xdr:colOff>342900</xdr:colOff>
          <xdr:row>18</xdr:row>
          <xdr:rowOff>447675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5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5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342900</xdr:colOff>
          <xdr:row>29</xdr:row>
          <xdr:rowOff>257175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5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228600</xdr:rowOff>
        </xdr:from>
        <xdr:to>
          <xdr:col>2</xdr:col>
          <xdr:colOff>342900</xdr:colOff>
          <xdr:row>29</xdr:row>
          <xdr:rowOff>447675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5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342900</xdr:colOff>
          <xdr:row>27</xdr:row>
          <xdr:rowOff>257175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5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228600</xdr:rowOff>
        </xdr:from>
        <xdr:to>
          <xdr:col>2</xdr:col>
          <xdr:colOff>342900</xdr:colOff>
          <xdr:row>27</xdr:row>
          <xdr:rowOff>447675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5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2</xdr:col>
          <xdr:colOff>342900</xdr:colOff>
          <xdr:row>21</xdr:row>
          <xdr:rowOff>228600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5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228600</xdr:rowOff>
        </xdr:from>
        <xdr:to>
          <xdr:col>2</xdr:col>
          <xdr:colOff>342900</xdr:colOff>
          <xdr:row>21</xdr:row>
          <xdr:rowOff>447675</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5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38100</xdr:rowOff>
        </xdr:from>
        <xdr:to>
          <xdr:col>2</xdr:col>
          <xdr:colOff>342900</xdr:colOff>
          <xdr:row>25</xdr:row>
          <xdr:rowOff>257175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5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228600</xdr:rowOff>
        </xdr:from>
        <xdr:to>
          <xdr:col>2</xdr:col>
          <xdr:colOff>342900</xdr:colOff>
          <xdr:row>25</xdr:row>
          <xdr:rowOff>447675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5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38100</xdr:rowOff>
        </xdr:from>
        <xdr:to>
          <xdr:col>2</xdr:col>
          <xdr:colOff>342900</xdr:colOff>
          <xdr:row>14</xdr:row>
          <xdr:rowOff>257175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5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228600</xdr:rowOff>
        </xdr:from>
        <xdr:to>
          <xdr:col>2</xdr:col>
          <xdr:colOff>342900</xdr:colOff>
          <xdr:row>14</xdr:row>
          <xdr:rowOff>447675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5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342900</xdr:colOff>
          <xdr:row>28</xdr:row>
          <xdr:rowOff>257175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5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228600</xdr:rowOff>
        </xdr:from>
        <xdr:to>
          <xdr:col>2</xdr:col>
          <xdr:colOff>342900</xdr:colOff>
          <xdr:row>28</xdr:row>
          <xdr:rowOff>447675</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5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5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5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38100</xdr:rowOff>
        </xdr:from>
        <xdr:to>
          <xdr:col>2</xdr:col>
          <xdr:colOff>342900</xdr:colOff>
          <xdr:row>24</xdr:row>
          <xdr:rowOff>257175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5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228600</xdr:rowOff>
        </xdr:from>
        <xdr:to>
          <xdr:col>2</xdr:col>
          <xdr:colOff>342900</xdr:colOff>
          <xdr:row>24</xdr:row>
          <xdr:rowOff>447675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5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5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5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342900</xdr:colOff>
          <xdr:row>26</xdr:row>
          <xdr:rowOff>257175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5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228600</xdr:rowOff>
        </xdr:from>
        <xdr:to>
          <xdr:col>2</xdr:col>
          <xdr:colOff>342900</xdr:colOff>
          <xdr:row>26</xdr:row>
          <xdr:rowOff>447675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5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1008529</xdr:colOff>
      <xdr:row>36</xdr:row>
      <xdr:rowOff>78441</xdr:rowOff>
    </xdr:from>
    <xdr:ext cx="4696911" cy="328360"/>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2913529" y="13828059"/>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旅行報告書とともに所属部局の事務部門に提出してください。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57150</xdr:colOff>
      <xdr:row>3</xdr:row>
      <xdr:rowOff>28576</xdr:rowOff>
    </xdr:from>
    <xdr:to>
      <xdr:col>15</xdr:col>
      <xdr:colOff>333375</xdr:colOff>
      <xdr:row>6</xdr:row>
      <xdr:rowOff>123825</xdr:rowOff>
    </xdr:to>
    <xdr:sp macro="" textlink="">
      <xdr:nvSpPr>
        <xdr:cNvPr id="47" name="角丸四角形 46">
          <a:extLst>
            <a:ext uri="{FF2B5EF4-FFF2-40B4-BE49-F238E27FC236}">
              <a16:creationId xmlns:a16="http://schemas.microsoft.com/office/drawing/2014/main" id="{00000000-0008-0000-0600-00002F000000}"/>
            </a:ext>
          </a:extLst>
        </xdr:cNvPr>
        <xdr:cNvSpPr/>
      </xdr:nvSpPr>
      <xdr:spPr>
        <a:xfrm>
          <a:off x="2390775" y="619126"/>
          <a:ext cx="3686175" cy="609599"/>
        </a:xfrm>
        <a:prstGeom prst="round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latin typeface="ＭＳ 明朝" panose="02020609040205080304" pitchFamily="17" charset="-128"/>
              <a:ea typeface="ＭＳ 明朝" panose="02020609040205080304" pitchFamily="17" charset="-128"/>
            </a:rPr>
            <a:t>留　意　事　項</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19050</xdr:colOff>
          <xdr:row>11</xdr:row>
          <xdr:rowOff>9525</xdr:rowOff>
        </xdr:from>
        <xdr:to>
          <xdr:col>22</xdr:col>
          <xdr:colOff>219075</xdr:colOff>
          <xdr:row>11</xdr:row>
          <xdr:rowOff>238125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7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9525</xdr:rowOff>
        </xdr:from>
        <xdr:to>
          <xdr:col>22</xdr:col>
          <xdr:colOff>209550</xdr:colOff>
          <xdr:row>13</xdr:row>
          <xdr:rowOff>209550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7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209550</xdr:colOff>
          <xdr:row>15</xdr:row>
          <xdr:rowOff>209550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7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17</xdr:row>
          <xdr:rowOff>9525</xdr:rowOff>
        </xdr:from>
        <xdr:to>
          <xdr:col>22</xdr:col>
          <xdr:colOff>209550</xdr:colOff>
          <xdr:row>17</xdr:row>
          <xdr:rowOff>209550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7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19</xdr:row>
          <xdr:rowOff>9525</xdr:rowOff>
        </xdr:from>
        <xdr:to>
          <xdr:col>22</xdr:col>
          <xdr:colOff>209550</xdr:colOff>
          <xdr:row>19</xdr:row>
          <xdr:rowOff>209550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7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9525</xdr:rowOff>
        </xdr:from>
        <xdr:to>
          <xdr:col>22</xdr:col>
          <xdr:colOff>209550</xdr:colOff>
          <xdr:row>21</xdr:row>
          <xdr:rowOff>209550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7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9525</xdr:rowOff>
        </xdr:from>
        <xdr:to>
          <xdr:col>22</xdr:col>
          <xdr:colOff>219075</xdr:colOff>
          <xdr:row>15</xdr:row>
          <xdr:rowOff>238125</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7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666749</xdr:colOff>
      <xdr:row>0</xdr:row>
      <xdr:rowOff>57150</xdr:rowOff>
    </xdr:from>
    <xdr:to>
      <xdr:col>23</xdr:col>
      <xdr:colOff>9524</xdr:colOff>
      <xdr:row>0</xdr:row>
      <xdr:rowOff>333375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4620874" y="57150"/>
          <a:ext cx="7334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機２Ａ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mofa.go.jp/mofaj/annai/zaigai/list/" TargetMode="External"/><Relationship Id="rId13" Type="http://schemas.openxmlformats.org/officeDocument/2006/relationships/vmlDrawing" Target="../drawings/vmlDrawing4.vml"/><Relationship Id="rId3" Type="http://schemas.openxmlformats.org/officeDocument/2006/relationships/hyperlink" Target="https://www.meti.go.jp/policy/anpo/law05.html" TargetMode="External"/><Relationship Id="rId7" Type="http://schemas.openxmlformats.org/officeDocument/2006/relationships/hyperlink" Target="https://www.mofa.go.jp/mofaj/link/emblist/index.html" TargetMode="External"/><Relationship Id="rId12" Type="http://schemas.openxmlformats.org/officeDocument/2006/relationships/vmlDrawing" Target="../drawings/vmlDrawing3.vml"/><Relationship Id="rId2" Type="http://schemas.openxmlformats.org/officeDocument/2006/relationships/hyperlink" Target="https://www.meti.go.jp/policy/anpo/matrix_intro.html" TargetMode="External"/><Relationship Id="rId1" Type="http://schemas.openxmlformats.org/officeDocument/2006/relationships/hyperlink" Target="https://www.meti.go.jp/policy/anpo/matrix_intro.html" TargetMode="External"/><Relationship Id="rId6" Type="http://schemas.openxmlformats.org/officeDocument/2006/relationships/hyperlink" Target="https://forms.office.com/r/BNHF2AxPwC" TargetMode="External"/><Relationship Id="rId11" Type="http://schemas.openxmlformats.org/officeDocument/2006/relationships/drawing" Target="../drawings/drawing4.xml"/><Relationship Id="rId5" Type="http://schemas.openxmlformats.org/officeDocument/2006/relationships/hyperlink" Target="https://www.meti.go.jp/policy/anpo/anpo03.html" TargetMode="External"/><Relationship Id="rId10" Type="http://schemas.openxmlformats.org/officeDocument/2006/relationships/printerSettings" Target="../printerSettings/printerSettings4.bin"/><Relationship Id="rId4" Type="http://schemas.openxmlformats.org/officeDocument/2006/relationships/hyperlink" Target="https://www.meti.go.jp/policy/anpo/anpo03.html" TargetMode="External"/><Relationship Id="rId9" Type="http://schemas.openxmlformats.org/officeDocument/2006/relationships/hyperlink" Target="https://www.anzen.mofa.go.jp/covid19/pdfhistory_world.html" TargetMode="External"/><Relationship Id="rId1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7" Type="http://schemas.openxmlformats.org/officeDocument/2006/relationships/ctrlProp" Target="../ctrlProps/ctrlProp5.xml"/><Relationship Id="rId2" Type="http://schemas.openxmlformats.org/officeDocument/2006/relationships/drawing" Target="../drawings/drawing5.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5.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4" Type="http://schemas.openxmlformats.org/officeDocument/2006/relationships/vmlDrawing" Target="../drawings/vmlDrawing6.vml"/><Relationship Id="rId9"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83.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7" Type="http://schemas.openxmlformats.org/officeDocument/2006/relationships/ctrlProp" Target="../ctrlProps/ctrlProp64.xml"/><Relationship Id="rId71" Type="http://schemas.openxmlformats.org/officeDocument/2006/relationships/ctrlProp" Target="../ctrlProps/ctrlProp128.xml"/><Relationship Id="rId2" Type="http://schemas.openxmlformats.org/officeDocument/2006/relationships/drawing" Target="../drawings/drawing6.xml"/><Relationship Id="rId16" Type="http://schemas.openxmlformats.org/officeDocument/2006/relationships/ctrlProp" Target="../ctrlProps/ctrlProp73.xml"/><Relationship Id="rId29" Type="http://schemas.openxmlformats.org/officeDocument/2006/relationships/ctrlProp" Target="../ctrlProps/ctrlProp86.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66" Type="http://schemas.openxmlformats.org/officeDocument/2006/relationships/ctrlProp" Target="../ctrlProps/ctrlProp123.xml"/><Relationship Id="rId5" Type="http://schemas.openxmlformats.org/officeDocument/2006/relationships/ctrlProp" Target="../ctrlProps/ctrlProp62.xml"/><Relationship Id="rId61" Type="http://schemas.openxmlformats.org/officeDocument/2006/relationships/ctrlProp" Target="../ctrlProps/ctrlProp118.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trlProp" Target="../ctrlProps/ctrlProp121.xml"/><Relationship Id="rId69" Type="http://schemas.openxmlformats.org/officeDocument/2006/relationships/ctrlProp" Target="../ctrlProps/ctrlProp126.xml"/><Relationship Id="rId8" Type="http://schemas.openxmlformats.org/officeDocument/2006/relationships/ctrlProp" Target="../ctrlProps/ctrlProp65.xml"/><Relationship Id="rId51" Type="http://schemas.openxmlformats.org/officeDocument/2006/relationships/ctrlProp" Target="../ctrlProps/ctrlProp108.xml"/><Relationship Id="rId72" Type="http://schemas.openxmlformats.org/officeDocument/2006/relationships/ctrlProp" Target="../ctrlProps/ctrlProp129.xml"/><Relationship Id="rId3" Type="http://schemas.openxmlformats.org/officeDocument/2006/relationships/vmlDrawing" Target="../drawings/vmlDrawing7.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67" Type="http://schemas.openxmlformats.org/officeDocument/2006/relationships/ctrlProp" Target="../ctrlProps/ctrlProp124.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70" Type="http://schemas.openxmlformats.org/officeDocument/2006/relationships/ctrlProp" Target="../ctrlProps/ctrlProp127.xml"/><Relationship Id="rId1" Type="http://schemas.openxmlformats.org/officeDocument/2006/relationships/printerSettings" Target="../printerSettings/printerSettings6.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4" Type="http://schemas.openxmlformats.org/officeDocument/2006/relationships/vmlDrawing" Target="../drawings/vmlDrawing8.vml"/><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4.xml"/><Relationship Id="rId3" Type="http://schemas.openxmlformats.org/officeDocument/2006/relationships/vmlDrawing" Target="../drawings/vmlDrawing9.vml"/><Relationship Id="rId7" Type="http://schemas.openxmlformats.org/officeDocument/2006/relationships/ctrlProp" Target="../ctrlProps/ctrlProp13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32.xml"/><Relationship Id="rId11" Type="http://schemas.openxmlformats.org/officeDocument/2006/relationships/comments" Target="../comments1.xml"/><Relationship Id="rId5" Type="http://schemas.openxmlformats.org/officeDocument/2006/relationships/ctrlProp" Target="../ctrlProps/ctrlProp131.xml"/><Relationship Id="rId10" Type="http://schemas.openxmlformats.org/officeDocument/2006/relationships/ctrlProp" Target="../ctrlProps/ctrlProp136.xml"/><Relationship Id="rId4" Type="http://schemas.openxmlformats.org/officeDocument/2006/relationships/ctrlProp" Target="../ctrlProps/ctrlProp130.xml"/><Relationship Id="rId9" Type="http://schemas.openxmlformats.org/officeDocument/2006/relationships/ctrlProp" Target="../ctrlProps/ctrlProp135.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view="pageBreakPreview" zoomScale="130" zoomScaleNormal="100" zoomScaleSheetLayoutView="130" workbookViewId="0">
      <selection activeCell="D33" sqref="D33"/>
    </sheetView>
  </sheetViews>
  <sheetFormatPr defaultRowHeight="13.5"/>
  <cols>
    <col min="1" max="4" width="18" customWidth="1"/>
    <col min="5" max="5" width="18" style="318" customWidth="1"/>
  </cols>
  <sheetData>
    <row r="1" spans="1:5">
      <c r="A1" t="s">
        <v>103</v>
      </c>
    </row>
    <row r="2" spans="1:5" ht="17.25">
      <c r="A2" s="308" t="s">
        <v>104</v>
      </c>
      <c r="B2" s="308"/>
      <c r="C2" s="308"/>
      <c r="D2" s="308"/>
      <c r="E2"/>
    </row>
    <row r="3" spans="1:5" ht="17.25">
      <c r="A3" s="308"/>
      <c r="B3" s="308"/>
      <c r="C3" s="308"/>
      <c r="D3" s="308"/>
      <c r="E3"/>
    </row>
    <row r="4" spans="1:5" ht="17.25">
      <c r="A4" s="304" t="s">
        <v>105</v>
      </c>
      <c r="B4" s="304"/>
      <c r="C4" s="304"/>
      <c r="D4" s="309" t="s">
        <v>106</v>
      </c>
    </row>
    <row r="5" spans="1:5" ht="17.25">
      <c r="A5" s="305"/>
      <c r="B5" s="305"/>
      <c r="C5" s="305"/>
      <c r="D5" s="305"/>
    </row>
    <row r="6" spans="1:5">
      <c r="A6" s="306"/>
      <c r="B6" s="306"/>
      <c r="C6" s="306"/>
      <c r="D6" s="306"/>
    </row>
    <row r="7" spans="1:5" ht="14.25">
      <c r="A7" s="307"/>
      <c r="B7" s="307"/>
      <c r="C7" s="307"/>
      <c r="D7" s="307"/>
    </row>
    <row r="8" spans="1:5" ht="14.25">
      <c r="A8" s="307"/>
      <c r="B8" s="307"/>
      <c r="C8" s="307"/>
      <c r="D8" s="307"/>
    </row>
    <row r="9" spans="1:5" ht="14.25">
      <c r="A9" s="307"/>
      <c r="B9" s="307"/>
      <c r="C9" s="307"/>
      <c r="D9" s="307"/>
    </row>
    <row r="10" spans="1:5" ht="14.25">
      <c r="A10" s="307"/>
      <c r="B10" s="307"/>
      <c r="C10" s="307"/>
      <c r="D10" s="307"/>
    </row>
    <row r="11" spans="1:5" ht="17.25">
      <c r="A11" s="308" t="s">
        <v>107</v>
      </c>
      <c r="B11" s="308"/>
      <c r="C11" s="308"/>
      <c r="D11" s="308"/>
    </row>
  </sheetData>
  <sheetProtection algorithmName="SHA-512" hashValue="1tZ17FTPdIzNQXN8I6TQ8Yt9+3iEWAZy2fgZ+qoW/LHs+J0bqP9btADIa5UgkbmOGBiEvWWuhcLpLqd7V2c6Nw==" saltValue="yVD6hZrQO4d8APxCGjvPfA==" spinCount="100000" sheet="1" objects="1" scenarios="1"/>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1122</v>
      </c>
      <c r="D1" s="921" t="s">
        <v>1123</v>
      </c>
      <c r="E1" s="921"/>
      <c r="F1" s="926" t="s">
        <v>1124</v>
      </c>
      <c r="G1" s="926"/>
      <c r="H1" s="922" t="s">
        <v>340</v>
      </c>
      <c r="I1" s="922"/>
      <c r="J1" s="7"/>
      <c r="K1" s="56" t="s">
        <v>254</v>
      </c>
      <c r="L1" s="834" t="str">
        <f>CONCATENATE('旅行命令(依頼)伺'!C1,'旅行命令(依頼)伺'!D1)</f>
        <v>2025-350000-</v>
      </c>
      <c r="M1" s="834"/>
      <c r="Q1" s="7" t="s">
        <v>1125</v>
      </c>
    </row>
    <row r="2" spans="1:17" ht="15.95" customHeight="1">
      <c r="D2" s="921"/>
      <c r="E2" s="921"/>
      <c r="F2" s="926"/>
      <c r="G2" s="926"/>
      <c r="H2" s="922"/>
      <c r="I2" s="922"/>
      <c r="J2" s="7"/>
      <c r="K2" s="56" t="s">
        <v>337</v>
      </c>
      <c r="L2" s="923"/>
      <c r="M2" s="923"/>
      <c r="Q2" s="7" t="s">
        <v>1124</v>
      </c>
    </row>
    <row r="3" spans="1:17" ht="15.95" customHeight="1">
      <c r="E3" s="174"/>
      <c r="F3" s="174"/>
      <c r="G3" s="174"/>
      <c r="H3" s="174"/>
      <c r="I3" s="174"/>
      <c r="J3" s="174"/>
      <c r="L3" s="7"/>
    </row>
    <row r="4" spans="1:17" ht="15.95" customHeight="1">
      <c r="A4" s="927" t="s">
        <v>342</v>
      </c>
      <c r="B4" s="927"/>
      <c r="C4" s="927" t="s">
        <v>343</v>
      </c>
      <c r="D4" s="927"/>
      <c r="E4" s="917" t="s">
        <v>344</v>
      </c>
      <c r="F4" s="918"/>
      <c r="G4" s="928" t="s">
        <v>1126</v>
      </c>
      <c r="H4" s="175" t="e">
        <f>#REF!</f>
        <v>#REF!</v>
      </c>
      <c r="I4" s="174" t="s">
        <v>200</v>
      </c>
      <c r="J4" s="175" t="e">
        <f>#REF!</f>
        <v>#REF!</v>
      </c>
      <c r="L4" s="7"/>
    </row>
    <row r="5" spans="1:17" ht="15.95" customHeight="1">
      <c r="A5" s="929" t="e">
        <f>#REF!</f>
        <v>#REF!</v>
      </c>
      <c r="B5" s="930"/>
      <c r="C5" s="931" t="e">
        <f>#REF!</f>
        <v>#REF!</v>
      </c>
      <c r="D5" s="932"/>
      <c r="E5" s="919" t="e">
        <f>#REF!</f>
        <v>#REF!</v>
      </c>
      <c r="F5" s="920"/>
      <c r="G5" s="928"/>
      <c r="H5" s="176" t="e">
        <f>IF(H4=J4,"",J4-H4)</f>
        <v>#REF!</v>
      </c>
      <c r="I5" s="177" t="e">
        <f>IF(J4="","",J4-H4+1)</f>
        <v>#REF!</v>
      </c>
      <c r="J5" s="7"/>
      <c r="K5" s="174"/>
      <c r="L5" s="7"/>
    </row>
    <row r="6" spans="1:17" ht="15.95" customHeight="1">
      <c r="A6" s="933" t="e">
        <f>#REF!</f>
        <v>#REF!</v>
      </c>
      <c r="B6" s="934"/>
      <c r="C6" s="919" t="s">
        <v>350</v>
      </c>
      <c r="D6" s="920"/>
      <c r="E6" s="919" t="s">
        <v>1127</v>
      </c>
      <c r="F6" s="865"/>
      <c r="G6" s="56" t="s">
        <v>1128</v>
      </c>
      <c r="H6" s="924" t="e">
        <f>CONCATENATE(#REF!,"（",#REF!,"）",#REF!,IF(#REF!="","",CONCATENATE(#REF!,"（",#REF!,"）",#REF!)),IF(#REF!="","",CONCATENATE(#REF!,"（",#REF!,"）",IF(#REF!="","","　他"))))</f>
        <v>#REF!</v>
      </c>
      <c r="I6" s="924"/>
      <c r="J6" s="924"/>
      <c r="K6" s="924"/>
      <c r="L6" s="924"/>
      <c r="M6" s="924"/>
      <c r="N6" s="924"/>
      <c r="O6" s="924"/>
    </row>
    <row r="7" spans="1:17" ht="15.95" customHeight="1">
      <c r="G7" s="178"/>
      <c r="H7" s="925"/>
      <c r="I7" s="925"/>
      <c r="J7" s="925"/>
      <c r="K7" s="925"/>
      <c r="L7" s="925"/>
      <c r="M7" s="925"/>
      <c r="N7" s="925"/>
      <c r="O7" s="925"/>
    </row>
    <row r="8" spans="1:17" s="174" customFormat="1" ht="15.95" customHeight="1">
      <c r="A8" s="179" t="s">
        <v>1129</v>
      </c>
      <c r="B8" s="179" t="s">
        <v>1130</v>
      </c>
      <c r="C8" s="179" t="s">
        <v>1131</v>
      </c>
      <c r="D8" s="179" t="s">
        <v>1132</v>
      </c>
      <c r="E8" s="179" t="s">
        <v>1133</v>
      </c>
      <c r="G8" s="180" t="s">
        <v>1134</v>
      </c>
      <c r="H8" s="180" t="s">
        <v>1135</v>
      </c>
      <c r="I8" s="180" t="s">
        <v>1136</v>
      </c>
      <c r="J8" s="181" t="s">
        <v>1137</v>
      </c>
      <c r="L8" s="179" t="s">
        <v>1138</v>
      </c>
      <c r="M8" s="179" t="s">
        <v>1139</v>
      </c>
      <c r="N8" s="179" t="s">
        <v>1140</v>
      </c>
      <c r="O8" s="179" t="s">
        <v>1117</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1141</v>
      </c>
      <c r="B11" s="7" t="s">
        <v>1129</v>
      </c>
      <c r="N11" s="190"/>
    </row>
    <row r="12" spans="1:17" ht="15.95" customHeight="1">
      <c r="A12" s="935" t="s">
        <v>1142</v>
      </c>
      <c r="B12" s="911" t="s">
        <v>1143</v>
      </c>
      <c r="C12" s="910" t="s">
        <v>1144</v>
      </c>
      <c r="D12" s="910"/>
      <c r="E12" s="910"/>
      <c r="F12" s="910" t="s">
        <v>1145</v>
      </c>
      <c r="G12" s="910"/>
      <c r="H12" s="911" t="s">
        <v>750</v>
      </c>
      <c r="I12" s="913" t="s">
        <v>14</v>
      </c>
      <c r="J12" s="914"/>
      <c r="N12" s="190"/>
    </row>
    <row r="13" spans="1:17" ht="15.95" customHeight="1" thickBot="1">
      <c r="A13" s="936"/>
      <c r="B13" s="912"/>
      <c r="C13" s="191" t="s">
        <v>368</v>
      </c>
      <c r="D13" s="191" t="s">
        <v>1146</v>
      </c>
      <c r="E13" s="192" t="s">
        <v>358</v>
      </c>
      <c r="F13" s="191" t="s">
        <v>1146</v>
      </c>
      <c r="G13" s="192" t="s">
        <v>358</v>
      </c>
      <c r="H13" s="912"/>
      <c r="I13" s="915"/>
      <c r="J13" s="916"/>
      <c r="K13" s="188"/>
      <c r="M13" s="188"/>
      <c r="O13" s="188"/>
      <c r="Q13" s="190"/>
    </row>
    <row r="14" spans="1:17" ht="15.95" customHeight="1">
      <c r="A14" s="937" t="s">
        <v>1147</v>
      </c>
      <c r="B14" s="193" t="s">
        <v>1148</v>
      </c>
      <c r="C14" s="95"/>
      <c r="D14" s="95"/>
      <c r="E14" s="95"/>
      <c r="F14" s="95"/>
      <c r="G14" s="96"/>
      <c r="H14" s="194">
        <f>SUM(C14:G14)</f>
        <v>0</v>
      </c>
      <c r="I14" s="938"/>
      <c r="J14" s="939"/>
      <c r="K14" s="188"/>
      <c r="M14" s="188"/>
      <c r="O14" s="188"/>
      <c r="Q14" s="190"/>
    </row>
    <row r="15" spans="1:17" ht="15.95" customHeight="1">
      <c r="A15" s="873"/>
      <c r="B15" s="74" t="s">
        <v>1149</v>
      </c>
      <c r="C15" s="97"/>
      <c r="D15" s="97"/>
      <c r="E15" s="97"/>
      <c r="F15" s="97"/>
      <c r="G15" s="98"/>
      <c r="H15" s="195">
        <f t="shared" ref="H15:H20" si="0">SUM(C15:G15)</f>
        <v>0</v>
      </c>
      <c r="I15" s="868"/>
      <c r="J15" s="877"/>
      <c r="K15" s="188"/>
      <c r="M15" s="188"/>
      <c r="O15" s="188"/>
      <c r="Q15" s="190"/>
    </row>
    <row r="16" spans="1:17" ht="15.95" customHeight="1">
      <c r="A16" s="196"/>
      <c r="B16" s="74" t="s">
        <v>1150</v>
      </c>
      <c r="C16" s="97"/>
      <c r="D16" s="97"/>
      <c r="E16" s="97"/>
      <c r="F16" s="97"/>
      <c r="G16" s="98"/>
      <c r="H16" s="195">
        <f t="shared" si="0"/>
        <v>0</v>
      </c>
      <c r="I16" s="868"/>
      <c r="J16" s="877"/>
      <c r="K16" s="188"/>
      <c r="M16" s="188"/>
      <c r="O16" s="188"/>
      <c r="Q16" s="190"/>
    </row>
    <row r="17" spans="1:17" ht="15.95" customHeight="1">
      <c r="A17" s="196"/>
      <c r="B17" s="74" t="s">
        <v>1151</v>
      </c>
      <c r="C17" s="97"/>
      <c r="D17" s="97"/>
      <c r="E17" s="97"/>
      <c r="F17" s="97"/>
      <c r="G17" s="98"/>
      <c r="H17" s="195">
        <f t="shared" si="0"/>
        <v>0</v>
      </c>
      <c r="I17" s="868"/>
      <c r="J17" s="877"/>
      <c r="K17" s="188"/>
      <c r="M17" s="188"/>
      <c r="O17" s="188"/>
      <c r="Q17" s="190"/>
    </row>
    <row r="18" spans="1:17" ht="15.95" customHeight="1">
      <c r="A18" s="196"/>
      <c r="B18" s="74" t="s">
        <v>1152</v>
      </c>
      <c r="C18" s="97"/>
      <c r="D18" s="97"/>
      <c r="E18" s="97"/>
      <c r="F18" s="97"/>
      <c r="G18" s="98"/>
      <c r="H18" s="195">
        <f t="shared" si="0"/>
        <v>0</v>
      </c>
      <c r="I18" s="868"/>
      <c r="J18" s="877"/>
      <c r="K18" s="188"/>
      <c r="M18" s="188"/>
      <c r="O18" s="188"/>
      <c r="Q18" s="190"/>
    </row>
    <row r="19" spans="1:17" ht="15.95" customHeight="1">
      <c r="A19" s="196"/>
      <c r="B19" s="74" t="s">
        <v>1153</v>
      </c>
      <c r="C19" s="97"/>
      <c r="D19" s="97"/>
      <c r="E19" s="97"/>
      <c r="F19" s="97"/>
      <c r="G19" s="98"/>
      <c r="H19" s="195">
        <f>SUM(C19:G19)</f>
        <v>0</v>
      </c>
      <c r="I19" s="868"/>
      <c r="J19" s="877"/>
      <c r="K19" s="188"/>
      <c r="M19" s="188"/>
      <c r="O19" s="188"/>
      <c r="Q19" s="190"/>
    </row>
    <row r="20" spans="1:17" ht="15.95" customHeight="1">
      <c r="A20" s="196"/>
      <c r="B20" s="74" t="s">
        <v>1154</v>
      </c>
      <c r="C20" s="97"/>
      <c r="D20" s="97"/>
      <c r="E20" s="97"/>
      <c r="F20" s="97"/>
      <c r="G20" s="98"/>
      <c r="H20" s="195">
        <f t="shared" si="0"/>
        <v>0</v>
      </c>
      <c r="I20" s="868"/>
      <c r="J20" s="877"/>
      <c r="K20" s="188"/>
      <c r="M20" s="188"/>
      <c r="O20" s="188"/>
    </row>
    <row r="21" spans="1:17" ht="15.95" customHeight="1" thickBot="1">
      <c r="A21" s="197"/>
      <c r="B21" s="198" t="s">
        <v>366</v>
      </c>
      <c r="C21" s="199">
        <f t="shared" ref="C21:E21" si="1">SUM(C14:C20)</f>
        <v>0</v>
      </c>
      <c r="D21" s="199">
        <f t="shared" si="1"/>
        <v>0</v>
      </c>
      <c r="E21" s="199">
        <f t="shared" si="1"/>
        <v>0</v>
      </c>
      <c r="F21" s="199">
        <f>SUM(F14:F20)</f>
        <v>0</v>
      </c>
      <c r="G21" s="200">
        <f>SUM(G14:G20)</f>
        <v>0</v>
      </c>
      <c r="H21" s="200">
        <f>SUM(H14:H20)</f>
        <v>0</v>
      </c>
      <c r="I21" s="882"/>
      <c r="J21" s="883"/>
      <c r="K21" s="188"/>
      <c r="M21" s="188"/>
      <c r="O21" s="188"/>
    </row>
    <row r="22" spans="1:17" ht="15.95" customHeight="1">
      <c r="A22" s="873" t="s">
        <v>1155</v>
      </c>
      <c r="B22" s="201" t="s">
        <v>1148</v>
      </c>
      <c r="C22" s="99"/>
      <c r="D22" s="99"/>
      <c r="E22" s="99"/>
      <c r="F22" s="99"/>
      <c r="G22" s="100"/>
      <c r="H22" s="202">
        <f t="shared" ref="H22:H26" si="2">SUM(C22:G22)</f>
        <v>0</v>
      </c>
      <c r="I22" s="875"/>
      <c r="J22" s="876"/>
      <c r="K22" s="188"/>
      <c r="M22" s="188"/>
      <c r="O22" s="188"/>
    </row>
    <row r="23" spans="1:17" ht="15.95" customHeight="1">
      <c r="A23" s="874"/>
      <c r="B23" s="74" t="s">
        <v>1151</v>
      </c>
      <c r="C23" s="97"/>
      <c r="D23" s="97"/>
      <c r="E23" s="97"/>
      <c r="F23" s="97"/>
      <c r="G23" s="98"/>
      <c r="H23" s="203">
        <f t="shared" si="2"/>
        <v>0</v>
      </c>
      <c r="I23" s="868"/>
      <c r="J23" s="877"/>
      <c r="K23" s="188"/>
      <c r="M23" s="188"/>
      <c r="O23" s="188"/>
    </row>
    <row r="24" spans="1:17" ht="15.95" customHeight="1">
      <c r="A24" s="196"/>
      <c r="B24" s="74" t="s">
        <v>1152</v>
      </c>
      <c r="C24" s="97"/>
      <c r="D24" s="97"/>
      <c r="E24" s="97"/>
      <c r="F24" s="97"/>
      <c r="G24" s="98"/>
      <c r="H24" s="203">
        <f t="shared" si="2"/>
        <v>0</v>
      </c>
      <c r="I24" s="868"/>
      <c r="J24" s="877"/>
      <c r="K24" s="188"/>
      <c r="M24" s="188"/>
      <c r="O24" s="188"/>
    </row>
    <row r="25" spans="1:17" ht="15.95" customHeight="1">
      <c r="A25" s="196"/>
      <c r="B25" s="74" t="s">
        <v>1153</v>
      </c>
      <c r="C25" s="97"/>
      <c r="D25" s="97"/>
      <c r="E25" s="97"/>
      <c r="F25" s="97"/>
      <c r="G25" s="98"/>
      <c r="H25" s="203">
        <f t="shared" si="2"/>
        <v>0</v>
      </c>
      <c r="I25" s="868"/>
      <c r="J25" s="877"/>
      <c r="K25" s="188"/>
      <c r="M25" s="188"/>
      <c r="O25" s="188"/>
    </row>
    <row r="26" spans="1:17" ht="15.95" customHeight="1">
      <c r="A26" s="196"/>
      <c r="B26" s="74" t="s">
        <v>1154</v>
      </c>
      <c r="C26" s="97"/>
      <c r="D26" s="97"/>
      <c r="E26" s="97"/>
      <c r="F26" s="97"/>
      <c r="G26" s="98"/>
      <c r="H26" s="203">
        <f t="shared" si="2"/>
        <v>0</v>
      </c>
      <c r="I26" s="868"/>
      <c r="J26" s="877"/>
      <c r="K26" s="188"/>
      <c r="M26" s="188"/>
      <c r="O26" s="188"/>
    </row>
    <row r="27" spans="1:17" ht="15.95" customHeight="1" thickBot="1">
      <c r="A27" s="197"/>
      <c r="B27" s="198" t="s">
        <v>366</v>
      </c>
      <c r="C27" s="199">
        <f t="shared" ref="C27:E27" si="3">SUM(C22:C26)</f>
        <v>0</v>
      </c>
      <c r="D27" s="199">
        <f t="shared" si="3"/>
        <v>0</v>
      </c>
      <c r="E27" s="199">
        <f t="shared" si="3"/>
        <v>0</v>
      </c>
      <c r="F27" s="199">
        <f>SUM(F22:F26)</f>
        <v>0</v>
      </c>
      <c r="G27" s="200">
        <f>SUM(G22:G26)</f>
        <v>0</v>
      </c>
      <c r="H27" s="200">
        <f>SUM(H22:H26)</f>
        <v>0</v>
      </c>
      <c r="I27" s="882"/>
      <c r="J27" s="883"/>
      <c r="K27" s="188"/>
      <c r="M27" s="188"/>
      <c r="O27" s="188"/>
    </row>
    <row r="28" spans="1:17" ht="15.95" customHeight="1" thickBot="1">
      <c r="A28" s="204" t="s">
        <v>1156</v>
      </c>
      <c r="B28" s="205"/>
      <c r="C28" s="206"/>
      <c r="D28" s="205"/>
      <c r="E28" s="207">
        <f>SUM(C21:E21,C27:E27)</f>
        <v>0</v>
      </c>
      <c r="F28" s="205"/>
      <c r="G28" s="207">
        <f>SUM(F21:G21,F27:G27)</f>
        <v>0</v>
      </c>
      <c r="H28" s="208">
        <f>SUM(H27,H21)</f>
        <v>0</v>
      </c>
      <c r="I28" s="878"/>
      <c r="J28" s="879"/>
      <c r="K28" s="188"/>
      <c r="M28" s="188"/>
      <c r="O28" s="188"/>
    </row>
    <row r="29" spans="1:17" ht="15.95" customHeight="1">
      <c r="A29" s="7" t="s">
        <v>1157</v>
      </c>
      <c r="B29" s="7" t="s">
        <v>1130</v>
      </c>
      <c r="G29" s="209"/>
      <c r="H29" s="188" t="s">
        <v>1158</v>
      </c>
      <c r="I29" s="188" t="s">
        <v>1131</v>
      </c>
      <c r="J29" s="7"/>
      <c r="K29" s="189"/>
      <c r="L29" s="7"/>
    </row>
    <row r="30" spans="1:17" ht="15.95" customHeight="1">
      <c r="A30" s="74"/>
      <c r="B30" s="74" t="s">
        <v>1159</v>
      </c>
      <c r="C30" s="74" t="s">
        <v>1160</v>
      </c>
      <c r="D30" s="74" t="s">
        <v>750</v>
      </c>
      <c r="E30" s="866" t="s">
        <v>14</v>
      </c>
      <c r="F30" s="866"/>
      <c r="G30" s="209"/>
      <c r="H30" s="884" t="s">
        <v>0</v>
      </c>
      <c r="I30" s="885"/>
      <c r="J30" s="210" t="s">
        <v>1161</v>
      </c>
      <c r="K30" s="940" t="s">
        <v>1162</v>
      </c>
      <c r="L30" s="941"/>
      <c r="M30" s="211" t="s">
        <v>14</v>
      </c>
      <c r="N30" s="212"/>
      <c r="O30" s="213"/>
    </row>
    <row r="31" spans="1:17" ht="15.95" customHeight="1">
      <c r="A31" s="214" t="s">
        <v>1163</v>
      </c>
      <c r="B31" s="195">
        <f>SUMIF($E$54:$E$784,5,$G$54:$G$784)</f>
        <v>0</v>
      </c>
      <c r="C31" s="195">
        <f>SUMIF($E$54:$E$784,"&lt;&gt;5",$G$54:$G$784)</f>
        <v>0</v>
      </c>
      <c r="D31" s="215">
        <f>SUM(B31:C31)</f>
        <v>0</v>
      </c>
      <c r="E31" s="880"/>
      <c r="F31" s="880"/>
      <c r="G31" s="209"/>
      <c r="H31" s="868"/>
      <c r="I31" s="868"/>
      <c r="J31" s="101"/>
      <c r="K31" s="858"/>
      <c r="L31" s="859"/>
      <c r="M31" s="860"/>
      <c r="N31" s="861"/>
      <c r="O31" s="862"/>
    </row>
    <row r="32" spans="1:17" ht="15.95" customHeight="1">
      <c r="A32" s="214" t="s">
        <v>1164</v>
      </c>
      <c r="B32" s="195">
        <f>SUMIF($F$54:$F$784,5,$H$54:$H$784)</f>
        <v>0</v>
      </c>
      <c r="C32" s="195">
        <f>SUMIF($F$54:$F$784,"&lt;&gt;5",$H$54:$H$784)</f>
        <v>0</v>
      </c>
      <c r="D32" s="215">
        <f t="shared" ref="D32:D35" si="4">SUM(B32:C32)</f>
        <v>0</v>
      </c>
      <c r="E32" s="880"/>
      <c r="F32" s="880"/>
      <c r="G32" s="209"/>
      <c r="H32" s="868"/>
      <c r="I32" s="868"/>
      <c r="J32" s="101"/>
      <c r="K32" s="858"/>
      <c r="L32" s="859"/>
      <c r="M32" s="860"/>
      <c r="N32" s="861"/>
      <c r="O32" s="862"/>
    </row>
    <row r="33" spans="1:15" ht="15.95" customHeight="1">
      <c r="A33" s="214" t="s">
        <v>1165</v>
      </c>
      <c r="B33" s="195">
        <f>SUMIF($F$54:$F$784,5,$I$54:$I$784)</f>
        <v>0</v>
      </c>
      <c r="C33" s="195">
        <f>SUMIF($F$54:$F$784,"&lt;&gt;5",$I$54:$I$784)</f>
        <v>0</v>
      </c>
      <c r="D33" s="215">
        <f t="shared" si="4"/>
        <v>0</v>
      </c>
      <c r="E33" s="880"/>
      <c r="F33" s="880"/>
      <c r="G33" s="209"/>
      <c r="H33" s="868"/>
      <c r="I33" s="868"/>
      <c r="J33" s="101"/>
      <c r="K33" s="858"/>
      <c r="L33" s="859"/>
      <c r="M33" s="860"/>
      <c r="N33" s="861"/>
      <c r="O33" s="862"/>
    </row>
    <row r="34" spans="1:15" ht="15.95" customHeight="1">
      <c r="A34" s="214" t="s">
        <v>1166</v>
      </c>
      <c r="B34" s="195">
        <f>R785-SUM(B31:B33)</f>
        <v>0</v>
      </c>
      <c r="C34" s="195">
        <f>O785-SUM(B36,C31:C33)</f>
        <v>0</v>
      </c>
      <c r="D34" s="215">
        <f t="shared" si="4"/>
        <v>0</v>
      </c>
      <c r="E34" s="880"/>
      <c r="F34" s="880"/>
      <c r="G34" s="209"/>
      <c r="H34" s="868"/>
      <c r="I34" s="868"/>
      <c r="J34" s="101"/>
      <c r="K34" s="858"/>
      <c r="L34" s="859"/>
      <c r="M34" s="860"/>
      <c r="N34" s="861"/>
      <c r="O34" s="862"/>
    </row>
    <row r="35" spans="1:15" ht="15.95" customHeight="1">
      <c r="A35" s="214" t="s">
        <v>1167</v>
      </c>
      <c r="B35" s="102"/>
      <c r="C35" s="103"/>
      <c r="D35" s="215">
        <f t="shared" si="4"/>
        <v>0</v>
      </c>
      <c r="E35" s="880"/>
      <c r="F35" s="880"/>
      <c r="G35" s="209"/>
      <c r="H35" s="868"/>
      <c r="I35" s="868"/>
      <c r="J35" s="101"/>
      <c r="K35" s="858"/>
      <c r="L35" s="859"/>
      <c r="M35" s="860"/>
      <c r="N35" s="861"/>
      <c r="O35" s="862"/>
    </row>
    <row r="36" spans="1:15" ht="15.95" customHeight="1">
      <c r="A36" s="214" t="s">
        <v>1168</v>
      </c>
      <c r="B36" s="195">
        <f>SUM(B31:B35)</f>
        <v>0</v>
      </c>
      <c r="C36" s="195">
        <f>SUM(C31:C35)</f>
        <v>0</v>
      </c>
      <c r="D36" s="195">
        <f>SUM(D31:D35)</f>
        <v>0</v>
      </c>
      <c r="E36" s="881"/>
      <c r="F36" s="881"/>
      <c r="G36" s="209"/>
      <c r="H36" s="868"/>
      <c r="I36" s="868"/>
      <c r="J36" s="101"/>
      <c r="K36" s="858"/>
      <c r="L36" s="859"/>
      <c r="M36" s="860"/>
      <c r="N36" s="861"/>
      <c r="O36" s="862"/>
    </row>
    <row r="37" spans="1:15" ht="15.95" customHeight="1">
      <c r="A37" s="216" t="s">
        <v>1169</v>
      </c>
      <c r="H37" s="866" t="s">
        <v>1168</v>
      </c>
      <c r="I37" s="866"/>
      <c r="J37" s="217">
        <f>SUM(J31:J36)</f>
        <v>0</v>
      </c>
      <c r="K37" s="864"/>
      <c r="L37" s="865"/>
      <c r="M37" s="860"/>
      <c r="N37" s="861"/>
      <c r="O37" s="862"/>
    </row>
    <row r="38" spans="1:15" ht="15.95" customHeight="1">
      <c r="A38" s="218" t="s">
        <v>14</v>
      </c>
      <c r="B38" s="891"/>
      <c r="C38" s="892"/>
      <c r="D38" s="892"/>
      <c r="E38" s="892"/>
      <c r="F38" s="893"/>
      <c r="H38" s="188" t="s">
        <v>1170</v>
      </c>
      <c r="I38" s="188" t="s">
        <v>1118</v>
      </c>
      <c r="J38" s="7" t="s">
        <v>1171</v>
      </c>
      <c r="K38" s="281" t="s">
        <v>1172</v>
      </c>
      <c r="L38" s="7"/>
    </row>
    <row r="39" spans="1:15" ht="15.95" customHeight="1">
      <c r="A39" s="219"/>
      <c r="B39" s="894"/>
      <c r="C39" s="895"/>
      <c r="D39" s="895"/>
      <c r="E39" s="895"/>
      <c r="F39" s="896"/>
      <c r="H39" s="869" t="s">
        <v>0</v>
      </c>
      <c r="I39" s="870"/>
      <c r="J39" s="902" t="s">
        <v>1161</v>
      </c>
      <c r="K39" s="220" t="s">
        <v>1173</v>
      </c>
      <c r="L39" s="904" t="s">
        <v>14</v>
      </c>
      <c r="M39" s="905"/>
      <c r="N39" s="906"/>
    </row>
    <row r="40" spans="1:15" ht="15.95" customHeight="1">
      <c r="A40" s="219"/>
      <c r="B40" s="894"/>
      <c r="C40" s="895"/>
      <c r="D40" s="895"/>
      <c r="E40" s="895"/>
      <c r="F40" s="896"/>
      <c r="H40" s="871"/>
      <c r="I40" s="872"/>
      <c r="J40" s="903"/>
      <c r="K40" s="221" t="s">
        <v>1174</v>
      </c>
      <c r="L40" s="907"/>
      <c r="M40" s="908"/>
      <c r="N40" s="909"/>
    </row>
    <row r="41" spans="1:15" ht="15.95" customHeight="1">
      <c r="A41" s="219"/>
      <c r="B41" s="894"/>
      <c r="C41" s="895"/>
      <c r="D41" s="895"/>
      <c r="E41" s="895"/>
      <c r="F41" s="896"/>
      <c r="H41" s="868"/>
      <c r="I41" s="868"/>
      <c r="J41" s="101"/>
      <c r="K41" s="101"/>
      <c r="L41" s="867"/>
      <c r="M41" s="867"/>
      <c r="N41" s="867"/>
    </row>
    <row r="42" spans="1:15" ht="15.95" customHeight="1">
      <c r="A42" s="219"/>
      <c r="B42" s="894"/>
      <c r="C42" s="895"/>
      <c r="D42" s="895"/>
      <c r="E42" s="895"/>
      <c r="F42" s="896"/>
      <c r="H42" s="868"/>
      <c r="I42" s="868"/>
      <c r="J42" s="101"/>
      <c r="K42" s="101"/>
      <c r="L42" s="867"/>
      <c r="M42" s="867"/>
      <c r="N42" s="867"/>
    </row>
    <row r="43" spans="1:15" ht="15.95" customHeight="1">
      <c r="A43" s="219"/>
      <c r="B43" s="894"/>
      <c r="C43" s="895"/>
      <c r="D43" s="895"/>
      <c r="E43" s="895"/>
      <c r="F43" s="896"/>
      <c r="H43" s="868"/>
      <c r="I43" s="868"/>
      <c r="J43" s="101"/>
      <c r="K43" s="101"/>
      <c r="L43" s="863"/>
      <c r="M43" s="863"/>
      <c r="N43" s="863"/>
    </row>
    <row r="44" spans="1:15" ht="15.95" customHeight="1">
      <c r="A44" s="219"/>
      <c r="B44" s="894"/>
      <c r="C44" s="895"/>
      <c r="D44" s="895"/>
      <c r="E44" s="895"/>
      <c r="F44" s="896"/>
      <c r="H44" s="868"/>
      <c r="I44" s="868"/>
      <c r="J44" s="101"/>
      <c r="K44" s="101"/>
      <c r="L44" s="863"/>
      <c r="M44" s="863"/>
      <c r="N44" s="863"/>
    </row>
    <row r="45" spans="1:15" ht="15.95" customHeight="1">
      <c r="A45" s="219"/>
      <c r="B45" s="894"/>
      <c r="C45" s="895"/>
      <c r="D45" s="895"/>
      <c r="E45" s="895"/>
      <c r="F45" s="896"/>
      <c r="H45" s="868"/>
      <c r="I45" s="868"/>
      <c r="J45" s="101"/>
      <c r="K45" s="101"/>
      <c r="L45" s="863"/>
      <c r="M45" s="863"/>
      <c r="N45" s="863"/>
    </row>
    <row r="46" spans="1:15" ht="15.95" customHeight="1">
      <c r="A46" s="222"/>
      <c r="B46" s="897"/>
      <c r="C46" s="898"/>
      <c r="D46" s="898"/>
      <c r="E46" s="898"/>
      <c r="F46" s="899"/>
      <c r="H46" s="868"/>
      <c r="I46" s="868"/>
      <c r="J46" s="101"/>
      <c r="K46" s="101"/>
      <c r="L46" s="863"/>
      <c r="M46" s="863"/>
      <c r="N46" s="863"/>
    </row>
    <row r="47" spans="1:15" ht="15.95" customHeight="1">
      <c r="H47" s="866" t="s">
        <v>1168</v>
      </c>
      <c r="I47" s="866"/>
      <c r="J47" s="217">
        <f>SUM(J41:J46)</f>
        <v>0</v>
      </c>
      <c r="K47" s="217"/>
      <c r="L47" s="863"/>
      <c r="M47" s="863"/>
      <c r="N47" s="863"/>
    </row>
    <row r="48" spans="1:15" ht="15.95" customHeight="1">
      <c r="A48" s="7" t="s">
        <v>1175</v>
      </c>
      <c r="B48" s="7" t="s">
        <v>1176</v>
      </c>
      <c r="G48" s="7"/>
      <c r="H48" s="7"/>
      <c r="I48" s="7"/>
      <c r="J48" s="7"/>
      <c r="K48" s="56" t="s">
        <v>254</v>
      </c>
      <c r="L48" s="834" t="str">
        <f>L1</f>
        <v>2025-350000-</v>
      </c>
      <c r="M48" s="834"/>
    </row>
    <row r="49" spans="1:22" ht="15.95" customHeight="1">
      <c r="A49" s="223" t="s">
        <v>1177</v>
      </c>
      <c r="H49" s="7"/>
      <c r="I49" s="7"/>
      <c r="J49" s="7"/>
      <c r="L49" s="7"/>
      <c r="M49" s="224"/>
    </row>
    <row r="50" spans="1:22" ht="15.95" customHeight="1">
      <c r="A50" s="225" t="s">
        <v>1178</v>
      </c>
      <c r="G50" s="7"/>
      <c r="H50" s="7"/>
    </row>
    <row r="51" spans="1:22" ht="15.95" customHeight="1" thickBot="1">
      <c r="A51" s="225" t="s">
        <v>1179</v>
      </c>
    </row>
    <row r="52" spans="1:22" ht="15.95" customHeight="1">
      <c r="A52" s="886"/>
      <c r="B52" s="888" t="s">
        <v>367</v>
      </c>
      <c r="C52" s="888" t="s">
        <v>1180</v>
      </c>
      <c r="D52" s="888" t="s">
        <v>1181</v>
      </c>
      <c r="E52" s="888" t="s">
        <v>1182</v>
      </c>
      <c r="F52" s="890" t="s">
        <v>1183</v>
      </c>
      <c r="G52" s="226" t="s">
        <v>357</v>
      </c>
      <c r="H52" s="227"/>
      <c r="I52" s="227"/>
      <c r="J52" s="227"/>
      <c r="K52" s="227"/>
      <c r="L52" s="228"/>
      <c r="M52" s="229" t="s">
        <v>365</v>
      </c>
      <c r="N52" s="230" t="s">
        <v>1166</v>
      </c>
      <c r="O52" s="900" t="s">
        <v>1184</v>
      </c>
      <c r="P52" s="7" t="s">
        <v>1185</v>
      </c>
    </row>
    <row r="53" spans="1:22" ht="15.95" customHeight="1" thickBot="1">
      <c r="A53" s="887"/>
      <c r="B53" s="889"/>
      <c r="C53" s="889"/>
      <c r="D53" s="889"/>
      <c r="E53" s="889"/>
      <c r="F53" s="889"/>
      <c r="G53" s="231" t="s">
        <v>1163</v>
      </c>
      <c r="H53" s="231" t="s">
        <v>1164</v>
      </c>
      <c r="I53" s="231" t="s">
        <v>1165</v>
      </c>
      <c r="J53" s="231" t="s">
        <v>365</v>
      </c>
      <c r="K53" s="232" t="s">
        <v>1186</v>
      </c>
      <c r="L53" s="233" t="s">
        <v>1187</v>
      </c>
      <c r="M53" s="234" t="s">
        <v>1188</v>
      </c>
      <c r="N53" s="235" t="s">
        <v>1189</v>
      </c>
      <c r="O53" s="901"/>
      <c r="P53" s="7" t="s">
        <v>372</v>
      </c>
      <c r="Q53" s="7" t="s">
        <v>370</v>
      </c>
      <c r="S53" s="7" t="s">
        <v>1190</v>
      </c>
      <c r="T53" s="7" t="s">
        <v>1191</v>
      </c>
      <c r="U53" s="7">
        <v>0</v>
      </c>
      <c r="V53" s="7" t="s">
        <v>1192</v>
      </c>
    </row>
    <row r="54" spans="1:22" ht="15.95" customHeight="1">
      <c r="A54" s="236" t="s">
        <v>1193</v>
      </c>
      <c r="B54" s="302" t="e">
        <f>H4</f>
        <v>#REF!</v>
      </c>
      <c r="C54" s="106"/>
      <c r="D54" s="106"/>
      <c r="E54" s="107"/>
      <c r="F54" s="107"/>
      <c r="G54" s="194">
        <f>VLOOKUP(E54,別表３!$B$9:$I$14,7,FALSE)</f>
        <v>0</v>
      </c>
      <c r="H54" s="194">
        <f>VLOOKUP($F54,別表３!$B$9:$I$14,7,FALSE)</f>
        <v>0</v>
      </c>
      <c r="I54" s="194">
        <f>VLOOKUP($F54,別表３!$B$9:$I$14,7,FALSE)</f>
        <v>0</v>
      </c>
      <c r="J54" s="194">
        <f>IF(F54=5,別表２!$E$4,0)</f>
        <v>0</v>
      </c>
      <c r="K54" s="194">
        <f>VLOOKUP($F54,別表３!$B$9:$I$14,5,FALSE)</f>
        <v>0</v>
      </c>
      <c r="L54" s="237" t="str">
        <f>IF(F54="","",VLOOKUP(F54,別表３!$B$9:$D$14,3,FALSE))</f>
        <v/>
      </c>
      <c r="M54" s="96"/>
      <c r="N54" s="96"/>
      <c r="O54" s="238">
        <f t="shared" ref="O54:O784" si="5">IF(J54=0,0,IF(M54="",J54,M54))+IF(N54="",K54,IF(L54&lt;=N54,L54,N54))+SUM(G54:I54)</f>
        <v>0</v>
      </c>
      <c r="P54" s="7">
        <f>IF(E54=5,G54,0)</f>
        <v>0</v>
      </c>
      <c r="Q54" s="7">
        <f t="shared" ref="Q54:Q784" si="6">IF(F54=5,O54-G54,0)</f>
        <v>0</v>
      </c>
      <c r="R54" s="7">
        <f>SUM(P54:Q54)</f>
        <v>0</v>
      </c>
      <c r="S54" s="7" t="str">
        <f>IF(E54="","",VLOOKUP(E54,$U$53:$V$58,2,FALSE))</f>
        <v/>
      </c>
      <c r="T54" s="7" t="str">
        <f>IF(F54="","",VLOOKUP(F54,$U$53:$V$58,2,FALSE))</f>
        <v/>
      </c>
      <c r="U54" s="7">
        <v>1</v>
      </c>
      <c r="V54" s="7" t="s">
        <v>1194</v>
      </c>
    </row>
    <row r="55" spans="1:22" ht="15.95" customHeight="1">
      <c r="A55" s="239" t="s">
        <v>1195</v>
      </c>
      <c r="B55" s="105"/>
      <c r="C55" s="108"/>
      <c r="D55" s="110"/>
      <c r="E55" s="109"/>
      <c r="F55" s="109"/>
      <c r="G55" s="195">
        <f>VLOOKUP(E55,別表３!$B$9:$I$14,7,FALSE)</f>
        <v>0</v>
      </c>
      <c r="H55" s="195">
        <f>VLOOKUP($F55,別表３!$B$9:$I$14,7,FALSE)</f>
        <v>0</v>
      </c>
      <c r="I55" s="195">
        <f>VLOOKUP($F55,別表３!$B$9:$I$14,7,FALSE)</f>
        <v>0</v>
      </c>
      <c r="J55" s="195">
        <f>IF(F55=5,別表２!$E$4,0)</f>
        <v>0</v>
      </c>
      <c r="K55" s="195">
        <f>VLOOKUP($F55,別表３!$B$9:$I$14,5,FALSE)</f>
        <v>0</v>
      </c>
      <c r="L55" s="240" t="str">
        <f>IF(F55="","",VLOOKUP(F55,別表３!$B$9:$D$14,3,FALSE))</f>
        <v/>
      </c>
      <c r="M55" s="98"/>
      <c r="N55" s="98"/>
      <c r="O55" s="241">
        <f t="shared" si="5"/>
        <v>0</v>
      </c>
      <c r="P55" s="7">
        <f t="shared" ref="P55:P784" si="7">IF(E55=5,G55,0)</f>
        <v>0</v>
      </c>
      <c r="Q55" s="7">
        <f t="shared" si="6"/>
        <v>0</v>
      </c>
      <c r="R55" s="7">
        <f t="shared" ref="R55:R784" si="8">SUM(P55:Q55)</f>
        <v>0</v>
      </c>
      <c r="S55" s="7" t="str">
        <f t="shared" ref="S55:S784" si="9">IF(E55="","",VLOOKUP(E55,$U$53:$V$58,2,FALSE))</f>
        <v/>
      </c>
      <c r="T55" s="7" t="str">
        <f t="shared" ref="T55:T784" si="10">IF(F55="","",VLOOKUP(F55,$U$53:$V$58,2,FALSE))</f>
        <v/>
      </c>
      <c r="U55" s="7">
        <v>2</v>
      </c>
      <c r="V55" s="7" t="s">
        <v>1196</v>
      </c>
    </row>
    <row r="56" spans="1:22" ht="15.95" customHeight="1">
      <c r="A56" s="239" t="s">
        <v>1197</v>
      </c>
      <c r="B56" s="105"/>
      <c r="C56" s="108"/>
      <c r="D56" s="108"/>
      <c r="E56" s="109"/>
      <c r="F56" s="109"/>
      <c r="G56" s="195">
        <f>VLOOKUP(E56,別表３!$B$9:$I$14,7,FALSE)</f>
        <v>0</v>
      </c>
      <c r="H56" s="195">
        <f>VLOOKUP($F56,別表３!$B$9:$I$14,7,FALSE)</f>
        <v>0</v>
      </c>
      <c r="I56" s="195">
        <f>VLOOKUP($F56,別表３!$B$9:$I$14,7,FALSE)</f>
        <v>0</v>
      </c>
      <c r="J56" s="195">
        <f>IF(F56=5,別表２!$E$4,0)</f>
        <v>0</v>
      </c>
      <c r="K56" s="195">
        <f>VLOOKUP($F56,別表３!$B$9:$I$14,5,FALSE)</f>
        <v>0</v>
      </c>
      <c r="L56" s="240" t="str">
        <f>IF(F56="","",VLOOKUP(F56,別表３!$B$9:$D$14,3,FALSE))</f>
        <v/>
      </c>
      <c r="M56" s="98"/>
      <c r="N56" s="98"/>
      <c r="O56" s="241">
        <f t="shared" si="5"/>
        <v>0</v>
      </c>
      <c r="P56" s="7">
        <f t="shared" si="7"/>
        <v>0</v>
      </c>
      <c r="Q56" s="7">
        <f t="shared" si="6"/>
        <v>0</v>
      </c>
      <c r="R56" s="7">
        <f t="shared" si="8"/>
        <v>0</v>
      </c>
      <c r="S56" s="7" t="str">
        <f t="shared" si="9"/>
        <v/>
      </c>
      <c r="T56" s="7" t="str">
        <f t="shared" si="10"/>
        <v/>
      </c>
      <c r="U56" s="7">
        <v>3</v>
      </c>
      <c r="V56" s="7" t="s">
        <v>1198</v>
      </c>
    </row>
    <row r="57" spans="1:22" ht="15.95" customHeight="1">
      <c r="A57" s="239" t="s">
        <v>1199</v>
      </c>
      <c r="B57" s="105"/>
      <c r="C57" s="108"/>
      <c r="D57" s="108"/>
      <c r="E57" s="109"/>
      <c r="F57" s="109"/>
      <c r="G57" s="195">
        <f>VLOOKUP(E57,別表３!$B$9:$I$14,7,FALSE)</f>
        <v>0</v>
      </c>
      <c r="H57" s="195">
        <f>VLOOKUP($F57,別表３!$B$9:$I$14,7,FALSE)</f>
        <v>0</v>
      </c>
      <c r="I57" s="195">
        <f>VLOOKUP($F57,別表３!$B$9:$I$14,7,FALSE)</f>
        <v>0</v>
      </c>
      <c r="J57" s="195">
        <f>IF(F57=5,別表２!$E$4,0)</f>
        <v>0</v>
      </c>
      <c r="K57" s="195">
        <f>VLOOKUP($F57,別表３!$B$9:$I$14,5,FALSE)</f>
        <v>0</v>
      </c>
      <c r="L57" s="240" t="str">
        <f>IF(F57="","",VLOOKUP(F57,別表３!$B$9:$D$14,3,FALSE))</f>
        <v/>
      </c>
      <c r="M57" s="98"/>
      <c r="N57" s="98"/>
      <c r="O57" s="241">
        <f t="shared" si="5"/>
        <v>0</v>
      </c>
      <c r="P57" s="7">
        <f t="shared" si="7"/>
        <v>0</v>
      </c>
      <c r="Q57" s="7">
        <f t="shared" si="6"/>
        <v>0</v>
      </c>
      <c r="R57" s="7">
        <f t="shared" si="8"/>
        <v>0</v>
      </c>
      <c r="S57" s="7" t="str">
        <f t="shared" si="9"/>
        <v/>
      </c>
      <c r="T57" s="7" t="str">
        <f t="shared" si="10"/>
        <v/>
      </c>
      <c r="U57" s="7">
        <v>4</v>
      </c>
      <c r="V57" s="7" t="s">
        <v>1200</v>
      </c>
    </row>
    <row r="58" spans="1:22" ht="15.95" customHeight="1">
      <c r="A58" s="239" t="s">
        <v>1201</v>
      </c>
      <c r="B58" s="105"/>
      <c r="C58" s="108"/>
      <c r="D58" s="108"/>
      <c r="E58" s="109"/>
      <c r="F58" s="109"/>
      <c r="G58" s="195">
        <f>VLOOKUP(E58,別表３!$B$9:$I$14,7,FALSE)</f>
        <v>0</v>
      </c>
      <c r="H58" s="195">
        <f>VLOOKUP($F58,別表３!$B$9:$I$14,7,FALSE)</f>
        <v>0</v>
      </c>
      <c r="I58" s="195">
        <f>VLOOKUP($F58,別表３!$B$9:$I$14,7,FALSE)</f>
        <v>0</v>
      </c>
      <c r="J58" s="195">
        <f>IF(F58=5,別表２!$E$4,0)</f>
        <v>0</v>
      </c>
      <c r="K58" s="195">
        <f>VLOOKUP($F58,別表３!$B$9:$I$14,5,FALSE)</f>
        <v>0</v>
      </c>
      <c r="L58" s="240" t="str">
        <f>IF(F58="","",VLOOKUP(F58,別表３!$B$9:$D$14,3,FALSE))</f>
        <v/>
      </c>
      <c r="M58" s="98"/>
      <c r="N58" s="98"/>
      <c r="O58" s="241">
        <f t="shared" si="5"/>
        <v>0</v>
      </c>
      <c r="P58" s="7">
        <f t="shared" si="7"/>
        <v>0</v>
      </c>
      <c r="Q58" s="7">
        <f t="shared" si="6"/>
        <v>0</v>
      </c>
      <c r="R58" s="7">
        <f t="shared" si="8"/>
        <v>0</v>
      </c>
      <c r="S58" s="7" t="str">
        <f t="shared" si="9"/>
        <v/>
      </c>
      <c r="T58" s="7" t="str">
        <f t="shared" si="10"/>
        <v/>
      </c>
      <c r="U58" s="7">
        <v>5</v>
      </c>
      <c r="V58" s="7" t="s">
        <v>1202</v>
      </c>
    </row>
    <row r="59" spans="1:22" ht="15.95" customHeight="1">
      <c r="A59" s="239" t="s">
        <v>1203</v>
      </c>
      <c r="B59" s="105"/>
      <c r="C59" s="108"/>
      <c r="D59" s="108"/>
      <c r="E59" s="109"/>
      <c r="F59" s="109"/>
      <c r="G59" s="195">
        <f>VLOOKUP(E59,別表３!$B$9:$I$14,7,FALSE)</f>
        <v>0</v>
      </c>
      <c r="H59" s="195">
        <f>VLOOKUP($F59,別表３!$B$9:$I$14,7,FALSE)</f>
        <v>0</v>
      </c>
      <c r="I59" s="195">
        <f>VLOOKUP($F59,別表３!$B$9:$I$14,7,FALSE)</f>
        <v>0</v>
      </c>
      <c r="J59" s="195">
        <f>IF(F59=5,別表２!$E$4,0)</f>
        <v>0</v>
      </c>
      <c r="K59" s="195">
        <f>VLOOKUP($F59,別表３!$B$9:$I$14,5,FALSE)</f>
        <v>0</v>
      </c>
      <c r="L59" s="240" t="str">
        <f>IF(F59="","",VLOOKUP(F59,別表３!$B$9:$D$14,3,FALSE))</f>
        <v/>
      </c>
      <c r="M59" s="98"/>
      <c r="N59" s="98"/>
      <c r="O59" s="241">
        <f t="shared" si="5"/>
        <v>0</v>
      </c>
      <c r="P59" s="7">
        <f t="shared" si="7"/>
        <v>0</v>
      </c>
      <c r="Q59" s="7">
        <f t="shared" si="6"/>
        <v>0</v>
      </c>
      <c r="R59" s="7">
        <f t="shared" si="8"/>
        <v>0</v>
      </c>
      <c r="S59" s="7" t="str">
        <f t="shared" si="9"/>
        <v/>
      </c>
      <c r="T59" s="7" t="str">
        <f t="shared" si="10"/>
        <v/>
      </c>
    </row>
    <row r="60" spans="1:22" ht="15.95" customHeight="1">
      <c r="A60" s="239" t="s">
        <v>1204</v>
      </c>
      <c r="B60" s="105"/>
      <c r="C60" s="108"/>
      <c r="D60" s="108"/>
      <c r="E60" s="109"/>
      <c r="F60" s="109"/>
      <c r="G60" s="195">
        <f>VLOOKUP(E60,別表３!$B$9:$I$14,7,FALSE)</f>
        <v>0</v>
      </c>
      <c r="H60" s="195">
        <f>VLOOKUP($F60,別表３!$B$9:$I$14,7,FALSE)</f>
        <v>0</v>
      </c>
      <c r="I60" s="195">
        <f>VLOOKUP($F60,別表３!$B$9:$I$14,7,FALSE)</f>
        <v>0</v>
      </c>
      <c r="J60" s="195">
        <f>IF(F60=5,別表２!$E$4,0)</f>
        <v>0</v>
      </c>
      <c r="K60" s="195">
        <f>VLOOKUP($F60,別表３!$B$9:$I$14,5,FALSE)</f>
        <v>0</v>
      </c>
      <c r="L60" s="240" t="str">
        <f>IF(F60="","",VLOOKUP(F60,別表３!$B$9:$D$14,3,FALSE))</f>
        <v/>
      </c>
      <c r="M60" s="98"/>
      <c r="N60" s="98"/>
      <c r="O60" s="241">
        <f t="shared" si="5"/>
        <v>0</v>
      </c>
      <c r="P60" s="7">
        <f t="shared" si="7"/>
        <v>0</v>
      </c>
      <c r="Q60" s="7">
        <f t="shared" si="6"/>
        <v>0</v>
      </c>
      <c r="R60" s="7">
        <f t="shared" si="8"/>
        <v>0</v>
      </c>
      <c r="S60" s="7" t="str">
        <f t="shared" si="9"/>
        <v/>
      </c>
      <c r="T60" s="7" t="str">
        <f t="shared" si="10"/>
        <v/>
      </c>
    </row>
    <row r="61" spans="1:22" ht="15.95" customHeight="1">
      <c r="A61" s="239" t="s">
        <v>1205</v>
      </c>
      <c r="B61" s="105"/>
      <c r="C61" s="108"/>
      <c r="D61" s="108"/>
      <c r="E61" s="109"/>
      <c r="F61" s="109"/>
      <c r="G61" s="195">
        <f>VLOOKUP(E61,別表３!$B$9:$I$14,7,FALSE)</f>
        <v>0</v>
      </c>
      <c r="H61" s="195">
        <f>VLOOKUP($F61,別表３!$B$9:$I$14,7,FALSE)</f>
        <v>0</v>
      </c>
      <c r="I61" s="195">
        <f>VLOOKUP($F61,別表３!$B$9:$I$14,7,FALSE)</f>
        <v>0</v>
      </c>
      <c r="J61" s="195">
        <f>IF(F61=5,別表２!$E$4,0)</f>
        <v>0</v>
      </c>
      <c r="K61" s="195">
        <f>VLOOKUP($F61,別表３!$B$9:$I$14,5,FALSE)</f>
        <v>0</v>
      </c>
      <c r="L61" s="240" t="str">
        <f>IF(F61="","",VLOOKUP(F61,別表３!$B$9:$D$14,3,FALSE))</f>
        <v/>
      </c>
      <c r="M61" s="98"/>
      <c r="N61" s="98"/>
      <c r="O61" s="241">
        <f t="shared" si="5"/>
        <v>0</v>
      </c>
      <c r="P61" s="7">
        <f t="shared" si="7"/>
        <v>0</v>
      </c>
      <c r="Q61" s="7">
        <f t="shared" si="6"/>
        <v>0</v>
      </c>
      <c r="R61" s="7">
        <f t="shared" si="8"/>
        <v>0</v>
      </c>
      <c r="S61" s="7" t="str">
        <f t="shared" si="9"/>
        <v/>
      </c>
      <c r="T61" s="7" t="str">
        <f t="shared" si="10"/>
        <v/>
      </c>
    </row>
    <row r="62" spans="1:22" ht="15.95" customHeight="1">
      <c r="A62" s="239" t="s">
        <v>1206</v>
      </c>
      <c r="B62" s="105"/>
      <c r="C62" s="108"/>
      <c r="D62" s="108"/>
      <c r="E62" s="109"/>
      <c r="F62" s="109"/>
      <c r="G62" s="195">
        <f>VLOOKUP(E62,別表３!$B$9:$I$14,7,FALSE)</f>
        <v>0</v>
      </c>
      <c r="H62" s="195">
        <f>VLOOKUP($F62,別表３!$B$9:$I$14,7,FALSE)</f>
        <v>0</v>
      </c>
      <c r="I62" s="195">
        <f>VLOOKUP($F62,別表３!$B$9:$I$14,7,FALSE)</f>
        <v>0</v>
      </c>
      <c r="J62" s="195">
        <f>IF(F62=5,別表２!$E$4,0)</f>
        <v>0</v>
      </c>
      <c r="K62" s="195">
        <f>VLOOKUP($F62,別表３!$B$9:$I$14,5,FALSE)</f>
        <v>0</v>
      </c>
      <c r="L62" s="240" t="str">
        <f>IF(F62="","",VLOOKUP(F62,別表３!$B$9:$D$14,3,FALSE))</f>
        <v/>
      </c>
      <c r="M62" s="98"/>
      <c r="N62" s="98"/>
      <c r="O62" s="241">
        <f t="shared" si="5"/>
        <v>0</v>
      </c>
      <c r="P62" s="7">
        <f t="shared" si="7"/>
        <v>0</v>
      </c>
      <c r="Q62" s="7">
        <f t="shared" si="6"/>
        <v>0</v>
      </c>
      <c r="R62" s="7">
        <f t="shared" si="8"/>
        <v>0</v>
      </c>
      <c r="S62" s="7" t="str">
        <f t="shared" si="9"/>
        <v/>
      </c>
      <c r="T62" s="7" t="str">
        <f t="shared" si="10"/>
        <v/>
      </c>
    </row>
    <row r="63" spans="1:22" ht="15.95" customHeight="1">
      <c r="A63" s="239" t="s">
        <v>1207</v>
      </c>
      <c r="B63" s="105"/>
      <c r="C63" s="108"/>
      <c r="D63" s="108"/>
      <c r="E63" s="109"/>
      <c r="F63" s="109"/>
      <c r="G63" s="195">
        <f>VLOOKUP(E63,別表３!$B$9:$I$14,7,FALSE)</f>
        <v>0</v>
      </c>
      <c r="H63" s="195">
        <f>VLOOKUP($F63,別表３!$B$9:$I$14,7,FALSE)</f>
        <v>0</v>
      </c>
      <c r="I63" s="195">
        <f>VLOOKUP($F63,別表３!$B$9:$I$14,7,FALSE)</f>
        <v>0</v>
      </c>
      <c r="J63" s="195">
        <f>IF(F63=5,別表２!$E$4,0)</f>
        <v>0</v>
      </c>
      <c r="K63" s="195">
        <f>VLOOKUP($F63,別表３!$B$9:$I$14,5,FALSE)</f>
        <v>0</v>
      </c>
      <c r="L63" s="240" t="str">
        <f>IF(F63="","",VLOOKUP(F63,別表３!$B$9:$D$14,3,FALSE))</f>
        <v/>
      </c>
      <c r="M63" s="98"/>
      <c r="N63" s="98"/>
      <c r="O63" s="241">
        <f t="shared" si="5"/>
        <v>0</v>
      </c>
      <c r="P63" s="7">
        <f t="shared" si="7"/>
        <v>0</v>
      </c>
      <c r="Q63" s="7">
        <f t="shared" si="6"/>
        <v>0</v>
      </c>
      <c r="R63" s="7">
        <f t="shared" si="8"/>
        <v>0</v>
      </c>
      <c r="S63" s="7" t="str">
        <f t="shared" si="9"/>
        <v/>
      </c>
      <c r="T63" s="7" t="str">
        <f t="shared" si="10"/>
        <v/>
      </c>
    </row>
    <row r="64" spans="1:22" ht="15.95" customHeight="1">
      <c r="A64" s="239" t="s">
        <v>1208</v>
      </c>
      <c r="B64" s="105"/>
      <c r="C64" s="108"/>
      <c r="D64" s="108"/>
      <c r="E64" s="109"/>
      <c r="F64" s="109"/>
      <c r="G64" s="195">
        <f>VLOOKUP(E64,別表３!$B$9:$I$14,7,FALSE)</f>
        <v>0</v>
      </c>
      <c r="H64" s="195">
        <f>VLOOKUP($F64,別表３!$B$9:$I$14,7,FALSE)</f>
        <v>0</v>
      </c>
      <c r="I64" s="195">
        <f>VLOOKUP($F64,別表３!$B$9:$I$14,7,FALSE)</f>
        <v>0</v>
      </c>
      <c r="J64" s="195">
        <f>IF(F64=5,別表２!$E$4,0)</f>
        <v>0</v>
      </c>
      <c r="K64" s="195">
        <f>VLOOKUP($F64,別表３!$B$9:$I$14,5,FALSE)</f>
        <v>0</v>
      </c>
      <c r="L64" s="240" t="str">
        <f>IF(F64="","",VLOOKUP(F64,別表３!$B$9:$D$14,3,FALSE))</f>
        <v/>
      </c>
      <c r="M64" s="98"/>
      <c r="N64" s="98"/>
      <c r="O64" s="241">
        <f t="shared" si="5"/>
        <v>0</v>
      </c>
      <c r="P64" s="7">
        <f t="shared" si="7"/>
        <v>0</v>
      </c>
      <c r="Q64" s="7">
        <f t="shared" si="6"/>
        <v>0</v>
      </c>
      <c r="R64" s="7">
        <f t="shared" si="8"/>
        <v>0</v>
      </c>
      <c r="S64" s="7" t="str">
        <f t="shared" si="9"/>
        <v/>
      </c>
      <c r="T64" s="7" t="str">
        <f t="shared" si="10"/>
        <v/>
      </c>
    </row>
    <row r="65" spans="1:20" ht="15.95" customHeight="1">
      <c r="A65" s="239" t="s">
        <v>1209</v>
      </c>
      <c r="B65" s="105"/>
      <c r="C65" s="108"/>
      <c r="D65" s="108"/>
      <c r="E65" s="109"/>
      <c r="F65" s="109"/>
      <c r="G65" s="195">
        <f>VLOOKUP(E65,別表３!$B$9:$I$14,7,FALSE)</f>
        <v>0</v>
      </c>
      <c r="H65" s="195">
        <f>VLOOKUP($F65,別表３!$B$9:$I$14,7,FALSE)</f>
        <v>0</v>
      </c>
      <c r="I65" s="195">
        <f>VLOOKUP($F65,別表３!$B$9:$I$14,7,FALSE)</f>
        <v>0</v>
      </c>
      <c r="J65" s="195">
        <f>IF(F65=5,別表２!$E$4,0)</f>
        <v>0</v>
      </c>
      <c r="K65" s="195">
        <f>VLOOKUP($F65,別表３!$B$9:$I$14,5,FALSE)</f>
        <v>0</v>
      </c>
      <c r="L65" s="240" t="str">
        <f>IF(F65="","",VLOOKUP(F65,別表３!$B$9:$D$14,3,FALSE))</f>
        <v/>
      </c>
      <c r="M65" s="98"/>
      <c r="N65" s="98"/>
      <c r="O65" s="241">
        <f t="shared" si="5"/>
        <v>0</v>
      </c>
      <c r="P65" s="7">
        <f t="shared" si="7"/>
        <v>0</v>
      </c>
      <c r="Q65" s="7">
        <f t="shared" si="6"/>
        <v>0</v>
      </c>
      <c r="R65" s="7">
        <f t="shared" si="8"/>
        <v>0</v>
      </c>
      <c r="S65" s="7" t="str">
        <f t="shared" si="9"/>
        <v/>
      </c>
      <c r="T65" s="7" t="str">
        <f t="shared" si="10"/>
        <v/>
      </c>
    </row>
    <row r="66" spans="1:20" ht="15.95" customHeight="1">
      <c r="A66" s="239" t="s">
        <v>1210</v>
      </c>
      <c r="B66" s="105"/>
      <c r="C66" s="108"/>
      <c r="D66" s="108"/>
      <c r="E66" s="109"/>
      <c r="F66" s="109"/>
      <c r="G66" s="195">
        <f>VLOOKUP(E66,別表３!$B$9:$I$14,7,FALSE)</f>
        <v>0</v>
      </c>
      <c r="H66" s="195">
        <f>VLOOKUP($F66,別表３!$B$9:$I$14,7,FALSE)</f>
        <v>0</v>
      </c>
      <c r="I66" s="195">
        <f>VLOOKUP($F66,別表３!$B$9:$I$14,7,FALSE)</f>
        <v>0</v>
      </c>
      <c r="J66" s="195">
        <f>IF(F66=5,別表２!$E$4,0)</f>
        <v>0</v>
      </c>
      <c r="K66" s="195">
        <f>VLOOKUP($F66,別表３!$B$9:$I$14,5,FALSE)</f>
        <v>0</v>
      </c>
      <c r="L66" s="240" t="str">
        <f>IF(F66="","",VLOOKUP(F66,別表３!$B$9:$D$14,3,FALSE))</f>
        <v/>
      </c>
      <c r="M66" s="98"/>
      <c r="N66" s="98"/>
      <c r="O66" s="241">
        <f t="shared" si="5"/>
        <v>0</v>
      </c>
      <c r="P66" s="7">
        <f>IF(E66=5,G66,0)</f>
        <v>0</v>
      </c>
      <c r="Q66" s="7">
        <f t="shared" si="6"/>
        <v>0</v>
      </c>
      <c r="R66" s="7">
        <f t="shared" si="8"/>
        <v>0</v>
      </c>
      <c r="S66" s="7" t="str">
        <f t="shared" si="9"/>
        <v/>
      </c>
      <c r="T66" s="7" t="str">
        <f t="shared" si="10"/>
        <v/>
      </c>
    </row>
    <row r="67" spans="1:20" s="223" customFormat="1" ht="15.95" customHeight="1">
      <c r="A67" s="239" t="s">
        <v>1211</v>
      </c>
      <c r="B67" s="105"/>
      <c r="C67" s="108"/>
      <c r="D67" s="108"/>
      <c r="E67" s="108"/>
      <c r="F67" s="108"/>
      <c r="G67" s="243">
        <f>VLOOKUP(E67,別表３!$B$9:$I$14,7,FALSE)</f>
        <v>0</v>
      </c>
      <c r="H67" s="243">
        <f>VLOOKUP($F67,別表３!$B$9:$I$14,7,FALSE)</f>
        <v>0</v>
      </c>
      <c r="I67" s="243">
        <f>VLOOKUP($F67,別表３!$B$9:$I$14,7,FALSE)</f>
        <v>0</v>
      </c>
      <c r="J67" s="243">
        <f>IF(F67=5,別表２!$E$4,0)</f>
        <v>0</v>
      </c>
      <c r="K67" s="243">
        <f>VLOOKUP($F67,別表３!$B$9:$I$14,5,FALSE)</f>
        <v>0</v>
      </c>
      <c r="L67" s="244" t="str">
        <f>IF(F67="","",VLOOKUP(F67,別表３!$B$9:$D$14,3,FALSE))</f>
        <v/>
      </c>
      <c r="M67" s="103"/>
      <c r="N67" s="103"/>
      <c r="O67" s="245">
        <f t="shared" si="5"/>
        <v>0</v>
      </c>
      <c r="P67" s="7">
        <f t="shared" si="7"/>
        <v>0</v>
      </c>
      <c r="Q67" s="7">
        <f t="shared" si="6"/>
        <v>0</v>
      </c>
      <c r="R67" s="7">
        <f t="shared" si="8"/>
        <v>0</v>
      </c>
      <c r="S67" s="7" t="str">
        <f t="shared" si="9"/>
        <v/>
      </c>
      <c r="T67" s="7" t="str">
        <f t="shared" si="10"/>
        <v/>
      </c>
    </row>
    <row r="68" spans="1:20" s="223" customFormat="1" ht="15.95" customHeight="1">
      <c r="A68" s="239" t="s">
        <v>1212</v>
      </c>
      <c r="B68" s="105"/>
      <c r="C68" s="108"/>
      <c r="D68" s="108"/>
      <c r="E68" s="108"/>
      <c r="F68" s="108"/>
      <c r="G68" s="243">
        <f>VLOOKUP(E68,別表３!$B$9:$I$14,7,FALSE)</f>
        <v>0</v>
      </c>
      <c r="H68" s="243">
        <f>VLOOKUP($F68,別表３!$B$9:$I$14,7,FALSE)</f>
        <v>0</v>
      </c>
      <c r="I68" s="243">
        <f>VLOOKUP($F68,別表３!$B$9:$I$14,7,FALSE)</f>
        <v>0</v>
      </c>
      <c r="J68" s="243">
        <f>IF(F68=5,別表２!$E$4,0)</f>
        <v>0</v>
      </c>
      <c r="K68" s="243">
        <f>VLOOKUP($F68,別表３!$B$9:$I$14,5,FALSE)</f>
        <v>0</v>
      </c>
      <c r="L68" s="244" t="str">
        <f>IF(F68="","",VLOOKUP(F68,別表３!$B$9:$D$14,3,FALSE))</f>
        <v/>
      </c>
      <c r="M68" s="103"/>
      <c r="N68" s="103"/>
      <c r="O68" s="245">
        <f t="shared" si="5"/>
        <v>0</v>
      </c>
      <c r="P68" s="7">
        <f t="shared" si="7"/>
        <v>0</v>
      </c>
      <c r="Q68" s="7">
        <f t="shared" si="6"/>
        <v>0</v>
      </c>
      <c r="R68" s="7">
        <f t="shared" si="8"/>
        <v>0</v>
      </c>
      <c r="S68" s="7" t="str">
        <f t="shared" si="9"/>
        <v/>
      </c>
      <c r="T68" s="7" t="str">
        <f t="shared" si="10"/>
        <v/>
      </c>
    </row>
    <row r="69" spans="1:20" s="223" customFormat="1" ht="15.95" customHeight="1">
      <c r="A69" s="239" t="s">
        <v>1213</v>
      </c>
      <c r="B69" s="105"/>
      <c r="C69" s="110"/>
      <c r="D69" s="110"/>
      <c r="E69" s="108"/>
      <c r="F69" s="108"/>
      <c r="G69" s="243">
        <f>VLOOKUP(E69,別表３!$B$9:$I$14,7,FALSE)</f>
        <v>0</v>
      </c>
      <c r="H69" s="243">
        <f>VLOOKUP($F69,別表３!$B$9:$I$14,7,FALSE)</f>
        <v>0</v>
      </c>
      <c r="I69" s="243">
        <f>VLOOKUP($F69,別表３!$B$9:$I$14,7,FALSE)</f>
        <v>0</v>
      </c>
      <c r="J69" s="243">
        <f>IF(F69=5,別表２!$E$4,0)</f>
        <v>0</v>
      </c>
      <c r="K69" s="243">
        <f>VLOOKUP($F69,別表３!$B$9:$I$14,5,FALSE)</f>
        <v>0</v>
      </c>
      <c r="L69" s="244" t="str">
        <f>IF(F69="","",VLOOKUP(F69,別表３!$B$9:$D$14,3,FALSE))</f>
        <v/>
      </c>
      <c r="M69" s="103"/>
      <c r="N69" s="103"/>
      <c r="O69" s="245">
        <f t="shared" si="5"/>
        <v>0</v>
      </c>
      <c r="P69" s="7">
        <f t="shared" si="7"/>
        <v>0</v>
      </c>
      <c r="Q69" s="7">
        <f t="shared" si="6"/>
        <v>0</v>
      </c>
      <c r="R69" s="7">
        <f t="shared" si="8"/>
        <v>0</v>
      </c>
      <c r="S69" s="7" t="str">
        <f t="shared" si="9"/>
        <v/>
      </c>
      <c r="T69" s="7" t="str">
        <f t="shared" si="10"/>
        <v/>
      </c>
    </row>
    <row r="70" spans="1:20" s="223" customFormat="1" ht="15.95" customHeight="1">
      <c r="A70" s="239" t="s">
        <v>1214</v>
      </c>
      <c r="B70" s="105"/>
      <c r="C70" s="108"/>
      <c r="D70" s="108"/>
      <c r="E70" s="108"/>
      <c r="F70" s="108"/>
      <c r="G70" s="243">
        <f>VLOOKUP(E70,別表３!$B$9:$I$14,7,FALSE)</f>
        <v>0</v>
      </c>
      <c r="H70" s="243">
        <f>VLOOKUP($F70,別表３!$B$9:$I$14,7,FALSE)</f>
        <v>0</v>
      </c>
      <c r="I70" s="243">
        <f>VLOOKUP($F70,別表３!$B$9:$I$14,7,FALSE)</f>
        <v>0</v>
      </c>
      <c r="J70" s="243">
        <f>IF(F70=5,別表２!$E$4,0)</f>
        <v>0</v>
      </c>
      <c r="K70" s="243">
        <f>VLOOKUP($F70,別表３!$B$9:$I$14,5,FALSE)</f>
        <v>0</v>
      </c>
      <c r="L70" s="244" t="str">
        <f>IF(F70="","",VLOOKUP(F70,別表３!$B$9:$D$14,3,FALSE))</f>
        <v/>
      </c>
      <c r="M70" s="103"/>
      <c r="N70" s="103"/>
      <c r="O70" s="245">
        <f t="shared" si="5"/>
        <v>0</v>
      </c>
      <c r="P70" s="7">
        <f t="shared" si="7"/>
        <v>0</v>
      </c>
      <c r="Q70" s="7">
        <f t="shared" si="6"/>
        <v>0</v>
      </c>
      <c r="R70" s="7">
        <f t="shared" si="8"/>
        <v>0</v>
      </c>
      <c r="S70" s="7" t="str">
        <f t="shared" si="9"/>
        <v/>
      </c>
      <c r="T70" s="7" t="str">
        <f t="shared" si="10"/>
        <v/>
      </c>
    </row>
    <row r="71" spans="1:20" ht="15.95" customHeight="1">
      <c r="A71" s="239" t="s">
        <v>1215</v>
      </c>
      <c r="B71" s="105"/>
      <c r="C71" s="108"/>
      <c r="D71" s="108"/>
      <c r="E71" s="109"/>
      <c r="F71" s="109"/>
      <c r="G71" s="195">
        <f>VLOOKUP(E71,別表３!$B$9:$I$14,7,FALSE)</f>
        <v>0</v>
      </c>
      <c r="H71" s="195">
        <f>VLOOKUP($F71,別表３!$B$9:$I$14,7,FALSE)</f>
        <v>0</v>
      </c>
      <c r="I71" s="195">
        <f>VLOOKUP($F71,別表３!$B$9:$I$14,7,FALSE)</f>
        <v>0</v>
      </c>
      <c r="J71" s="195">
        <f>IF(F71=5,別表２!$E$4,0)</f>
        <v>0</v>
      </c>
      <c r="K71" s="195">
        <f>VLOOKUP($F71,別表３!$B$9:$I$14,5,FALSE)</f>
        <v>0</v>
      </c>
      <c r="L71" s="240" t="str">
        <f>IF(F71="","",VLOOKUP(F71,別表３!$B$9:$D$14,3,FALSE))</f>
        <v/>
      </c>
      <c r="M71" s="98"/>
      <c r="N71" s="98"/>
      <c r="O71" s="241">
        <f t="shared" si="5"/>
        <v>0</v>
      </c>
      <c r="P71" s="7">
        <f t="shared" si="7"/>
        <v>0</v>
      </c>
      <c r="Q71" s="7">
        <f t="shared" si="6"/>
        <v>0</v>
      </c>
      <c r="R71" s="7">
        <f t="shared" si="8"/>
        <v>0</v>
      </c>
      <c r="S71" s="7" t="str">
        <f t="shared" si="9"/>
        <v/>
      </c>
      <c r="T71" s="7" t="str">
        <f t="shared" si="10"/>
        <v/>
      </c>
    </row>
    <row r="72" spans="1:20" ht="15.95" customHeight="1">
      <c r="A72" s="239" t="s">
        <v>1216</v>
      </c>
      <c r="B72" s="105"/>
      <c r="C72" s="108"/>
      <c r="D72" s="108"/>
      <c r="E72" s="109"/>
      <c r="F72" s="109"/>
      <c r="G72" s="195">
        <f>VLOOKUP(E72,別表３!$B$9:$I$14,7,FALSE)</f>
        <v>0</v>
      </c>
      <c r="H72" s="195">
        <f>VLOOKUP($F72,別表３!$B$9:$I$14,7,FALSE)</f>
        <v>0</v>
      </c>
      <c r="I72" s="195">
        <f>VLOOKUP($F72,別表３!$B$9:$I$14,7,FALSE)</f>
        <v>0</v>
      </c>
      <c r="J72" s="195">
        <f>IF(F72=5,別表２!$E$4,0)</f>
        <v>0</v>
      </c>
      <c r="K72" s="195">
        <f>VLOOKUP($F72,別表３!$B$9:$I$14,5,FALSE)</f>
        <v>0</v>
      </c>
      <c r="L72" s="240" t="str">
        <f>IF(F72="","",VLOOKUP(F72,別表３!$B$9:$D$14,3,FALSE))</f>
        <v/>
      </c>
      <c r="M72" s="98"/>
      <c r="N72" s="98"/>
      <c r="O72" s="241">
        <f t="shared" si="5"/>
        <v>0</v>
      </c>
      <c r="P72" s="7">
        <f t="shared" si="7"/>
        <v>0</v>
      </c>
      <c r="Q72" s="7">
        <f t="shared" si="6"/>
        <v>0</v>
      </c>
      <c r="R72" s="7">
        <f t="shared" si="8"/>
        <v>0</v>
      </c>
      <c r="S72" s="7" t="str">
        <f t="shared" si="9"/>
        <v/>
      </c>
      <c r="T72" s="7" t="str">
        <f t="shared" si="10"/>
        <v/>
      </c>
    </row>
    <row r="73" spans="1:20" ht="15.95" customHeight="1">
      <c r="A73" s="239" t="s">
        <v>1217</v>
      </c>
      <c r="B73" s="105"/>
      <c r="C73" s="108"/>
      <c r="D73" s="108"/>
      <c r="E73" s="109"/>
      <c r="F73" s="109"/>
      <c r="G73" s="195">
        <f>VLOOKUP(E73,別表３!$B$9:$I$14,7,FALSE)</f>
        <v>0</v>
      </c>
      <c r="H73" s="195">
        <f>VLOOKUP($F73,別表３!$B$9:$I$14,7,FALSE)</f>
        <v>0</v>
      </c>
      <c r="I73" s="195">
        <f>VLOOKUP($F73,別表３!$B$9:$I$14,7,FALSE)</f>
        <v>0</v>
      </c>
      <c r="J73" s="195">
        <f>IF(F73=5,別表２!$E$4,0)</f>
        <v>0</v>
      </c>
      <c r="K73" s="195">
        <f>VLOOKUP($F73,別表３!$B$9:$I$14,5,FALSE)</f>
        <v>0</v>
      </c>
      <c r="L73" s="240" t="str">
        <f>IF(F73="","",VLOOKUP(F73,別表３!$B$9:$D$14,3,FALSE))</f>
        <v/>
      </c>
      <c r="M73" s="98"/>
      <c r="N73" s="98"/>
      <c r="O73" s="241">
        <f t="shared" si="5"/>
        <v>0</v>
      </c>
      <c r="P73" s="7">
        <f t="shared" si="7"/>
        <v>0</v>
      </c>
      <c r="Q73" s="7">
        <f t="shared" si="6"/>
        <v>0</v>
      </c>
      <c r="R73" s="7">
        <f t="shared" si="8"/>
        <v>0</v>
      </c>
      <c r="S73" s="7" t="str">
        <f t="shared" si="9"/>
        <v/>
      </c>
      <c r="T73" s="7" t="str">
        <f t="shared" si="10"/>
        <v/>
      </c>
    </row>
    <row r="74" spans="1:20" ht="15.95" customHeight="1">
      <c r="A74" s="239" t="s">
        <v>1218</v>
      </c>
      <c r="B74" s="105"/>
      <c r="C74" s="108"/>
      <c r="D74" s="108"/>
      <c r="E74" s="109"/>
      <c r="F74" s="109"/>
      <c r="G74" s="195">
        <f>VLOOKUP(E74,別表３!$B$9:$I$14,7,FALSE)</f>
        <v>0</v>
      </c>
      <c r="H74" s="195">
        <f>VLOOKUP($F74,別表３!$B$9:$I$14,7,FALSE)</f>
        <v>0</v>
      </c>
      <c r="I74" s="195">
        <f>VLOOKUP($F74,別表３!$B$9:$I$14,7,FALSE)</f>
        <v>0</v>
      </c>
      <c r="J74" s="195">
        <f>IF(F74=5,別表２!$E$4,0)</f>
        <v>0</v>
      </c>
      <c r="K74" s="195">
        <f>VLOOKUP($F74,別表３!$B$9:$I$14,5,FALSE)</f>
        <v>0</v>
      </c>
      <c r="L74" s="240" t="str">
        <f>IF(F74="","",VLOOKUP(F74,別表３!$B$9:$D$14,3,FALSE))</f>
        <v/>
      </c>
      <c r="M74" s="98"/>
      <c r="N74" s="98"/>
      <c r="O74" s="241">
        <f t="shared" si="5"/>
        <v>0</v>
      </c>
      <c r="P74" s="7">
        <f t="shared" si="7"/>
        <v>0</v>
      </c>
      <c r="Q74" s="7">
        <f t="shared" si="6"/>
        <v>0</v>
      </c>
      <c r="R74" s="7">
        <f t="shared" si="8"/>
        <v>0</v>
      </c>
      <c r="S74" s="7" t="str">
        <f t="shared" si="9"/>
        <v/>
      </c>
      <c r="T74" s="7" t="str">
        <f t="shared" si="10"/>
        <v/>
      </c>
    </row>
    <row r="75" spans="1:20" ht="15.95" customHeight="1">
      <c r="A75" s="239" t="s">
        <v>1219</v>
      </c>
      <c r="B75" s="105"/>
      <c r="C75" s="108"/>
      <c r="D75" s="108"/>
      <c r="E75" s="109"/>
      <c r="F75" s="109"/>
      <c r="G75" s="195">
        <f>VLOOKUP(E75,別表３!$B$9:$I$14,7,FALSE)</f>
        <v>0</v>
      </c>
      <c r="H75" s="195">
        <f>VLOOKUP($F75,別表３!$B$9:$I$14,7,FALSE)</f>
        <v>0</v>
      </c>
      <c r="I75" s="195">
        <f>VLOOKUP($F75,別表３!$B$9:$I$14,7,FALSE)</f>
        <v>0</v>
      </c>
      <c r="J75" s="195">
        <f>IF(F75=5,別表２!$E$4,0)</f>
        <v>0</v>
      </c>
      <c r="K75" s="195">
        <f>VLOOKUP($F75,別表３!$B$9:$I$14,5,FALSE)</f>
        <v>0</v>
      </c>
      <c r="L75" s="240" t="str">
        <f>IF(F75="","",VLOOKUP(F75,別表３!$B$9:$D$14,3,FALSE))</f>
        <v/>
      </c>
      <c r="M75" s="98"/>
      <c r="N75" s="98"/>
      <c r="O75" s="241">
        <f t="shared" si="5"/>
        <v>0</v>
      </c>
      <c r="P75" s="7">
        <f t="shared" si="7"/>
        <v>0</v>
      </c>
      <c r="Q75" s="7">
        <f t="shared" si="6"/>
        <v>0</v>
      </c>
      <c r="R75" s="7">
        <f t="shared" si="8"/>
        <v>0</v>
      </c>
      <c r="S75" s="7" t="str">
        <f t="shared" si="9"/>
        <v/>
      </c>
      <c r="T75" s="7" t="str">
        <f t="shared" si="10"/>
        <v/>
      </c>
    </row>
    <row r="76" spans="1:20" ht="15.95" customHeight="1">
      <c r="A76" s="239" t="s">
        <v>1220</v>
      </c>
      <c r="B76" s="105"/>
      <c r="C76" s="108"/>
      <c r="D76" s="108"/>
      <c r="E76" s="109"/>
      <c r="F76" s="109"/>
      <c r="G76" s="195">
        <f>VLOOKUP(E76,別表３!$B$9:$I$14,7,FALSE)</f>
        <v>0</v>
      </c>
      <c r="H76" s="195">
        <f>VLOOKUP($F76,別表３!$B$9:$I$14,7,FALSE)</f>
        <v>0</v>
      </c>
      <c r="I76" s="195">
        <f>VLOOKUP($F76,別表３!$B$9:$I$14,7,FALSE)</f>
        <v>0</v>
      </c>
      <c r="J76" s="195">
        <f>IF(F76=5,別表２!$E$4,0)</f>
        <v>0</v>
      </c>
      <c r="K76" s="195">
        <f>VLOOKUP($F76,別表３!$B$9:$I$14,5,FALSE)</f>
        <v>0</v>
      </c>
      <c r="L76" s="240" t="str">
        <f>IF(F76="","",VLOOKUP(F76,別表３!$B$9:$D$14,3,FALSE))</f>
        <v/>
      </c>
      <c r="M76" s="98"/>
      <c r="N76" s="98"/>
      <c r="O76" s="241">
        <f t="shared" si="5"/>
        <v>0</v>
      </c>
      <c r="P76" s="7">
        <f t="shared" si="7"/>
        <v>0</v>
      </c>
      <c r="Q76" s="7">
        <f t="shared" si="6"/>
        <v>0</v>
      </c>
      <c r="R76" s="7">
        <f t="shared" si="8"/>
        <v>0</v>
      </c>
      <c r="S76" s="7" t="str">
        <f t="shared" si="9"/>
        <v/>
      </c>
      <c r="T76" s="7" t="str">
        <f t="shared" si="10"/>
        <v/>
      </c>
    </row>
    <row r="77" spans="1:20" ht="15.95" customHeight="1">
      <c r="A77" s="239" t="s">
        <v>1221</v>
      </c>
      <c r="B77" s="105"/>
      <c r="C77" s="109"/>
      <c r="D77" s="109"/>
      <c r="E77" s="109"/>
      <c r="F77" s="109"/>
      <c r="G77" s="195">
        <f>VLOOKUP(E77,別表３!$B$9:$I$14,7,FALSE)</f>
        <v>0</v>
      </c>
      <c r="H77" s="195">
        <f>VLOOKUP($F77,別表３!$B$9:$I$14,7,FALSE)</f>
        <v>0</v>
      </c>
      <c r="I77" s="195">
        <f>VLOOKUP($F77,別表３!$B$9:$I$14,7,FALSE)</f>
        <v>0</v>
      </c>
      <c r="J77" s="195">
        <f>IF(F77=5,別表２!$E$4,0)</f>
        <v>0</v>
      </c>
      <c r="K77" s="195">
        <f>VLOOKUP($F77,別表３!$B$9:$I$14,5,FALSE)</f>
        <v>0</v>
      </c>
      <c r="L77" s="240" t="str">
        <f>IF(F77="","",VLOOKUP(F77,別表３!$B$9:$D$14,3,FALSE))</f>
        <v/>
      </c>
      <c r="M77" s="98"/>
      <c r="N77" s="98"/>
      <c r="O77" s="241">
        <f t="shared" si="5"/>
        <v>0</v>
      </c>
      <c r="P77" s="7">
        <f t="shared" si="7"/>
        <v>0</v>
      </c>
      <c r="Q77" s="7">
        <f t="shared" si="6"/>
        <v>0</v>
      </c>
      <c r="R77" s="7">
        <f t="shared" si="8"/>
        <v>0</v>
      </c>
      <c r="S77" s="7" t="str">
        <f t="shared" si="9"/>
        <v/>
      </c>
      <c r="T77" s="7" t="str">
        <f t="shared" si="10"/>
        <v/>
      </c>
    </row>
    <row r="78" spans="1:20" ht="15.95" customHeight="1">
      <c r="A78" s="239" t="s">
        <v>1222</v>
      </c>
      <c r="B78" s="105"/>
      <c r="C78" s="109"/>
      <c r="D78" s="109"/>
      <c r="E78" s="109"/>
      <c r="F78" s="109"/>
      <c r="G78" s="195">
        <f>VLOOKUP(E78,別表３!$B$9:$I$14,7,FALSE)</f>
        <v>0</v>
      </c>
      <c r="H78" s="195">
        <f>VLOOKUP($F78,別表３!$B$9:$I$14,7,FALSE)</f>
        <v>0</v>
      </c>
      <c r="I78" s="195">
        <f>VLOOKUP($F78,別表３!$B$9:$I$14,7,FALSE)</f>
        <v>0</v>
      </c>
      <c r="J78" s="195">
        <f>IF(F78=5,別表２!$E$4,0)</f>
        <v>0</v>
      </c>
      <c r="K78" s="195">
        <f>VLOOKUP($F78,別表３!$B$9:$I$14,5,FALSE)</f>
        <v>0</v>
      </c>
      <c r="L78" s="240" t="str">
        <f>IF(F78="","",VLOOKUP(F78,別表３!$B$9:$D$14,3,FALSE))</f>
        <v/>
      </c>
      <c r="M78" s="98"/>
      <c r="N78" s="98"/>
      <c r="O78" s="241">
        <f t="shared" si="5"/>
        <v>0</v>
      </c>
      <c r="P78" s="7">
        <f t="shared" si="7"/>
        <v>0</v>
      </c>
      <c r="Q78" s="7">
        <f t="shared" si="6"/>
        <v>0</v>
      </c>
      <c r="R78" s="7">
        <f t="shared" si="8"/>
        <v>0</v>
      </c>
      <c r="S78" s="7" t="str">
        <f t="shared" si="9"/>
        <v/>
      </c>
      <c r="T78" s="7" t="str">
        <f t="shared" si="10"/>
        <v/>
      </c>
    </row>
    <row r="79" spans="1:20" ht="15.95" customHeight="1">
      <c r="A79" s="239" t="s">
        <v>1223</v>
      </c>
      <c r="B79" s="105"/>
      <c r="C79" s="109"/>
      <c r="D79" s="109"/>
      <c r="E79" s="109"/>
      <c r="F79" s="109"/>
      <c r="G79" s="195">
        <f>VLOOKUP(E79,別表３!$B$9:$I$14,7,FALSE)</f>
        <v>0</v>
      </c>
      <c r="H79" s="195">
        <f>VLOOKUP($F79,別表３!$B$9:$I$14,7,FALSE)</f>
        <v>0</v>
      </c>
      <c r="I79" s="195">
        <f>VLOOKUP($F79,別表３!$B$9:$I$14,7,FALSE)</f>
        <v>0</v>
      </c>
      <c r="J79" s="195">
        <f>IF(F79=5,別表２!$E$4,0)</f>
        <v>0</v>
      </c>
      <c r="K79" s="195">
        <f>VLOOKUP($F79,別表３!$B$9:$I$14,5,FALSE)</f>
        <v>0</v>
      </c>
      <c r="L79" s="240" t="str">
        <f>IF(F79="","",VLOOKUP(F79,別表３!$B$9:$D$14,3,FALSE))</f>
        <v/>
      </c>
      <c r="M79" s="98"/>
      <c r="N79" s="98"/>
      <c r="O79" s="241">
        <f t="shared" si="5"/>
        <v>0</v>
      </c>
      <c r="P79" s="7">
        <f t="shared" si="7"/>
        <v>0</v>
      </c>
      <c r="Q79" s="7">
        <f t="shared" si="6"/>
        <v>0</v>
      </c>
      <c r="R79" s="7">
        <f t="shared" si="8"/>
        <v>0</v>
      </c>
      <c r="S79" s="7" t="str">
        <f t="shared" si="9"/>
        <v/>
      </c>
      <c r="T79" s="7" t="str">
        <f t="shared" si="10"/>
        <v/>
      </c>
    </row>
    <row r="80" spans="1:20" ht="15.95" customHeight="1">
      <c r="A80" s="239" t="s">
        <v>1224</v>
      </c>
      <c r="B80" s="105"/>
      <c r="C80" s="109"/>
      <c r="D80" s="109"/>
      <c r="E80" s="109"/>
      <c r="F80" s="109"/>
      <c r="G80" s="195">
        <f>VLOOKUP(E80,別表３!$B$9:$I$14,7,FALSE)</f>
        <v>0</v>
      </c>
      <c r="H80" s="195">
        <f>VLOOKUP($F80,別表３!$B$9:$I$14,7,FALSE)</f>
        <v>0</v>
      </c>
      <c r="I80" s="195">
        <f>VLOOKUP($F80,別表３!$B$9:$I$14,7,FALSE)</f>
        <v>0</v>
      </c>
      <c r="J80" s="195">
        <f>IF(F80=5,別表２!$E$4,0)</f>
        <v>0</v>
      </c>
      <c r="K80" s="195">
        <f>VLOOKUP($F80,別表３!$B$9:$I$14,5,FALSE)</f>
        <v>0</v>
      </c>
      <c r="L80" s="240" t="str">
        <f>IF(F80="","",VLOOKUP(F80,別表３!$B$9:$D$14,3,FALSE))</f>
        <v/>
      </c>
      <c r="M80" s="98"/>
      <c r="N80" s="98"/>
      <c r="O80" s="241">
        <f t="shared" si="5"/>
        <v>0</v>
      </c>
      <c r="P80" s="7">
        <f t="shared" si="7"/>
        <v>0</v>
      </c>
      <c r="Q80" s="7">
        <f t="shared" si="6"/>
        <v>0</v>
      </c>
      <c r="R80" s="7">
        <f t="shared" si="8"/>
        <v>0</v>
      </c>
      <c r="S80" s="7" t="str">
        <f t="shared" si="9"/>
        <v/>
      </c>
      <c r="T80" s="7" t="str">
        <f t="shared" si="10"/>
        <v/>
      </c>
    </row>
    <row r="81" spans="1:20" ht="15.95" customHeight="1">
      <c r="A81" s="239" t="s">
        <v>1225</v>
      </c>
      <c r="B81" s="105"/>
      <c r="C81" s="109"/>
      <c r="D81" s="109"/>
      <c r="E81" s="109"/>
      <c r="F81" s="109"/>
      <c r="G81" s="195">
        <f>VLOOKUP(E81,別表３!$B$9:$I$14,7,FALSE)</f>
        <v>0</v>
      </c>
      <c r="H81" s="195">
        <f>VLOOKUP($F81,別表３!$B$9:$I$14,7,FALSE)</f>
        <v>0</v>
      </c>
      <c r="I81" s="195">
        <f>VLOOKUP($F81,別表３!$B$9:$I$14,7,FALSE)</f>
        <v>0</v>
      </c>
      <c r="J81" s="195">
        <f>IF(F81=5,別表２!$E$4,0)</f>
        <v>0</v>
      </c>
      <c r="K81" s="195">
        <f>VLOOKUP($F81,別表３!$B$9:$I$14,5,FALSE)</f>
        <v>0</v>
      </c>
      <c r="L81" s="240" t="str">
        <f>IF(F81="","",VLOOKUP(F81,別表３!$B$9:$D$14,3,FALSE))</f>
        <v/>
      </c>
      <c r="M81" s="98"/>
      <c r="N81" s="98"/>
      <c r="O81" s="241">
        <f t="shared" si="5"/>
        <v>0</v>
      </c>
      <c r="P81" s="7">
        <f t="shared" si="7"/>
        <v>0</v>
      </c>
      <c r="Q81" s="7">
        <f t="shared" si="6"/>
        <v>0</v>
      </c>
      <c r="R81" s="7">
        <f t="shared" si="8"/>
        <v>0</v>
      </c>
      <c r="S81" s="7" t="str">
        <f t="shared" si="9"/>
        <v/>
      </c>
      <c r="T81" s="7" t="str">
        <f t="shared" si="10"/>
        <v/>
      </c>
    </row>
    <row r="82" spans="1:20" ht="15.95" customHeight="1">
      <c r="A82" s="239" t="s">
        <v>1226</v>
      </c>
      <c r="B82" s="105"/>
      <c r="C82" s="108"/>
      <c r="D82" s="108"/>
      <c r="E82" s="109"/>
      <c r="F82" s="109"/>
      <c r="G82" s="195">
        <f>VLOOKUP(E82,別表３!$B$9:$I$14,7,FALSE)</f>
        <v>0</v>
      </c>
      <c r="H82" s="195">
        <f>VLOOKUP($F82,別表３!$B$9:$I$14,7,FALSE)</f>
        <v>0</v>
      </c>
      <c r="I82" s="195">
        <f>VLOOKUP($F82,別表３!$B$9:$I$14,7,FALSE)</f>
        <v>0</v>
      </c>
      <c r="J82" s="195">
        <f>IF(F82=5,別表２!$E$4,0)</f>
        <v>0</v>
      </c>
      <c r="K82" s="195">
        <f>VLOOKUP($F82,別表３!$B$9:$I$14,5,FALSE)</f>
        <v>0</v>
      </c>
      <c r="L82" s="240" t="str">
        <f>IF(F82="","",VLOOKUP(F82,別表３!$B$9:$D$14,3,FALSE))</f>
        <v/>
      </c>
      <c r="M82" s="98"/>
      <c r="N82" s="98"/>
      <c r="O82" s="241">
        <f t="shared" ref="O82:O103" si="11">IF(J82=0,0,IF(M82="",J82,M82))+IF(N82="",K82,IF(L82&lt;=N82,L82,N82))+SUM(G82:I82)</f>
        <v>0</v>
      </c>
      <c r="P82" s="7">
        <f t="shared" ref="P82:P87" si="12">IF(E82=5,G82,0)</f>
        <v>0</v>
      </c>
      <c r="Q82" s="7">
        <f t="shared" ref="Q82:Q103" si="13">IF(F82=5,O82-G82,0)</f>
        <v>0</v>
      </c>
      <c r="R82" s="7">
        <f t="shared" ref="R82:R103" si="14">SUM(P82:Q82)</f>
        <v>0</v>
      </c>
      <c r="S82" s="7" t="str">
        <f t="shared" ref="S82:S103" si="15">IF(E82="","",VLOOKUP(E82,$U$53:$V$58,2,FALSE))</f>
        <v/>
      </c>
      <c r="T82" s="7" t="str">
        <f t="shared" ref="T82:T103" si="16">IF(F82="","",VLOOKUP(F82,$U$53:$V$58,2,FALSE))</f>
        <v/>
      </c>
    </row>
    <row r="83" spans="1:20" ht="15.75" customHeight="1">
      <c r="A83" s="239" t="s">
        <v>1227</v>
      </c>
      <c r="B83" s="105"/>
      <c r="C83" s="108"/>
      <c r="D83" s="108"/>
      <c r="E83" s="109"/>
      <c r="F83" s="109"/>
      <c r="G83" s="195">
        <f>VLOOKUP(E83,別表３!$B$9:$I$14,7,FALSE)</f>
        <v>0</v>
      </c>
      <c r="H83" s="195">
        <f>VLOOKUP($F83,別表３!$B$9:$I$14,7,FALSE)</f>
        <v>0</v>
      </c>
      <c r="I83" s="195">
        <f>VLOOKUP($F83,別表３!$B$9:$I$14,7,FALSE)</f>
        <v>0</v>
      </c>
      <c r="J83" s="195">
        <f>IF(F83=5,別表２!$E$4,0)</f>
        <v>0</v>
      </c>
      <c r="K83" s="195">
        <f>VLOOKUP($F83,別表３!$B$9:$I$14,5,FALSE)</f>
        <v>0</v>
      </c>
      <c r="L83" s="240" t="str">
        <f>IF(F83="","",VLOOKUP(F83,別表３!$B$9:$D$14,3,FALSE))</f>
        <v/>
      </c>
      <c r="M83" s="98"/>
      <c r="N83" s="98"/>
      <c r="O83" s="241">
        <f t="shared" si="11"/>
        <v>0</v>
      </c>
      <c r="P83" s="7">
        <f t="shared" si="12"/>
        <v>0</v>
      </c>
      <c r="Q83" s="7">
        <f t="shared" si="13"/>
        <v>0</v>
      </c>
      <c r="R83" s="7">
        <f t="shared" si="14"/>
        <v>0</v>
      </c>
      <c r="S83" s="7" t="str">
        <f t="shared" si="15"/>
        <v/>
      </c>
      <c r="T83" s="7" t="str">
        <f t="shared" si="16"/>
        <v/>
      </c>
    </row>
    <row r="84" spans="1:20" ht="15.95" customHeight="1" thickBot="1">
      <c r="A84" s="239" t="s">
        <v>1228</v>
      </c>
      <c r="B84" s="105"/>
      <c r="C84" s="108"/>
      <c r="D84" s="108"/>
      <c r="E84" s="109"/>
      <c r="F84" s="109"/>
      <c r="G84" s="195">
        <f>VLOOKUP(E84,別表３!$B$9:$I$14,7,FALSE)</f>
        <v>0</v>
      </c>
      <c r="H84" s="195">
        <f>VLOOKUP($F84,別表３!$B$9:$I$14,7,FALSE)</f>
        <v>0</v>
      </c>
      <c r="I84" s="195">
        <f>VLOOKUP($F84,別表３!$B$9:$I$14,7,FALSE)</f>
        <v>0</v>
      </c>
      <c r="J84" s="195">
        <f>IF(F84=5,別表２!$E$4,0)</f>
        <v>0</v>
      </c>
      <c r="K84" s="195">
        <f>VLOOKUP($F84,別表３!$B$9:$I$14,5,FALSE)</f>
        <v>0</v>
      </c>
      <c r="L84" s="240" t="str">
        <f>IF(F84="","",VLOOKUP(F84,別表３!$B$9:$D$14,3,FALSE))</f>
        <v/>
      </c>
      <c r="M84" s="98"/>
      <c r="N84" s="98"/>
      <c r="O84" s="241">
        <f t="shared" si="11"/>
        <v>0</v>
      </c>
      <c r="P84" s="7">
        <f t="shared" si="12"/>
        <v>0</v>
      </c>
      <c r="Q84" s="7">
        <f t="shared" si="13"/>
        <v>0</v>
      </c>
      <c r="R84" s="7">
        <f t="shared" si="14"/>
        <v>0</v>
      </c>
      <c r="S84" s="7" t="str">
        <f t="shared" si="15"/>
        <v/>
      </c>
      <c r="T84" s="7" t="str">
        <f t="shared" si="16"/>
        <v/>
      </c>
    </row>
    <row r="85" spans="1:20" ht="15.95" hidden="1" customHeight="1">
      <c r="A85" s="239" t="s">
        <v>1229</v>
      </c>
      <c r="B85" s="105"/>
      <c r="C85" s="108"/>
      <c r="D85" s="108"/>
      <c r="E85" s="109"/>
      <c r="F85" s="109"/>
      <c r="G85" s="195">
        <f>VLOOKUP(E85,別表３!$B$9:$I$14,7,FALSE)</f>
        <v>0</v>
      </c>
      <c r="H85" s="195">
        <f>VLOOKUP($F85,別表３!$B$9:$I$14,7,FALSE)</f>
        <v>0</v>
      </c>
      <c r="I85" s="195">
        <f>VLOOKUP($F85,別表３!$B$9:$I$14,7,FALSE)</f>
        <v>0</v>
      </c>
      <c r="J85" s="195">
        <f>IF(F85=5,別表２!$E$4,0)</f>
        <v>0</v>
      </c>
      <c r="K85" s="195">
        <f>VLOOKUP($F85,別表３!$B$9:$I$14,5,FALSE)</f>
        <v>0</v>
      </c>
      <c r="L85" s="240" t="str">
        <f>IF(F85="","",VLOOKUP(F85,別表３!$B$9:$D$14,3,FALSE))</f>
        <v/>
      </c>
      <c r="M85" s="98"/>
      <c r="N85" s="98"/>
      <c r="O85" s="241">
        <f t="shared" si="11"/>
        <v>0</v>
      </c>
      <c r="P85" s="7">
        <f t="shared" si="12"/>
        <v>0</v>
      </c>
      <c r="Q85" s="7">
        <f t="shared" si="13"/>
        <v>0</v>
      </c>
      <c r="R85" s="7">
        <f t="shared" si="14"/>
        <v>0</v>
      </c>
      <c r="S85" s="7" t="str">
        <f t="shared" si="15"/>
        <v/>
      </c>
      <c r="T85" s="7" t="str">
        <f t="shared" si="16"/>
        <v/>
      </c>
    </row>
    <row r="86" spans="1:20" ht="15.95" hidden="1" customHeight="1">
      <c r="A86" s="239" t="s">
        <v>1230</v>
      </c>
      <c r="B86" s="105"/>
      <c r="C86" s="108"/>
      <c r="D86" s="108"/>
      <c r="E86" s="109"/>
      <c r="F86" s="109"/>
      <c r="G86" s="195">
        <f>VLOOKUP(E86,別表３!$B$9:$I$14,7,FALSE)</f>
        <v>0</v>
      </c>
      <c r="H86" s="195">
        <f>VLOOKUP($F86,別表３!$B$9:$I$14,7,FALSE)</f>
        <v>0</v>
      </c>
      <c r="I86" s="195">
        <f>VLOOKUP($F86,別表３!$B$9:$I$14,7,FALSE)</f>
        <v>0</v>
      </c>
      <c r="J86" s="195">
        <f>IF(F86=5,別表２!$E$4,0)</f>
        <v>0</v>
      </c>
      <c r="K86" s="195">
        <f>VLOOKUP($F86,別表３!$B$9:$I$14,5,FALSE)</f>
        <v>0</v>
      </c>
      <c r="L86" s="240" t="str">
        <f>IF(F86="","",VLOOKUP(F86,別表３!$B$9:$D$14,3,FALSE))</f>
        <v/>
      </c>
      <c r="M86" s="98"/>
      <c r="N86" s="98"/>
      <c r="O86" s="241">
        <f t="shared" si="11"/>
        <v>0</v>
      </c>
      <c r="P86" s="7">
        <f t="shared" si="12"/>
        <v>0</v>
      </c>
      <c r="Q86" s="7">
        <f t="shared" si="13"/>
        <v>0</v>
      </c>
      <c r="R86" s="7">
        <f t="shared" si="14"/>
        <v>0</v>
      </c>
      <c r="S86" s="7" t="str">
        <f t="shared" si="15"/>
        <v/>
      </c>
      <c r="T86" s="7" t="str">
        <f t="shared" si="16"/>
        <v/>
      </c>
    </row>
    <row r="87" spans="1:20" ht="15.95" hidden="1" customHeight="1">
      <c r="A87" s="239" t="s">
        <v>1231</v>
      </c>
      <c r="B87" s="105"/>
      <c r="C87" s="108"/>
      <c r="D87" s="108"/>
      <c r="E87" s="109"/>
      <c r="F87" s="109"/>
      <c r="G87" s="195">
        <f>VLOOKUP(E87,別表３!$B$9:$I$14,7,FALSE)</f>
        <v>0</v>
      </c>
      <c r="H87" s="195">
        <f>VLOOKUP($F87,別表３!$B$9:$I$14,7,FALSE)</f>
        <v>0</v>
      </c>
      <c r="I87" s="195">
        <f>VLOOKUP($F87,別表３!$B$9:$I$14,7,FALSE)</f>
        <v>0</v>
      </c>
      <c r="J87" s="195">
        <f>IF(F87=5,別表２!$E$4,0)</f>
        <v>0</v>
      </c>
      <c r="K87" s="195">
        <f>VLOOKUP($F87,別表３!$B$9:$I$14,5,FALSE)</f>
        <v>0</v>
      </c>
      <c r="L87" s="240" t="str">
        <f>IF(F87="","",VLOOKUP(F87,別表３!$B$9:$D$14,3,FALSE))</f>
        <v/>
      </c>
      <c r="M87" s="98"/>
      <c r="N87" s="98"/>
      <c r="O87" s="241">
        <f t="shared" si="11"/>
        <v>0</v>
      </c>
      <c r="P87" s="7">
        <f t="shared" si="12"/>
        <v>0</v>
      </c>
      <c r="Q87" s="7">
        <f t="shared" si="13"/>
        <v>0</v>
      </c>
      <c r="R87" s="7">
        <f t="shared" si="14"/>
        <v>0</v>
      </c>
      <c r="S87" s="7" t="str">
        <f t="shared" si="15"/>
        <v/>
      </c>
      <c r="T87" s="7" t="str">
        <f t="shared" si="16"/>
        <v/>
      </c>
    </row>
    <row r="88" spans="1:20" ht="15.95" hidden="1" customHeight="1">
      <c r="A88" s="239" t="s">
        <v>1232</v>
      </c>
      <c r="B88" s="105"/>
      <c r="C88" s="108"/>
      <c r="D88" s="108"/>
      <c r="E88" s="109"/>
      <c r="F88" s="109"/>
      <c r="G88" s="195">
        <f>VLOOKUP(E88,別表３!$B$9:$I$14,7,FALSE)</f>
        <v>0</v>
      </c>
      <c r="H88" s="195">
        <f>VLOOKUP($F88,別表３!$B$9:$I$14,7,FALSE)</f>
        <v>0</v>
      </c>
      <c r="I88" s="195">
        <f>VLOOKUP($F88,別表３!$B$9:$I$14,7,FALSE)</f>
        <v>0</v>
      </c>
      <c r="J88" s="195">
        <f>IF(F88=5,別表２!$E$4,0)</f>
        <v>0</v>
      </c>
      <c r="K88" s="195">
        <f>VLOOKUP($F88,別表３!$B$9:$I$14,5,FALSE)</f>
        <v>0</v>
      </c>
      <c r="L88" s="240" t="str">
        <f>IF(F88="","",VLOOKUP(F88,別表３!$B$9:$D$14,3,FALSE))</f>
        <v/>
      </c>
      <c r="M88" s="98"/>
      <c r="N88" s="98"/>
      <c r="O88" s="241">
        <f t="shared" si="11"/>
        <v>0</v>
      </c>
      <c r="P88" s="7">
        <f>IF(E88=5,G88,0)</f>
        <v>0</v>
      </c>
      <c r="Q88" s="7">
        <f t="shared" si="13"/>
        <v>0</v>
      </c>
      <c r="R88" s="7">
        <f t="shared" si="14"/>
        <v>0</v>
      </c>
      <c r="S88" s="7" t="str">
        <f t="shared" si="15"/>
        <v/>
      </c>
      <c r="T88" s="7" t="str">
        <f t="shared" si="16"/>
        <v/>
      </c>
    </row>
    <row r="89" spans="1:20" s="223" customFormat="1" ht="15.95" hidden="1" customHeight="1">
      <c r="A89" s="239" t="s">
        <v>1233</v>
      </c>
      <c r="B89" s="105"/>
      <c r="C89" s="108"/>
      <c r="D89" s="108"/>
      <c r="E89" s="108"/>
      <c r="F89" s="108"/>
      <c r="G89" s="243">
        <f>VLOOKUP(E89,別表３!$B$9:$I$14,7,FALSE)</f>
        <v>0</v>
      </c>
      <c r="H89" s="243">
        <f>VLOOKUP($F89,別表３!$B$9:$I$14,7,FALSE)</f>
        <v>0</v>
      </c>
      <c r="I89" s="243">
        <f>VLOOKUP($F89,別表３!$B$9:$I$14,7,FALSE)</f>
        <v>0</v>
      </c>
      <c r="J89" s="243">
        <f>IF(F89=5,別表２!$E$4,0)</f>
        <v>0</v>
      </c>
      <c r="K89" s="243">
        <f>VLOOKUP($F89,別表３!$B$9:$I$14,5,FALSE)</f>
        <v>0</v>
      </c>
      <c r="L89" s="244" t="str">
        <f>IF(F89="","",VLOOKUP(F89,別表３!$B$9:$D$14,3,FALSE))</f>
        <v/>
      </c>
      <c r="M89" s="103"/>
      <c r="N89" s="103"/>
      <c r="O89" s="245">
        <f t="shared" si="11"/>
        <v>0</v>
      </c>
      <c r="P89" s="7">
        <f t="shared" ref="P89:P109" si="17">IF(E89=5,G89,0)</f>
        <v>0</v>
      </c>
      <c r="Q89" s="7">
        <f t="shared" si="13"/>
        <v>0</v>
      </c>
      <c r="R89" s="7">
        <f t="shared" si="14"/>
        <v>0</v>
      </c>
      <c r="S89" s="7" t="str">
        <f t="shared" si="15"/>
        <v/>
      </c>
      <c r="T89" s="7" t="str">
        <f t="shared" si="16"/>
        <v/>
      </c>
    </row>
    <row r="90" spans="1:20" s="223" customFormat="1" ht="15.95" hidden="1" customHeight="1">
      <c r="A90" s="239" t="s">
        <v>1234</v>
      </c>
      <c r="B90" s="105"/>
      <c r="C90" s="108"/>
      <c r="D90" s="108"/>
      <c r="E90" s="108"/>
      <c r="F90" s="108"/>
      <c r="G90" s="243">
        <f>VLOOKUP(E90,別表３!$B$9:$I$14,7,FALSE)</f>
        <v>0</v>
      </c>
      <c r="H90" s="243">
        <f>VLOOKUP($F90,別表３!$B$9:$I$14,7,FALSE)</f>
        <v>0</v>
      </c>
      <c r="I90" s="243">
        <f>VLOOKUP($F90,別表３!$B$9:$I$14,7,FALSE)</f>
        <v>0</v>
      </c>
      <c r="J90" s="243">
        <f>IF(F90=5,別表２!$E$4,0)</f>
        <v>0</v>
      </c>
      <c r="K90" s="243">
        <f>VLOOKUP($F90,別表３!$B$9:$I$14,5,FALSE)</f>
        <v>0</v>
      </c>
      <c r="L90" s="244" t="str">
        <f>IF(F90="","",VLOOKUP(F90,別表３!$B$9:$D$14,3,FALSE))</f>
        <v/>
      </c>
      <c r="M90" s="103"/>
      <c r="N90" s="103"/>
      <c r="O90" s="245">
        <f t="shared" si="11"/>
        <v>0</v>
      </c>
      <c r="P90" s="7">
        <f t="shared" si="17"/>
        <v>0</v>
      </c>
      <c r="Q90" s="7">
        <f t="shared" si="13"/>
        <v>0</v>
      </c>
      <c r="R90" s="7">
        <f t="shared" si="14"/>
        <v>0</v>
      </c>
      <c r="S90" s="7" t="str">
        <f t="shared" si="15"/>
        <v/>
      </c>
      <c r="T90" s="7" t="str">
        <f t="shared" si="16"/>
        <v/>
      </c>
    </row>
    <row r="91" spans="1:20" s="223" customFormat="1" ht="15.95" hidden="1" customHeight="1">
      <c r="A91" s="239" t="s">
        <v>1235</v>
      </c>
      <c r="B91" s="105"/>
      <c r="C91" s="110"/>
      <c r="D91" s="110"/>
      <c r="E91" s="108"/>
      <c r="F91" s="108"/>
      <c r="G91" s="243">
        <f>VLOOKUP(E91,別表３!$B$9:$I$14,7,FALSE)</f>
        <v>0</v>
      </c>
      <c r="H91" s="243">
        <f>VLOOKUP($F91,別表３!$B$9:$I$14,7,FALSE)</f>
        <v>0</v>
      </c>
      <c r="I91" s="243">
        <f>VLOOKUP($F91,別表３!$B$9:$I$14,7,FALSE)</f>
        <v>0</v>
      </c>
      <c r="J91" s="243">
        <f>IF(F91=5,別表２!$E$4,0)</f>
        <v>0</v>
      </c>
      <c r="K91" s="243">
        <f>VLOOKUP($F91,別表３!$B$9:$I$14,5,FALSE)</f>
        <v>0</v>
      </c>
      <c r="L91" s="244" t="str">
        <f>IF(F91="","",VLOOKUP(F91,別表３!$B$9:$D$14,3,FALSE))</f>
        <v/>
      </c>
      <c r="M91" s="103"/>
      <c r="N91" s="103"/>
      <c r="O91" s="245">
        <f t="shared" si="11"/>
        <v>0</v>
      </c>
      <c r="P91" s="7">
        <f t="shared" si="17"/>
        <v>0</v>
      </c>
      <c r="Q91" s="7">
        <f t="shared" si="13"/>
        <v>0</v>
      </c>
      <c r="R91" s="7">
        <f t="shared" si="14"/>
        <v>0</v>
      </c>
      <c r="S91" s="7" t="str">
        <f t="shared" si="15"/>
        <v/>
      </c>
      <c r="T91" s="7" t="str">
        <f t="shared" si="16"/>
        <v/>
      </c>
    </row>
    <row r="92" spans="1:20" s="223" customFormat="1" ht="15.95" hidden="1" customHeight="1">
      <c r="A92" s="239" t="s">
        <v>1236</v>
      </c>
      <c r="B92" s="105"/>
      <c r="C92" s="108"/>
      <c r="D92" s="108"/>
      <c r="E92" s="108"/>
      <c r="F92" s="108"/>
      <c r="G92" s="243">
        <f>VLOOKUP(E92,別表３!$B$9:$I$14,7,FALSE)</f>
        <v>0</v>
      </c>
      <c r="H92" s="243">
        <f>VLOOKUP($F92,別表３!$B$9:$I$14,7,FALSE)</f>
        <v>0</v>
      </c>
      <c r="I92" s="243">
        <f>VLOOKUP($F92,別表３!$B$9:$I$14,7,FALSE)</f>
        <v>0</v>
      </c>
      <c r="J92" s="243">
        <f>IF(F92=5,別表２!$E$4,0)</f>
        <v>0</v>
      </c>
      <c r="K92" s="243">
        <f>VLOOKUP($F92,別表３!$B$9:$I$14,5,FALSE)</f>
        <v>0</v>
      </c>
      <c r="L92" s="244" t="str">
        <f>IF(F92="","",VLOOKUP(F92,別表３!$B$9:$D$14,3,FALSE))</f>
        <v/>
      </c>
      <c r="M92" s="103"/>
      <c r="N92" s="103"/>
      <c r="O92" s="245">
        <f t="shared" si="11"/>
        <v>0</v>
      </c>
      <c r="P92" s="7">
        <f t="shared" si="17"/>
        <v>0</v>
      </c>
      <c r="Q92" s="7">
        <f t="shared" si="13"/>
        <v>0</v>
      </c>
      <c r="R92" s="7">
        <f t="shared" si="14"/>
        <v>0</v>
      </c>
      <c r="S92" s="7" t="str">
        <f t="shared" si="15"/>
        <v/>
      </c>
      <c r="T92" s="7" t="str">
        <f t="shared" si="16"/>
        <v/>
      </c>
    </row>
    <row r="93" spans="1:20" ht="15.95" hidden="1" customHeight="1">
      <c r="A93" s="239" t="s">
        <v>1237</v>
      </c>
      <c r="B93" s="105"/>
      <c r="C93" s="108"/>
      <c r="D93" s="108"/>
      <c r="E93" s="109"/>
      <c r="F93" s="109"/>
      <c r="G93" s="195">
        <f>VLOOKUP(E93,別表３!$B$9:$I$14,7,FALSE)</f>
        <v>0</v>
      </c>
      <c r="H93" s="195">
        <f>VLOOKUP($F93,別表３!$B$9:$I$14,7,FALSE)</f>
        <v>0</v>
      </c>
      <c r="I93" s="195">
        <f>VLOOKUP($F93,別表３!$B$9:$I$14,7,FALSE)</f>
        <v>0</v>
      </c>
      <c r="J93" s="195">
        <f>IF(F93=5,別表２!$E$4,0)</f>
        <v>0</v>
      </c>
      <c r="K93" s="195">
        <f>VLOOKUP($F93,別表３!$B$9:$I$14,5,FALSE)</f>
        <v>0</v>
      </c>
      <c r="L93" s="240" t="str">
        <f>IF(F93="","",VLOOKUP(F93,別表３!$B$9:$D$14,3,FALSE))</f>
        <v/>
      </c>
      <c r="M93" s="98"/>
      <c r="N93" s="98"/>
      <c r="O93" s="241">
        <f t="shared" si="11"/>
        <v>0</v>
      </c>
      <c r="P93" s="7">
        <f t="shared" si="17"/>
        <v>0</v>
      </c>
      <c r="Q93" s="7">
        <f t="shared" si="13"/>
        <v>0</v>
      </c>
      <c r="R93" s="7">
        <f t="shared" si="14"/>
        <v>0</v>
      </c>
      <c r="S93" s="7" t="str">
        <f t="shared" si="15"/>
        <v/>
      </c>
      <c r="T93" s="7" t="str">
        <f t="shared" si="16"/>
        <v/>
      </c>
    </row>
    <row r="94" spans="1:20" ht="15.95" hidden="1" customHeight="1">
      <c r="A94" s="239" t="s">
        <v>1238</v>
      </c>
      <c r="B94" s="105"/>
      <c r="C94" s="108"/>
      <c r="D94" s="108"/>
      <c r="E94" s="109"/>
      <c r="F94" s="109"/>
      <c r="G94" s="195">
        <f>VLOOKUP(E94,別表３!$B$9:$I$14,7,FALSE)</f>
        <v>0</v>
      </c>
      <c r="H94" s="195">
        <f>VLOOKUP($F94,別表３!$B$9:$I$14,7,FALSE)</f>
        <v>0</v>
      </c>
      <c r="I94" s="195">
        <f>VLOOKUP($F94,別表３!$B$9:$I$14,7,FALSE)</f>
        <v>0</v>
      </c>
      <c r="J94" s="195">
        <f>IF(F94=5,別表２!$E$4,0)</f>
        <v>0</v>
      </c>
      <c r="K94" s="195">
        <f>VLOOKUP($F94,別表３!$B$9:$I$14,5,FALSE)</f>
        <v>0</v>
      </c>
      <c r="L94" s="240" t="str">
        <f>IF(F94="","",VLOOKUP(F94,別表３!$B$9:$D$14,3,FALSE))</f>
        <v/>
      </c>
      <c r="M94" s="98"/>
      <c r="N94" s="98"/>
      <c r="O94" s="241">
        <f t="shared" si="11"/>
        <v>0</v>
      </c>
      <c r="P94" s="7">
        <f t="shared" si="17"/>
        <v>0</v>
      </c>
      <c r="Q94" s="7">
        <f t="shared" si="13"/>
        <v>0</v>
      </c>
      <c r="R94" s="7">
        <f t="shared" si="14"/>
        <v>0</v>
      </c>
      <c r="S94" s="7" t="str">
        <f t="shared" si="15"/>
        <v/>
      </c>
      <c r="T94" s="7" t="str">
        <f t="shared" si="16"/>
        <v/>
      </c>
    </row>
    <row r="95" spans="1:20" ht="15.95" hidden="1" customHeight="1">
      <c r="A95" s="239" t="s">
        <v>1239</v>
      </c>
      <c r="B95" s="105"/>
      <c r="C95" s="108"/>
      <c r="D95" s="108"/>
      <c r="E95" s="109"/>
      <c r="F95" s="109"/>
      <c r="G95" s="195">
        <f>VLOOKUP(E95,別表３!$B$9:$I$14,7,FALSE)</f>
        <v>0</v>
      </c>
      <c r="H95" s="195">
        <f>VLOOKUP($F95,別表３!$B$9:$I$14,7,FALSE)</f>
        <v>0</v>
      </c>
      <c r="I95" s="195">
        <f>VLOOKUP($F95,別表３!$B$9:$I$14,7,FALSE)</f>
        <v>0</v>
      </c>
      <c r="J95" s="195">
        <f>IF(F95=5,別表２!$E$4,0)</f>
        <v>0</v>
      </c>
      <c r="K95" s="195">
        <f>VLOOKUP($F95,別表３!$B$9:$I$14,5,FALSE)</f>
        <v>0</v>
      </c>
      <c r="L95" s="240" t="str">
        <f>IF(F95="","",VLOOKUP(F95,別表３!$B$9:$D$14,3,FALSE))</f>
        <v/>
      </c>
      <c r="M95" s="98"/>
      <c r="N95" s="98"/>
      <c r="O95" s="241">
        <f t="shared" si="11"/>
        <v>0</v>
      </c>
      <c r="P95" s="7">
        <f t="shared" si="17"/>
        <v>0</v>
      </c>
      <c r="Q95" s="7">
        <f t="shared" si="13"/>
        <v>0</v>
      </c>
      <c r="R95" s="7">
        <f t="shared" si="14"/>
        <v>0</v>
      </c>
      <c r="S95" s="7" t="str">
        <f t="shared" si="15"/>
        <v/>
      </c>
      <c r="T95" s="7" t="str">
        <f t="shared" si="16"/>
        <v/>
      </c>
    </row>
    <row r="96" spans="1:20" ht="15.95" hidden="1" customHeight="1">
      <c r="A96" s="239" t="s">
        <v>1240</v>
      </c>
      <c r="B96" s="105"/>
      <c r="C96" s="108"/>
      <c r="D96" s="108"/>
      <c r="E96" s="109"/>
      <c r="F96" s="109"/>
      <c r="G96" s="195">
        <f>VLOOKUP(E96,別表３!$B$9:$I$14,7,FALSE)</f>
        <v>0</v>
      </c>
      <c r="H96" s="195">
        <f>VLOOKUP($F96,別表３!$B$9:$I$14,7,FALSE)</f>
        <v>0</v>
      </c>
      <c r="I96" s="195">
        <f>VLOOKUP($F96,別表３!$B$9:$I$14,7,FALSE)</f>
        <v>0</v>
      </c>
      <c r="J96" s="195">
        <f>IF(F96=5,別表２!$E$4,0)</f>
        <v>0</v>
      </c>
      <c r="K96" s="195">
        <f>VLOOKUP($F96,別表３!$B$9:$I$14,5,FALSE)</f>
        <v>0</v>
      </c>
      <c r="L96" s="240" t="str">
        <f>IF(F96="","",VLOOKUP(F96,別表３!$B$9:$D$14,3,FALSE))</f>
        <v/>
      </c>
      <c r="M96" s="98"/>
      <c r="N96" s="98"/>
      <c r="O96" s="241">
        <f t="shared" si="11"/>
        <v>0</v>
      </c>
      <c r="P96" s="7">
        <f t="shared" si="17"/>
        <v>0</v>
      </c>
      <c r="Q96" s="7">
        <f t="shared" si="13"/>
        <v>0</v>
      </c>
      <c r="R96" s="7">
        <f t="shared" si="14"/>
        <v>0</v>
      </c>
      <c r="S96" s="7" t="str">
        <f t="shared" si="15"/>
        <v/>
      </c>
      <c r="T96" s="7" t="str">
        <f t="shared" si="16"/>
        <v/>
      </c>
    </row>
    <row r="97" spans="1:20" ht="15.95" hidden="1" customHeight="1">
      <c r="A97" s="239" t="s">
        <v>1241</v>
      </c>
      <c r="B97" s="105"/>
      <c r="C97" s="108"/>
      <c r="D97" s="108"/>
      <c r="E97" s="109"/>
      <c r="F97" s="109"/>
      <c r="G97" s="195">
        <f>VLOOKUP(E97,別表３!$B$9:$I$14,7,FALSE)</f>
        <v>0</v>
      </c>
      <c r="H97" s="195">
        <f>VLOOKUP($F97,別表３!$B$9:$I$14,7,FALSE)</f>
        <v>0</v>
      </c>
      <c r="I97" s="195">
        <f>VLOOKUP($F97,別表３!$B$9:$I$14,7,FALSE)</f>
        <v>0</v>
      </c>
      <c r="J97" s="195">
        <f>IF(F97=5,別表２!$E$4,0)</f>
        <v>0</v>
      </c>
      <c r="K97" s="195">
        <f>VLOOKUP($F97,別表３!$B$9:$I$14,5,FALSE)</f>
        <v>0</v>
      </c>
      <c r="L97" s="240" t="str">
        <f>IF(F97="","",VLOOKUP(F97,別表３!$B$9:$D$14,3,FALSE))</f>
        <v/>
      </c>
      <c r="M97" s="98"/>
      <c r="N97" s="98"/>
      <c r="O97" s="241">
        <f t="shared" si="11"/>
        <v>0</v>
      </c>
      <c r="P97" s="7">
        <f t="shared" si="17"/>
        <v>0</v>
      </c>
      <c r="Q97" s="7">
        <f t="shared" si="13"/>
        <v>0</v>
      </c>
      <c r="R97" s="7">
        <f t="shared" si="14"/>
        <v>0</v>
      </c>
      <c r="S97" s="7" t="str">
        <f t="shared" si="15"/>
        <v/>
      </c>
      <c r="T97" s="7" t="str">
        <f t="shared" si="16"/>
        <v/>
      </c>
    </row>
    <row r="98" spans="1:20" ht="15.95" hidden="1" customHeight="1">
      <c r="A98" s="239" t="s">
        <v>1242</v>
      </c>
      <c r="B98" s="105"/>
      <c r="C98" s="108"/>
      <c r="D98" s="108"/>
      <c r="E98" s="109"/>
      <c r="F98" s="109"/>
      <c r="G98" s="195">
        <f>VLOOKUP(E98,別表３!$B$9:$I$14,7,FALSE)</f>
        <v>0</v>
      </c>
      <c r="H98" s="195">
        <f>VLOOKUP($F98,別表３!$B$9:$I$14,7,FALSE)</f>
        <v>0</v>
      </c>
      <c r="I98" s="195">
        <f>VLOOKUP($F98,別表３!$B$9:$I$14,7,FALSE)</f>
        <v>0</v>
      </c>
      <c r="J98" s="195">
        <f>IF(F98=5,別表２!$E$4,0)</f>
        <v>0</v>
      </c>
      <c r="K98" s="195">
        <f>VLOOKUP($F98,別表３!$B$9:$I$14,5,FALSE)</f>
        <v>0</v>
      </c>
      <c r="L98" s="240" t="str">
        <f>IF(F98="","",VLOOKUP(F98,別表３!$B$9:$D$14,3,FALSE))</f>
        <v/>
      </c>
      <c r="M98" s="98"/>
      <c r="N98" s="98"/>
      <c r="O98" s="241">
        <f t="shared" si="11"/>
        <v>0</v>
      </c>
      <c r="P98" s="7">
        <f t="shared" si="17"/>
        <v>0</v>
      </c>
      <c r="Q98" s="7">
        <f t="shared" si="13"/>
        <v>0</v>
      </c>
      <c r="R98" s="7">
        <f t="shared" si="14"/>
        <v>0</v>
      </c>
      <c r="S98" s="7" t="str">
        <f t="shared" si="15"/>
        <v/>
      </c>
      <c r="T98" s="7" t="str">
        <f t="shared" si="16"/>
        <v/>
      </c>
    </row>
    <row r="99" spans="1:20" ht="15.95" hidden="1" customHeight="1">
      <c r="A99" s="239" t="s">
        <v>1243</v>
      </c>
      <c r="B99" s="105"/>
      <c r="C99" s="109"/>
      <c r="D99" s="109"/>
      <c r="E99" s="109"/>
      <c r="F99" s="109"/>
      <c r="G99" s="195">
        <f>VLOOKUP(E99,別表３!$B$9:$I$14,7,FALSE)</f>
        <v>0</v>
      </c>
      <c r="H99" s="195">
        <f>VLOOKUP($F99,別表３!$B$9:$I$14,7,FALSE)</f>
        <v>0</v>
      </c>
      <c r="I99" s="195">
        <f>VLOOKUP($F99,別表３!$B$9:$I$14,7,FALSE)</f>
        <v>0</v>
      </c>
      <c r="J99" s="195">
        <f>IF(F99=5,別表２!$E$4,0)</f>
        <v>0</v>
      </c>
      <c r="K99" s="195">
        <f>VLOOKUP($F99,別表３!$B$9:$I$14,5,FALSE)</f>
        <v>0</v>
      </c>
      <c r="L99" s="240" t="str">
        <f>IF(F99="","",VLOOKUP(F99,別表３!$B$9:$D$14,3,FALSE))</f>
        <v/>
      </c>
      <c r="M99" s="98"/>
      <c r="N99" s="98"/>
      <c r="O99" s="241">
        <f t="shared" si="11"/>
        <v>0</v>
      </c>
      <c r="P99" s="7">
        <f t="shared" si="17"/>
        <v>0</v>
      </c>
      <c r="Q99" s="7">
        <f t="shared" si="13"/>
        <v>0</v>
      </c>
      <c r="R99" s="7">
        <f t="shared" si="14"/>
        <v>0</v>
      </c>
      <c r="S99" s="7" t="str">
        <f t="shared" si="15"/>
        <v/>
      </c>
      <c r="T99" s="7" t="str">
        <f t="shared" si="16"/>
        <v/>
      </c>
    </row>
    <row r="100" spans="1:20" ht="15.95" hidden="1" customHeight="1">
      <c r="A100" s="239" t="s">
        <v>1244</v>
      </c>
      <c r="B100" s="105"/>
      <c r="C100" s="109"/>
      <c r="D100" s="109"/>
      <c r="E100" s="109"/>
      <c r="F100" s="109"/>
      <c r="G100" s="195">
        <f>VLOOKUP(E100,別表３!$B$9:$I$14,7,FALSE)</f>
        <v>0</v>
      </c>
      <c r="H100" s="195">
        <f>VLOOKUP($F100,別表３!$B$9:$I$14,7,FALSE)</f>
        <v>0</v>
      </c>
      <c r="I100" s="195">
        <f>VLOOKUP($F100,別表３!$B$9:$I$14,7,FALSE)</f>
        <v>0</v>
      </c>
      <c r="J100" s="195">
        <f>IF(F100=5,別表２!$E$4,0)</f>
        <v>0</v>
      </c>
      <c r="K100" s="195">
        <f>VLOOKUP($F100,別表３!$B$9:$I$14,5,FALSE)</f>
        <v>0</v>
      </c>
      <c r="L100" s="240" t="str">
        <f>IF(F100="","",VLOOKUP(F100,別表３!$B$9:$D$14,3,FALSE))</f>
        <v/>
      </c>
      <c r="M100" s="98"/>
      <c r="N100" s="98"/>
      <c r="O100" s="241">
        <f t="shared" si="11"/>
        <v>0</v>
      </c>
      <c r="P100" s="7">
        <f t="shared" si="17"/>
        <v>0</v>
      </c>
      <c r="Q100" s="7">
        <f t="shared" si="13"/>
        <v>0</v>
      </c>
      <c r="R100" s="7">
        <f t="shared" si="14"/>
        <v>0</v>
      </c>
      <c r="S100" s="7" t="str">
        <f t="shared" si="15"/>
        <v/>
      </c>
      <c r="T100" s="7" t="str">
        <f t="shared" si="16"/>
        <v/>
      </c>
    </row>
    <row r="101" spans="1:20" ht="15.95" hidden="1" customHeight="1">
      <c r="A101" s="239" t="s">
        <v>1245</v>
      </c>
      <c r="B101" s="105"/>
      <c r="C101" s="109"/>
      <c r="D101" s="109"/>
      <c r="E101" s="109"/>
      <c r="F101" s="109"/>
      <c r="G101" s="195">
        <f>VLOOKUP(E101,別表３!$B$9:$I$14,7,FALSE)</f>
        <v>0</v>
      </c>
      <c r="H101" s="195">
        <f>VLOOKUP($F101,別表３!$B$9:$I$14,7,FALSE)</f>
        <v>0</v>
      </c>
      <c r="I101" s="195">
        <f>VLOOKUP($F101,別表３!$B$9:$I$14,7,FALSE)</f>
        <v>0</v>
      </c>
      <c r="J101" s="195">
        <f>IF(F101=5,別表２!$E$4,0)</f>
        <v>0</v>
      </c>
      <c r="K101" s="195">
        <f>VLOOKUP($F101,別表３!$B$9:$I$14,5,FALSE)</f>
        <v>0</v>
      </c>
      <c r="L101" s="240" t="str">
        <f>IF(F101="","",VLOOKUP(F101,別表３!$B$9:$D$14,3,FALSE))</f>
        <v/>
      </c>
      <c r="M101" s="98"/>
      <c r="N101" s="98"/>
      <c r="O101" s="241">
        <f t="shared" si="11"/>
        <v>0</v>
      </c>
      <c r="P101" s="7">
        <f t="shared" si="17"/>
        <v>0</v>
      </c>
      <c r="Q101" s="7">
        <f t="shared" si="13"/>
        <v>0</v>
      </c>
      <c r="R101" s="7">
        <f t="shared" si="14"/>
        <v>0</v>
      </c>
      <c r="S101" s="7" t="str">
        <f t="shared" si="15"/>
        <v/>
      </c>
      <c r="T101" s="7" t="str">
        <f t="shared" si="16"/>
        <v/>
      </c>
    </row>
    <row r="102" spans="1:20" ht="15.95" hidden="1" customHeight="1">
      <c r="A102" s="239" t="s">
        <v>1246</v>
      </c>
      <c r="B102" s="105"/>
      <c r="C102" s="109"/>
      <c r="D102" s="109"/>
      <c r="E102" s="109"/>
      <c r="F102" s="109"/>
      <c r="G102" s="195">
        <f>VLOOKUP(E102,別表３!$B$9:$I$14,7,FALSE)</f>
        <v>0</v>
      </c>
      <c r="H102" s="195">
        <f>VLOOKUP($F102,別表３!$B$9:$I$14,7,FALSE)</f>
        <v>0</v>
      </c>
      <c r="I102" s="195">
        <f>VLOOKUP($F102,別表３!$B$9:$I$14,7,FALSE)</f>
        <v>0</v>
      </c>
      <c r="J102" s="195">
        <f>IF(F102=5,別表２!$E$4,0)</f>
        <v>0</v>
      </c>
      <c r="K102" s="195">
        <f>VLOOKUP($F102,別表３!$B$9:$I$14,5,FALSE)</f>
        <v>0</v>
      </c>
      <c r="L102" s="240" t="str">
        <f>IF(F102="","",VLOOKUP(F102,別表３!$B$9:$D$14,3,FALSE))</f>
        <v/>
      </c>
      <c r="M102" s="98"/>
      <c r="N102" s="98"/>
      <c r="O102" s="241">
        <f t="shared" si="11"/>
        <v>0</v>
      </c>
      <c r="P102" s="7">
        <f t="shared" si="17"/>
        <v>0</v>
      </c>
      <c r="Q102" s="7">
        <f t="shared" si="13"/>
        <v>0</v>
      </c>
      <c r="R102" s="7">
        <f t="shared" si="14"/>
        <v>0</v>
      </c>
      <c r="S102" s="7" t="str">
        <f t="shared" si="15"/>
        <v/>
      </c>
      <c r="T102" s="7" t="str">
        <f t="shared" si="16"/>
        <v/>
      </c>
    </row>
    <row r="103" spans="1:20" ht="15.95" hidden="1" customHeight="1">
      <c r="A103" s="239" t="s">
        <v>1247</v>
      </c>
      <c r="B103" s="105"/>
      <c r="C103" s="109"/>
      <c r="D103" s="109"/>
      <c r="E103" s="109"/>
      <c r="F103" s="109"/>
      <c r="G103" s="195">
        <f>VLOOKUP(E103,別表３!$B$9:$I$14,7,FALSE)</f>
        <v>0</v>
      </c>
      <c r="H103" s="195">
        <f>VLOOKUP($F103,別表３!$B$9:$I$14,7,FALSE)</f>
        <v>0</v>
      </c>
      <c r="I103" s="195">
        <f>VLOOKUP($F103,別表３!$B$9:$I$14,7,FALSE)</f>
        <v>0</v>
      </c>
      <c r="J103" s="195">
        <f>IF(F103=5,別表２!$E$4,0)</f>
        <v>0</v>
      </c>
      <c r="K103" s="195">
        <f>VLOOKUP($F103,別表３!$B$9:$I$14,5,FALSE)</f>
        <v>0</v>
      </c>
      <c r="L103" s="240" t="str">
        <f>IF(F103="","",VLOOKUP(F103,別表３!$B$9:$D$14,3,FALSE))</f>
        <v/>
      </c>
      <c r="M103" s="98"/>
      <c r="N103" s="98"/>
      <c r="O103" s="241">
        <f t="shared" si="11"/>
        <v>0</v>
      </c>
      <c r="P103" s="7">
        <f t="shared" si="17"/>
        <v>0</v>
      </c>
      <c r="Q103" s="7">
        <f t="shared" si="13"/>
        <v>0</v>
      </c>
      <c r="R103" s="7">
        <f t="shared" si="14"/>
        <v>0</v>
      </c>
      <c r="S103" s="7" t="str">
        <f t="shared" si="15"/>
        <v/>
      </c>
      <c r="T103" s="7" t="str">
        <f t="shared" si="16"/>
        <v/>
      </c>
    </row>
    <row r="104" spans="1:20" ht="15.95" hidden="1" customHeight="1">
      <c r="A104" s="239" t="s">
        <v>1248</v>
      </c>
      <c r="B104" s="105"/>
      <c r="C104" s="108"/>
      <c r="D104" s="108"/>
      <c r="E104" s="109"/>
      <c r="F104" s="109"/>
      <c r="G104" s="195">
        <f>VLOOKUP(E104,別表３!$B$9:$I$14,7,FALSE)</f>
        <v>0</v>
      </c>
      <c r="H104" s="195">
        <f>VLOOKUP($F104,別表３!$B$9:$I$14,7,FALSE)</f>
        <v>0</v>
      </c>
      <c r="I104" s="195">
        <f>VLOOKUP($F104,別表３!$B$9:$I$14,7,FALSE)</f>
        <v>0</v>
      </c>
      <c r="J104" s="195">
        <f>IF(F104=5,別表２!$E$4,0)</f>
        <v>0</v>
      </c>
      <c r="K104" s="195">
        <f>VLOOKUP($F104,別表３!$B$9:$I$14,5,FALSE)</f>
        <v>0</v>
      </c>
      <c r="L104" s="240" t="str">
        <f>IF(F104="","",VLOOKUP(F104,別表３!$B$9:$D$14,3,FALSE))</f>
        <v/>
      </c>
      <c r="M104" s="98"/>
      <c r="N104" s="98"/>
      <c r="O104" s="241">
        <f t="shared" ref="O104:O125" si="18">IF(J104=0,0,IF(M104="",J104,M104))+IF(N104="",K104,IF(L104&lt;=N104,L104,N104))+SUM(G104:I104)</f>
        <v>0</v>
      </c>
      <c r="P104" s="7">
        <f t="shared" si="17"/>
        <v>0</v>
      </c>
      <c r="Q104" s="7">
        <f t="shared" ref="Q104:Q125" si="19">IF(F104=5,O104-G104,0)</f>
        <v>0</v>
      </c>
      <c r="R104" s="7">
        <f t="shared" ref="R104:R125" si="20">SUM(P104:Q104)</f>
        <v>0</v>
      </c>
      <c r="S104" s="7" t="str">
        <f t="shared" ref="S104:S125" si="21">IF(E104="","",VLOOKUP(E104,$U$53:$V$58,2,FALSE))</f>
        <v/>
      </c>
      <c r="T104" s="7" t="str">
        <f t="shared" ref="T104:T125" si="22">IF(F104="","",VLOOKUP(F104,$U$53:$V$58,2,FALSE))</f>
        <v/>
      </c>
    </row>
    <row r="105" spans="1:20" ht="15.95" hidden="1" customHeight="1">
      <c r="A105" s="239" t="s">
        <v>1249</v>
      </c>
      <c r="B105" s="105"/>
      <c r="C105" s="108"/>
      <c r="D105" s="108"/>
      <c r="E105" s="109"/>
      <c r="F105" s="109"/>
      <c r="G105" s="195">
        <f>VLOOKUP(E105,別表３!$B$9:$I$14,7,FALSE)</f>
        <v>0</v>
      </c>
      <c r="H105" s="195">
        <f>VLOOKUP($F105,別表３!$B$9:$I$14,7,FALSE)</f>
        <v>0</v>
      </c>
      <c r="I105" s="195">
        <f>VLOOKUP($F105,別表３!$B$9:$I$14,7,FALSE)</f>
        <v>0</v>
      </c>
      <c r="J105" s="195">
        <f>IF(F105=5,別表２!$E$4,0)</f>
        <v>0</v>
      </c>
      <c r="K105" s="195">
        <f>VLOOKUP($F105,別表３!$B$9:$I$14,5,FALSE)</f>
        <v>0</v>
      </c>
      <c r="L105" s="240" t="str">
        <f>IF(F105="","",VLOOKUP(F105,別表３!$B$9:$D$14,3,FALSE))</f>
        <v/>
      </c>
      <c r="M105" s="98"/>
      <c r="N105" s="98"/>
      <c r="O105" s="241">
        <f t="shared" si="18"/>
        <v>0</v>
      </c>
      <c r="P105" s="7">
        <f t="shared" si="17"/>
        <v>0</v>
      </c>
      <c r="Q105" s="7">
        <f t="shared" si="19"/>
        <v>0</v>
      </c>
      <c r="R105" s="7">
        <f t="shared" si="20"/>
        <v>0</v>
      </c>
      <c r="S105" s="7" t="str">
        <f t="shared" si="21"/>
        <v/>
      </c>
      <c r="T105" s="7" t="str">
        <f t="shared" si="22"/>
        <v/>
      </c>
    </row>
    <row r="106" spans="1:20" ht="15.95" hidden="1" customHeight="1">
      <c r="A106" s="239" t="s">
        <v>1250</v>
      </c>
      <c r="B106" s="105"/>
      <c r="C106" s="108"/>
      <c r="D106" s="108"/>
      <c r="E106" s="109"/>
      <c r="F106" s="109"/>
      <c r="G106" s="195">
        <f>VLOOKUP(E106,別表３!$B$9:$I$14,7,FALSE)</f>
        <v>0</v>
      </c>
      <c r="H106" s="195">
        <f>VLOOKUP($F106,別表３!$B$9:$I$14,7,FALSE)</f>
        <v>0</v>
      </c>
      <c r="I106" s="195">
        <f>VLOOKUP($F106,別表３!$B$9:$I$14,7,FALSE)</f>
        <v>0</v>
      </c>
      <c r="J106" s="195">
        <f>IF(F106=5,別表２!$E$4,0)</f>
        <v>0</v>
      </c>
      <c r="K106" s="195">
        <f>VLOOKUP($F106,別表３!$B$9:$I$14,5,FALSE)</f>
        <v>0</v>
      </c>
      <c r="L106" s="240" t="str">
        <f>IF(F106="","",VLOOKUP(F106,別表３!$B$9:$D$14,3,FALSE))</f>
        <v/>
      </c>
      <c r="M106" s="98"/>
      <c r="N106" s="98"/>
      <c r="O106" s="241">
        <f t="shared" si="18"/>
        <v>0</v>
      </c>
      <c r="P106" s="7">
        <f t="shared" si="17"/>
        <v>0</v>
      </c>
      <c r="Q106" s="7">
        <f t="shared" si="19"/>
        <v>0</v>
      </c>
      <c r="R106" s="7">
        <f t="shared" si="20"/>
        <v>0</v>
      </c>
      <c r="S106" s="7" t="str">
        <f t="shared" si="21"/>
        <v/>
      </c>
      <c r="T106" s="7" t="str">
        <f t="shared" si="22"/>
        <v/>
      </c>
    </row>
    <row r="107" spans="1:20" ht="15.95" hidden="1" customHeight="1">
      <c r="A107" s="239" t="s">
        <v>1251</v>
      </c>
      <c r="B107" s="105"/>
      <c r="C107" s="108"/>
      <c r="D107" s="108"/>
      <c r="E107" s="109"/>
      <c r="F107" s="109"/>
      <c r="G107" s="195">
        <f>VLOOKUP(E107,別表３!$B$9:$I$14,7,FALSE)</f>
        <v>0</v>
      </c>
      <c r="H107" s="195">
        <f>VLOOKUP($F107,別表３!$B$9:$I$14,7,FALSE)</f>
        <v>0</v>
      </c>
      <c r="I107" s="195">
        <f>VLOOKUP($F107,別表３!$B$9:$I$14,7,FALSE)</f>
        <v>0</v>
      </c>
      <c r="J107" s="195">
        <f>IF(F107=5,別表２!$E$4,0)</f>
        <v>0</v>
      </c>
      <c r="K107" s="195">
        <f>VLOOKUP($F107,別表３!$B$9:$I$14,5,FALSE)</f>
        <v>0</v>
      </c>
      <c r="L107" s="240" t="str">
        <f>IF(F107="","",VLOOKUP(F107,別表３!$B$9:$D$14,3,FALSE))</f>
        <v/>
      </c>
      <c r="M107" s="98"/>
      <c r="N107" s="98"/>
      <c r="O107" s="241">
        <f t="shared" si="18"/>
        <v>0</v>
      </c>
      <c r="P107" s="7">
        <f t="shared" si="17"/>
        <v>0</v>
      </c>
      <c r="Q107" s="7">
        <f t="shared" si="19"/>
        <v>0</v>
      </c>
      <c r="R107" s="7">
        <f t="shared" si="20"/>
        <v>0</v>
      </c>
      <c r="S107" s="7" t="str">
        <f t="shared" si="21"/>
        <v/>
      </c>
      <c r="T107" s="7" t="str">
        <f t="shared" si="22"/>
        <v/>
      </c>
    </row>
    <row r="108" spans="1:20" ht="15.95" hidden="1" customHeight="1">
      <c r="A108" s="239" t="s">
        <v>1252</v>
      </c>
      <c r="B108" s="105"/>
      <c r="C108" s="108"/>
      <c r="D108" s="108"/>
      <c r="E108" s="109"/>
      <c r="F108" s="109"/>
      <c r="G108" s="195">
        <f>VLOOKUP(E108,別表３!$B$9:$I$14,7,FALSE)</f>
        <v>0</v>
      </c>
      <c r="H108" s="195">
        <f>VLOOKUP($F108,別表３!$B$9:$I$14,7,FALSE)</f>
        <v>0</v>
      </c>
      <c r="I108" s="195">
        <f>VLOOKUP($F108,別表３!$B$9:$I$14,7,FALSE)</f>
        <v>0</v>
      </c>
      <c r="J108" s="195">
        <f>IF(F108=5,別表２!$E$4,0)</f>
        <v>0</v>
      </c>
      <c r="K108" s="195">
        <f>VLOOKUP($F108,別表３!$B$9:$I$14,5,FALSE)</f>
        <v>0</v>
      </c>
      <c r="L108" s="240" t="str">
        <f>IF(F108="","",VLOOKUP(F108,別表３!$B$9:$D$14,3,FALSE))</f>
        <v/>
      </c>
      <c r="M108" s="98"/>
      <c r="N108" s="98"/>
      <c r="O108" s="241">
        <f t="shared" si="18"/>
        <v>0</v>
      </c>
      <c r="P108" s="7">
        <f t="shared" si="17"/>
        <v>0</v>
      </c>
      <c r="Q108" s="7">
        <f t="shared" si="19"/>
        <v>0</v>
      </c>
      <c r="R108" s="7">
        <f t="shared" si="20"/>
        <v>0</v>
      </c>
      <c r="S108" s="7" t="str">
        <f t="shared" si="21"/>
        <v/>
      </c>
      <c r="T108" s="7" t="str">
        <f t="shared" si="22"/>
        <v/>
      </c>
    </row>
    <row r="109" spans="1:20" ht="15.95" hidden="1" customHeight="1">
      <c r="A109" s="239" t="s">
        <v>1253</v>
      </c>
      <c r="B109" s="105"/>
      <c r="C109" s="108"/>
      <c r="D109" s="108"/>
      <c r="E109" s="109"/>
      <c r="F109" s="109"/>
      <c r="G109" s="195">
        <f>VLOOKUP(E109,別表３!$B$9:$I$14,7,FALSE)</f>
        <v>0</v>
      </c>
      <c r="H109" s="195">
        <f>VLOOKUP($F109,別表３!$B$9:$I$14,7,FALSE)</f>
        <v>0</v>
      </c>
      <c r="I109" s="195">
        <f>VLOOKUP($F109,別表３!$B$9:$I$14,7,FALSE)</f>
        <v>0</v>
      </c>
      <c r="J109" s="195">
        <f>IF(F109=5,別表２!$E$4,0)</f>
        <v>0</v>
      </c>
      <c r="K109" s="195">
        <f>VLOOKUP($F109,別表３!$B$9:$I$14,5,FALSE)</f>
        <v>0</v>
      </c>
      <c r="L109" s="240" t="str">
        <f>IF(F109="","",VLOOKUP(F109,別表３!$B$9:$D$14,3,FALSE))</f>
        <v/>
      </c>
      <c r="M109" s="98"/>
      <c r="N109" s="98"/>
      <c r="O109" s="241">
        <f t="shared" si="18"/>
        <v>0</v>
      </c>
      <c r="P109" s="7">
        <f t="shared" si="17"/>
        <v>0</v>
      </c>
      <c r="Q109" s="7">
        <f t="shared" si="19"/>
        <v>0</v>
      </c>
      <c r="R109" s="7">
        <f t="shared" si="20"/>
        <v>0</v>
      </c>
      <c r="S109" s="7" t="str">
        <f t="shared" si="21"/>
        <v/>
      </c>
      <c r="T109" s="7" t="str">
        <f t="shared" si="22"/>
        <v/>
      </c>
    </row>
    <row r="110" spans="1:20" ht="15.95" hidden="1" customHeight="1">
      <c r="A110" s="239" t="s">
        <v>1254</v>
      </c>
      <c r="B110" s="105"/>
      <c r="C110" s="108"/>
      <c r="D110" s="108"/>
      <c r="E110" s="109"/>
      <c r="F110" s="109"/>
      <c r="G110" s="195">
        <f>VLOOKUP(E110,別表３!$B$9:$I$14,7,FALSE)</f>
        <v>0</v>
      </c>
      <c r="H110" s="195">
        <f>VLOOKUP($F110,別表３!$B$9:$I$14,7,FALSE)</f>
        <v>0</v>
      </c>
      <c r="I110" s="195">
        <f>VLOOKUP($F110,別表３!$B$9:$I$14,7,FALSE)</f>
        <v>0</v>
      </c>
      <c r="J110" s="195">
        <f>IF(F110=5,別表２!$E$4,0)</f>
        <v>0</v>
      </c>
      <c r="K110" s="195">
        <f>VLOOKUP($F110,別表３!$B$9:$I$14,5,FALSE)</f>
        <v>0</v>
      </c>
      <c r="L110" s="240" t="str">
        <f>IF(F110="","",VLOOKUP(F110,別表３!$B$9:$D$14,3,FALSE))</f>
        <v/>
      </c>
      <c r="M110" s="98"/>
      <c r="N110" s="98"/>
      <c r="O110" s="241">
        <f t="shared" si="18"/>
        <v>0</v>
      </c>
      <c r="P110" s="7">
        <f>IF(E110=5,G110,0)</f>
        <v>0</v>
      </c>
      <c r="Q110" s="7">
        <f t="shared" si="19"/>
        <v>0</v>
      </c>
      <c r="R110" s="7">
        <f t="shared" si="20"/>
        <v>0</v>
      </c>
      <c r="S110" s="7" t="str">
        <f t="shared" si="21"/>
        <v/>
      </c>
      <c r="T110" s="7" t="str">
        <f t="shared" si="22"/>
        <v/>
      </c>
    </row>
    <row r="111" spans="1:20" s="223" customFormat="1" ht="15.95" hidden="1" customHeight="1">
      <c r="A111" s="239" t="s">
        <v>1255</v>
      </c>
      <c r="B111" s="105"/>
      <c r="C111" s="108"/>
      <c r="D111" s="108"/>
      <c r="E111" s="108"/>
      <c r="F111" s="108"/>
      <c r="G111" s="243">
        <f>VLOOKUP(E111,別表３!$B$9:$I$14,7,FALSE)</f>
        <v>0</v>
      </c>
      <c r="H111" s="243">
        <f>VLOOKUP($F111,別表３!$B$9:$I$14,7,FALSE)</f>
        <v>0</v>
      </c>
      <c r="I111" s="243">
        <f>VLOOKUP($F111,別表３!$B$9:$I$14,7,FALSE)</f>
        <v>0</v>
      </c>
      <c r="J111" s="243">
        <f>IF(F111=5,別表２!$E$4,0)</f>
        <v>0</v>
      </c>
      <c r="K111" s="243">
        <f>VLOOKUP($F111,別表３!$B$9:$I$14,5,FALSE)</f>
        <v>0</v>
      </c>
      <c r="L111" s="244" t="str">
        <f>IF(F111="","",VLOOKUP(F111,別表３!$B$9:$D$14,3,FALSE))</f>
        <v/>
      </c>
      <c r="M111" s="103"/>
      <c r="N111" s="103"/>
      <c r="O111" s="245">
        <f t="shared" si="18"/>
        <v>0</v>
      </c>
      <c r="P111" s="7">
        <f t="shared" ref="P111:P131" si="23">IF(E111=5,G111,0)</f>
        <v>0</v>
      </c>
      <c r="Q111" s="7">
        <f t="shared" si="19"/>
        <v>0</v>
      </c>
      <c r="R111" s="7">
        <f t="shared" si="20"/>
        <v>0</v>
      </c>
      <c r="S111" s="7" t="str">
        <f t="shared" si="21"/>
        <v/>
      </c>
      <c r="T111" s="7" t="str">
        <f t="shared" si="22"/>
        <v/>
      </c>
    </row>
    <row r="112" spans="1:20" s="223" customFormat="1" ht="15.95" hidden="1" customHeight="1">
      <c r="A112" s="239" t="s">
        <v>1256</v>
      </c>
      <c r="B112" s="105"/>
      <c r="C112" s="108"/>
      <c r="D112" s="108"/>
      <c r="E112" s="108"/>
      <c r="F112" s="108"/>
      <c r="G112" s="243">
        <f>VLOOKUP(E112,別表３!$B$9:$I$14,7,FALSE)</f>
        <v>0</v>
      </c>
      <c r="H112" s="243">
        <f>VLOOKUP($F112,別表３!$B$9:$I$14,7,FALSE)</f>
        <v>0</v>
      </c>
      <c r="I112" s="243">
        <f>VLOOKUP($F112,別表３!$B$9:$I$14,7,FALSE)</f>
        <v>0</v>
      </c>
      <c r="J112" s="243">
        <f>IF(F112=5,別表２!$E$4,0)</f>
        <v>0</v>
      </c>
      <c r="K112" s="243">
        <f>VLOOKUP($F112,別表３!$B$9:$I$14,5,FALSE)</f>
        <v>0</v>
      </c>
      <c r="L112" s="244" t="str">
        <f>IF(F112="","",VLOOKUP(F112,別表３!$B$9:$D$14,3,FALSE))</f>
        <v/>
      </c>
      <c r="M112" s="103"/>
      <c r="N112" s="103"/>
      <c r="O112" s="245">
        <f t="shared" si="18"/>
        <v>0</v>
      </c>
      <c r="P112" s="7">
        <f t="shared" si="23"/>
        <v>0</v>
      </c>
      <c r="Q112" s="7">
        <f t="shared" si="19"/>
        <v>0</v>
      </c>
      <c r="R112" s="7">
        <f t="shared" si="20"/>
        <v>0</v>
      </c>
      <c r="S112" s="7" t="str">
        <f t="shared" si="21"/>
        <v/>
      </c>
      <c r="T112" s="7" t="str">
        <f t="shared" si="22"/>
        <v/>
      </c>
    </row>
    <row r="113" spans="1:20" s="223" customFormat="1" ht="15.95" hidden="1" customHeight="1">
      <c r="A113" s="239" t="s">
        <v>1257</v>
      </c>
      <c r="B113" s="105"/>
      <c r="C113" s="110"/>
      <c r="D113" s="110"/>
      <c r="E113" s="108"/>
      <c r="F113" s="108"/>
      <c r="G113" s="243">
        <f>VLOOKUP(E113,別表３!$B$9:$I$14,7,FALSE)</f>
        <v>0</v>
      </c>
      <c r="H113" s="243">
        <f>VLOOKUP($F113,別表３!$B$9:$I$14,7,FALSE)</f>
        <v>0</v>
      </c>
      <c r="I113" s="243">
        <f>VLOOKUP($F113,別表３!$B$9:$I$14,7,FALSE)</f>
        <v>0</v>
      </c>
      <c r="J113" s="243">
        <f>IF(F113=5,別表２!$E$4,0)</f>
        <v>0</v>
      </c>
      <c r="K113" s="243">
        <f>VLOOKUP($F113,別表３!$B$9:$I$14,5,FALSE)</f>
        <v>0</v>
      </c>
      <c r="L113" s="244" t="str">
        <f>IF(F113="","",VLOOKUP(F113,別表３!$B$9:$D$14,3,FALSE))</f>
        <v/>
      </c>
      <c r="M113" s="103"/>
      <c r="N113" s="103"/>
      <c r="O113" s="245">
        <f t="shared" si="18"/>
        <v>0</v>
      </c>
      <c r="P113" s="7">
        <f t="shared" si="23"/>
        <v>0</v>
      </c>
      <c r="Q113" s="7">
        <f t="shared" si="19"/>
        <v>0</v>
      </c>
      <c r="R113" s="7">
        <f t="shared" si="20"/>
        <v>0</v>
      </c>
      <c r="S113" s="7" t="str">
        <f t="shared" si="21"/>
        <v/>
      </c>
      <c r="T113" s="7" t="str">
        <f t="shared" si="22"/>
        <v/>
      </c>
    </row>
    <row r="114" spans="1:20" s="223" customFormat="1" ht="15.95" hidden="1" customHeight="1">
      <c r="A114" s="239" t="s">
        <v>1258</v>
      </c>
      <c r="B114" s="105"/>
      <c r="C114" s="108"/>
      <c r="D114" s="108"/>
      <c r="E114" s="108"/>
      <c r="F114" s="108"/>
      <c r="G114" s="243">
        <f>VLOOKUP(E114,別表３!$B$9:$I$14,7,FALSE)</f>
        <v>0</v>
      </c>
      <c r="H114" s="243">
        <f>VLOOKUP($F114,別表３!$B$9:$I$14,7,FALSE)</f>
        <v>0</v>
      </c>
      <c r="I114" s="243">
        <f>VLOOKUP($F114,別表３!$B$9:$I$14,7,FALSE)</f>
        <v>0</v>
      </c>
      <c r="J114" s="243">
        <f>IF(F114=5,別表２!$E$4,0)</f>
        <v>0</v>
      </c>
      <c r="K114" s="243">
        <f>VLOOKUP($F114,別表３!$B$9:$I$14,5,FALSE)</f>
        <v>0</v>
      </c>
      <c r="L114" s="244" t="str">
        <f>IF(F114="","",VLOOKUP(F114,別表３!$B$9:$D$14,3,FALSE))</f>
        <v/>
      </c>
      <c r="M114" s="103"/>
      <c r="N114" s="103"/>
      <c r="O114" s="245">
        <f t="shared" si="18"/>
        <v>0</v>
      </c>
      <c r="P114" s="7">
        <f t="shared" si="23"/>
        <v>0</v>
      </c>
      <c r="Q114" s="7">
        <f t="shared" si="19"/>
        <v>0</v>
      </c>
      <c r="R114" s="7">
        <f t="shared" si="20"/>
        <v>0</v>
      </c>
      <c r="S114" s="7" t="str">
        <f t="shared" si="21"/>
        <v/>
      </c>
      <c r="T114" s="7" t="str">
        <f t="shared" si="22"/>
        <v/>
      </c>
    </row>
    <row r="115" spans="1:20" ht="15.95" hidden="1" customHeight="1">
      <c r="A115" s="239" t="s">
        <v>1259</v>
      </c>
      <c r="B115" s="105"/>
      <c r="C115" s="108"/>
      <c r="D115" s="108"/>
      <c r="E115" s="109"/>
      <c r="F115" s="109"/>
      <c r="G115" s="195">
        <f>VLOOKUP(E115,別表３!$B$9:$I$14,7,FALSE)</f>
        <v>0</v>
      </c>
      <c r="H115" s="195">
        <f>VLOOKUP($F115,別表３!$B$9:$I$14,7,FALSE)</f>
        <v>0</v>
      </c>
      <c r="I115" s="195">
        <f>VLOOKUP($F115,別表３!$B$9:$I$14,7,FALSE)</f>
        <v>0</v>
      </c>
      <c r="J115" s="195">
        <f>IF(F115=5,別表２!$E$4,0)</f>
        <v>0</v>
      </c>
      <c r="K115" s="195">
        <f>VLOOKUP($F115,別表３!$B$9:$I$14,5,FALSE)</f>
        <v>0</v>
      </c>
      <c r="L115" s="240" t="str">
        <f>IF(F115="","",VLOOKUP(F115,別表３!$B$9:$D$14,3,FALSE))</f>
        <v/>
      </c>
      <c r="M115" s="98"/>
      <c r="N115" s="98"/>
      <c r="O115" s="241">
        <f t="shared" si="18"/>
        <v>0</v>
      </c>
      <c r="P115" s="7">
        <f t="shared" si="23"/>
        <v>0</v>
      </c>
      <c r="Q115" s="7">
        <f t="shared" si="19"/>
        <v>0</v>
      </c>
      <c r="R115" s="7">
        <f t="shared" si="20"/>
        <v>0</v>
      </c>
      <c r="S115" s="7" t="str">
        <f t="shared" si="21"/>
        <v/>
      </c>
      <c r="T115" s="7" t="str">
        <f t="shared" si="22"/>
        <v/>
      </c>
    </row>
    <row r="116" spans="1:20" ht="15.95" hidden="1" customHeight="1">
      <c r="A116" s="239" t="s">
        <v>1260</v>
      </c>
      <c r="B116" s="105"/>
      <c r="C116" s="108"/>
      <c r="D116" s="108"/>
      <c r="E116" s="109"/>
      <c r="F116" s="109"/>
      <c r="G116" s="195">
        <f>VLOOKUP(E116,別表３!$B$9:$I$14,7,FALSE)</f>
        <v>0</v>
      </c>
      <c r="H116" s="195">
        <f>VLOOKUP($F116,別表３!$B$9:$I$14,7,FALSE)</f>
        <v>0</v>
      </c>
      <c r="I116" s="195">
        <f>VLOOKUP($F116,別表３!$B$9:$I$14,7,FALSE)</f>
        <v>0</v>
      </c>
      <c r="J116" s="195">
        <f>IF(F116=5,別表２!$E$4,0)</f>
        <v>0</v>
      </c>
      <c r="K116" s="195">
        <f>VLOOKUP($F116,別表３!$B$9:$I$14,5,FALSE)</f>
        <v>0</v>
      </c>
      <c r="L116" s="240" t="str">
        <f>IF(F116="","",VLOOKUP(F116,別表３!$B$9:$D$14,3,FALSE))</f>
        <v/>
      </c>
      <c r="M116" s="98"/>
      <c r="N116" s="98"/>
      <c r="O116" s="241">
        <f t="shared" si="18"/>
        <v>0</v>
      </c>
      <c r="P116" s="7">
        <f t="shared" si="23"/>
        <v>0</v>
      </c>
      <c r="Q116" s="7">
        <f t="shared" si="19"/>
        <v>0</v>
      </c>
      <c r="R116" s="7">
        <f t="shared" si="20"/>
        <v>0</v>
      </c>
      <c r="S116" s="7" t="str">
        <f t="shared" si="21"/>
        <v/>
      </c>
      <c r="T116" s="7" t="str">
        <f t="shared" si="22"/>
        <v/>
      </c>
    </row>
    <row r="117" spans="1:20" ht="15.95" hidden="1" customHeight="1">
      <c r="A117" s="239" t="s">
        <v>1261</v>
      </c>
      <c r="B117" s="105"/>
      <c r="C117" s="108"/>
      <c r="D117" s="108"/>
      <c r="E117" s="109"/>
      <c r="F117" s="109"/>
      <c r="G117" s="195">
        <f>VLOOKUP(E117,別表３!$B$9:$I$14,7,FALSE)</f>
        <v>0</v>
      </c>
      <c r="H117" s="195">
        <f>VLOOKUP($F117,別表３!$B$9:$I$14,7,FALSE)</f>
        <v>0</v>
      </c>
      <c r="I117" s="195">
        <f>VLOOKUP($F117,別表３!$B$9:$I$14,7,FALSE)</f>
        <v>0</v>
      </c>
      <c r="J117" s="195">
        <f>IF(F117=5,別表２!$E$4,0)</f>
        <v>0</v>
      </c>
      <c r="K117" s="195">
        <f>VLOOKUP($F117,別表３!$B$9:$I$14,5,FALSE)</f>
        <v>0</v>
      </c>
      <c r="L117" s="240" t="str">
        <f>IF(F117="","",VLOOKUP(F117,別表３!$B$9:$D$14,3,FALSE))</f>
        <v/>
      </c>
      <c r="M117" s="98"/>
      <c r="N117" s="98"/>
      <c r="O117" s="241">
        <f t="shared" si="18"/>
        <v>0</v>
      </c>
      <c r="P117" s="7">
        <f t="shared" si="23"/>
        <v>0</v>
      </c>
      <c r="Q117" s="7">
        <f t="shared" si="19"/>
        <v>0</v>
      </c>
      <c r="R117" s="7">
        <f t="shared" si="20"/>
        <v>0</v>
      </c>
      <c r="S117" s="7" t="str">
        <f t="shared" si="21"/>
        <v/>
      </c>
      <c r="T117" s="7" t="str">
        <f t="shared" si="22"/>
        <v/>
      </c>
    </row>
    <row r="118" spans="1:20" ht="15.95" hidden="1" customHeight="1">
      <c r="A118" s="239" t="s">
        <v>1262</v>
      </c>
      <c r="B118" s="105"/>
      <c r="C118" s="108"/>
      <c r="D118" s="108"/>
      <c r="E118" s="109"/>
      <c r="F118" s="109"/>
      <c r="G118" s="195">
        <f>VLOOKUP(E118,別表３!$B$9:$I$14,7,FALSE)</f>
        <v>0</v>
      </c>
      <c r="H118" s="195">
        <f>VLOOKUP($F118,別表３!$B$9:$I$14,7,FALSE)</f>
        <v>0</v>
      </c>
      <c r="I118" s="195">
        <f>VLOOKUP($F118,別表３!$B$9:$I$14,7,FALSE)</f>
        <v>0</v>
      </c>
      <c r="J118" s="195">
        <f>IF(F118=5,別表２!$E$4,0)</f>
        <v>0</v>
      </c>
      <c r="K118" s="195">
        <f>VLOOKUP($F118,別表３!$B$9:$I$14,5,FALSE)</f>
        <v>0</v>
      </c>
      <c r="L118" s="240" t="str">
        <f>IF(F118="","",VLOOKUP(F118,別表３!$B$9:$D$14,3,FALSE))</f>
        <v/>
      </c>
      <c r="M118" s="98"/>
      <c r="N118" s="98"/>
      <c r="O118" s="241">
        <f t="shared" si="18"/>
        <v>0</v>
      </c>
      <c r="P118" s="7">
        <f t="shared" si="23"/>
        <v>0</v>
      </c>
      <c r="Q118" s="7">
        <f t="shared" si="19"/>
        <v>0</v>
      </c>
      <c r="R118" s="7">
        <f t="shared" si="20"/>
        <v>0</v>
      </c>
      <c r="S118" s="7" t="str">
        <f t="shared" si="21"/>
        <v/>
      </c>
      <c r="T118" s="7" t="str">
        <f t="shared" si="22"/>
        <v/>
      </c>
    </row>
    <row r="119" spans="1:20" ht="15.95" hidden="1" customHeight="1">
      <c r="A119" s="239" t="s">
        <v>1263</v>
      </c>
      <c r="B119" s="105"/>
      <c r="C119" s="108"/>
      <c r="D119" s="108"/>
      <c r="E119" s="109"/>
      <c r="F119" s="109"/>
      <c r="G119" s="195">
        <f>VLOOKUP(E119,別表３!$B$9:$I$14,7,FALSE)</f>
        <v>0</v>
      </c>
      <c r="H119" s="195">
        <f>VLOOKUP($F119,別表３!$B$9:$I$14,7,FALSE)</f>
        <v>0</v>
      </c>
      <c r="I119" s="195">
        <f>VLOOKUP($F119,別表３!$B$9:$I$14,7,FALSE)</f>
        <v>0</v>
      </c>
      <c r="J119" s="195">
        <f>IF(F119=5,別表２!$E$4,0)</f>
        <v>0</v>
      </c>
      <c r="K119" s="195">
        <f>VLOOKUP($F119,別表３!$B$9:$I$14,5,FALSE)</f>
        <v>0</v>
      </c>
      <c r="L119" s="240" t="str">
        <f>IF(F119="","",VLOOKUP(F119,別表３!$B$9:$D$14,3,FALSE))</f>
        <v/>
      </c>
      <c r="M119" s="98"/>
      <c r="N119" s="98"/>
      <c r="O119" s="241">
        <f t="shared" si="18"/>
        <v>0</v>
      </c>
      <c r="P119" s="7">
        <f t="shared" si="23"/>
        <v>0</v>
      </c>
      <c r="Q119" s="7">
        <f t="shared" si="19"/>
        <v>0</v>
      </c>
      <c r="R119" s="7">
        <f t="shared" si="20"/>
        <v>0</v>
      </c>
      <c r="S119" s="7" t="str">
        <f t="shared" si="21"/>
        <v/>
      </c>
      <c r="T119" s="7" t="str">
        <f t="shared" si="22"/>
        <v/>
      </c>
    </row>
    <row r="120" spans="1:20" ht="15.95" hidden="1" customHeight="1">
      <c r="A120" s="239" t="s">
        <v>1264</v>
      </c>
      <c r="B120" s="105"/>
      <c r="C120" s="108"/>
      <c r="D120" s="108"/>
      <c r="E120" s="109"/>
      <c r="F120" s="109"/>
      <c r="G120" s="195">
        <f>VLOOKUP(E120,別表３!$B$9:$I$14,7,FALSE)</f>
        <v>0</v>
      </c>
      <c r="H120" s="195">
        <f>VLOOKUP($F120,別表３!$B$9:$I$14,7,FALSE)</f>
        <v>0</v>
      </c>
      <c r="I120" s="195">
        <f>VLOOKUP($F120,別表３!$B$9:$I$14,7,FALSE)</f>
        <v>0</v>
      </c>
      <c r="J120" s="195">
        <f>IF(F120=5,別表２!$E$4,0)</f>
        <v>0</v>
      </c>
      <c r="K120" s="195">
        <f>VLOOKUP($F120,別表３!$B$9:$I$14,5,FALSE)</f>
        <v>0</v>
      </c>
      <c r="L120" s="240" t="str">
        <f>IF(F120="","",VLOOKUP(F120,別表３!$B$9:$D$14,3,FALSE))</f>
        <v/>
      </c>
      <c r="M120" s="98"/>
      <c r="N120" s="98"/>
      <c r="O120" s="241">
        <f t="shared" si="18"/>
        <v>0</v>
      </c>
      <c r="P120" s="7">
        <f t="shared" si="23"/>
        <v>0</v>
      </c>
      <c r="Q120" s="7">
        <f t="shared" si="19"/>
        <v>0</v>
      </c>
      <c r="R120" s="7">
        <f t="shared" si="20"/>
        <v>0</v>
      </c>
      <c r="S120" s="7" t="str">
        <f t="shared" si="21"/>
        <v/>
      </c>
      <c r="T120" s="7" t="str">
        <f t="shared" si="22"/>
        <v/>
      </c>
    </row>
    <row r="121" spans="1:20" ht="15.95" hidden="1" customHeight="1">
      <c r="A121" s="239" t="s">
        <v>1265</v>
      </c>
      <c r="B121" s="105"/>
      <c r="C121" s="109"/>
      <c r="D121" s="109"/>
      <c r="E121" s="109"/>
      <c r="F121" s="109"/>
      <c r="G121" s="195">
        <f>VLOOKUP(E121,別表３!$B$9:$I$14,7,FALSE)</f>
        <v>0</v>
      </c>
      <c r="H121" s="195">
        <f>VLOOKUP($F121,別表３!$B$9:$I$14,7,FALSE)</f>
        <v>0</v>
      </c>
      <c r="I121" s="195">
        <f>VLOOKUP($F121,別表３!$B$9:$I$14,7,FALSE)</f>
        <v>0</v>
      </c>
      <c r="J121" s="195">
        <f>IF(F121=5,別表２!$E$4,0)</f>
        <v>0</v>
      </c>
      <c r="K121" s="195">
        <f>VLOOKUP($F121,別表３!$B$9:$I$14,5,FALSE)</f>
        <v>0</v>
      </c>
      <c r="L121" s="240" t="str">
        <f>IF(F121="","",VLOOKUP(F121,別表３!$B$9:$D$14,3,FALSE))</f>
        <v/>
      </c>
      <c r="M121" s="98"/>
      <c r="N121" s="98"/>
      <c r="O121" s="241">
        <f t="shared" si="18"/>
        <v>0</v>
      </c>
      <c r="P121" s="7">
        <f t="shared" si="23"/>
        <v>0</v>
      </c>
      <c r="Q121" s="7">
        <f t="shared" si="19"/>
        <v>0</v>
      </c>
      <c r="R121" s="7">
        <f t="shared" si="20"/>
        <v>0</v>
      </c>
      <c r="S121" s="7" t="str">
        <f t="shared" si="21"/>
        <v/>
      </c>
      <c r="T121" s="7" t="str">
        <f t="shared" si="22"/>
        <v/>
      </c>
    </row>
    <row r="122" spans="1:20" ht="15.95" hidden="1" customHeight="1">
      <c r="A122" s="239" t="s">
        <v>1266</v>
      </c>
      <c r="B122" s="105"/>
      <c r="C122" s="109"/>
      <c r="D122" s="109"/>
      <c r="E122" s="109"/>
      <c r="F122" s="109"/>
      <c r="G122" s="195">
        <f>VLOOKUP(E122,別表３!$B$9:$I$14,7,FALSE)</f>
        <v>0</v>
      </c>
      <c r="H122" s="195">
        <f>VLOOKUP($F122,別表３!$B$9:$I$14,7,FALSE)</f>
        <v>0</v>
      </c>
      <c r="I122" s="195">
        <f>VLOOKUP($F122,別表３!$B$9:$I$14,7,FALSE)</f>
        <v>0</v>
      </c>
      <c r="J122" s="195">
        <f>IF(F122=5,別表２!$E$4,0)</f>
        <v>0</v>
      </c>
      <c r="K122" s="195">
        <f>VLOOKUP($F122,別表３!$B$9:$I$14,5,FALSE)</f>
        <v>0</v>
      </c>
      <c r="L122" s="240" t="str">
        <f>IF(F122="","",VLOOKUP(F122,別表３!$B$9:$D$14,3,FALSE))</f>
        <v/>
      </c>
      <c r="M122" s="98"/>
      <c r="N122" s="98"/>
      <c r="O122" s="241">
        <f t="shared" si="18"/>
        <v>0</v>
      </c>
      <c r="P122" s="7">
        <f t="shared" si="23"/>
        <v>0</v>
      </c>
      <c r="Q122" s="7">
        <f t="shared" si="19"/>
        <v>0</v>
      </c>
      <c r="R122" s="7">
        <f t="shared" si="20"/>
        <v>0</v>
      </c>
      <c r="S122" s="7" t="str">
        <f t="shared" si="21"/>
        <v/>
      </c>
      <c r="T122" s="7" t="str">
        <f t="shared" si="22"/>
        <v/>
      </c>
    </row>
    <row r="123" spans="1:20" ht="15.95" hidden="1" customHeight="1">
      <c r="A123" s="239" t="s">
        <v>1267</v>
      </c>
      <c r="B123" s="105"/>
      <c r="C123" s="109"/>
      <c r="D123" s="109"/>
      <c r="E123" s="109"/>
      <c r="F123" s="109"/>
      <c r="G123" s="195">
        <f>VLOOKUP(E123,別表３!$B$9:$I$14,7,FALSE)</f>
        <v>0</v>
      </c>
      <c r="H123" s="195">
        <f>VLOOKUP($F123,別表３!$B$9:$I$14,7,FALSE)</f>
        <v>0</v>
      </c>
      <c r="I123" s="195">
        <f>VLOOKUP($F123,別表３!$B$9:$I$14,7,FALSE)</f>
        <v>0</v>
      </c>
      <c r="J123" s="195">
        <f>IF(F123=5,別表２!$E$4,0)</f>
        <v>0</v>
      </c>
      <c r="K123" s="195">
        <f>VLOOKUP($F123,別表３!$B$9:$I$14,5,FALSE)</f>
        <v>0</v>
      </c>
      <c r="L123" s="240" t="str">
        <f>IF(F123="","",VLOOKUP(F123,別表３!$B$9:$D$14,3,FALSE))</f>
        <v/>
      </c>
      <c r="M123" s="98"/>
      <c r="N123" s="98"/>
      <c r="O123" s="241">
        <f t="shared" si="18"/>
        <v>0</v>
      </c>
      <c r="P123" s="7">
        <f t="shared" si="23"/>
        <v>0</v>
      </c>
      <c r="Q123" s="7">
        <f t="shared" si="19"/>
        <v>0</v>
      </c>
      <c r="R123" s="7">
        <f t="shared" si="20"/>
        <v>0</v>
      </c>
      <c r="S123" s="7" t="str">
        <f t="shared" si="21"/>
        <v/>
      </c>
      <c r="T123" s="7" t="str">
        <f t="shared" si="22"/>
        <v/>
      </c>
    </row>
    <row r="124" spans="1:20" ht="15.95" hidden="1" customHeight="1">
      <c r="A124" s="239" t="s">
        <v>1268</v>
      </c>
      <c r="B124" s="105"/>
      <c r="C124" s="109"/>
      <c r="D124" s="109"/>
      <c r="E124" s="109"/>
      <c r="F124" s="109"/>
      <c r="G124" s="195">
        <f>VLOOKUP(E124,別表３!$B$9:$I$14,7,FALSE)</f>
        <v>0</v>
      </c>
      <c r="H124" s="195">
        <f>VLOOKUP($F124,別表３!$B$9:$I$14,7,FALSE)</f>
        <v>0</v>
      </c>
      <c r="I124" s="195">
        <f>VLOOKUP($F124,別表３!$B$9:$I$14,7,FALSE)</f>
        <v>0</v>
      </c>
      <c r="J124" s="195">
        <f>IF(F124=5,別表２!$E$4,0)</f>
        <v>0</v>
      </c>
      <c r="K124" s="195">
        <f>VLOOKUP($F124,別表３!$B$9:$I$14,5,FALSE)</f>
        <v>0</v>
      </c>
      <c r="L124" s="240" t="str">
        <f>IF(F124="","",VLOOKUP(F124,別表３!$B$9:$D$14,3,FALSE))</f>
        <v/>
      </c>
      <c r="M124" s="98"/>
      <c r="N124" s="98"/>
      <c r="O124" s="241">
        <f t="shared" si="18"/>
        <v>0</v>
      </c>
      <c r="P124" s="7">
        <f t="shared" si="23"/>
        <v>0</v>
      </c>
      <c r="Q124" s="7">
        <f t="shared" si="19"/>
        <v>0</v>
      </c>
      <c r="R124" s="7">
        <f t="shared" si="20"/>
        <v>0</v>
      </c>
      <c r="S124" s="7" t="str">
        <f t="shared" si="21"/>
        <v/>
      </c>
      <c r="T124" s="7" t="str">
        <f t="shared" si="22"/>
        <v/>
      </c>
    </row>
    <row r="125" spans="1:20" ht="15.95" hidden="1" customHeight="1">
      <c r="A125" s="239" t="s">
        <v>1269</v>
      </c>
      <c r="B125" s="105"/>
      <c r="C125" s="109"/>
      <c r="D125" s="109"/>
      <c r="E125" s="109"/>
      <c r="F125" s="109"/>
      <c r="G125" s="195">
        <f>VLOOKUP(E125,別表３!$B$9:$I$14,7,FALSE)</f>
        <v>0</v>
      </c>
      <c r="H125" s="195">
        <f>VLOOKUP($F125,別表３!$B$9:$I$14,7,FALSE)</f>
        <v>0</v>
      </c>
      <c r="I125" s="195">
        <f>VLOOKUP($F125,別表３!$B$9:$I$14,7,FALSE)</f>
        <v>0</v>
      </c>
      <c r="J125" s="195">
        <f>IF(F125=5,別表２!$E$4,0)</f>
        <v>0</v>
      </c>
      <c r="K125" s="195">
        <f>VLOOKUP($F125,別表３!$B$9:$I$14,5,FALSE)</f>
        <v>0</v>
      </c>
      <c r="L125" s="240" t="str">
        <f>IF(F125="","",VLOOKUP(F125,別表３!$B$9:$D$14,3,FALSE))</f>
        <v/>
      </c>
      <c r="M125" s="98"/>
      <c r="N125" s="98"/>
      <c r="O125" s="241">
        <f t="shared" si="18"/>
        <v>0</v>
      </c>
      <c r="P125" s="7">
        <f t="shared" si="23"/>
        <v>0</v>
      </c>
      <c r="Q125" s="7">
        <f t="shared" si="19"/>
        <v>0</v>
      </c>
      <c r="R125" s="7">
        <f t="shared" si="20"/>
        <v>0</v>
      </c>
      <c r="S125" s="7" t="str">
        <f t="shared" si="21"/>
        <v/>
      </c>
      <c r="T125" s="7" t="str">
        <f t="shared" si="22"/>
        <v/>
      </c>
    </row>
    <row r="126" spans="1:20" ht="15.95" hidden="1" customHeight="1">
      <c r="A126" s="239" t="s">
        <v>1270</v>
      </c>
      <c r="B126" s="105"/>
      <c r="C126" s="108"/>
      <c r="D126" s="108"/>
      <c r="E126" s="109"/>
      <c r="F126" s="109"/>
      <c r="G126" s="195">
        <f>VLOOKUP(E126,別表３!$B$9:$I$14,7,FALSE)</f>
        <v>0</v>
      </c>
      <c r="H126" s="195">
        <f>VLOOKUP($F126,別表３!$B$9:$I$14,7,FALSE)</f>
        <v>0</v>
      </c>
      <c r="I126" s="195">
        <f>VLOOKUP($F126,別表３!$B$9:$I$14,7,FALSE)</f>
        <v>0</v>
      </c>
      <c r="J126" s="195">
        <f>IF(F126=5,別表２!$E$4,0)</f>
        <v>0</v>
      </c>
      <c r="K126" s="195">
        <f>VLOOKUP($F126,別表３!$B$9:$I$14,5,FALSE)</f>
        <v>0</v>
      </c>
      <c r="L126" s="240" t="str">
        <f>IF(F126="","",VLOOKUP(F126,別表３!$B$9:$D$14,3,FALSE))</f>
        <v/>
      </c>
      <c r="M126" s="98"/>
      <c r="N126" s="98"/>
      <c r="O126" s="241">
        <f t="shared" ref="O126:O497" si="24">IF(J126=0,0,IF(M126="",J126,M126))+IF(N126="",K126,IF(L126&lt;=N126,L126,N126))+SUM(G126:I126)</f>
        <v>0</v>
      </c>
      <c r="P126" s="7">
        <f t="shared" si="23"/>
        <v>0</v>
      </c>
      <c r="Q126" s="7">
        <f t="shared" ref="Q126:Q497" si="25">IF(F126=5,O126-G126,0)</f>
        <v>0</v>
      </c>
      <c r="R126" s="7">
        <f t="shared" ref="R126:R497" si="26">SUM(P126:Q126)</f>
        <v>0</v>
      </c>
      <c r="S126" s="7" t="str">
        <f t="shared" ref="S126:S497" si="27">IF(E126="","",VLOOKUP(E126,$U$53:$V$58,2,FALSE))</f>
        <v/>
      </c>
      <c r="T126" s="7" t="str">
        <f t="shared" ref="T126:T497" si="28">IF(F126="","",VLOOKUP(F126,$U$53:$V$58,2,FALSE))</f>
        <v/>
      </c>
    </row>
    <row r="127" spans="1:20" ht="15.95" hidden="1" customHeight="1">
      <c r="A127" s="239" t="s">
        <v>1271</v>
      </c>
      <c r="B127" s="105"/>
      <c r="C127" s="108"/>
      <c r="D127" s="108"/>
      <c r="E127" s="109"/>
      <c r="F127" s="109"/>
      <c r="G127" s="195">
        <f>VLOOKUP(E127,別表３!$B$9:$I$14,7,FALSE)</f>
        <v>0</v>
      </c>
      <c r="H127" s="195">
        <f>VLOOKUP($F127,別表３!$B$9:$I$14,7,FALSE)</f>
        <v>0</v>
      </c>
      <c r="I127" s="195">
        <f>VLOOKUP($F127,別表３!$B$9:$I$14,7,FALSE)</f>
        <v>0</v>
      </c>
      <c r="J127" s="195">
        <f>IF(F127=5,別表２!$E$4,0)</f>
        <v>0</v>
      </c>
      <c r="K127" s="195">
        <f>VLOOKUP($F127,別表３!$B$9:$I$14,5,FALSE)</f>
        <v>0</v>
      </c>
      <c r="L127" s="240" t="str">
        <f>IF(F127="","",VLOOKUP(F127,別表３!$B$9:$D$14,3,FALSE))</f>
        <v/>
      </c>
      <c r="M127" s="98"/>
      <c r="N127" s="98"/>
      <c r="O127" s="241">
        <f t="shared" si="24"/>
        <v>0</v>
      </c>
      <c r="P127" s="7">
        <f t="shared" si="23"/>
        <v>0</v>
      </c>
      <c r="Q127" s="7">
        <f t="shared" si="25"/>
        <v>0</v>
      </c>
      <c r="R127" s="7">
        <f t="shared" si="26"/>
        <v>0</v>
      </c>
      <c r="S127" s="7" t="str">
        <f t="shared" si="27"/>
        <v/>
      </c>
      <c r="T127" s="7" t="str">
        <f t="shared" si="28"/>
        <v/>
      </c>
    </row>
    <row r="128" spans="1:20" ht="15.95" hidden="1" customHeight="1">
      <c r="A128" s="239" t="s">
        <v>1272</v>
      </c>
      <c r="B128" s="105"/>
      <c r="C128" s="108"/>
      <c r="D128" s="108"/>
      <c r="E128" s="109"/>
      <c r="F128" s="109"/>
      <c r="G128" s="195">
        <f>VLOOKUP(E128,別表３!$B$9:$I$14,7,FALSE)</f>
        <v>0</v>
      </c>
      <c r="H128" s="195">
        <f>VLOOKUP($F128,別表３!$B$9:$I$14,7,FALSE)</f>
        <v>0</v>
      </c>
      <c r="I128" s="195">
        <f>VLOOKUP($F128,別表３!$B$9:$I$14,7,FALSE)</f>
        <v>0</v>
      </c>
      <c r="J128" s="195">
        <f>IF(F128=5,別表２!$E$4,0)</f>
        <v>0</v>
      </c>
      <c r="K128" s="195">
        <f>VLOOKUP($F128,別表３!$B$9:$I$14,5,FALSE)</f>
        <v>0</v>
      </c>
      <c r="L128" s="240" t="str">
        <f>IF(F128="","",VLOOKUP(F128,別表３!$B$9:$D$14,3,FALSE))</f>
        <v/>
      </c>
      <c r="M128" s="98"/>
      <c r="N128" s="98"/>
      <c r="O128" s="241">
        <f t="shared" si="24"/>
        <v>0</v>
      </c>
      <c r="P128" s="7">
        <f t="shared" si="23"/>
        <v>0</v>
      </c>
      <c r="Q128" s="7">
        <f t="shared" si="25"/>
        <v>0</v>
      </c>
      <c r="R128" s="7">
        <f t="shared" si="26"/>
        <v>0</v>
      </c>
      <c r="S128" s="7" t="str">
        <f t="shared" si="27"/>
        <v/>
      </c>
      <c r="T128" s="7" t="str">
        <f t="shared" si="28"/>
        <v/>
      </c>
    </row>
    <row r="129" spans="1:20" ht="15.95" hidden="1" customHeight="1">
      <c r="A129" s="239" t="s">
        <v>1273</v>
      </c>
      <c r="B129" s="105"/>
      <c r="C129" s="108"/>
      <c r="D129" s="108"/>
      <c r="E129" s="109"/>
      <c r="F129" s="109"/>
      <c r="G129" s="195">
        <f>VLOOKUP(E129,別表３!$B$9:$I$14,7,FALSE)</f>
        <v>0</v>
      </c>
      <c r="H129" s="195">
        <f>VLOOKUP($F129,別表３!$B$9:$I$14,7,FALSE)</f>
        <v>0</v>
      </c>
      <c r="I129" s="195">
        <f>VLOOKUP($F129,別表３!$B$9:$I$14,7,FALSE)</f>
        <v>0</v>
      </c>
      <c r="J129" s="195">
        <f>IF(F129=5,別表２!$E$4,0)</f>
        <v>0</v>
      </c>
      <c r="K129" s="195">
        <f>VLOOKUP($F129,別表３!$B$9:$I$14,5,FALSE)</f>
        <v>0</v>
      </c>
      <c r="L129" s="240" t="str">
        <f>IF(F129="","",VLOOKUP(F129,別表３!$B$9:$D$14,3,FALSE))</f>
        <v/>
      </c>
      <c r="M129" s="98"/>
      <c r="N129" s="98"/>
      <c r="O129" s="241">
        <f t="shared" si="24"/>
        <v>0</v>
      </c>
      <c r="P129" s="7">
        <f t="shared" si="23"/>
        <v>0</v>
      </c>
      <c r="Q129" s="7">
        <f t="shared" si="25"/>
        <v>0</v>
      </c>
      <c r="R129" s="7">
        <f t="shared" si="26"/>
        <v>0</v>
      </c>
      <c r="S129" s="7" t="str">
        <f t="shared" si="27"/>
        <v/>
      </c>
      <c r="T129" s="7" t="str">
        <f t="shared" si="28"/>
        <v/>
      </c>
    </row>
    <row r="130" spans="1:20" ht="15.95" hidden="1" customHeight="1">
      <c r="A130" s="239" t="s">
        <v>1274</v>
      </c>
      <c r="B130" s="105"/>
      <c r="C130" s="108"/>
      <c r="D130" s="108"/>
      <c r="E130" s="109"/>
      <c r="F130" s="109"/>
      <c r="G130" s="195">
        <f>VLOOKUP(E130,別表３!$B$9:$I$14,7,FALSE)</f>
        <v>0</v>
      </c>
      <c r="H130" s="195">
        <f>VLOOKUP($F130,別表３!$B$9:$I$14,7,FALSE)</f>
        <v>0</v>
      </c>
      <c r="I130" s="195">
        <f>VLOOKUP($F130,別表３!$B$9:$I$14,7,FALSE)</f>
        <v>0</v>
      </c>
      <c r="J130" s="195">
        <f>IF(F130=5,別表２!$E$4,0)</f>
        <v>0</v>
      </c>
      <c r="K130" s="195">
        <f>VLOOKUP($F130,別表３!$B$9:$I$14,5,FALSE)</f>
        <v>0</v>
      </c>
      <c r="L130" s="240" t="str">
        <f>IF(F130="","",VLOOKUP(F130,別表３!$B$9:$D$14,3,FALSE))</f>
        <v/>
      </c>
      <c r="M130" s="98"/>
      <c r="N130" s="98"/>
      <c r="O130" s="241">
        <f t="shared" si="24"/>
        <v>0</v>
      </c>
      <c r="P130" s="7">
        <f t="shared" si="23"/>
        <v>0</v>
      </c>
      <c r="Q130" s="7">
        <f t="shared" si="25"/>
        <v>0</v>
      </c>
      <c r="R130" s="7">
        <f t="shared" si="26"/>
        <v>0</v>
      </c>
      <c r="S130" s="7" t="str">
        <f t="shared" si="27"/>
        <v/>
      </c>
      <c r="T130" s="7" t="str">
        <f t="shared" si="28"/>
        <v/>
      </c>
    </row>
    <row r="131" spans="1:20" ht="15.95" hidden="1" customHeight="1">
      <c r="A131" s="239" t="s">
        <v>1275</v>
      </c>
      <c r="B131" s="105"/>
      <c r="C131" s="108"/>
      <c r="D131" s="108"/>
      <c r="E131" s="109"/>
      <c r="F131" s="109"/>
      <c r="G131" s="195">
        <f>VLOOKUP(E131,別表３!$B$9:$I$14,7,FALSE)</f>
        <v>0</v>
      </c>
      <c r="H131" s="195">
        <f>VLOOKUP($F131,別表３!$B$9:$I$14,7,FALSE)</f>
        <v>0</v>
      </c>
      <c r="I131" s="195">
        <f>VLOOKUP($F131,別表３!$B$9:$I$14,7,FALSE)</f>
        <v>0</v>
      </c>
      <c r="J131" s="195">
        <f>IF(F131=5,別表２!$E$4,0)</f>
        <v>0</v>
      </c>
      <c r="K131" s="195">
        <f>VLOOKUP($F131,別表３!$B$9:$I$14,5,FALSE)</f>
        <v>0</v>
      </c>
      <c r="L131" s="240" t="str">
        <f>IF(F131="","",VLOOKUP(F131,別表３!$B$9:$D$14,3,FALSE))</f>
        <v/>
      </c>
      <c r="M131" s="98"/>
      <c r="N131" s="98"/>
      <c r="O131" s="241">
        <f t="shared" si="24"/>
        <v>0</v>
      </c>
      <c r="P131" s="7">
        <f t="shared" si="23"/>
        <v>0</v>
      </c>
      <c r="Q131" s="7">
        <f t="shared" si="25"/>
        <v>0</v>
      </c>
      <c r="R131" s="7">
        <f t="shared" si="26"/>
        <v>0</v>
      </c>
      <c r="S131" s="7" t="str">
        <f t="shared" si="27"/>
        <v/>
      </c>
      <c r="T131" s="7" t="str">
        <f t="shared" si="28"/>
        <v/>
      </c>
    </row>
    <row r="132" spans="1:20" ht="15.95" hidden="1" customHeight="1">
      <c r="A132" s="239" t="s">
        <v>1276</v>
      </c>
      <c r="B132" s="105"/>
      <c r="C132" s="108"/>
      <c r="D132" s="108"/>
      <c r="E132" s="109"/>
      <c r="F132" s="109"/>
      <c r="G132" s="195">
        <f>VLOOKUP(E132,別表３!$B$9:$I$14,7,FALSE)</f>
        <v>0</v>
      </c>
      <c r="H132" s="195">
        <f>VLOOKUP($F132,別表３!$B$9:$I$14,7,FALSE)</f>
        <v>0</v>
      </c>
      <c r="I132" s="195">
        <f>VLOOKUP($F132,別表３!$B$9:$I$14,7,FALSE)</f>
        <v>0</v>
      </c>
      <c r="J132" s="195">
        <f>IF(F132=5,別表２!$E$4,0)</f>
        <v>0</v>
      </c>
      <c r="K132" s="195">
        <f>VLOOKUP($F132,別表３!$B$9:$I$14,5,FALSE)</f>
        <v>0</v>
      </c>
      <c r="L132" s="240" t="str">
        <f>IF(F132="","",VLOOKUP(F132,別表３!$B$9:$D$14,3,FALSE))</f>
        <v/>
      </c>
      <c r="M132" s="98"/>
      <c r="N132" s="98"/>
      <c r="O132" s="241">
        <f t="shared" si="24"/>
        <v>0</v>
      </c>
      <c r="P132" s="7">
        <f>IF(E132=5,G132,0)</f>
        <v>0</v>
      </c>
      <c r="Q132" s="7">
        <f t="shared" si="25"/>
        <v>0</v>
      </c>
      <c r="R132" s="7">
        <f t="shared" si="26"/>
        <v>0</v>
      </c>
      <c r="S132" s="7" t="str">
        <f t="shared" si="27"/>
        <v/>
      </c>
      <c r="T132" s="7" t="str">
        <f t="shared" si="28"/>
        <v/>
      </c>
    </row>
    <row r="133" spans="1:20" s="223" customFormat="1" ht="15.95" hidden="1" customHeight="1">
      <c r="A133" s="239" t="s">
        <v>1277</v>
      </c>
      <c r="B133" s="105"/>
      <c r="C133" s="108"/>
      <c r="D133" s="108"/>
      <c r="E133" s="108"/>
      <c r="F133" s="108"/>
      <c r="G133" s="243">
        <f>VLOOKUP(E133,別表３!$B$9:$I$14,7,FALSE)</f>
        <v>0</v>
      </c>
      <c r="H133" s="243">
        <f>VLOOKUP($F133,別表３!$B$9:$I$14,7,FALSE)</f>
        <v>0</v>
      </c>
      <c r="I133" s="243">
        <f>VLOOKUP($F133,別表３!$B$9:$I$14,7,FALSE)</f>
        <v>0</v>
      </c>
      <c r="J133" s="243">
        <f>IF(F133=5,別表２!$E$4,0)</f>
        <v>0</v>
      </c>
      <c r="K133" s="243">
        <f>VLOOKUP($F133,別表３!$B$9:$I$14,5,FALSE)</f>
        <v>0</v>
      </c>
      <c r="L133" s="244" t="str">
        <f>IF(F133="","",VLOOKUP(F133,別表３!$B$9:$D$14,3,FALSE))</f>
        <v/>
      </c>
      <c r="M133" s="103"/>
      <c r="N133" s="103"/>
      <c r="O133" s="245">
        <f t="shared" si="24"/>
        <v>0</v>
      </c>
      <c r="P133" s="7">
        <f t="shared" ref="P133:P503" si="29">IF(E133=5,G133,0)</f>
        <v>0</v>
      </c>
      <c r="Q133" s="7">
        <f t="shared" si="25"/>
        <v>0</v>
      </c>
      <c r="R133" s="7">
        <f t="shared" si="26"/>
        <v>0</v>
      </c>
      <c r="S133" s="7" t="str">
        <f t="shared" si="27"/>
        <v/>
      </c>
      <c r="T133" s="7" t="str">
        <f t="shared" si="28"/>
        <v/>
      </c>
    </row>
    <row r="134" spans="1:20" s="223" customFormat="1" ht="15.95" hidden="1" customHeight="1">
      <c r="A134" s="239" t="s">
        <v>1278</v>
      </c>
      <c r="B134" s="105"/>
      <c r="C134" s="108"/>
      <c r="D134" s="108"/>
      <c r="E134" s="108"/>
      <c r="F134" s="108"/>
      <c r="G134" s="243">
        <f>VLOOKUP(E134,別表３!$B$9:$I$14,7,FALSE)</f>
        <v>0</v>
      </c>
      <c r="H134" s="243">
        <f>VLOOKUP($F134,別表３!$B$9:$I$14,7,FALSE)</f>
        <v>0</v>
      </c>
      <c r="I134" s="243">
        <f>VLOOKUP($F134,別表３!$B$9:$I$14,7,FALSE)</f>
        <v>0</v>
      </c>
      <c r="J134" s="243">
        <f>IF(F134=5,別表２!$E$4,0)</f>
        <v>0</v>
      </c>
      <c r="K134" s="243">
        <f>VLOOKUP($F134,別表３!$B$9:$I$14,5,FALSE)</f>
        <v>0</v>
      </c>
      <c r="L134" s="244" t="str">
        <f>IF(F134="","",VLOOKUP(F134,別表３!$B$9:$D$14,3,FALSE))</f>
        <v/>
      </c>
      <c r="M134" s="103"/>
      <c r="N134" s="103"/>
      <c r="O134" s="245">
        <f t="shared" si="24"/>
        <v>0</v>
      </c>
      <c r="P134" s="7">
        <f t="shared" si="29"/>
        <v>0</v>
      </c>
      <c r="Q134" s="7">
        <f t="shared" si="25"/>
        <v>0</v>
      </c>
      <c r="R134" s="7">
        <f t="shared" si="26"/>
        <v>0</v>
      </c>
      <c r="S134" s="7" t="str">
        <f t="shared" si="27"/>
        <v/>
      </c>
      <c r="T134" s="7" t="str">
        <f t="shared" si="28"/>
        <v/>
      </c>
    </row>
    <row r="135" spans="1:20" s="223" customFormat="1" ht="15.95" hidden="1" customHeight="1">
      <c r="A135" s="239" t="s">
        <v>1279</v>
      </c>
      <c r="B135" s="105"/>
      <c r="C135" s="110"/>
      <c r="D135" s="110"/>
      <c r="E135" s="108"/>
      <c r="F135" s="108"/>
      <c r="G135" s="243">
        <f>VLOOKUP(E135,別表３!$B$9:$I$14,7,FALSE)</f>
        <v>0</v>
      </c>
      <c r="H135" s="243">
        <f>VLOOKUP($F135,別表３!$B$9:$I$14,7,FALSE)</f>
        <v>0</v>
      </c>
      <c r="I135" s="243">
        <f>VLOOKUP($F135,別表３!$B$9:$I$14,7,FALSE)</f>
        <v>0</v>
      </c>
      <c r="J135" s="243">
        <f>IF(F135=5,別表２!$E$4,0)</f>
        <v>0</v>
      </c>
      <c r="K135" s="243">
        <f>VLOOKUP($F135,別表３!$B$9:$I$14,5,FALSE)</f>
        <v>0</v>
      </c>
      <c r="L135" s="244" t="str">
        <f>IF(F135="","",VLOOKUP(F135,別表３!$B$9:$D$14,3,FALSE))</f>
        <v/>
      </c>
      <c r="M135" s="103"/>
      <c r="N135" s="103"/>
      <c r="O135" s="245">
        <f t="shared" si="24"/>
        <v>0</v>
      </c>
      <c r="P135" s="7">
        <f t="shared" si="29"/>
        <v>0</v>
      </c>
      <c r="Q135" s="7">
        <f t="shared" si="25"/>
        <v>0</v>
      </c>
      <c r="R135" s="7">
        <f t="shared" si="26"/>
        <v>0</v>
      </c>
      <c r="S135" s="7" t="str">
        <f t="shared" si="27"/>
        <v/>
      </c>
      <c r="T135" s="7" t="str">
        <f t="shared" si="28"/>
        <v/>
      </c>
    </row>
    <row r="136" spans="1:20" s="223" customFormat="1" ht="15.95" hidden="1" customHeight="1">
      <c r="A136" s="239" t="s">
        <v>1280</v>
      </c>
      <c r="B136" s="105"/>
      <c r="C136" s="108"/>
      <c r="D136" s="108"/>
      <c r="E136" s="108"/>
      <c r="F136" s="108"/>
      <c r="G136" s="243">
        <f>VLOOKUP(E136,別表３!$B$9:$I$14,7,FALSE)</f>
        <v>0</v>
      </c>
      <c r="H136" s="243">
        <f>VLOOKUP($F136,別表３!$B$9:$I$14,7,FALSE)</f>
        <v>0</v>
      </c>
      <c r="I136" s="243">
        <f>VLOOKUP($F136,別表３!$B$9:$I$14,7,FALSE)</f>
        <v>0</v>
      </c>
      <c r="J136" s="243">
        <f>IF(F136=5,別表２!$E$4,0)</f>
        <v>0</v>
      </c>
      <c r="K136" s="243">
        <f>VLOOKUP($F136,別表３!$B$9:$I$14,5,FALSE)</f>
        <v>0</v>
      </c>
      <c r="L136" s="244" t="str">
        <f>IF(F136="","",VLOOKUP(F136,別表３!$B$9:$D$14,3,FALSE))</f>
        <v/>
      </c>
      <c r="M136" s="103"/>
      <c r="N136" s="103"/>
      <c r="O136" s="245">
        <f t="shared" si="24"/>
        <v>0</v>
      </c>
      <c r="P136" s="7">
        <f t="shared" si="29"/>
        <v>0</v>
      </c>
      <c r="Q136" s="7">
        <f t="shared" si="25"/>
        <v>0</v>
      </c>
      <c r="R136" s="7">
        <f t="shared" si="26"/>
        <v>0</v>
      </c>
      <c r="S136" s="7" t="str">
        <f t="shared" si="27"/>
        <v/>
      </c>
      <c r="T136" s="7" t="str">
        <f t="shared" si="28"/>
        <v/>
      </c>
    </row>
    <row r="137" spans="1:20" ht="15.95" hidden="1" customHeight="1">
      <c r="A137" s="239" t="s">
        <v>1281</v>
      </c>
      <c r="B137" s="105"/>
      <c r="C137" s="108"/>
      <c r="D137" s="108"/>
      <c r="E137" s="109"/>
      <c r="F137" s="109"/>
      <c r="G137" s="195">
        <f>VLOOKUP(E137,別表３!$B$9:$I$14,7,FALSE)</f>
        <v>0</v>
      </c>
      <c r="H137" s="195">
        <f>VLOOKUP($F137,別表３!$B$9:$I$14,7,FALSE)</f>
        <v>0</v>
      </c>
      <c r="I137" s="195">
        <f>VLOOKUP($F137,別表３!$B$9:$I$14,7,FALSE)</f>
        <v>0</v>
      </c>
      <c r="J137" s="195">
        <f>IF(F137=5,別表２!$E$4,0)</f>
        <v>0</v>
      </c>
      <c r="K137" s="195">
        <f>VLOOKUP($F137,別表３!$B$9:$I$14,5,FALSE)</f>
        <v>0</v>
      </c>
      <c r="L137" s="240" t="str">
        <f>IF(F137="","",VLOOKUP(F137,別表３!$B$9:$D$14,3,FALSE))</f>
        <v/>
      </c>
      <c r="M137" s="98"/>
      <c r="N137" s="98"/>
      <c r="O137" s="241">
        <f t="shared" si="24"/>
        <v>0</v>
      </c>
      <c r="P137" s="7">
        <f t="shared" si="29"/>
        <v>0</v>
      </c>
      <c r="Q137" s="7">
        <f t="shared" si="25"/>
        <v>0</v>
      </c>
      <c r="R137" s="7">
        <f t="shared" si="26"/>
        <v>0</v>
      </c>
      <c r="S137" s="7" t="str">
        <f t="shared" si="27"/>
        <v/>
      </c>
      <c r="T137" s="7" t="str">
        <f t="shared" si="28"/>
        <v/>
      </c>
    </row>
    <row r="138" spans="1:20" ht="15.95" hidden="1" customHeight="1">
      <c r="A138" s="239" t="s">
        <v>1282</v>
      </c>
      <c r="B138" s="105"/>
      <c r="C138" s="108"/>
      <c r="D138" s="108"/>
      <c r="E138" s="109"/>
      <c r="F138" s="109"/>
      <c r="G138" s="195">
        <f>VLOOKUP(E138,別表３!$B$9:$I$14,7,FALSE)</f>
        <v>0</v>
      </c>
      <c r="H138" s="195">
        <f>VLOOKUP($F138,別表３!$B$9:$I$14,7,FALSE)</f>
        <v>0</v>
      </c>
      <c r="I138" s="195">
        <f>VLOOKUP($F138,別表３!$B$9:$I$14,7,FALSE)</f>
        <v>0</v>
      </c>
      <c r="J138" s="195">
        <f>IF(F138=5,別表２!$E$4,0)</f>
        <v>0</v>
      </c>
      <c r="K138" s="195">
        <f>VLOOKUP($F138,別表３!$B$9:$I$14,5,FALSE)</f>
        <v>0</v>
      </c>
      <c r="L138" s="240" t="str">
        <f>IF(F138="","",VLOOKUP(F138,別表３!$B$9:$D$14,3,FALSE))</f>
        <v/>
      </c>
      <c r="M138" s="98"/>
      <c r="N138" s="98"/>
      <c r="O138" s="241">
        <f t="shared" si="24"/>
        <v>0</v>
      </c>
      <c r="P138" s="7">
        <f t="shared" si="29"/>
        <v>0</v>
      </c>
      <c r="Q138" s="7">
        <f t="shared" si="25"/>
        <v>0</v>
      </c>
      <c r="R138" s="7">
        <f t="shared" si="26"/>
        <v>0</v>
      </c>
      <c r="S138" s="7" t="str">
        <f t="shared" si="27"/>
        <v/>
      </c>
      <c r="T138" s="7" t="str">
        <f t="shared" si="28"/>
        <v/>
      </c>
    </row>
    <row r="139" spans="1:20" ht="15.95" hidden="1" customHeight="1">
      <c r="A139" s="239" t="s">
        <v>1283</v>
      </c>
      <c r="B139" s="105"/>
      <c r="C139" s="108"/>
      <c r="D139" s="108"/>
      <c r="E139" s="109"/>
      <c r="F139" s="109"/>
      <c r="G139" s="195">
        <f>VLOOKUP(E139,別表３!$B$9:$I$14,7,FALSE)</f>
        <v>0</v>
      </c>
      <c r="H139" s="195">
        <f>VLOOKUP($F139,別表３!$B$9:$I$14,7,FALSE)</f>
        <v>0</v>
      </c>
      <c r="I139" s="195">
        <f>VLOOKUP($F139,別表３!$B$9:$I$14,7,FALSE)</f>
        <v>0</v>
      </c>
      <c r="J139" s="195">
        <f>IF(F139=5,別表２!$E$4,0)</f>
        <v>0</v>
      </c>
      <c r="K139" s="195">
        <f>VLOOKUP($F139,別表３!$B$9:$I$14,5,FALSE)</f>
        <v>0</v>
      </c>
      <c r="L139" s="240" t="str">
        <f>IF(F139="","",VLOOKUP(F139,別表３!$B$9:$D$14,3,FALSE))</f>
        <v/>
      </c>
      <c r="M139" s="98"/>
      <c r="N139" s="98"/>
      <c r="O139" s="241">
        <f t="shared" si="24"/>
        <v>0</v>
      </c>
      <c r="P139" s="7">
        <f t="shared" si="29"/>
        <v>0</v>
      </c>
      <c r="Q139" s="7">
        <f t="shared" si="25"/>
        <v>0</v>
      </c>
      <c r="R139" s="7">
        <f t="shared" si="26"/>
        <v>0</v>
      </c>
      <c r="S139" s="7" t="str">
        <f t="shared" si="27"/>
        <v/>
      </c>
      <c r="T139" s="7" t="str">
        <f t="shared" si="28"/>
        <v/>
      </c>
    </row>
    <row r="140" spans="1:20" ht="15.95" hidden="1" customHeight="1">
      <c r="A140" s="239" t="s">
        <v>1284</v>
      </c>
      <c r="B140" s="105"/>
      <c r="C140" s="108"/>
      <c r="D140" s="108"/>
      <c r="E140" s="109"/>
      <c r="F140" s="109"/>
      <c r="G140" s="195">
        <f>VLOOKUP(E140,別表３!$B$9:$I$14,7,FALSE)</f>
        <v>0</v>
      </c>
      <c r="H140" s="195">
        <f>VLOOKUP($F140,別表３!$B$9:$I$14,7,FALSE)</f>
        <v>0</v>
      </c>
      <c r="I140" s="195">
        <f>VLOOKUP($F140,別表３!$B$9:$I$14,7,FALSE)</f>
        <v>0</v>
      </c>
      <c r="J140" s="195">
        <f>IF(F140=5,別表２!$E$4,0)</f>
        <v>0</v>
      </c>
      <c r="K140" s="195">
        <f>VLOOKUP($F140,別表３!$B$9:$I$14,5,FALSE)</f>
        <v>0</v>
      </c>
      <c r="L140" s="240" t="str">
        <f>IF(F140="","",VLOOKUP(F140,別表３!$B$9:$D$14,3,FALSE))</f>
        <v/>
      </c>
      <c r="M140" s="98"/>
      <c r="N140" s="98"/>
      <c r="O140" s="241">
        <f t="shared" si="24"/>
        <v>0</v>
      </c>
      <c r="P140" s="7">
        <f t="shared" si="29"/>
        <v>0</v>
      </c>
      <c r="Q140" s="7">
        <f t="shared" si="25"/>
        <v>0</v>
      </c>
      <c r="R140" s="7">
        <f t="shared" si="26"/>
        <v>0</v>
      </c>
      <c r="S140" s="7" t="str">
        <f t="shared" si="27"/>
        <v/>
      </c>
      <c r="T140" s="7" t="str">
        <f t="shared" si="28"/>
        <v/>
      </c>
    </row>
    <row r="141" spans="1:20" ht="15.95" hidden="1" customHeight="1">
      <c r="A141" s="239" t="s">
        <v>1285</v>
      </c>
      <c r="B141" s="105"/>
      <c r="C141" s="108"/>
      <c r="D141" s="108"/>
      <c r="E141" s="109"/>
      <c r="F141" s="109"/>
      <c r="G141" s="195">
        <f>VLOOKUP(E141,別表３!$B$9:$I$14,7,FALSE)</f>
        <v>0</v>
      </c>
      <c r="H141" s="195">
        <f>VLOOKUP($F141,別表３!$B$9:$I$14,7,FALSE)</f>
        <v>0</v>
      </c>
      <c r="I141" s="195">
        <f>VLOOKUP($F141,別表３!$B$9:$I$14,7,FALSE)</f>
        <v>0</v>
      </c>
      <c r="J141" s="195">
        <f>IF(F141=5,別表２!$E$4,0)</f>
        <v>0</v>
      </c>
      <c r="K141" s="195">
        <f>VLOOKUP($F141,別表３!$B$9:$I$14,5,FALSE)</f>
        <v>0</v>
      </c>
      <c r="L141" s="240" t="str">
        <f>IF(F141="","",VLOOKUP(F141,別表３!$B$9:$D$14,3,FALSE))</f>
        <v/>
      </c>
      <c r="M141" s="98"/>
      <c r="N141" s="98"/>
      <c r="O141" s="241">
        <f t="shared" si="24"/>
        <v>0</v>
      </c>
      <c r="P141" s="7">
        <f t="shared" si="29"/>
        <v>0</v>
      </c>
      <c r="Q141" s="7">
        <f t="shared" si="25"/>
        <v>0</v>
      </c>
      <c r="R141" s="7">
        <f t="shared" si="26"/>
        <v>0</v>
      </c>
      <c r="S141" s="7" t="str">
        <f t="shared" si="27"/>
        <v/>
      </c>
      <c r="T141" s="7" t="str">
        <f t="shared" si="28"/>
        <v/>
      </c>
    </row>
    <row r="142" spans="1:20" ht="15.95" hidden="1" customHeight="1">
      <c r="A142" s="239" t="s">
        <v>1286</v>
      </c>
      <c r="B142" s="105"/>
      <c r="C142" s="108"/>
      <c r="D142" s="108"/>
      <c r="E142" s="109"/>
      <c r="F142" s="109"/>
      <c r="G142" s="195">
        <f>VLOOKUP(E142,別表３!$B$9:$I$14,7,FALSE)</f>
        <v>0</v>
      </c>
      <c r="H142" s="195">
        <f>VLOOKUP($F142,別表３!$B$9:$I$14,7,FALSE)</f>
        <v>0</v>
      </c>
      <c r="I142" s="195">
        <f>VLOOKUP($F142,別表３!$B$9:$I$14,7,FALSE)</f>
        <v>0</v>
      </c>
      <c r="J142" s="195">
        <f>IF(F142=5,別表２!$E$4,0)</f>
        <v>0</v>
      </c>
      <c r="K142" s="195">
        <f>VLOOKUP($F142,別表３!$B$9:$I$14,5,FALSE)</f>
        <v>0</v>
      </c>
      <c r="L142" s="240" t="str">
        <f>IF(F142="","",VLOOKUP(F142,別表３!$B$9:$D$14,3,FALSE))</f>
        <v/>
      </c>
      <c r="M142" s="98"/>
      <c r="N142" s="98"/>
      <c r="O142" s="241">
        <f t="shared" ref="O142:O396" si="30">IF(J142=0,0,IF(M142="",J142,M142))+IF(N142="",K142,IF(L142&lt;=N142,L142,N142))+SUM(G142:I142)</f>
        <v>0</v>
      </c>
      <c r="P142" s="7">
        <f t="shared" ref="P142:P153" si="31">IF(E142=5,G142,0)</f>
        <v>0</v>
      </c>
      <c r="Q142" s="7">
        <f t="shared" ref="Q142:Q396" si="32">IF(F142=5,O142-G142,0)</f>
        <v>0</v>
      </c>
      <c r="R142" s="7">
        <f t="shared" ref="R142:R396" si="33">SUM(P142:Q142)</f>
        <v>0</v>
      </c>
      <c r="S142" s="7" t="str">
        <f t="shared" ref="S142:S396" si="34">IF(E142="","",VLOOKUP(E142,$U$53:$V$58,2,FALSE))</f>
        <v/>
      </c>
      <c r="T142" s="7" t="str">
        <f t="shared" ref="T142:T396" si="35">IF(F142="","",VLOOKUP(F142,$U$53:$V$58,2,FALSE))</f>
        <v/>
      </c>
    </row>
    <row r="143" spans="1:20" ht="15.95" hidden="1" customHeight="1">
      <c r="A143" s="239" t="s">
        <v>1287</v>
      </c>
      <c r="B143" s="105"/>
      <c r="C143" s="109"/>
      <c r="D143" s="109"/>
      <c r="E143" s="109"/>
      <c r="F143" s="109"/>
      <c r="G143" s="195">
        <f>VLOOKUP(E143,別表３!$B$9:$I$14,7,FALSE)</f>
        <v>0</v>
      </c>
      <c r="H143" s="195">
        <f>VLOOKUP($F143,別表３!$B$9:$I$14,7,FALSE)</f>
        <v>0</v>
      </c>
      <c r="I143" s="195">
        <f>VLOOKUP($F143,別表３!$B$9:$I$14,7,FALSE)</f>
        <v>0</v>
      </c>
      <c r="J143" s="195">
        <f>IF(F143=5,別表２!$E$4,0)</f>
        <v>0</v>
      </c>
      <c r="K143" s="195">
        <f>VLOOKUP($F143,別表３!$B$9:$I$14,5,FALSE)</f>
        <v>0</v>
      </c>
      <c r="L143" s="240" t="str">
        <f>IF(F143="","",VLOOKUP(F143,別表３!$B$9:$D$14,3,FALSE))</f>
        <v/>
      </c>
      <c r="M143" s="98"/>
      <c r="N143" s="98"/>
      <c r="O143" s="241">
        <f t="shared" si="30"/>
        <v>0</v>
      </c>
      <c r="P143" s="7">
        <f t="shared" si="31"/>
        <v>0</v>
      </c>
      <c r="Q143" s="7">
        <f t="shared" si="32"/>
        <v>0</v>
      </c>
      <c r="R143" s="7">
        <f t="shared" si="33"/>
        <v>0</v>
      </c>
      <c r="S143" s="7" t="str">
        <f t="shared" si="34"/>
        <v/>
      </c>
      <c r="T143" s="7" t="str">
        <f t="shared" si="35"/>
        <v/>
      </c>
    </row>
    <row r="144" spans="1:20" ht="15.95" hidden="1" customHeight="1">
      <c r="A144" s="239" t="s">
        <v>1288</v>
      </c>
      <c r="B144" s="105"/>
      <c r="C144" s="109"/>
      <c r="D144" s="109"/>
      <c r="E144" s="109"/>
      <c r="F144" s="109"/>
      <c r="G144" s="195">
        <f>VLOOKUP(E144,別表３!$B$9:$I$14,7,FALSE)</f>
        <v>0</v>
      </c>
      <c r="H144" s="195">
        <f>VLOOKUP($F144,別表３!$B$9:$I$14,7,FALSE)</f>
        <v>0</v>
      </c>
      <c r="I144" s="195">
        <f>VLOOKUP($F144,別表３!$B$9:$I$14,7,FALSE)</f>
        <v>0</v>
      </c>
      <c r="J144" s="195">
        <f>IF(F144=5,別表２!$E$4,0)</f>
        <v>0</v>
      </c>
      <c r="K144" s="195">
        <f>VLOOKUP($F144,別表３!$B$9:$I$14,5,FALSE)</f>
        <v>0</v>
      </c>
      <c r="L144" s="240" t="str">
        <f>IF(F144="","",VLOOKUP(F144,別表３!$B$9:$D$14,3,FALSE))</f>
        <v/>
      </c>
      <c r="M144" s="98"/>
      <c r="N144" s="98"/>
      <c r="O144" s="241">
        <f t="shared" si="30"/>
        <v>0</v>
      </c>
      <c r="P144" s="7">
        <f t="shared" si="31"/>
        <v>0</v>
      </c>
      <c r="Q144" s="7">
        <f t="shared" si="32"/>
        <v>0</v>
      </c>
      <c r="R144" s="7">
        <f t="shared" si="33"/>
        <v>0</v>
      </c>
      <c r="S144" s="7" t="str">
        <f t="shared" si="34"/>
        <v/>
      </c>
      <c r="T144" s="7" t="str">
        <f t="shared" si="35"/>
        <v/>
      </c>
    </row>
    <row r="145" spans="1:20" ht="15.95" hidden="1" customHeight="1">
      <c r="A145" s="239" t="s">
        <v>1289</v>
      </c>
      <c r="B145" s="105"/>
      <c r="C145" s="109"/>
      <c r="D145" s="109"/>
      <c r="E145" s="109"/>
      <c r="F145" s="109"/>
      <c r="G145" s="195">
        <f>VLOOKUP(E145,別表３!$B$9:$I$14,7,FALSE)</f>
        <v>0</v>
      </c>
      <c r="H145" s="195">
        <f>VLOOKUP($F145,別表３!$B$9:$I$14,7,FALSE)</f>
        <v>0</v>
      </c>
      <c r="I145" s="195">
        <f>VLOOKUP($F145,別表３!$B$9:$I$14,7,FALSE)</f>
        <v>0</v>
      </c>
      <c r="J145" s="195">
        <f>IF(F145=5,別表２!$E$4,0)</f>
        <v>0</v>
      </c>
      <c r="K145" s="195">
        <f>VLOOKUP($F145,別表３!$B$9:$I$14,5,FALSE)</f>
        <v>0</v>
      </c>
      <c r="L145" s="240" t="str">
        <f>IF(F145="","",VLOOKUP(F145,別表３!$B$9:$D$14,3,FALSE))</f>
        <v/>
      </c>
      <c r="M145" s="98"/>
      <c r="N145" s="98"/>
      <c r="O145" s="241">
        <f t="shared" si="30"/>
        <v>0</v>
      </c>
      <c r="P145" s="7">
        <f t="shared" si="31"/>
        <v>0</v>
      </c>
      <c r="Q145" s="7">
        <f t="shared" si="32"/>
        <v>0</v>
      </c>
      <c r="R145" s="7">
        <f t="shared" si="33"/>
        <v>0</v>
      </c>
      <c r="S145" s="7" t="str">
        <f t="shared" si="34"/>
        <v/>
      </c>
      <c r="T145" s="7" t="str">
        <f t="shared" si="35"/>
        <v/>
      </c>
    </row>
    <row r="146" spans="1:20" ht="15.95" hidden="1" customHeight="1">
      <c r="A146" s="239" t="s">
        <v>1290</v>
      </c>
      <c r="B146" s="105"/>
      <c r="C146" s="109"/>
      <c r="D146" s="109"/>
      <c r="E146" s="109"/>
      <c r="F146" s="109"/>
      <c r="G146" s="195">
        <f>VLOOKUP(E146,別表３!$B$9:$I$14,7,FALSE)</f>
        <v>0</v>
      </c>
      <c r="H146" s="195">
        <f>VLOOKUP($F146,別表３!$B$9:$I$14,7,FALSE)</f>
        <v>0</v>
      </c>
      <c r="I146" s="195">
        <f>VLOOKUP($F146,別表３!$B$9:$I$14,7,FALSE)</f>
        <v>0</v>
      </c>
      <c r="J146" s="195">
        <f>IF(F146=5,別表２!$E$4,0)</f>
        <v>0</v>
      </c>
      <c r="K146" s="195">
        <f>VLOOKUP($F146,別表３!$B$9:$I$14,5,FALSE)</f>
        <v>0</v>
      </c>
      <c r="L146" s="240" t="str">
        <f>IF(F146="","",VLOOKUP(F146,別表３!$B$9:$D$14,3,FALSE))</f>
        <v/>
      </c>
      <c r="M146" s="98"/>
      <c r="N146" s="98"/>
      <c r="O146" s="241">
        <f t="shared" si="30"/>
        <v>0</v>
      </c>
      <c r="P146" s="7">
        <f t="shared" si="31"/>
        <v>0</v>
      </c>
      <c r="Q146" s="7">
        <f t="shared" si="32"/>
        <v>0</v>
      </c>
      <c r="R146" s="7">
        <f t="shared" si="33"/>
        <v>0</v>
      </c>
      <c r="S146" s="7" t="str">
        <f t="shared" si="34"/>
        <v/>
      </c>
      <c r="T146" s="7" t="str">
        <f t="shared" si="35"/>
        <v/>
      </c>
    </row>
    <row r="147" spans="1:20" ht="15.95" hidden="1" customHeight="1">
      <c r="A147" s="239" t="s">
        <v>1291</v>
      </c>
      <c r="B147" s="105"/>
      <c r="C147" s="109"/>
      <c r="D147" s="109"/>
      <c r="E147" s="109"/>
      <c r="F147" s="109"/>
      <c r="G147" s="195">
        <f>VLOOKUP(E147,別表３!$B$9:$I$14,7,FALSE)</f>
        <v>0</v>
      </c>
      <c r="H147" s="195">
        <f>VLOOKUP($F147,別表３!$B$9:$I$14,7,FALSE)</f>
        <v>0</v>
      </c>
      <c r="I147" s="195">
        <f>VLOOKUP($F147,別表３!$B$9:$I$14,7,FALSE)</f>
        <v>0</v>
      </c>
      <c r="J147" s="195">
        <f>IF(F147=5,別表２!$E$4,0)</f>
        <v>0</v>
      </c>
      <c r="K147" s="195">
        <f>VLOOKUP($F147,別表３!$B$9:$I$14,5,FALSE)</f>
        <v>0</v>
      </c>
      <c r="L147" s="240" t="str">
        <f>IF(F147="","",VLOOKUP(F147,別表３!$B$9:$D$14,3,FALSE))</f>
        <v/>
      </c>
      <c r="M147" s="98"/>
      <c r="N147" s="98"/>
      <c r="O147" s="241">
        <f t="shared" si="30"/>
        <v>0</v>
      </c>
      <c r="P147" s="7">
        <f t="shared" si="31"/>
        <v>0</v>
      </c>
      <c r="Q147" s="7">
        <f t="shared" si="32"/>
        <v>0</v>
      </c>
      <c r="R147" s="7">
        <f t="shared" si="33"/>
        <v>0</v>
      </c>
      <c r="S147" s="7" t="str">
        <f t="shared" si="34"/>
        <v/>
      </c>
      <c r="T147" s="7" t="str">
        <f t="shared" si="35"/>
        <v/>
      </c>
    </row>
    <row r="148" spans="1:20" ht="15.95" hidden="1" customHeight="1">
      <c r="A148" s="239" t="s">
        <v>1292</v>
      </c>
      <c r="B148" s="105"/>
      <c r="C148" s="108"/>
      <c r="D148" s="108"/>
      <c r="E148" s="109"/>
      <c r="F148" s="109"/>
      <c r="G148" s="195">
        <f>VLOOKUP(E148,別表３!$B$9:$I$14,7,FALSE)</f>
        <v>0</v>
      </c>
      <c r="H148" s="195">
        <f>VLOOKUP($F148,別表３!$B$9:$I$14,7,FALSE)</f>
        <v>0</v>
      </c>
      <c r="I148" s="195">
        <f>VLOOKUP($F148,別表３!$B$9:$I$14,7,FALSE)</f>
        <v>0</v>
      </c>
      <c r="J148" s="195">
        <f>IF(F148=5,別表２!$E$4,0)</f>
        <v>0</v>
      </c>
      <c r="K148" s="195">
        <f>VLOOKUP($F148,別表３!$B$9:$I$14,5,FALSE)</f>
        <v>0</v>
      </c>
      <c r="L148" s="240" t="str">
        <f>IF(F148="","",VLOOKUP(F148,別表３!$B$9:$D$14,3,FALSE))</f>
        <v/>
      </c>
      <c r="M148" s="98"/>
      <c r="N148" s="98"/>
      <c r="O148" s="241">
        <f t="shared" si="30"/>
        <v>0</v>
      </c>
      <c r="P148" s="7">
        <f t="shared" si="31"/>
        <v>0</v>
      </c>
      <c r="Q148" s="7">
        <f t="shared" si="32"/>
        <v>0</v>
      </c>
      <c r="R148" s="7">
        <f t="shared" si="33"/>
        <v>0</v>
      </c>
      <c r="S148" s="7" t="str">
        <f t="shared" si="34"/>
        <v/>
      </c>
      <c r="T148" s="7" t="str">
        <f t="shared" si="35"/>
        <v/>
      </c>
    </row>
    <row r="149" spans="1:20" ht="15.95" hidden="1" customHeight="1">
      <c r="A149" s="239" t="s">
        <v>1293</v>
      </c>
      <c r="B149" s="105"/>
      <c r="C149" s="108"/>
      <c r="D149" s="108"/>
      <c r="E149" s="109"/>
      <c r="F149" s="109"/>
      <c r="G149" s="195">
        <f>VLOOKUP(E149,別表３!$B$9:$I$14,7,FALSE)</f>
        <v>0</v>
      </c>
      <c r="H149" s="195">
        <f>VLOOKUP($F149,別表３!$B$9:$I$14,7,FALSE)</f>
        <v>0</v>
      </c>
      <c r="I149" s="195">
        <f>VLOOKUP($F149,別表３!$B$9:$I$14,7,FALSE)</f>
        <v>0</v>
      </c>
      <c r="J149" s="195">
        <f>IF(F149=5,別表２!$E$4,0)</f>
        <v>0</v>
      </c>
      <c r="K149" s="195">
        <f>VLOOKUP($F149,別表３!$B$9:$I$14,5,FALSE)</f>
        <v>0</v>
      </c>
      <c r="L149" s="240" t="str">
        <f>IF(F149="","",VLOOKUP(F149,別表３!$B$9:$D$14,3,FALSE))</f>
        <v/>
      </c>
      <c r="M149" s="98"/>
      <c r="N149" s="98"/>
      <c r="O149" s="241">
        <f t="shared" si="30"/>
        <v>0</v>
      </c>
      <c r="P149" s="7">
        <f t="shared" si="31"/>
        <v>0</v>
      </c>
      <c r="Q149" s="7">
        <f t="shared" si="32"/>
        <v>0</v>
      </c>
      <c r="R149" s="7">
        <f t="shared" si="33"/>
        <v>0</v>
      </c>
      <c r="S149" s="7" t="str">
        <f t="shared" si="34"/>
        <v/>
      </c>
      <c r="T149" s="7" t="str">
        <f t="shared" si="35"/>
        <v/>
      </c>
    </row>
    <row r="150" spans="1:20" ht="15.95" hidden="1" customHeight="1">
      <c r="A150" s="239" t="s">
        <v>1294</v>
      </c>
      <c r="B150" s="105"/>
      <c r="C150" s="108"/>
      <c r="D150" s="108"/>
      <c r="E150" s="109"/>
      <c r="F150" s="109"/>
      <c r="G150" s="195">
        <f>VLOOKUP(E150,別表３!$B$9:$I$14,7,FALSE)</f>
        <v>0</v>
      </c>
      <c r="H150" s="195">
        <f>VLOOKUP($F150,別表３!$B$9:$I$14,7,FALSE)</f>
        <v>0</v>
      </c>
      <c r="I150" s="195">
        <f>VLOOKUP($F150,別表３!$B$9:$I$14,7,FALSE)</f>
        <v>0</v>
      </c>
      <c r="J150" s="195">
        <f>IF(F150=5,別表２!$E$4,0)</f>
        <v>0</v>
      </c>
      <c r="K150" s="195">
        <f>VLOOKUP($F150,別表３!$B$9:$I$14,5,FALSE)</f>
        <v>0</v>
      </c>
      <c r="L150" s="240" t="str">
        <f>IF(F150="","",VLOOKUP(F150,別表３!$B$9:$D$14,3,FALSE))</f>
        <v/>
      </c>
      <c r="M150" s="98"/>
      <c r="N150" s="98"/>
      <c r="O150" s="241">
        <f t="shared" si="30"/>
        <v>0</v>
      </c>
      <c r="P150" s="7">
        <f t="shared" si="31"/>
        <v>0</v>
      </c>
      <c r="Q150" s="7">
        <f t="shared" si="32"/>
        <v>0</v>
      </c>
      <c r="R150" s="7">
        <f t="shared" si="33"/>
        <v>0</v>
      </c>
      <c r="S150" s="7" t="str">
        <f t="shared" si="34"/>
        <v/>
      </c>
      <c r="T150" s="7" t="str">
        <f t="shared" si="35"/>
        <v/>
      </c>
    </row>
    <row r="151" spans="1:20" ht="15.95" hidden="1" customHeight="1">
      <c r="A151" s="239" t="s">
        <v>1295</v>
      </c>
      <c r="B151" s="105"/>
      <c r="C151" s="108"/>
      <c r="D151" s="108"/>
      <c r="E151" s="109"/>
      <c r="F151" s="109"/>
      <c r="G151" s="195">
        <f>VLOOKUP(E151,別表３!$B$9:$I$14,7,FALSE)</f>
        <v>0</v>
      </c>
      <c r="H151" s="195">
        <f>VLOOKUP($F151,別表３!$B$9:$I$14,7,FALSE)</f>
        <v>0</v>
      </c>
      <c r="I151" s="195">
        <f>VLOOKUP($F151,別表３!$B$9:$I$14,7,FALSE)</f>
        <v>0</v>
      </c>
      <c r="J151" s="195">
        <f>IF(F151=5,別表２!$E$4,0)</f>
        <v>0</v>
      </c>
      <c r="K151" s="195">
        <f>VLOOKUP($F151,別表３!$B$9:$I$14,5,FALSE)</f>
        <v>0</v>
      </c>
      <c r="L151" s="240" t="str">
        <f>IF(F151="","",VLOOKUP(F151,別表３!$B$9:$D$14,3,FALSE))</f>
        <v/>
      </c>
      <c r="M151" s="98"/>
      <c r="N151" s="98"/>
      <c r="O151" s="241">
        <f t="shared" si="30"/>
        <v>0</v>
      </c>
      <c r="P151" s="7">
        <f t="shared" si="31"/>
        <v>0</v>
      </c>
      <c r="Q151" s="7">
        <f t="shared" si="32"/>
        <v>0</v>
      </c>
      <c r="R151" s="7">
        <f t="shared" si="33"/>
        <v>0</v>
      </c>
      <c r="S151" s="7" t="str">
        <f t="shared" si="34"/>
        <v/>
      </c>
      <c r="T151" s="7" t="str">
        <f t="shared" si="35"/>
        <v/>
      </c>
    </row>
    <row r="152" spans="1:20" ht="15.95" hidden="1" customHeight="1">
      <c r="A152" s="239" t="s">
        <v>1296</v>
      </c>
      <c r="B152" s="105"/>
      <c r="C152" s="108"/>
      <c r="D152" s="108"/>
      <c r="E152" s="109"/>
      <c r="F152" s="109"/>
      <c r="G152" s="195">
        <f>VLOOKUP(E152,別表３!$B$9:$I$14,7,FALSE)</f>
        <v>0</v>
      </c>
      <c r="H152" s="195">
        <f>VLOOKUP($F152,別表３!$B$9:$I$14,7,FALSE)</f>
        <v>0</v>
      </c>
      <c r="I152" s="195">
        <f>VLOOKUP($F152,別表３!$B$9:$I$14,7,FALSE)</f>
        <v>0</v>
      </c>
      <c r="J152" s="195">
        <f>IF(F152=5,別表２!$E$4,0)</f>
        <v>0</v>
      </c>
      <c r="K152" s="195">
        <f>VLOOKUP($F152,別表３!$B$9:$I$14,5,FALSE)</f>
        <v>0</v>
      </c>
      <c r="L152" s="240" t="str">
        <f>IF(F152="","",VLOOKUP(F152,別表３!$B$9:$D$14,3,FALSE))</f>
        <v/>
      </c>
      <c r="M152" s="98"/>
      <c r="N152" s="98"/>
      <c r="O152" s="241">
        <f t="shared" si="30"/>
        <v>0</v>
      </c>
      <c r="P152" s="7">
        <f t="shared" si="31"/>
        <v>0</v>
      </c>
      <c r="Q152" s="7">
        <f t="shared" si="32"/>
        <v>0</v>
      </c>
      <c r="R152" s="7">
        <f t="shared" si="33"/>
        <v>0</v>
      </c>
      <c r="S152" s="7" t="str">
        <f t="shared" si="34"/>
        <v/>
      </c>
      <c r="T152" s="7" t="str">
        <f t="shared" si="35"/>
        <v/>
      </c>
    </row>
    <row r="153" spans="1:20" ht="15.95" hidden="1" customHeight="1">
      <c r="A153" s="239" t="s">
        <v>1297</v>
      </c>
      <c r="B153" s="105"/>
      <c r="C153" s="108"/>
      <c r="D153" s="108"/>
      <c r="E153" s="109"/>
      <c r="F153" s="109"/>
      <c r="G153" s="195">
        <f>VLOOKUP(E153,別表３!$B$9:$I$14,7,FALSE)</f>
        <v>0</v>
      </c>
      <c r="H153" s="195">
        <f>VLOOKUP($F153,別表３!$B$9:$I$14,7,FALSE)</f>
        <v>0</v>
      </c>
      <c r="I153" s="195">
        <f>VLOOKUP($F153,別表３!$B$9:$I$14,7,FALSE)</f>
        <v>0</v>
      </c>
      <c r="J153" s="195">
        <f>IF(F153=5,別表２!$E$4,0)</f>
        <v>0</v>
      </c>
      <c r="K153" s="195">
        <f>VLOOKUP($F153,別表３!$B$9:$I$14,5,FALSE)</f>
        <v>0</v>
      </c>
      <c r="L153" s="240" t="str">
        <f>IF(F153="","",VLOOKUP(F153,別表３!$B$9:$D$14,3,FALSE))</f>
        <v/>
      </c>
      <c r="M153" s="98"/>
      <c r="N153" s="98"/>
      <c r="O153" s="241">
        <f t="shared" si="30"/>
        <v>0</v>
      </c>
      <c r="P153" s="7">
        <f t="shared" si="31"/>
        <v>0</v>
      </c>
      <c r="Q153" s="7">
        <f t="shared" si="32"/>
        <v>0</v>
      </c>
      <c r="R153" s="7">
        <f t="shared" si="33"/>
        <v>0</v>
      </c>
      <c r="S153" s="7" t="str">
        <f t="shared" si="34"/>
        <v/>
      </c>
      <c r="T153" s="7" t="str">
        <f t="shared" si="35"/>
        <v/>
      </c>
    </row>
    <row r="154" spans="1:20" ht="15.95" hidden="1" customHeight="1">
      <c r="A154" s="239" t="s">
        <v>1298</v>
      </c>
      <c r="B154" s="105"/>
      <c r="C154" s="108"/>
      <c r="D154" s="108"/>
      <c r="E154" s="109"/>
      <c r="F154" s="109"/>
      <c r="G154" s="195">
        <f>VLOOKUP(E154,別表３!$B$9:$I$14,7,FALSE)</f>
        <v>0</v>
      </c>
      <c r="H154" s="195">
        <f>VLOOKUP($F154,別表３!$B$9:$I$14,7,FALSE)</f>
        <v>0</v>
      </c>
      <c r="I154" s="195">
        <f>VLOOKUP($F154,別表３!$B$9:$I$14,7,FALSE)</f>
        <v>0</v>
      </c>
      <c r="J154" s="195">
        <f>IF(F154=5,別表２!$E$4,0)</f>
        <v>0</v>
      </c>
      <c r="K154" s="195">
        <f>VLOOKUP($F154,別表３!$B$9:$I$14,5,FALSE)</f>
        <v>0</v>
      </c>
      <c r="L154" s="240" t="str">
        <f>IF(F154="","",VLOOKUP(F154,別表３!$B$9:$D$14,3,FALSE))</f>
        <v/>
      </c>
      <c r="M154" s="98"/>
      <c r="N154" s="98"/>
      <c r="O154" s="241">
        <f t="shared" si="30"/>
        <v>0</v>
      </c>
      <c r="P154" s="7">
        <f>IF(E154=5,G154,0)</f>
        <v>0</v>
      </c>
      <c r="Q154" s="7">
        <f t="shared" si="32"/>
        <v>0</v>
      </c>
      <c r="R154" s="7">
        <f t="shared" si="33"/>
        <v>0</v>
      </c>
      <c r="S154" s="7" t="str">
        <f t="shared" si="34"/>
        <v/>
      </c>
      <c r="T154" s="7" t="str">
        <f t="shared" si="35"/>
        <v/>
      </c>
    </row>
    <row r="155" spans="1:20" s="223" customFormat="1" ht="15.95" hidden="1" customHeight="1">
      <c r="A155" s="239" t="s">
        <v>1299</v>
      </c>
      <c r="B155" s="105"/>
      <c r="C155" s="108"/>
      <c r="D155" s="108"/>
      <c r="E155" s="108"/>
      <c r="F155" s="108"/>
      <c r="G155" s="243">
        <f>VLOOKUP(E155,別表３!$B$9:$I$14,7,FALSE)</f>
        <v>0</v>
      </c>
      <c r="H155" s="243">
        <f>VLOOKUP($F155,別表３!$B$9:$I$14,7,FALSE)</f>
        <v>0</v>
      </c>
      <c r="I155" s="243">
        <f>VLOOKUP($F155,別表３!$B$9:$I$14,7,FALSE)</f>
        <v>0</v>
      </c>
      <c r="J155" s="243">
        <f>IF(F155=5,別表２!$E$4,0)</f>
        <v>0</v>
      </c>
      <c r="K155" s="243">
        <f>VLOOKUP($F155,別表３!$B$9:$I$14,5,FALSE)</f>
        <v>0</v>
      </c>
      <c r="L155" s="244" t="str">
        <f>IF(F155="","",VLOOKUP(F155,別表３!$B$9:$D$14,3,FALSE))</f>
        <v/>
      </c>
      <c r="M155" s="103"/>
      <c r="N155" s="103"/>
      <c r="O155" s="245">
        <f t="shared" si="30"/>
        <v>0</v>
      </c>
      <c r="P155" s="7">
        <f t="shared" ref="P155:P172" si="36">IF(E155=5,G155,0)</f>
        <v>0</v>
      </c>
      <c r="Q155" s="7">
        <f t="shared" si="32"/>
        <v>0</v>
      </c>
      <c r="R155" s="7">
        <f t="shared" si="33"/>
        <v>0</v>
      </c>
      <c r="S155" s="7" t="str">
        <f t="shared" si="34"/>
        <v/>
      </c>
      <c r="T155" s="7" t="str">
        <f t="shared" si="35"/>
        <v/>
      </c>
    </row>
    <row r="156" spans="1:20" s="223" customFormat="1" ht="15.95" hidden="1" customHeight="1">
      <c r="A156" s="239" t="s">
        <v>1300</v>
      </c>
      <c r="B156" s="105"/>
      <c r="C156" s="108"/>
      <c r="D156" s="108"/>
      <c r="E156" s="108"/>
      <c r="F156" s="108"/>
      <c r="G156" s="243">
        <f>VLOOKUP(E156,別表３!$B$9:$I$14,7,FALSE)</f>
        <v>0</v>
      </c>
      <c r="H156" s="243">
        <f>VLOOKUP($F156,別表３!$B$9:$I$14,7,FALSE)</f>
        <v>0</v>
      </c>
      <c r="I156" s="243">
        <f>VLOOKUP($F156,別表３!$B$9:$I$14,7,FALSE)</f>
        <v>0</v>
      </c>
      <c r="J156" s="243">
        <f>IF(F156=5,別表２!$E$4,0)</f>
        <v>0</v>
      </c>
      <c r="K156" s="243">
        <f>VLOOKUP($F156,別表３!$B$9:$I$14,5,FALSE)</f>
        <v>0</v>
      </c>
      <c r="L156" s="244" t="str">
        <f>IF(F156="","",VLOOKUP(F156,別表３!$B$9:$D$14,3,FALSE))</f>
        <v/>
      </c>
      <c r="M156" s="103"/>
      <c r="N156" s="103"/>
      <c r="O156" s="245">
        <f t="shared" si="30"/>
        <v>0</v>
      </c>
      <c r="P156" s="7">
        <f t="shared" si="36"/>
        <v>0</v>
      </c>
      <c r="Q156" s="7">
        <f t="shared" si="32"/>
        <v>0</v>
      </c>
      <c r="R156" s="7">
        <f t="shared" si="33"/>
        <v>0</v>
      </c>
      <c r="S156" s="7" t="str">
        <f t="shared" si="34"/>
        <v/>
      </c>
      <c r="T156" s="7" t="str">
        <f t="shared" si="35"/>
        <v/>
      </c>
    </row>
    <row r="157" spans="1:20" s="223" customFormat="1" ht="15.95" hidden="1" customHeight="1">
      <c r="A157" s="239" t="s">
        <v>1301</v>
      </c>
      <c r="B157" s="105"/>
      <c r="C157" s="110"/>
      <c r="D157" s="110"/>
      <c r="E157" s="108"/>
      <c r="F157" s="108"/>
      <c r="G157" s="243">
        <f>VLOOKUP(E157,別表３!$B$9:$I$14,7,FALSE)</f>
        <v>0</v>
      </c>
      <c r="H157" s="243">
        <f>VLOOKUP($F157,別表３!$B$9:$I$14,7,FALSE)</f>
        <v>0</v>
      </c>
      <c r="I157" s="243">
        <f>VLOOKUP($F157,別表３!$B$9:$I$14,7,FALSE)</f>
        <v>0</v>
      </c>
      <c r="J157" s="243">
        <f>IF(F157=5,別表２!$E$4,0)</f>
        <v>0</v>
      </c>
      <c r="K157" s="243">
        <f>VLOOKUP($F157,別表３!$B$9:$I$14,5,FALSE)</f>
        <v>0</v>
      </c>
      <c r="L157" s="244" t="str">
        <f>IF(F157="","",VLOOKUP(F157,別表３!$B$9:$D$14,3,FALSE))</f>
        <v/>
      </c>
      <c r="M157" s="103"/>
      <c r="N157" s="103"/>
      <c r="O157" s="245">
        <f t="shared" si="30"/>
        <v>0</v>
      </c>
      <c r="P157" s="7">
        <f t="shared" si="36"/>
        <v>0</v>
      </c>
      <c r="Q157" s="7">
        <f t="shared" si="32"/>
        <v>0</v>
      </c>
      <c r="R157" s="7">
        <f t="shared" si="33"/>
        <v>0</v>
      </c>
      <c r="S157" s="7" t="str">
        <f t="shared" si="34"/>
        <v/>
      </c>
      <c r="T157" s="7" t="str">
        <f t="shared" si="35"/>
        <v/>
      </c>
    </row>
    <row r="158" spans="1:20" s="223" customFormat="1" ht="15.95" hidden="1" customHeight="1">
      <c r="A158" s="239" t="s">
        <v>1302</v>
      </c>
      <c r="B158" s="105"/>
      <c r="C158" s="108"/>
      <c r="D158" s="108"/>
      <c r="E158" s="108"/>
      <c r="F158" s="108"/>
      <c r="G158" s="243">
        <f>VLOOKUP(E158,別表３!$B$9:$I$14,7,FALSE)</f>
        <v>0</v>
      </c>
      <c r="H158" s="243">
        <f>VLOOKUP($F158,別表３!$B$9:$I$14,7,FALSE)</f>
        <v>0</v>
      </c>
      <c r="I158" s="243">
        <f>VLOOKUP($F158,別表３!$B$9:$I$14,7,FALSE)</f>
        <v>0</v>
      </c>
      <c r="J158" s="243">
        <f>IF(F158=5,別表２!$E$4,0)</f>
        <v>0</v>
      </c>
      <c r="K158" s="243">
        <f>VLOOKUP($F158,別表３!$B$9:$I$14,5,FALSE)</f>
        <v>0</v>
      </c>
      <c r="L158" s="244" t="str">
        <f>IF(F158="","",VLOOKUP(F158,別表３!$B$9:$D$14,3,FALSE))</f>
        <v/>
      </c>
      <c r="M158" s="103"/>
      <c r="N158" s="103"/>
      <c r="O158" s="245">
        <f t="shared" si="30"/>
        <v>0</v>
      </c>
      <c r="P158" s="7">
        <f t="shared" si="36"/>
        <v>0</v>
      </c>
      <c r="Q158" s="7">
        <f t="shared" si="32"/>
        <v>0</v>
      </c>
      <c r="R158" s="7">
        <f t="shared" si="33"/>
        <v>0</v>
      </c>
      <c r="S158" s="7" t="str">
        <f t="shared" si="34"/>
        <v/>
      </c>
      <c r="T158" s="7" t="str">
        <f t="shared" si="35"/>
        <v/>
      </c>
    </row>
    <row r="159" spans="1:20" ht="15.95" hidden="1" customHeight="1">
      <c r="A159" s="239" t="s">
        <v>1303</v>
      </c>
      <c r="B159" s="105"/>
      <c r="C159" s="108"/>
      <c r="D159" s="108"/>
      <c r="E159" s="109"/>
      <c r="F159" s="109"/>
      <c r="G159" s="195">
        <f>VLOOKUP(E159,別表３!$B$9:$I$14,7,FALSE)</f>
        <v>0</v>
      </c>
      <c r="H159" s="195">
        <f>VLOOKUP($F159,別表３!$B$9:$I$14,7,FALSE)</f>
        <v>0</v>
      </c>
      <c r="I159" s="195">
        <f>VLOOKUP($F159,別表３!$B$9:$I$14,7,FALSE)</f>
        <v>0</v>
      </c>
      <c r="J159" s="195">
        <f>IF(F159=5,別表２!$E$4,0)</f>
        <v>0</v>
      </c>
      <c r="K159" s="195">
        <f>VLOOKUP($F159,別表３!$B$9:$I$14,5,FALSE)</f>
        <v>0</v>
      </c>
      <c r="L159" s="240" t="str">
        <f>IF(F159="","",VLOOKUP(F159,別表３!$B$9:$D$14,3,FALSE))</f>
        <v/>
      </c>
      <c r="M159" s="98"/>
      <c r="N159" s="98"/>
      <c r="O159" s="241">
        <f t="shared" si="30"/>
        <v>0</v>
      </c>
      <c r="P159" s="7">
        <f t="shared" si="36"/>
        <v>0</v>
      </c>
      <c r="Q159" s="7">
        <f t="shared" si="32"/>
        <v>0</v>
      </c>
      <c r="R159" s="7">
        <f t="shared" si="33"/>
        <v>0</v>
      </c>
      <c r="S159" s="7" t="str">
        <f t="shared" si="34"/>
        <v/>
      </c>
      <c r="T159" s="7" t="str">
        <f t="shared" si="35"/>
        <v/>
      </c>
    </row>
    <row r="160" spans="1:20" ht="15.95" hidden="1" customHeight="1">
      <c r="A160" s="239" t="s">
        <v>1304</v>
      </c>
      <c r="B160" s="105"/>
      <c r="C160" s="108"/>
      <c r="D160" s="108"/>
      <c r="E160" s="109"/>
      <c r="F160" s="109"/>
      <c r="G160" s="195">
        <f>VLOOKUP(E160,別表３!$B$9:$I$14,7,FALSE)</f>
        <v>0</v>
      </c>
      <c r="H160" s="195">
        <f>VLOOKUP($F160,別表３!$B$9:$I$14,7,FALSE)</f>
        <v>0</v>
      </c>
      <c r="I160" s="195">
        <f>VLOOKUP($F160,別表３!$B$9:$I$14,7,FALSE)</f>
        <v>0</v>
      </c>
      <c r="J160" s="195">
        <f>IF(F160=5,別表２!$E$4,0)</f>
        <v>0</v>
      </c>
      <c r="K160" s="195">
        <f>VLOOKUP($F160,別表３!$B$9:$I$14,5,FALSE)</f>
        <v>0</v>
      </c>
      <c r="L160" s="240" t="str">
        <f>IF(F160="","",VLOOKUP(F160,別表３!$B$9:$D$14,3,FALSE))</f>
        <v/>
      </c>
      <c r="M160" s="98"/>
      <c r="N160" s="98"/>
      <c r="O160" s="241">
        <f t="shared" si="30"/>
        <v>0</v>
      </c>
      <c r="P160" s="7">
        <f t="shared" si="36"/>
        <v>0</v>
      </c>
      <c r="Q160" s="7">
        <f t="shared" si="32"/>
        <v>0</v>
      </c>
      <c r="R160" s="7">
        <f t="shared" si="33"/>
        <v>0</v>
      </c>
      <c r="S160" s="7" t="str">
        <f t="shared" si="34"/>
        <v/>
      </c>
      <c r="T160" s="7" t="str">
        <f t="shared" si="35"/>
        <v/>
      </c>
    </row>
    <row r="161" spans="1:20" ht="15.95" hidden="1" customHeight="1">
      <c r="A161" s="239" t="s">
        <v>1305</v>
      </c>
      <c r="B161" s="105"/>
      <c r="C161" s="108"/>
      <c r="D161" s="108"/>
      <c r="E161" s="109"/>
      <c r="F161" s="109"/>
      <c r="G161" s="195">
        <f>VLOOKUP(E161,別表３!$B$9:$I$14,7,FALSE)</f>
        <v>0</v>
      </c>
      <c r="H161" s="195">
        <f>VLOOKUP($F161,別表３!$B$9:$I$14,7,FALSE)</f>
        <v>0</v>
      </c>
      <c r="I161" s="195">
        <f>VLOOKUP($F161,別表３!$B$9:$I$14,7,FALSE)</f>
        <v>0</v>
      </c>
      <c r="J161" s="195">
        <f>IF(F161=5,別表２!$E$4,0)</f>
        <v>0</v>
      </c>
      <c r="K161" s="195">
        <f>VLOOKUP($F161,別表３!$B$9:$I$14,5,FALSE)</f>
        <v>0</v>
      </c>
      <c r="L161" s="240" t="str">
        <f>IF(F161="","",VLOOKUP(F161,別表３!$B$9:$D$14,3,FALSE))</f>
        <v/>
      </c>
      <c r="M161" s="98"/>
      <c r="N161" s="98"/>
      <c r="O161" s="241">
        <f t="shared" si="30"/>
        <v>0</v>
      </c>
      <c r="P161" s="7">
        <f t="shared" si="36"/>
        <v>0</v>
      </c>
      <c r="Q161" s="7">
        <f t="shared" si="32"/>
        <v>0</v>
      </c>
      <c r="R161" s="7">
        <f t="shared" si="33"/>
        <v>0</v>
      </c>
      <c r="S161" s="7" t="str">
        <f t="shared" si="34"/>
        <v/>
      </c>
      <c r="T161" s="7" t="str">
        <f t="shared" si="35"/>
        <v/>
      </c>
    </row>
    <row r="162" spans="1:20" ht="15.95" hidden="1" customHeight="1">
      <c r="A162" s="239" t="s">
        <v>1306</v>
      </c>
      <c r="B162" s="105"/>
      <c r="C162" s="108"/>
      <c r="D162" s="108"/>
      <c r="E162" s="109"/>
      <c r="F162" s="109"/>
      <c r="G162" s="195">
        <f>VLOOKUP(E162,別表３!$B$9:$I$14,7,FALSE)</f>
        <v>0</v>
      </c>
      <c r="H162" s="195">
        <f>VLOOKUP($F162,別表３!$B$9:$I$14,7,FALSE)</f>
        <v>0</v>
      </c>
      <c r="I162" s="195">
        <f>VLOOKUP($F162,別表３!$B$9:$I$14,7,FALSE)</f>
        <v>0</v>
      </c>
      <c r="J162" s="195">
        <f>IF(F162=5,別表２!$E$4,0)</f>
        <v>0</v>
      </c>
      <c r="K162" s="195">
        <f>VLOOKUP($F162,別表３!$B$9:$I$14,5,FALSE)</f>
        <v>0</v>
      </c>
      <c r="L162" s="240" t="str">
        <f>IF(F162="","",VLOOKUP(F162,別表３!$B$9:$D$14,3,FALSE))</f>
        <v/>
      </c>
      <c r="M162" s="98"/>
      <c r="N162" s="98"/>
      <c r="O162" s="241">
        <f t="shared" si="30"/>
        <v>0</v>
      </c>
      <c r="P162" s="7">
        <f t="shared" si="36"/>
        <v>0</v>
      </c>
      <c r="Q162" s="7">
        <f t="shared" si="32"/>
        <v>0</v>
      </c>
      <c r="R162" s="7">
        <f t="shared" si="33"/>
        <v>0</v>
      </c>
      <c r="S162" s="7" t="str">
        <f t="shared" si="34"/>
        <v/>
      </c>
      <c r="T162" s="7" t="str">
        <f t="shared" si="35"/>
        <v/>
      </c>
    </row>
    <row r="163" spans="1:20" ht="15.95" hidden="1" customHeight="1">
      <c r="A163" s="239" t="s">
        <v>1307</v>
      </c>
      <c r="B163" s="105"/>
      <c r="C163" s="108"/>
      <c r="D163" s="108"/>
      <c r="E163" s="109"/>
      <c r="F163" s="109"/>
      <c r="G163" s="195">
        <f>VLOOKUP(E163,別表３!$B$9:$I$14,7,FALSE)</f>
        <v>0</v>
      </c>
      <c r="H163" s="195">
        <f>VLOOKUP($F163,別表３!$B$9:$I$14,7,FALSE)</f>
        <v>0</v>
      </c>
      <c r="I163" s="195">
        <f>VLOOKUP($F163,別表３!$B$9:$I$14,7,FALSE)</f>
        <v>0</v>
      </c>
      <c r="J163" s="195">
        <f>IF(F163=5,別表２!$E$4,0)</f>
        <v>0</v>
      </c>
      <c r="K163" s="195">
        <f>VLOOKUP($F163,別表３!$B$9:$I$14,5,FALSE)</f>
        <v>0</v>
      </c>
      <c r="L163" s="240" t="str">
        <f>IF(F163="","",VLOOKUP(F163,別表３!$B$9:$D$14,3,FALSE))</f>
        <v/>
      </c>
      <c r="M163" s="98"/>
      <c r="N163" s="98"/>
      <c r="O163" s="241">
        <f t="shared" si="30"/>
        <v>0</v>
      </c>
      <c r="P163" s="7">
        <f t="shared" si="36"/>
        <v>0</v>
      </c>
      <c r="Q163" s="7">
        <f t="shared" si="32"/>
        <v>0</v>
      </c>
      <c r="R163" s="7">
        <f t="shared" si="33"/>
        <v>0</v>
      </c>
      <c r="S163" s="7" t="str">
        <f t="shared" si="34"/>
        <v/>
      </c>
      <c r="T163" s="7" t="str">
        <f t="shared" si="35"/>
        <v/>
      </c>
    </row>
    <row r="164" spans="1:20" ht="15.95" hidden="1" customHeight="1">
      <c r="A164" s="239" t="s">
        <v>1308</v>
      </c>
      <c r="B164" s="105"/>
      <c r="C164" s="108"/>
      <c r="D164" s="108"/>
      <c r="E164" s="109"/>
      <c r="F164" s="109"/>
      <c r="G164" s="195">
        <f>VLOOKUP(E164,別表３!$B$9:$I$14,7,FALSE)</f>
        <v>0</v>
      </c>
      <c r="H164" s="195">
        <f>VLOOKUP($F164,別表３!$B$9:$I$14,7,FALSE)</f>
        <v>0</v>
      </c>
      <c r="I164" s="195">
        <f>VLOOKUP($F164,別表３!$B$9:$I$14,7,FALSE)</f>
        <v>0</v>
      </c>
      <c r="J164" s="195">
        <f>IF(F164=5,別表２!$E$4,0)</f>
        <v>0</v>
      </c>
      <c r="K164" s="195">
        <f>VLOOKUP($F164,別表３!$B$9:$I$14,5,FALSE)</f>
        <v>0</v>
      </c>
      <c r="L164" s="240" t="str">
        <f>IF(F164="","",VLOOKUP(F164,別表３!$B$9:$D$14,3,FALSE))</f>
        <v/>
      </c>
      <c r="M164" s="98"/>
      <c r="N164" s="98"/>
      <c r="O164" s="241">
        <f t="shared" si="30"/>
        <v>0</v>
      </c>
      <c r="P164" s="7">
        <f t="shared" si="36"/>
        <v>0</v>
      </c>
      <c r="Q164" s="7">
        <f t="shared" si="32"/>
        <v>0</v>
      </c>
      <c r="R164" s="7">
        <f t="shared" si="33"/>
        <v>0</v>
      </c>
      <c r="S164" s="7" t="str">
        <f t="shared" si="34"/>
        <v/>
      </c>
      <c r="T164" s="7" t="str">
        <f t="shared" si="35"/>
        <v/>
      </c>
    </row>
    <row r="165" spans="1:20" ht="15.95" hidden="1" customHeight="1">
      <c r="A165" s="239" t="s">
        <v>1309</v>
      </c>
      <c r="B165" s="105"/>
      <c r="C165" s="109"/>
      <c r="D165" s="109"/>
      <c r="E165" s="109"/>
      <c r="F165" s="109"/>
      <c r="G165" s="195">
        <f>VLOOKUP(E165,別表３!$B$9:$I$14,7,FALSE)</f>
        <v>0</v>
      </c>
      <c r="H165" s="195">
        <f>VLOOKUP($F165,別表３!$B$9:$I$14,7,FALSE)</f>
        <v>0</v>
      </c>
      <c r="I165" s="195">
        <f>VLOOKUP($F165,別表３!$B$9:$I$14,7,FALSE)</f>
        <v>0</v>
      </c>
      <c r="J165" s="195">
        <f>IF(F165=5,別表２!$E$4,0)</f>
        <v>0</v>
      </c>
      <c r="K165" s="195">
        <f>VLOOKUP($F165,別表３!$B$9:$I$14,5,FALSE)</f>
        <v>0</v>
      </c>
      <c r="L165" s="240" t="str">
        <f>IF(F165="","",VLOOKUP(F165,別表３!$B$9:$D$14,3,FALSE))</f>
        <v/>
      </c>
      <c r="M165" s="98"/>
      <c r="N165" s="98"/>
      <c r="O165" s="241">
        <f t="shared" si="30"/>
        <v>0</v>
      </c>
      <c r="P165" s="7">
        <f t="shared" si="36"/>
        <v>0</v>
      </c>
      <c r="Q165" s="7">
        <f t="shared" si="32"/>
        <v>0</v>
      </c>
      <c r="R165" s="7">
        <f t="shared" si="33"/>
        <v>0</v>
      </c>
      <c r="S165" s="7" t="str">
        <f t="shared" si="34"/>
        <v/>
      </c>
      <c r="T165" s="7" t="str">
        <f t="shared" si="35"/>
        <v/>
      </c>
    </row>
    <row r="166" spans="1:20" ht="15.95" hidden="1" customHeight="1">
      <c r="A166" s="239" t="s">
        <v>1310</v>
      </c>
      <c r="B166" s="105"/>
      <c r="C166" s="109"/>
      <c r="D166" s="109"/>
      <c r="E166" s="109"/>
      <c r="F166" s="109"/>
      <c r="G166" s="195">
        <f>VLOOKUP(E166,別表３!$B$9:$I$14,7,FALSE)</f>
        <v>0</v>
      </c>
      <c r="H166" s="195">
        <f>VLOOKUP($F166,別表３!$B$9:$I$14,7,FALSE)</f>
        <v>0</v>
      </c>
      <c r="I166" s="195">
        <f>VLOOKUP($F166,別表３!$B$9:$I$14,7,FALSE)</f>
        <v>0</v>
      </c>
      <c r="J166" s="195">
        <f>IF(F166=5,別表２!$E$4,0)</f>
        <v>0</v>
      </c>
      <c r="K166" s="195">
        <f>VLOOKUP($F166,別表３!$B$9:$I$14,5,FALSE)</f>
        <v>0</v>
      </c>
      <c r="L166" s="240" t="str">
        <f>IF(F166="","",VLOOKUP(F166,別表３!$B$9:$D$14,3,FALSE))</f>
        <v/>
      </c>
      <c r="M166" s="98"/>
      <c r="N166" s="98"/>
      <c r="O166" s="241">
        <f t="shared" si="30"/>
        <v>0</v>
      </c>
      <c r="P166" s="7">
        <f t="shared" si="36"/>
        <v>0</v>
      </c>
      <c r="Q166" s="7">
        <f t="shared" si="32"/>
        <v>0</v>
      </c>
      <c r="R166" s="7">
        <f t="shared" si="33"/>
        <v>0</v>
      </c>
      <c r="S166" s="7" t="str">
        <f t="shared" si="34"/>
        <v/>
      </c>
      <c r="T166" s="7" t="str">
        <f t="shared" si="35"/>
        <v/>
      </c>
    </row>
    <row r="167" spans="1:20" ht="15.95" hidden="1" customHeight="1">
      <c r="A167" s="239" t="s">
        <v>1311</v>
      </c>
      <c r="B167" s="105"/>
      <c r="C167" s="109"/>
      <c r="D167" s="109"/>
      <c r="E167" s="109"/>
      <c r="F167" s="109"/>
      <c r="G167" s="195">
        <f>VLOOKUP(E167,別表３!$B$9:$I$14,7,FALSE)</f>
        <v>0</v>
      </c>
      <c r="H167" s="195">
        <f>VLOOKUP($F167,別表３!$B$9:$I$14,7,FALSE)</f>
        <v>0</v>
      </c>
      <c r="I167" s="195">
        <f>VLOOKUP($F167,別表３!$B$9:$I$14,7,FALSE)</f>
        <v>0</v>
      </c>
      <c r="J167" s="195">
        <f>IF(F167=5,別表２!$E$4,0)</f>
        <v>0</v>
      </c>
      <c r="K167" s="195">
        <f>VLOOKUP($F167,別表３!$B$9:$I$14,5,FALSE)</f>
        <v>0</v>
      </c>
      <c r="L167" s="240" t="str">
        <f>IF(F167="","",VLOOKUP(F167,別表３!$B$9:$D$14,3,FALSE))</f>
        <v/>
      </c>
      <c r="M167" s="98"/>
      <c r="N167" s="98"/>
      <c r="O167" s="241">
        <f t="shared" si="30"/>
        <v>0</v>
      </c>
      <c r="P167" s="7">
        <f t="shared" si="36"/>
        <v>0</v>
      </c>
      <c r="Q167" s="7">
        <f t="shared" si="32"/>
        <v>0</v>
      </c>
      <c r="R167" s="7">
        <f t="shared" si="33"/>
        <v>0</v>
      </c>
      <c r="S167" s="7" t="str">
        <f t="shared" si="34"/>
        <v/>
      </c>
      <c r="T167" s="7" t="str">
        <f t="shared" si="35"/>
        <v/>
      </c>
    </row>
    <row r="168" spans="1:20" ht="15.95" hidden="1" customHeight="1">
      <c r="A168" s="239" t="s">
        <v>1312</v>
      </c>
      <c r="B168" s="105"/>
      <c r="C168" s="109"/>
      <c r="D168" s="109"/>
      <c r="E168" s="109"/>
      <c r="F168" s="109"/>
      <c r="G168" s="195">
        <f>VLOOKUP(E168,別表３!$B$9:$I$14,7,FALSE)</f>
        <v>0</v>
      </c>
      <c r="H168" s="195">
        <f>VLOOKUP($F168,別表３!$B$9:$I$14,7,FALSE)</f>
        <v>0</v>
      </c>
      <c r="I168" s="195">
        <f>VLOOKUP($F168,別表３!$B$9:$I$14,7,FALSE)</f>
        <v>0</v>
      </c>
      <c r="J168" s="195">
        <f>IF(F168=5,別表２!$E$4,0)</f>
        <v>0</v>
      </c>
      <c r="K168" s="195">
        <f>VLOOKUP($F168,別表３!$B$9:$I$14,5,FALSE)</f>
        <v>0</v>
      </c>
      <c r="L168" s="240" t="str">
        <f>IF(F168="","",VLOOKUP(F168,別表３!$B$9:$D$14,3,FALSE))</f>
        <v/>
      </c>
      <c r="M168" s="98"/>
      <c r="N168" s="98"/>
      <c r="O168" s="241">
        <f t="shared" si="30"/>
        <v>0</v>
      </c>
      <c r="P168" s="7">
        <f t="shared" si="36"/>
        <v>0</v>
      </c>
      <c r="Q168" s="7">
        <f t="shared" si="32"/>
        <v>0</v>
      </c>
      <c r="R168" s="7">
        <f t="shared" si="33"/>
        <v>0</v>
      </c>
      <c r="S168" s="7" t="str">
        <f t="shared" si="34"/>
        <v/>
      </c>
      <c r="T168" s="7" t="str">
        <f t="shared" si="35"/>
        <v/>
      </c>
    </row>
    <row r="169" spans="1:20" ht="15.95" hidden="1" customHeight="1">
      <c r="A169" s="239" t="s">
        <v>1313</v>
      </c>
      <c r="B169" s="105"/>
      <c r="C169" s="109"/>
      <c r="D169" s="109"/>
      <c r="E169" s="109"/>
      <c r="F169" s="109"/>
      <c r="G169" s="195">
        <f>VLOOKUP(E169,別表３!$B$9:$I$14,7,FALSE)</f>
        <v>0</v>
      </c>
      <c r="H169" s="195">
        <f>VLOOKUP($F169,別表３!$B$9:$I$14,7,FALSE)</f>
        <v>0</v>
      </c>
      <c r="I169" s="195">
        <f>VLOOKUP($F169,別表３!$B$9:$I$14,7,FALSE)</f>
        <v>0</v>
      </c>
      <c r="J169" s="195">
        <f>IF(F169=5,別表２!$E$4,0)</f>
        <v>0</v>
      </c>
      <c r="K169" s="195">
        <f>VLOOKUP($F169,別表３!$B$9:$I$14,5,FALSE)</f>
        <v>0</v>
      </c>
      <c r="L169" s="240" t="str">
        <f>IF(F169="","",VLOOKUP(F169,別表３!$B$9:$D$14,3,FALSE))</f>
        <v/>
      </c>
      <c r="M169" s="98"/>
      <c r="N169" s="98"/>
      <c r="O169" s="241">
        <f t="shared" si="30"/>
        <v>0</v>
      </c>
      <c r="P169" s="7">
        <f t="shared" si="36"/>
        <v>0</v>
      </c>
      <c r="Q169" s="7">
        <f t="shared" si="32"/>
        <v>0</v>
      </c>
      <c r="R169" s="7">
        <f t="shared" si="33"/>
        <v>0</v>
      </c>
      <c r="S169" s="7" t="str">
        <f t="shared" si="34"/>
        <v/>
      </c>
      <c r="T169" s="7" t="str">
        <f t="shared" si="35"/>
        <v/>
      </c>
    </row>
    <row r="170" spans="1:20" ht="15.95" hidden="1" customHeight="1">
      <c r="A170" s="239" t="s">
        <v>1314</v>
      </c>
      <c r="B170" s="105"/>
      <c r="C170" s="109"/>
      <c r="D170" s="109"/>
      <c r="E170" s="109"/>
      <c r="F170" s="109"/>
      <c r="G170" s="195">
        <f>VLOOKUP(E170,別表３!$B$9:$I$14,7,FALSE)</f>
        <v>0</v>
      </c>
      <c r="H170" s="195">
        <f>VLOOKUP($F170,別表３!$B$9:$I$14,7,FALSE)</f>
        <v>0</v>
      </c>
      <c r="I170" s="195">
        <f>VLOOKUP($F170,別表３!$B$9:$I$14,7,FALSE)</f>
        <v>0</v>
      </c>
      <c r="J170" s="195">
        <f>IF(F170=5,別表２!$E$4,0)</f>
        <v>0</v>
      </c>
      <c r="K170" s="195">
        <f>VLOOKUP($F170,別表３!$B$9:$I$14,5,FALSE)</f>
        <v>0</v>
      </c>
      <c r="L170" s="240" t="str">
        <f>IF(F170="","",VLOOKUP(F170,別表３!$B$9:$D$14,3,FALSE))</f>
        <v/>
      </c>
      <c r="M170" s="98"/>
      <c r="N170" s="98"/>
      <c r="O170" s="241">
        <f t="shared" si="30"/>
        <v>0</v>
      </c>
      <c r="P170" s="7">
        <f t="shared" si="36"/>
        <v>0</v>
      </c>
      <c r="Q170" s="7">
        <f t="shared" si="32"/>
        <v>0</v>
      </c>
      <c r="R170" s="7">
        <f t="shared" si="33"/>
        <v>0</v>
      </c>
      <c r="S170" s="7" t="str">
        <f t="shared" si="34"/>
        <v/>
      </c>
      <c r="T170" s="7" t="str">
        <f t="shared" si="35"/>
        <v/>
      </c>
    </row>
    <row r="171" spans="1:20" ht="15.95" hidden="1" customHeight="1">
      <c r="A171" s="239" t="s">
        <v>1315</v>
      </c>
      <c r="B171" s="105"/>
      <c r="C171" s="108"/>
      <c r="D171" s="108"/>
      <c r="E171" s="109"/>
      <c r="F171" s="109"/>
      <c r="G171" s="195">
        <f>VLOOKUP(E171,別表３!$B$9:$I$14,7,FALSE)</f>
        <v>0</v>
      </c>
      <c r="H171" s="195">
        <f>VLOOKUP($F171,別表３!$B$9:$I$14,7,FALSE)</f>
        <v>0</v>
      </c>
      <c r="I171" s="195">
        <f>VLOOKUP($F171,別表３!$B$9:$I$14,7,FALSE)</f>
        <v>0</v>
      </c>
      <c r="J171" s="195">
        <f>IF(F171=5,別表２!$E$4,0)</f>
        <v>0</v>
      </c>
      <c r="K171" s="195">
        <f>VLOOKUP($F171,別表３!$B$9:$I$14,5,FALSE)</f>
        <v>0</v>
      </c>
      <c r="L171" s="240" t="str">
        <f>IF(F171="","",VLOOKUP(F171,別表３!$B$9:$D$14,3,FALSE))</f>
        <v/>
      </c>
      <c r="M171" s="98"/>
      <c r="N171" s="98"/>
      <c r="O171" s="241">
        <f t="shared" si="30"/>
        <v>0</v>
      </c>
      <c r="P171" s="7">
        <f t="shared" si="36"/>
        <v>0</v>
      </c>
      <c r="Q171" s="7">
        <f t="shared" si="32"/>
        <v>0</v>
      </c>
      <c r="R171" s="7">
        <f t="shared" si="33"/>
        <v>0</v>
      </c>
      <c r="S171" s="7" t="str">
        <f t="shared" si="34"/>
        <v/>
      </c>
      <c r="T171" s="7" t="str">
        <f t="shared" si="35"/>
        <v/>
      </c>
    </row>
    <row r="172" spans="1:20" ht="15.95" hidden="1" customHeight="1">
      <c r="A172" s="239" t="s">
        <v>1316</v>
      </c>
      <c r="B172" s="105"/>
      <c r="C172" s="108"/>
      <c r="D172" s="108"/>
      <c r="E172" s="109"/>
      <c r="F172" s="109"/>
      <c r="G172" s="195">
        <f>VLOOKUP(E172,別表３!$B$9:$I$14,7,FALSE)</f>
        <v>0</v>
      </c>
      <c r="H172" s="195">
        <f>VLOOKUP($F172,別表３!$B$9:$I$14,7,FALSE)</f>
        <v>0</v>
      </c>
      <c r="I172" s="195">
        <f>VLOOKUP($F172,別表３!$B$9:$I$14,7,FALSE)</f>
        <v>0</v>
      </c>
      <c r="J172" s="195">
        <f>IF(F172=5,別表２!$E$4,0)</f>
        <v>0</v>
      </c>
      <c r="K172" s="195">
        <f>VLOOKUP($F172,別表３!$B$9:$I$14,5,FALSE)</f>
        <v>0</v>
      </c>
      <c r="L172" s="240" t="str">
        <f>IF(F172="","",VLOOKUP(F172,別表３!$B$9:$D$14,3,FALSE))</f>
        <v/>
      </c>
      <c r="M172" s="98"/>
      <c r="N172" s="98"/>
      <c r="O172" s="241">
        <f t="shared" si="30"/>
        <v>0</v>
      </c>
      <c r="P172" s="7">
        <f t="shared" si="36"/>
        <v>0</v>
      </c>
      <c r="Q172" s="7">
        <f t="shared" si="32"/>
        <v>0</v>
      </c>
      <c r="R172" s="7">
        <f t="shared" si="33"/>
        <v>0</v>
      </c>
      <c r="S172" s="7" t="str">
        <f t="shared" si="34"/>
        <v/>
      </c>
      <c r="T172" s="7" t="str">
        <f t="shared" si="35"/>
        <v/>
      </c>
    </row>
    <row r="173" spans="1:20" ht="15.95" hidden="1" customHeight="1">
      <c r="A173" s="239" t="s">
        <v>1317</v>
      </c>
      <c r="B173" s="105"/>
      <c r="C173" s="108"/>
      <c r="D173" s="108"/>
      <c r="E173" s="109"/>
      <c r="F173" s="109"/>
      <c r="G173" s="195">
        <f>VLOOKUP(E173,別表３!$B$9:$I$14,7,FALSE)</f>
        <v>0</v>
      </c>
      <c r="H173" s="195">
        <f>VLOOKUP($F173,別表３!$B$9:$I$14,7,FALSE)</f>
        <v>0</v>
      </c>
      <c r="I173" s="195">
        <f>VLOOKUP($F173,別表３!$B$9:$I$14,7,FALSE)</f>
        <v>0</v>
      </c>
      <c r="J173" s="195">
        <f>IF(F173=5,別表２!$E$4,0)</f>
        <v>0</v>
      </c>
      <c r="K173" s="195">
        <f>VLOOKUP($F173,別表３!$B$9:$I$14,5,FALSE)</f>
        <v>0</v>
      </c>
      <c r="L173" s="240" t="str">
        <f>IF(F173="","",VLOOKUP(F173,別表３!$B$9:$D$14,3,FALSE))</f>
        <v/>
      </c>
      <c r="M173" s="98"/>
      <c r="N173" s="98"/>
      <c r="O173" s="241">
        <f t="shared" si="30"/>
        <v>0</v>
      </c>
      <c r="P173" s="7">
        <f>IF(E173=5,G173,0)</f>
        <v>0</v>
      </c>
      <c r="Q173" s="7">
        <f t="shared" si="32"/>
        <v>0</v>
      </c>
      <c r="R173" s="7">
        <f t="shared" si="33"/>
        <v>0</v>
      </c>
      <c r="S173" s="7" t="str">
        <f t="shared" si="34"/>
        <v/>
      </c>
      <c r="T173" s="7" t="str">
        <f t="shared" si="35"/>
        <v/>
      </c>
    </row>
    <row r="174" spans="1:20" s="223" customFormat="1" ht="15.95" hidden="1" customHeight="1">
      <c r="A174" s="239" t="s">
        <v>1318</v>
      </c>
      <c r="B174" s="105"/>
      <c r="C174" s="108"/>
      <c r="D174" s="108"/>
      <c r="E174" s="108"/>
      <c r="F174" s="108"/>
      <c r="G174" s="243">
        <f>VLOOKUP(E174,別表３!$B$9:$I$14,7,FALSE)</f>
        <v>0</v>
      </c>
      <c r="H174" s="243">
        <f>VLOOKUP($F174,別表３!$B$9:$I$14,7,FALSE)</f>
        <v>0</v>
      </c>
      <c r="I174" s="243">
        <f>VLOOKUP($F174,別表３!$B$9:$I$14,7,FALSE)</f>
        <v>0</v>
      </c>
      <c r="J174" s="243">
        <f>IF(F174=5,別表２!$E$4,0)</f>
        <v>0</v>
      </c>
      <c r="K174" s="243">
        <f>VLOOKUP($F174,別表３!$B$9:$I$14,5,FALSE)</f>
        <v>0</v>
      </c>
      <c r="L174" s="244" t="str">
        <f>IF(F174="","",VLOOKUP(F174,別表３!$B$9:$D$14,3,FALSE))</f>
        <v/>
      </c>
      <c r="M174" s="103"/>
      <c r="N174" s="103"/>
      <c r="O174" s="245">
        <f t="shared" si="30"/>
        <v>0</v>
      </c>
      <c r="P174" s="7">
        <f t="shared" ref="P174:P194" si="37">IF(E174=5,G174,0)</f>
        <v>0</v>
      </c>
      <c r="Q174" s="7">
        <f t="shared" si="32"/>
        <v>0</v>
      </c>
      <c r="R174" s="7">
        <f t="shared" si="33"/>
        <v>0</v>
      </c>
      <c r="S174" s="7" t="str">
        <f t="shared" si="34"/>
        <v/>
      </c>
      <c r="T174" s="7" t="str">
        <f t="shared" si="35"/>
        <v/>
      </c>
    </row>
    <row r="175" spans="1:20" s="223" customFormat="1" ht="15.95" hidden="1" customHeight="1">
      <c r="A175" s="239" t="s">
        <v>1319</v>
      </c>
      <c r="B175" s="105"/>
      <c r="C175" s="108"/>
      <c r="D175" s="108"/>
      <c r="E175" s="108"/>
      <c r="F175" s="108"/>
      <c r="G175" s="243">
        <f>VLOOKUP(E175,別表３!$B$9:$I$14,7,FALSE)</f>
        <v>0</v>
      </c>
      <c r="H175" s="243">
        <f>VLOOKUP($F175,別表３!$B$9:$I$14,7,FALSE)</f>
        <v>0</v>
      </c>
      <c r="I175" s="243">
        <f>VLOOKUP($F175,別表３!$B$9:$I$14,7,FALSE)</f>
        <v>0</v>
      </c>
      <c r="J175" s="243">
        <f>IF(F175=5,別表２!$E$4,0)</f>
        <v>0</v>
      </c>
      <c r="K175" s="243">
        <f>VLOOKUP($F175,別表３!$B$9:$I$14,5,FALSE)</f>
        <v>0</v>
      </c>
      <c r="L175" s="244" t="str">
        <f>IF(F175="","",VLOOKUP(F175,別表３!$B$9:$D$14,3,FALSE))</f>
        <v/>
      </c>
      <c r="M175" s="103"/>
      <c r="N175" s="103"/>
      <c r="O175" s="245">
        <f t="shared" si="30"/>
        <v>0</v>
      </c>
      <c r="P175" s="7">
        <f t="shared" si="37"/>
        <v>0</v>
      </c>
      <c r="Q175" s="7">
        <f t="shared" si="32"/>
        <v>0</v>
      </c>
      <c r="R175" s="7">
        <f t="shared" si="33"/>
        <v>0</v>
      </c>
      <c r="S175" s="7" t="str">
        <f t="shared" si="34"/>
        <v/>
      </c>
      <c r="T175" s="7" t="str">
        <f t="shared" si="35"/>
        <v/>
      </c>
    </row>
    <row r="176" spans="1:20" s="223" customFormat="1" ht="15.95" hidden="1" customHeight="1">
      <c r="A176" s="239" t="s">
        <v>1320</v>
      </c>
      <c r="B176" s="105"/>
      <c r="C176" s="110"/>
      <c r="D176" s="110"/>
      <c r="E176" s="108"/>
      <c r="F176" s="108"/>
      <c r="G176" s="243">
        <f>VLOOKUP(E176,別表３!$B$9:$I$14,7,FALSE)</f>
        <v>0</v>
      </c>
      <c r="H176" s="243">
        <f>VLOOKUP($F176,別表３!$B$9:$I$14,7,FALSE)</f>
        <v>0</v>
      </c>
      <c r="I176" s="243">
        <f>VLOOKUP($F176,別表３!$B$9:$I$14,7,FALSE)</f>
        <v>0</v>
      </c>
      <c r="J176" s="243">
        <f>IF(F176=5,別表２!$E$4,0)</f>
        <v>0</v>
      </c>
      <c r="K176" s="243">
        <f>VLOOKUP($F176,別表３!$B$9:$I$14,5,FALSE)</f>
        <v>0</v>
      </c>
      <c r="L176" s="244" t="str">
        <f>IF(F176="","",VLOOKUP(F176,別表３!$B$9:$D$14,3,FALSE))</f>
        <v/>
      </c>
      <c r="M176" s="103"/>
      <c r="N176" s="103"/>
      <c r="O176" s="245">
        <f t="shared" si="30"/>
        <v>0</v>
      </c>
      <c r="P176" s="7">
        <f t="shared" si="37"/>
        <v>0</v>
      </c>
      <c r="Q176" s="7">
        <f t="shared" si="32"/>
        <v>0</v>
      </c>
      <c r="R176" s="7">
        <f t="shared" si="33"/>
        <v>0</v>
      </c>
      <c r="S176" s="7" t="str">
        <f t="shared" si="34"/>
        <v/>
      </c>
      <c r="T176" s="7" t="str">
        <f t="shared" si="35"/>
        <v/>
      </c>
    </row>
    <row r="177" spans="1:20" s="223" customFormat="1" ht="15.95" hidden="1" customHeight="1">
      <c r="A177" s="239" t="s">
        <v>1321</v>
      </c>
      <c r="B177" s="105"/>
      <c r="C177" s="108"/>
      <c r="D177" s="108"/>
      <c r="E177" s="108"/>
      <c r="F177" s="108"/>
      <c r="G177" s="243">
        <f>VLOOKUP(E177,別表３!$B$9:$I$14,7,FALSE)</f>
        <v>0</v>
      </c>
      <c r="H177" s="243">
        <f>VLOOKUP($F177,別表３!$B$9:$I$14,7,FALSE)</f>
        <v>0</v>
      </c>
      <c r="I177" s="243">
        <f>VLOOKUP($F177,別表３!$B$9:$I$14,7,FALSE)</f>
        <v>0</v>
      </c>
      <c r="J177" s="243">
        <f>IF(F177=5,別表２!$E$4,0)</f>
        <v>0</v>
      </c>
      <c r="K177" s="243">
        <f>VLOOKUP($F177,別表３!$B$9:$I$14,5,FALSE)</f>
        <v>0</v>
      </c>
      <c r="L177" s="244" t="str">
        <f>IF(F177="","",VLOOKUP(F177,別表３!$B$9:$D$14,3,FALSE))</f>
        <v/>
      </c>
      <c r="M177" s="103"/>
      <c r="N177" s="103"/>
      <c r="O177" s="245">
        <f t="shared" si="30"/>
        <v>0</v>
      </c>
      <c r="P177" s="7">
        <f t="shared" si="37"/>
        <v>0</v>
      </c>
      <c r="Q177" s="7">
        <f t="shared" si="32"/>
        <v>0</v>
      </c>
      <c r="R177" s="7">
        <f t="shared" si="33"/>
        <v>0</v>
      </c>
      <c r="S177" s="7" t="str">
        <f t="shared" si="34"/>
        <v/>
      </c>
      <c r="T177" s="7" t="str">
        <f t="shared" si="35"/>
        <v/>
      </c>
    </row>
    <row r="178" spans="1:20" ht="15.95" hidden="1" customHeight="1">
      <c r="A178" s="239" t="s">
        <v>1322</v>
      </c>
      <c r="B178" s="105"/>
      <c r="C178" s="108"/>
      <c r="D178" s="108"/>
      <c r="E178" s="109"/>
      <c r="F178" s="109"/>
      <c r="G178" s="195">
        <f>VLOOKUP(E178,別表３!$B$9:$I$14,7,FALSE)</f>
        <v>0</v>
      </c>
      <c r="H178" s="195">
        <f>VLOOKUP($F178,別表３!$B$9:$I$14,7,FALSE)</f>
        <v>0</v>
      </c>
      <c r="I178" s="195">
        <f>VLOOKUP($F178,別表３!$B$9:$I$14,7,FALSE)</f>
        <v>0</v>
      </c>
      <c r="J178" s="195">
        <f>IF(F178=5,別表２!$E$4,0)</f>
        <v>0</v>
      </c>
      <c r="K178" s="195">
        <f>VLOOKUP($F178,別表３!$B$9:$I$14,5,FALSE)</f>
        <v>0</v>
      </c>
      <c r="L178" s="240" t="str">
        <f>IF(F178="","",VLOOKUP(F178,別表３!$B$9:$D$14,3,FALSE))</f>
        <v/>
      </c>
      <c r="M178" s="98"/>
      <c r="N178" s="98"/>
      <c r="O178" s="241">
        <f t="shared" si="30"/>
        <v>0</v>
      </c>
      <c r="P178" s="7">
        <f t="shared" si="37"/>
        <v>0</v>
      </c>
      <c r="Q178" s="7">
        <f t="shared" si="32"/>
        <v>0</v>
      </c>
      <c r="R178" s="7">
        <f t="shared" si="33"/>
        <v>0</v>
      </c>
      <c r="S178" s="7" t="str">
        <f t="shared" si="34"/>
        <v/>
      </c>
      <c r="T178" s="7" t="str">
        <f t="shared" si="35"/>
        <v/>
      </c>
    </row>
    <row r="179" spans="1:20" ht="15.95" hidden="1" customHeight="1">
      <c r="A179" s="239" t="s">
        <v>1323</v>
      </c>
      <c r="B179" s="105"/>
      <c r="C179" s="108"/>
      <c r="D179" s="108"/>
      <c r="E179" s="109"/>
      <c r="F179" s="109"/>
      <c r="G179" s="195">
        <f>VLOOKUP(E179,別表３!$B$9:$I$14,7,FALSE)</f>
        <v>0</v>
      </c>
      <c r="H179" s="195">
        <f>VLOOKUP($F179,別表３!$B$9:$I$14,7,FALSE)</f>
        <v>0</v>
      </c>
      <c r="I179" s="195">
        <f>VLOOKUP($F179,別表３!$B$9:$I$14,7,FALSE)</f>
        <v>0</v>
      </c>
      <c r="J179" s="195">
        <f>IF(F179=5,別表２!$E$4,0)</f>
        <v>0</v>
      </c>
      <c r="K179" s="195">
        <f>VLOOKUP($F179,別表３!$B$9:$I$14,5,FALSE)</f>
        <v>0</v>
      </c>
      <c r="L179" s="240" t="str">
        <f>IF(F179="","",VLOOKUP(F179,別表３!$B$9:$D$14,3,FALSE))</f>
        <v/>
      </c>
      <c r="M179" s="98"/>
      <c r="N179" s="98"/>
      <c r="O179" s="241">
        <f t="shared" si="30"/>
        <v>0</v>
      </c>
      <c r="P179" s="7">
        <f t="shared" si="37"/>
        <v>0</v>
      </c>
      <c r="Q179" s="7">
        <f t="shared" si="32"/>
        <v>0</v>
      </c>
      <c r="R179" s="7">
        <f t="shared" si="33"/>
        <v>0</v>
      </c>
      <c r="S179" s="7" t="str">
        <f t="shared" si="34"/>
        <v/>
      </c>
      <c r="T179" s="7" t="str">
        <f t="shared" si="35"/>
        <v/>
      </c>
    </row>
    <row r="180" spans="1:20" ht="15.95" hidden="1" customHeight="1">
      <c r="A180" s="239" t="s">
        <v>1324</v>
      </c>
      <c r="B180" s="105"/>
      <c r="C180" s="108"/>
      <c r="D180" s="108"/>
      <c r="E180" s="109"/>
      <c r="F180" s="109"/>
      <c r="G180" s="195">
        <f>VLOOKUP(E180,別表３!$B$9:$I$14,7,FALSE)</f>
        <v>0</v>
      </c>
      <c r="H180" s="195">
        <f>VLOOKUP($F180,別表３!$B$9:$I$14,7,FALSE)</f>
        <v>0</v>
      </c>
      <c r="I180" s="195">
        <f>VLOOKUP($F180,別表３!$B$9:$I$14,7,FALSE)</f>
        <v>0</v>
      </c>
      <c r="J180" s="195">
        <f>IF(F180=5,別表２!$E$4,0)</f>
        <v>0</v>
      </c>
      <c r="K180" s="195">
        <f>VLOOKUP($F180,別表３!$B$9:$I$14,5,FALSE)</f>
        <v>0</v>
      </c>
      <c r="L180" s="240" t="str">
        <f>IF(F180="","",VLOOKUP(F180,別表３!$B$9:$D$14,3,FALSE))</f>
        <v/>
      </c>
      <c r="M180" s="98"/>
      <c r="N180" s="98"/>
      <c r="O180" s="241">
        <f t="shared" si="30"/>
        <v>0</v>
      </c>
      <c r="P180" s="7">
        <f t="shared" si="37"/>
        <v>0</v>
      </c>
      <c r="Q180" s="7">
        <f t="shared" si="32"/>
        <v>0</v>
      </c>
      <c r="R180" s="7">
        <f t="shared" si="33"/>
        <v>0</v>
      </c>
      <c r="S180" s="7" t="str">
        <f t="shared" si="34"/>
        <v/>
      </c>
      <c r="T180" s="7" t="str">
        <f t="shared" si="35"/>
        <v/>
      </c>
    </row>
    <row r="181" spans="1:20" ht="15.95" hidden="1" customHeight="1">
      <c r="A181" s="239" t="s">
        <v>1325</v>
      </c>
      <c r="B181" s="105"/>
      <c r="C181" s="108"/>
      <c r="D181" s="108"/>
      <c r="E181" s="109"/>
      <c r="F181" s="109"/>
      <c r="G181" s="195">
        <f>VLOOKUP(E181,別表３!$B$9:$I$14,7,FALSE)</f>
        <v>0</v>
      </c>
      <c r="H181" s="195">
        <f>VLOOKUP($F181,別表３!$B$9:$I$14,7,FALSE)</f>
        <v>0</v>
      </c>
      <c r="I181" s="195">
        <f>VLOOKUP($F181,別表３!$B$9:$I$14,7,FALSE)</f>
        <v>0</v>
      </c>
      <c r="J181" s="195">
        <f>IF(F181=5,別表２!$E$4,0)</f>
        <v>0</v>
      </c>
      <c r="K181" s="195">
        <f>VLOOKUP($F181,別表３!$B$9:$I$14,5,FALSE)</f>
        <v>0</v>
      </c>
      <c r="L181" s="240" t="str">
        <f>IF(F181="","",VLOOKUP(F181,別表３!$B$9:$D$14,3,FALSE))</f>
        <v/>
      </c>
      <c r="M181" s="98"/>
      <c r="N181" s="98"/>
      <c r="O181" s="241">
        <f t="shared" si="30"/>
        <v>0</v>
      </c>
      <c r="P181" s="7">
        <f t="shared" si="37"/>
        <v>0</v>
      </c>
      <c r="Q181" s="7">
        <f t="shared" si="32"/>
        <v>0</v>
      </c>
      <c r="R181" s="7">
        <f t="shared" si="33"/>
        <v>0</v>
      </c>
      <c r="S181" s="7" t="str">
        <f t="shared" si="34"/>
        <v/>
      </c>
      <c r="T181" s="7" t="str">
        <f t="shared" si="35"/>
        <v/>
      </c>
    </row>
    <row r="182" spans="1:20" ht="15.95" hidden="1" customHeight="1">
      <c r="A182" s="239" t="s">
        <v>1326</v>
      </c>
      <c r="B182" s="105"/>
      <c r="C182" s="108"/>
      <c r="D182" s="108"/>
      <c r="E182" s="109"/>
      <c r="F182" s="109"/>
      <c r="G182" s="195">
        <f>VLOOKUP(E182,別表３!$B$9:$I$14,7,FALSE)</f>
        <v>0</v>
      </c>
      <c r="H182" s="195">
        <f>VLOOKUP($F182,別表３!$B$9:$I$14,7,FALSE)</f>
        <v>0</v>
      </c>
      <c r="I182" s="195">
        <f>VLOOKUP($F182,別表３!$B$9:$I$14,7,FALSE)</f>
        <v>0</v>
      </c>
      <c r="J182" s="195">
        <f>IF(F182=5,別表２!$E$4,0)</f>
        <v>0</v>
      </c>
      <c r="K182" s="195">
        <f>VLOOKUP($F182,別表３!$B$9:$I$14,5,FALSE)</f>
        <v>0</v>
      </c>
      <c r="L182" s="240" t="str">
        <f>IF(F182="","",VLOOKUP(F182,別表３!$B$9:$D$14,3,FALSE))</f>
        <v/>
      </c>
      <c r="M182" s="98"/>
      <c r="N182" s="98"/>
      <c r="O182" s="241">
        <f t="shared" si="30"/>
        <v>0</v>
      </c>
      <c r="P182" s="7">
        <f t="shared" si="37"/>
        <v>0</v>
      </c>
      <c r="Q182" s="7">
        <f t="shared" si="32"/>
        <v>0</v>
      </c>
      <c r="R182" s="7">
        <f t="shared" si="33"/>
        <v>0</v>
      </c>
      <c r="S182" s="7" t="str">
        <f t="shared" si="34"/>
        <v/>
      </c>
      <c r="T182" s="7" t="str">
        <f t="shared" si="35"/>
        <v/>
      </c>
    </row>
    <row r="183" spans="1:20" ht="15.95" hidden="1" customHeight="1">
      <c r="A183" s="239" t="s">
        <v>1327</v>
      </c>
      <c r="B183" s="105"/>
      <c r="C183" s="108"/>
      <c r="D183" s="108"/>
      <c r="E183" s="109"/>
      <c r="F183" s="109"/>
      <c r="G183" s="195">
        <f>VLOOKUP(E183,別表３!$B$9:$I$14,7,FALSE)</f>
        <v>0</v>
      </c>
      <c r="H183" s="195">
        <f>VLOOKUP($F183,別表３!$B$9:$I$14,7,FALSE)</f>
        <v>0</v>
      </c>
      <c r="I183" s="195">
        <f>VLOOKUP($F183,別表３!$B$9:$I$14,7,FALSE)</f>
        <v>0</v>
      </c>
      <c r="J183" s="195">
        <f>IF(F183=5,別表２!$E$4,0)</f>
        <v>0</v>
      </c>
      <c r="K183" s="195">
        <f>VLOOKUP($F183,別表３!$B$9:$I$14,5,FALSE)</f>
        <v>0</v>
      </c>
      <c r="L183" s="240" t="str">
        <f>IF(F183="","",VLOOKUP(F183,別表３!$B$9:$D$14,3,FALSE))</f>
        <v/>
      </c>
      <c r="M183" s="98"/>
      <c r="N183" s="98"/>
      <c r="O183" s="241">
        <f t="shared" si="30"/>
        <v>0</v>
      </c>
      <c r="P183" s="7">
        <f t="shared" si="37"/>
        <v>0</v>
      </c>
      <c r="Q183" s="7">
        <f t="shared" si="32"/>
        <v>0</v>
      </c>
      <c r="R183" s="7">
        <f t="shared" si="33"/>
        <v>0</v>
      </c>
      <c r="S183" s="7" t="str">
        <f t="shared" si="34"/>
        <v/>
      </c>
      <c r="T183" s="7" t="str">
        <f t="shared" si="35"/>
        <v/>
      </c>
    </row>
    <row r="184" spans="1:20" ht="15.95" hidden="1" customHeight="1">
      <c r="A184" s="239" t="s">
        <v>1328</v>
      </c>
      <c r="B184" s="105"/>
      <c r="C184" s="109"/>
      <c r="D184" s="109"/>
      <c r="E184" s="109"/>
      <c r="F184" s="109"/>
      <c r="G184" s="195">
        <f>VLOOKUP(E184,別表３!$B$9:$I$14,7,FALSE)</f>
        <v>0</v>
      </c>
      <c r="H184" s="195">
        <f>VLOOKUP($F184,別表３!$B$9:$I$14,7,FALSE)</f>
        <v>0</v>
      </c>
      <c r="I184" s="195">
        <f>VLOOKUP($F184,別表３!$B$9:$I$14,7,FALSE)</f>
        <v>0</v>
      </c>
      <c r="J184" s="195">
        <f>IF(F184=5,別表２!$E$4,0)</f>
        <v>0</v>
      </c>
      <c r="K184" s="195">
        <f>VLOOKUP($F184,別表３!$B$9:$I$14,5,FALSE)</f>
        <v>0</v>
      </c>
      <c r="L184" s="240" t="str">
        <f>IF(F184="","",VLOOKUP(F184,別表３!$B$9:$D$14,3,FALSE))</f>
        <v/>
      </c>
      <c r="M184" s="98"/>
      <c r="N184" s="98"/>
      <c r="O184" s="241">
        <f t="shared" si="30"/>
        <v>0</v>
      </c>
      <c r="P184" s="7">
        <f t="shared" si="37"/>
        <v>0</v>
      </c>
      <c r="Q184" s="7">
        <f t="shared" si="32"/>
        <v>0</v>
      </c>
      <c r="R184" s="7">
        <f t="shared" si="33"/>
        <v>0</v>
      </c>
      <c r="S184" s="7" t="str">
        <f t="shared" si="34"/>
        <v/>
      </c>
      <c r="T184" s="7" t="str">
        <f t="shared" si="35"/>
        <v/>
      </c>
    </row>
    <row r="185" spans="1:20" ht="15.95" hidden="1" customHeight="1">
      <c r="A185" s="239" t="s">
        <v>1329</v>
      </c>
      <c r="B185" s="105"/>
      <c r="C185" s="109"/>
      <c r="D185" s="109"/>
      <c r="E185" s="109"/>
      <c r="F185" s="109"/>
      <c r="G185" s="195">
        <f>VLOOKUP(E185,別表３!$B$9:$I$14,7,FALSE)</f>
        <v>0</v>
      </c>
      <c r="H185" s="195">
        <f>VLOOKUP($F185,別表３!$B$9:$I$14,7,FALSE)</f>
        <v>0</v>
      </c>
      <c r="I185" s="195">
        <f>VLOOKUP($F185,別表３!$B$9:$I$14,7,FALSE)</f>
        <v>0</v>
      </c>
      <c r="J185" s="195">
        <f>IF(F185=5,別表２!$E$4,0)</f>
        <v>0</v>
      </c>
      <c r="K185" s="195">
        <f>VLOOKUP($F185,別表３!$B$9:$I$14,5,FALSE)</f>
        <v>0</v>
      </c>
      <c r="L185" s="240" t="str">
        <f>IF(F185="","",VLOOKUP(F185,別表３!$B$9:$D$14,3,FALSE))</f>
        <v/>
      </c>
      <c r="M185" s="98"/>
      <c r="N185" s="98"/>
      <c r="O185" s="241">
        <f t="shared" si="30"/>
        <v>0</v>
      </c>
      <c r="P185" s="7">
        <f t="shared" si="37"/>
        <v>0</v>
      </c>
      <c r="Q185" s="7">
        <f t="shared" si="32"/>
        <v>0</v>
      </c>
      <c r="R185" s="7">
        <f t="shared" si="33"/>
        <v>0</v>
      </c>
      <c r="S185" s="7" t="str">
        <f t="shared" si="34"/>
        <v/>
      </c>
      <c r="T185" s="7" t="str">
        <f t="shared" si="35"/>
        <v/>
      </c>
    </row>
    <row r="186" spans="1:20" ht="15.95" hidden="1" customHeight="1">
      <c r="A186" s="239" t="s">
        <v>1330</v>
      </c>
      <c r="B186" s="105"/>
      <c r="C186" s="109"/>
      <c r="D186" s="109"/>
      <c r="E186" s="109"/>
      <c r="F186" s="109"/>
      <c r="G186" s="195">
        <f>VLOOKUP(E186,別表３!$B$9:$I$14,7,FALSE)</f>
        <v>0</v>
      </c>
      <c r="H186" s="195">
        <f>VLOOKUP($F186,別表３!$B$9:$I$14,7,FALSE)</f>
        <v>0</v>
      </c>
      <c r="I186" s="195">
        <f>VLOOKUP($F186,別表３!$B$9:$I$14,7,FALSE)</f>
        <v>0</v>
      </c>
      <c r="J186" s="195">
        <f>IF(F186=5,別表２!$E$4,0)</f>
        <v>0</v>
      </c>
      <c r="K186" s="195">
        <f>VLOOKUP($F186,別表３!$B$9:$I$14,5,FALSE)</f>
        <v>0</v>
      </c>
      <c r="L186" s="240" t="str">
        <f>IF(F186="","",VLOOKUP(F186,別表３!$B$9:$D$14,3,FALSE))</f>
        <v/>
      </c>
      <c r="M186" s="98"/>
      <c r="N186" s="98"/>
      <c r="O186" s="241">
        <f t="shared" si="30"/>
        <v>0</v>
      </c>
      <c r="P186" s="7">
        <f t="shared" si="37"/>
        <v>0</v>
      </c>
      <c r="Q186" s="7">
        <f t="shared" si="32"/>
        <v>0</v>
      </c>
      <c r="R186" s="7">
        <f t="shared" si="33"/>
        <v>0</v>
      </c>
      <c r="S186" s="7" t="str">
        <f t="shared" si="34"/>
        <v/>
      </c>
      <c r="T186" s="7" t="str">
        <f t="shared" si="35"/>
        <v/>
      </c>
    </row>
    <row r="187" spans="1:20" ht="15.95" hidden="1" customHeight="1">
      <c r="A187" s="239" t="s">
        <v>1331</v>
      </c>
      <c r="B187" s="105"/>
      <c r="C187" s="109"/>
      <c r="D187" s="109"/>
      <c r="E187" s="109"/>
      <c r="F187" s="109"/>
      <c r="G187" s="195">
        <f>VLOOKUP(E187,別表３!$B$9:$I$14,7,FALSE)</f>
        <v>0</v>
      </c>
      <c r="H187" s="195">
        <f>VLOOKUP($F187,別表３!$B$9:$I$14,7,FALSE)</f>
        <v>0</v>
      </c>
      <c r="I187" s="195">
        <f>VLOOKUP($F187,別表３!$B$9:$I$14,7,FALSE)</f>
        <v>0</v>
      </c>
      <c r="J187" s="195">
        <f>IF(F187=5,別表２!$E$4,0)</f>
        <v>0</v>
      </c>
      <c r="K187" s="195">
        <f>VLOOKUP($F187,別表３!$B$9:$I$14,5,FALSE)</f>
        <v>0</v>
      </c>
      <c r="L187" s="240" t="str">
        <f>IF(F187="","",VLOOKUP(F187,別表３!$B$9:$D$14,3,FALSE))</f>
        <v/>
      </c>
      <c r="M187" s="98"/>
      <c r="N187" s="98"/>
      <c r="O187" s="241">
        <f t="shared" si="30"/>
        <v>0</v>
      </c>
      <c r="P187" s="7">
        <f t="shared" si="37"/>
        <v>0</v>
      </c>
      <c r="Q187" s="7">
        <f t="shared" si="32"/>
        <v>0</v>
      </c>
      <c r="R187" s="7">
        <f t="shared" si="33"/>
        <v>0</v>
      </c>
      <c r="S187" s="7" t="str">
        <f t="shared" si="34"/>
        <v/>
      </c>
      <c r="T187" s="7" t="str">
        <f t="shared" si="35"/>
        <v/>
      </c>
    </row>
    <row r="188" spans="1:20" ht="15.95" hidden="1" customHeight="1">
      <c r="A188" s="239" t="s">
        <v>1332</v>
      </c>
      <c r="B188" s="105"/>
      <c r="C188" s="109"/>
      <c r="D188" s="109"/>
      <c r="E188" s="109"/>
      <c r="F188" s="109"/>
      <c r="G188" s="195">
        <f>VLOOKUP(E188,別表３!$B$9:$I$14,7,FALSE)</f>
        <v>0</v>
      </c>
      <c r="H188" s="195">
        <f>VLOOKUP($F188,別表３!$B$9:$I$14,7,FALSE)</f>
        <v>0</v>
      </c>
      <c r="I188" s="195">
        <f>VLOOKUP($F188,別表３!$B$9:$I$14,7,FALSE)</f>
        <v>0</v>
      </c>
      <c r="J188" s="195">
        <f>IF(F188=5,別表２!$E$4,0)</f>
        <v>0</v>
      </c>
      <c r="K188" s="195">
        <f>VLOOKUP($F188,別表３!$B$9:$I$14,5,FALSE)</f>
        <v>0</v>
      </c>
      <c r="L188" s="240" t="str">
        <f>IF(F188="","",VLOOKUP(F188,別表３!$B$9:$D$14,3,FALSE))</f>
        <v/>
      </c>
      <c r="M188" s="98"/>
      <c r="N188" s="98"/>
      <c r="O188" s="241">
        <f t="shared" si="30"/>
        <v>0</v>
      </c>
      <c r="P188" s="7">
        <f t="shared" si="37"/>
        <v>0</v>
      </c>
      <c r="Q188" s="7">
        <f t="shared" si="32"/>
        <v>0</v>
      </c>
      <c r="R188" s="7">
        <f t="shared" si="33"/>
        <v>0</v>
      </c>
      <c r="S188" s="7" t="str">
        <f t="shared" si="34"/>
        <v/>
      </c>
      <c r="T188" s="7" t="str">
        <f t="shared" si="35"/>
        <v/>
      </c>
    </row>
    <row r="189" spans="1:20" ht="15.95" hidden="1" customHeight="1">
      <c r="A189" s="239" t="s">
        <v>1333</v>
      </c>
      <c r="B189" s="105"/>
      <c r="C189" s="108"/>
      <c r="D189" s="108"/>
      <c r="E189" s="109"/>
      <c r="F189" s="109"/>
      <c r="G189" s="195">
        <f>VLOOKUP(E189,別表３!$B$9:$I$14,7,FALSE)</f>
        <v>0</v>
      </c>
      <c r="H189" s="195">
        <f>VLOOKUP($F189,別表３!$B$9:$I$14,7,FALSE)</f>
        <v>0</v>
      </c>
      <c r="I189" s="195">
        <f>VLOOKUP($F189,別表３!$B$9:$I$14,7,FALSE)</f>
        <v>0</v>
      </c>
      <c r="J189" s="195">
        <f>IF(F189=5,別表２!$E$4,0)</f>
        <v>0</v>
      </c>
      <c r="K189" s="195">
        <f>VLOOKUP($F189,別表３!$B$9:$I$14,5,FALSE)</f>
        <v>0</v>
      </c>
      <c r="L189" s="240" t="str">
        <f>IF(F189="","",VLOOKUP(F189,別表３!$B$9:$D$14,3,FALSE))</f>
        <v/>
      </c>
      <c r="M189" s="98"/>
      <c r="N189" s="98"/>
      <c r="O189" s="241">
        <f t="shared" si="30"/>
        <v>0</v>
      </c>
      <c r="P189" s="7">
        <f t="shared" si="37"/>
        <v>0</v>
      </c>
      <c r="Q189" s="7">
        <f t="shared" si="32"/>
        <v>0</v>
      </c>
      <c r="R189" s="7">
        <f t="shared" si="33"/>
        <v>0</v>
      </c>
      <c r="S189" s="7" t="str">
        <f t="shared" si="34"/>
        <v/>
      </c>
      <c r="T189" s="7" t="str">
        <f t="shared" si="35"/>
        <v/>
      </c>
    </row>
    <row r="190" spans="1:20" ht="15.95" hidden="1" customHeight="1">
      <c r="A190" s="239" t="s">
        <v>1334</v>
      </c>
      <c r="B190" s="105"/>
      <c r="C190" s="108"/>
      <c r="D190" s="108"/>
      <c r="E190" s="109"/>
      <c r="F190" s="109"/>
      <c r="G190" s="195">
        <f>VLOOKUP(E190,別表３!$B$9:$I$14,7,FALSE)</f>
        <v>0</v>
      </c>
      <c r="H190" s="195">
        <f>VLOOKUP($F190,別表３!$B$9:$I$14,7,FALSE)</f>
        <v>0</v>
      </c>
      <c r="I190" s="195">
        <f>VLOOKUP($F190,別表３!$B$9:$I$14,7,FALSE)</f>
        <v>0</v>
      </c>
      <c r="J190" s="195">
        <f>IF(F190=5,別表２!$E$4,0)</f>
        <v>0</v>
      </c>
      <c r="K190" s="195">
        <f>VLOOKUP($F190,別表３!$B$9:$I$14,5,FALSE)</f>
        <v>0</v>
      </c>
      <c r="L190" s="240" t="str">
        <f>IF(F190="","",VLOOKUP(F190,別表３!$B$9:$D$14,3,FALSE))</f>
        <v/>
      </c>
      <c r="M190" s="98"/>
      <c r="N190" s="98"/>
      <c r="O190" s="241">
        <f t="shared" si="30"/>
        <v>0</v>
      </c>
      <c r="P190" s="7">
        <f t="shared" si="37"/>
        <v>0</v>
      </c>
      <c r="Q190" s="7">
        <f t="shared" si="32"/>
        <v>0</v>
      </c>
      <c r="R190" s="7">
        <f t="shared" si="33"/>
        <v>0</v>
      </c>
      <c r="S190" s="7" t="str">
        <f t="shared" si="34"/>
        <v/>
      </c>
      <c r="T190" s="7" t="str">
        <f t="shared" si="35"/>
        <v/>
      </c>
    </row>
    <row r="191" spans="1:20" ht="15.95" hidden="1" customHeight="1">
      <c r="A191" s="239" t="s">
        <v>1335</v>
      </c>
      <c r="B191" s="105"/>
      <c r="C191" s="108"/>
      <c r="D191" s="108"/>
      <c r="E191" s="109"/>
      <c r="F191" s="109"/>
      <c r="G191" s="195">
        <f>VLOOKUP(E191,別表３!$B$9:$I$14,7,FALSE)</f>
        <v>0</v>
      </c>
      <c r="H191" s="195">
        <f>VLOOKUP($F191,別表３!$B$9:$I$14,7,FALSE)</f>
        <v>0</v>
      </c>
      <c r="I191" s="195">
        <f>VLOOKUP($F191,別表３!$B$9:$I$14,7,FALSE)</f>
        <v>0</v>
      </c>
      <c r="J191" s="195">
        <f>IF(F191=5,別表２!$E$4,0)</f>
        <v>0</v>
      </c>
      <c r="K191" s="195">
        <f>VLOOKUP($F191,別表３!$B$9:$I$14,5,FALSE)</f>
        <v>0</v>
      </c>
      <c r="L191" s="240" t="str">
        <f>IF(F191="","",VLOOKUP(F191,別表３!$B$9:$D$14,3,FALSE))</f>
        <v/>
      </c>
      <c r="M191" s="98"/>
      <c r="N191" s="98"/>
      <c r="O191" s="241">
        <f t="shared" si="30"/>
        <v>0</v>
      </c>
      <c r="P191" s="7">
        <f t="shared" si="37"/>
        <v>0</v>
      </c>
      <c r="Q191" s="7">
        <f t="shared" si="32"/>
        <v>0</v>
      </c>
      <c r="R191" s="7">
        <f t="shared" si="33"/>
        <v>0</v>
      </c>
      <c r="S191" s="7" t="str">
        <f t="shared" si="34"/>
        <v/>
      </c>
      <c r="T191" s="7" t="str">
        <f t="shared" si="35"/>
        <v/>
      </c>
    </row>
    <row r="192" spans="1:20" ht="15.95" hidden="1" customHeight="1">
      <c r="A192" s="239" t="s">
        <v>1336</v>
      </c>
      <c r="B192" s="105"/>
      <c r="C192" s="108"/>
      <c r="D192" s="108"/>
      <c r="E192" s="109"/>
      <c r="F192" s="109"/>
      <c r="G192" s="195">
        <f>VLOOKUP(E192,別表３!$B$9:$I$14,7,FALSE)</f>
        <v>0</v>
      </c>
      <c r="H192" s="195">
        <f>VLOOKUP($F192,別表３!$B$9:$I$14,7,FALSE)</f>
        <v>0</v>
      </c>
      <c r="I192" s="195">
        <f>VLOOKUP($F192,別表３!$B$9:$I$14,7,FALSE)</f>
        <v>0</v>
      </c>
      <c r="J192" s="195">
        <f>IF(F192=5,別表２!$E$4,0)</f>
        <v>0</v>
      </c>
      <c r="K192" s="195">
        <f>VLOOKUP($F192,別表３!$B$9:$I$14,5,FALSE)</f>
        <v>0</v>
      </c>
      <c r="L192" s="240" t="str">
        <f>IF(F192="","",VLOOKUP(F192,別表３!$B$9:$D$14,3,FALSE))</f>
        <v/>
      </c>
      <c r="M192" s="98"/>
      <c r="N192" s="98"/>
      <c r="O192" s="241">
        <f t="shared" si="30"/>
        <v>0</v>
      </c>
      <c r="P192" s="7">
        <f t="shared" si="37"/>
        <v>0</v>
      </c>
      <c r="Q192" s="7">
        <f t="shared" si="32"/>
        <v>0</v>
      </c>
      <c r="R192" s="7">
        <f t="shared" si="33"/>
        <v>0</v>
      </c>
      <c r="S192" s="7" t="str">
        <f t="shared" si="34"/>
        <v/>
      </c>
      <c r="T192" s="7" t="str">
        <f t="shared" si="35"/>
        <v/>
      </c>
    </row>
    <row r="193" spans="1:20" ht="15.95" hidden="1" customHeight="1">
      <c r="A193" s="239" t="s">
        <v>1337</v>
      </c>
      <c r="B193" s="105"/>
      <c r="C193" s="108"/>
      <c r="D193" s="108"/>
      <c r="E193" s="109"/>
      <c r="F193" s="109"/>
      <c r="G193" s="195">
        <f>VLOOKUP(E193,別表３!$B$9:$I$14,7,FALSE)</f>
        <v>0</v>
      </c>
      <c r="H193" s="195">
        <f>VLOOKUP($F193,別表３!$B$9:$I$14,7,FALSE)</f>
        <v>0</v>
      </c>
      <c r="I193" s="195">
        <f>VLOOKUP($F193,別表３!$B$9:$I$14,7,FALSE)</f>
        <v>0</v>
      </c>
      <c r="J193" s="195">
        <f>IF(F193=5,別表２!$E$4,0)</f>
        <v>0</v>
      </c>
      <c r="K193" s="195">
        <f>VLOOKUP($F193,別表３!$B$9:$I$14,5,FALSE)</f>
        <v>0</v>
      </c>
      <c r="L193" s="240" t="str">
        <f>IF(F193="","",VLOOKUP(F193,別表３!$B$9:$D$14,3,FALSE))</f>
        <v/>
      </c>
      <c r="M193" s="98"/>
      <c r="N193" s="98"/>
      <c r="O193" s="241">
        <f t="shared" si="30"/>
        <v>0</v>
      </c>
      <c r="P193" s="7">
        <f t="shared" si="37"/>
        <v>0</v>
      </c>
      <c r="Q193" s="7">
        <f t="shared" si="32"/>
        <v>0</v>
      </c>
      <c r="R193" s="7">
        <f t="shared" si="33"/>
        <v>0</v>
      </c>
      <c r="S193" s="7" t="str">
        <f t="shared" si="34"/>
        <v/>
      </c>
      <c r="T193" s="7" t="str">
        <f t="shared" si="35"/>
        <v/>
      </c>
    </row>
    <row r="194" spans="1:20" ht="15.95" hidden="1" customHeight="1">
      <c r="A194" s="239" t="s">
        <v>1338</v>
      </c>
      <c r="B194" s="105"/>
      <c r="C194" s="108"/>
      <c r="D194" s="108"/>
      <c r="E194" s="109"/>
      <c r="F194" s="109"/>
      <c r="G194" s="195">
        <f>VLOOKUP(E194,別表３!$B$9:$I$14,7,FALSE)</f>
        <v>0</v>
      </c>
      <c r="H194" s="195">
        <f>VLOOKUP($F194,別表３!$B$9:$I$14,7,FALSE)</f>
        <v>0</v>
      </c>
      <c r="I194" s="195">
        <f>VLOOKUP($F194,別表３!$B$9:$I$14,7,FALSE)</f>
        <v>0</v>
      </c>
      <c r="J194" s="195">
        <f>IF(F194=5,別表２!$E$4,0)</f>
        <v>0</v>
      </c>
      <c r="K194" s="195">
        <f>VLOOKUP($F194,別表３!$B$9:$I$14,5,FALSE)</f>
        <v>0</v>
      </c>
      <c r="L194" s="240" t="str">
        <f>IF(F194="","",VLOOKUP(F194,別表３!$B$9:$D$14,3,FALSE))</f>
        <v/>
      </c>
      <c r="M194" s="98"/>
      <c r="N194" s="98"/>
      <c r="O194" s="241">
        <f t="shared" si="30"/>
        <v>0</v>
      </c>
      <c r="P194" s="7">
        <f t="shared" si="37"/>
        <v>0</v>
      </c>
      <c r="Q194" s="7">
        <f t="shared" si="32"/>
        <v>0</v>
      </c>
      <c r="R194" s="7">
        <f t="shared" si="33"/>
        <v>0</v>
      </c>
      <c r="S194" s="7" t="str">
        <f t="shared" si="34"/>
        <v/>
      </c>
      <c r="T194" s="7" t="str">
        <f t="shared" si="35"/>
        <v/>
      </c>
    </row>
    <row r="195" spans="1:20" ht="15.95" hidden="1" customHeight="1">
      <c r="A195" s="239" t="s">
        <v>1339</v>
      </c>
      <c r="B195" s="105"/>
      <c r="C195" s="108"/>
      <c r="D195" s="108"/>
      <c r="E195" s="109"/>
      <c r="F195" s="109"/>
      <c r="G195" s="195">
        <f>VLOOKUP(E195,別表３!$B$9:$I$14,7,FALSE)</f>
        <v>0</v>
      </c>
      <c r="H195" s="195">
        <f>VLOOKUP($F195,別表３!$B$9:$I$14,7,FALSE)</f>
        <v>0</v>
      </c>
      <c r="I195" s="195">
        <f>VLOOKUP($F195,別表３!$B$9:$I$14,7,FALSE)</f>
        <v>0</v>
      </c>
      <c r="J195" s="195">
        <f>IF(F195=5,別表２!$E$4,0)</f>
        <v>0</v>
      </c>
      <c r="K195" s="195">
        <f>VLOOKUP($F195,別表３!$B$9:$I$14,5,FALSE)</f>
        <v>0</v>
      </c>
      <c r="L195" s="240" t="str">
        <f>IF(F195="","",VLOOKUP(F195,別表３!$B$9:$D$14,3,FALSE))</f>
        <v/>
      </c>
      <c r="M195" s="98"/>
      <c r="N195" s="98"/>
      <c r="O195" s="241">
        <f t="shared" si="30"/>
        <v>0</v>
      </c>
      <c r="P195" s="7">
        <f>IF(E195=5,G195,0)</f>
        <v>0</v>
      </c>
      <c r="Q195" s="7">
        <f t="shared" si="32"/>
        <v>0</v>
      </c>
      <c r="R195" s="7">
        <f t="shared" si="33"/>
        <v>0</v>
      </c>
      <c r="S195" s="7" t="str">
        <f t="shared" si="34"/>
        <v/>
      </c>
      <c r="T195" s="7" t="str">
        <f t="shared" si="35"/>
        <v/>
      </c>
    </row>
    <row r="196" spans="1:20" s="223" customFormat="1" ht="15.95" hidden="1" customHeight="1">
      <c r="A196" s="239" t="s">
        <v>1340</v>
      </c>
      <c r="B196" s="105"/>
      <c r="C196" s="108"/>
      <c r="D196" s="108"/>
      <c r="E196" s="109"/>
      <c r="F196" s="109"/>
      <c r="G196" s="243">
        <f>VLOOKUP(E196,別表３!$B$9:$I$14,7,FALSE)</f>
        <v>0</v>
      </c>
      <c r="H196" s="243">
        <f>VLOOKUP($F196,別表３!$B$9:$I$14,7,FALSE)</f>
        <v>0</v>
      </c>
      <c r="I196" s="243">
        <f>VLOOKUP($F196,別表３!$B$9:$I$14,7,FALSE)</f>
        <v>0</v>
      </c>
      <c r="J196" s="243">
        <f>IF(F196=5,別表２!$E$4,0)</f>
        <v>0</v>
      </c>
      <c r="K196" s="243">
        <f>VLOOKUP($F196,別表３!$B$9:$I$14,5,FALSE)</f>
        <v>0</v>
      </c>
      <c r="L196" s="244" t="str">
        <f>IF(F196="","",VLOOKUP(F196,別表３!$B$9:$D$14,3,FALSE))</f>
        <v/>
      </c>
      <c r="M196" s="98"/>
      <c r="N196" s="98"/>
      <c r="O196" s="245">
        <f t="shared" si="30"/>
        <v>0</v>
      </c>
      <c r="P196" s="7">
        <f t="shared" ref="P196:P216" si="38">IF(E196=5,G196,0)</f>
        <v>0</v>
      </c>
      <c r="Q196" s="7">
        <f t="shared" si="32"/>
        <v>0</v>
      </c>
      <c r="R196" s="7">
        <f t="shared" si="33"/>
        <v>0</v>
      </c>
      <c r="S196" s="7" t="str">
        <f t="shared" si="34"/>
        <v/>
      </c>
      <c r="T196" s="7" t="str">
        <f t="shared" si="35"/>
        <v/>
      </c>
    </row>
    <row r="197" spans="1:20" s="223" customFormat="1" ht="15.95" hidden="1" customHeight="1">
      <c r="A197" s="239" t="s">
        <v>1341</v>
      </c>
      <c r="B197" s="105"/>
      <c r="C197" s="108"/>
      <c r="D197" s="108"/>
      <c r="E197" s="109"/>
      <c r="F197" s="109"/>
      <c r="G197" s="243">
        <f>VLOOKUP(E197,別表３!$B$9:$I$14,7,FALSE)</f>
        <v>0</v>
      </c>
      <c r="H197" s="243">
        <f>VLOOKUP($F197,別表３!$B$9:$I$14,7,FALSE)</f>
        <v>0</v>
      </c>
      <c r="I197" s="243">
        <f>VLOOKUP($F197,別表３!$B$9:$I$14,7,FALSE)</f>
        <v>0</v>
      </c>
      <c r="J197" s="243">
        <f>IF(F197=5,別表２!$E$4,0)</f>
        <v>0</v>
      </c>
      <c r="K197" s="243">
        <f>VLOOKUP($F197,別表３!$B$9:$I$14,5,FALSE)</f>
        <v>0</v>
      </c>
      <c r="L197" s="244" t="str">
        <f>IF(F197="","",VLOOKUP(F197,別表３!$B$9:$D$14,3,FALSE))</f>
        <v/>
      </c>
      <c r="M197" s="103"/>
      <c r="N197" s="103"/>
      <c r="O197" s="245">
        <f t="shared" si="30"/>
        <v>0</v>
      </c>
      <c r="P197" s="7">
        <f t="shared" si="38"/>
        <v>0</v>
      </c>
      <c r="Q197" s="7">
        <f t="shared" si="32"/>
        <v>0</v>
      </c>
      <c r="R197" s="7">
        <f t="shared" si="33"/>
        <v>0</v>
      </c>
      <c r="S197" s="7" t="str">
        <f t="shared" si="34"/>
        <v/>
      </c>
      <c r="T197" s="7" t="str">
        <f t="shared" si="35"/>
        <v/>
      </c>
    </row>
    <row r="198" spans="1:20" s="223" customFormat="1" ht="15.95" hidden="1" customHeight="1">
      <c r="A198" s="239" t="s">
        <v>1342</v>
      </c>
      <c r="B198" s="105"/>
      <c r="C198" s="110"/>
      <c r="D198" s="110"/>
      <c r="E198" s="108"/>
      <c r="F198" s="108"/>
      <c r="G198" s="243">
        <f>VLOOKUP(E198,別表３!$B$9:$I$14,7,FALSE)</f>
        <v>0</v>
      </c>
      <c r="H198" s="243">
        <f>VLOOKUP($F198,別表３!$B$9:$I$14,7,FALSE)</f>
        <v>0</v>
      </c>
      <c r="I198" s="243">
        <f>VLOOKUP($F198,別表３!$B$9:$I$14,7,FALSE)</f>
        <v>0</v>
      </c>
      <c r="J198" s="243">
        <f>IF(F198=5,別表２!$E$4,0)</f>
        <v>0</v>
      </c>
      <c r="K198" s="243">
        <f>VLOOKUP($F198,別表３!$B$9:$I$14,5,FALSE)</f>
        <v>0</v>
      </c>
      <c r="L198" s="244" t="str">
        <f>IF(F198="","",VLOOKUP(F198,別表３!$B$9:$D$14,3,FALSE))</f>
        <v/>
      </c>
      <c r="M198" s="103"/>
      <c r="N198" s="103"/>
      <c r="O198" s="245">
        <f t="shared" si="30"/>
        <v>0</v>
      </c>
      <c r="P198" s="7">
        <f t="shared" si="38"/>
        <v>0</v>
      </c>
      <c r="Q198" s="7">
        <f t="shared" si="32"/>
        <v>0</v>
      </c>
      <c r="R198" s="7">
        <f t="shared" si="33"/>
        <v>0</v>
      </c>
      <c r="S198" s="7" t="str">
        <f t="shared" si="34"/>
        <v/>
      </c>
      <c r="T198" s="7" t="str">
        <f t="shared" si="35"/>
        <v/>
      </c>
    </row>
    <row r="199" spans="1:20" s="223" customFormat="1" ht="15.95" hidden="1" customHeight="1">
      <c r="A199" s="239" t="s">
        <v>1343</v>
      </c>
      <c r="B199" s="105"/>
      <c r="C199" s="108"/>
      <c r="D199" s="108"/>
      <c r="E199" s="108"/>
      <c r="F199" s="108"/>
      <c r="G199" s="243">
        <f>VLOOKUP(E199,別表３!$B$9:$I$14,7,FALSE)</f>
        <v>0</v>
      </c>
      <c r="H199" s="243">
        <f>VLOOKUP($F199,別表３!$B$9:$I$14,7,FALSE)</f>
        <v>0</v>
      </c>
      <c r="I199" s="243">
        <f>VLOOKUP($F199,別表３!$B$9:$I$14,7,FALSE)</f>
        <v>0</v>
      </c>
      <c r="J199" s="243">
        <f>IF(F199=5,別表２!$E$4,0)</f>
        <v>0</v>
      </c>
      <c r="K199" s="243">
        <f>VLOOKUP($F199,別表３!$B$9:$I$14,5,FALSE)</f>
        <v>0</v>
      </c>
      <c r="L199" s="244" t="str">
        <f>IF(F199="","",VLOOKUP(F199,別表３!$B$9:$D$14,3,FALSE))</f>
        <v/>
      </c>
      <c r="M199" s="103"/>
      <c r="N199" s="103"/>
      <c r="O199" s="245">
        <f t="shared" si="30"/>
        <v>0</v>
      </c>
      <c r="P199" s="7">
        <f t="shared" si="38"/>
        <v>0</v>
      </c>
      <c r="Q199" s="7">
        <f t="shared" si="32"/>
        <v>0</v>
      </c>
      <c r="R199" s="7">
        <f t="shared" si="33"/>
        <v>0</v>
      </c>
      <c r="S199" s="7" t="str">
        <f t="shared" si="34"/>
        <v/>
      </c>
      <c r="T199" s="7" t="str">
        <f t="shared" si="35"/>
        <v/>
      </c>
    </row>
    <row r="200" spans="1:20" ht="15.95" hidden="1" customHeight="1">
      <c r="A200" s="239" t="s">
        <v>1344</v>
      </c>
      <c r="B200" s="105"/>
      <c r="C200" s="108"/>
      <c r="D200" s="108"/>
      <c r="E200" s="109"/>
      <c r="F200" s="109"/>
      <c r="G200" s="195">
        <f>VLOOKUP(E200,別表３!$B$9:$I$14,7,FALSE)</f>
        <v>0</v>
      </c>
      <c r="H200" s="195">
        <f>VLOOKUP($F200,別表３!$B$9:$I$14,7,FALSE)</f>
        <v>0</v>
      </c>
      <c r="I200" s="195">
        <f>VLOOKUP($F200,別表３!$B$9:$I$14,7,FALSE)</f>
        <v>0</v>
      </c>
      <c r="J200" s="195">
        <f>IF(F200=5,別表２!$E$4,0)</f>
        <v>0</v>
      </c>
      <c r="K200" s="195">
        <f>VLOOKUP($F200,別表３!$B$9:$I$14,5,FALSE)</f>
        <v>0</v>
      </c>
      <c r="L200" s="240" t="str">
        <f>IF(F200="","",VLOOKUP(F200,別表３!$B$9:$D$14,3,FALSE))</f>
        <v/>
      </c>
      <c r="M200" s="98"/>
      <c r="N200" s="98"/>
      <c r="O200" s="241">
        <f t="shared" si="30"/>
        <v>0</v>
      </c>
      <c r="P200" s="7">
        <f t="shared" si="38"/>
        <v>0</v>
      </c>
      <c r="Q200" s="7">
        <f t="shared" si="32"/>
        <v>0</v>
      </c>
      <c r="R200" s="7">
        <f t="shared" si="33"/>
        <v>0</v>
      </c>
      <c r="S200" s="7" t="str">
        <f t="shared" si="34"/>
        <v/>
      </c>
      <c r="T200" s="7" t="str">
        <f t="shared" si="35"/>
        <v/>
      </c>
    </row>
    <row r="201" spans="1:20" ht="15.95" hidden="1" customHeight="1">
      <c r="A201" s="239" t="s">
        <v>1345</v>
      </c>
      <c r="B201" s="105"/>
      <c r="C201" s="108"/>
      <c r="D201" s="108"/>
      <c r="E201" s="109"/>
      <c r="F201" s="109"/>
      <c r="G201" s="195">
        <f>VLOOKUP(E201,別表３!$B$9:$I$14,7,FALSE)</f>
        <v>0</v>
      </c>
      <c r="H201" s="195">
        <f>VLOOKUP($F201,別表３!$B$9:$I$14,7,FALSE)</f>
        <v>0</v>
      </c>
      <c r="I201" s="195">
        <f>VLOOKUP($F201,別表３!$B$9:$I$14,7,FALSE)</f>
        <v>0</v>
      </c>
      <c r="J201" s="195">
        <f>IF(F201=5,別表２!$E$4,0)</f>
        <v>0</v>
      </c>
      <c r="K201" s="195">
        <f>VLOOKUP($F201,別表３!$B$9:$I$14,5,FALSE)</f>
        <v>0</v>
      </c>
      <c r="L201" s="240" t="str">
        <f>IF(F201="","",VLOOKUP(F201,別表３!$B$9:$D$14,3,FALSE))</f>
        <v/>
      </c>
      <c r="M201" s="98"/>
      <c r="N201" s="98"/>
      <c r="O201" s="241">
        <f t="shared" si="30"/>
        <v>0</v>
      </c>
      <c r="P201" s="7">
        <f t="shared" si="38"/>
        <v>0</v>
      </c>
      <c r="Q201" s="7">
        <f t="shared" si="32"/>
        <v>0</v>
      </c>
      <c r="R201" s="7">
        <f t="shared" si="33"/>
        <v>0</v>
      </c>
      <c r="S201" s="7" t="str">
        <f t="shared" si="34"/>
        <v/>
      </c>
      <c r="T201" s="7" t="str">
        <f t="shared" si="35"/>
        <v/>
      </c>
    </row>
    <row r="202" spans="1:20" ht="15.95" hidden="1" customHeight="1">
      <c r="A202" s="239" t="s">
        <v>1346</v>
      </c>
      <c r="B202" s="105"/>
      <c r="C202" s="108"/>
      <c r="D202" s="108"/>
      <c r="E202" s="109"/>
      <c r="F202" s="109"/>
      <c r="G202" s="195">
        <f>VLOOKUP(E202,別表３!$B$9:$I$14,7,FALSE)</f>
        <v>0</v>
      </c>
      <c r="H202" s="195">
        <f>VLOOKUP($F202,別表３!$B$9:$I$14,7,FALSE)</f>
        <v>0</v>
      </c>
      <c r="I202" s="195">
        <f>VLOOKUP($F202,別表３!$B$9:$I$14,7,FALSE)</f>
        <v>0</v>
      </c>
      <c r="J202" s="195">
        <f>IF(F202=5,別表２!$E$4,0)</f>
        <v>0</v>
      </c>
      <c r="K202" s="195">
        <f>VLOOKUP($F202,別表３!$B$9:$I$14,5,FALSE)</f>
        <v>0</v>
      </c>
      <c r="L202" s="240" t="str">
        <f>IF(F202="","",VLOOKUP(F202,別表３!$B$9:$D$14,3,FALSE))</f>
        <v/>
      </c>
      <c r="M202" s="98"/>
      <c r="N202" s="98"/>
      <c r="O202" s="241">
        <f t="shared" si="30"/>
        <v>0</v>
      </c>
      <c r="P202" s="7">
        <f t="shared" si="38"/>
        <v>0</v>
      </c>
      <c r="Q202" s="7">
        <f t="shared" si="32"/>
        <v>0</v>
      </c>
      <c r="R202" s="7">
        <f t="shared" si="33"/>
        <v>0</v>
      </c>
      <c r="S202" s="7" t="str">
        <f t="shared" si="34"/>
        <v/>
      </c>
      <c r="T202" s="7" t="str">
        <f t="shared" si="35"/>
        <v/>
      </c>
    </row>
    <row r="203" spans="1:20" ht="15.95" hidden="1" customHeight="1">
      <c r="A203" s="239" t="s">
        <v>1347</v>
      </c>
      <c r="B203" s="105"/>
      <c r="C203" s="108"/>
      <c r="D203" s="108"/>
      <c r="E203" s="109"/>
      <c r="F203" s="109"/>
      <c r="G203" s="195">
        <f>VLOOKUP(E203,別表３!$B$9:$I$14,7,FALSE)</f>
        <v>0</v>
      </c>
      <c r="H203" s="195">
        <f>VLOOKUP($F203,別表３!$B$9:$I$14,7,FALSE)</f>
        <v>0</v>
      </c>
      <c r="I203" s="195">
        <f>VLOOKUP($F203,別表３!$B$9:$I$14,7,FALSE)</f>
        <v>0</v>
      </c>
      <c r="J203" s="195">
        <f>IF(F203=5,別表２!$E$4,0)</f>
        <v>0</v>
      </c>
      <c r="K203" s="195">
        <f>VLOOKUP($F203,別表３!$B$9:$I$14,5,FALSE)</f>
        <v>0</v>
      </c>
      <c r="L203" s="240" t="str">
        <f>IF(F203="","",VLOOKUP(F203,別表３!$B$9:$D$14,3,FALSE))</f>
        <v/>
      </c>
      <c r="M203" s="98"/>
      <c r="N203" s="98"/>
      <c r="O203" s="241">
        <f t="shared" si="30"/>
        <v>0</v>
      </c>
      <c r="P203" s="7">
        <f t="shared" si="38"/>
        <v>0</v>
      </c>
      <c r="Q203" s="7">
        <f t="shared" si="32"/>
        <v>0</v>
      </c>
      <c r="R203" s="7">
        <f t="shared" si="33"/>
        <v>0</v>
      </c>
      <c r="S203" s="7" t="str">
        <f t="shared" si="34"/>
        <v/>
      </c>
      <c r="T203" s="7" t="str">
        <f t="shared" si="35"/>
        <v/>
      </c>
    </row>
    <row r="204" spans="1:20" ht="15.95" hidden="1" customHeight="1">
      <c r="A204" s="239" t="s">
        <v>1348</v>
      </c>
      <c r="B204" s="105"/>
      <c r="C204" s="108"/>
      <c r="D204" s="108"/>
      <c r="E204" s="109"/>
      <c r="F204" s="109"/>
      <c r="G204" s="195">
        <f>VLOOKUP(E204,別表３!$B$9:$I$14,7,FALSE)</f>
        <v>0</v>
      </c>
      <c r="H204" s="195">
        <f>VLOOKUP($F204,別表３!$B$9:$I$14,7,FALSE)</f>
        <v>0</v>
      </c>
      <c r="I204" s="195">
        <f>VLOOKUP($F204,別表３!$B$9:$I$14,7,FALSE)</f>
        <v>0</v>
      </c>
      <c r="J204" s="195">
        <f>IF(F204=5,別表２!$E$4,0)</f>
        <v>0</v>
      </c>
      <c r="K204" s="195">
        <f>VLOOKUP($F204,別表３!$B$9:$I$14,5,FALSE)</f>
        <v>0</v>
      </c>
      <c r="L204" s="240" t="str">
        <f>IF(F204="","",VLOOKUP(F204,別表３!$B$9:$D$14,3,FALSE))</f>
        <v/>
      </c>
      <c r="M204" s="98"/>
      <c r="N204" s="98"/>
      <c r="O204" s="241">
        <f t="shared" si="30"/>
        <v>0</v>
      </c>
      <c r="P204" s="7">
        <f t="shared" si="38"/>
        <v>0</v>
      </c>
      <c r="Q204" s="7">
        <f t="shared" si="32"/>
        <v>0</v>
      </c>
      <c r="R204" s="7">
        <f t="shared" si="33"/>
        <v>0</v>
      </c>
      <c r="S204" s="7" t="str">
        <f t="shared" si="34"/>
        <v/>
      </c>
      <c r="T204" s="7" t="str">
        <f t="shared" si="35"/>
        <v/>
      </c>
    </row>
    <row r="205" spans="1:20" ht="15.95" hidden="1" customHeight="1">
      <c r="A205" s="239" t="s">
        <v>1349</v>
      </c>
      <c r="B205" s="105"/>
      <c r="C205" s="108"/>
      <c r="D205" s="108"/>
      <c r="E205" s="109"/>
      <c r="F205" s="109"/>
      <c r="G205" s="195">
        <f>VLOOKUP(E205,別表３!$B$9:$I$14,7,FALSE)</f>
        <v>0</v>
      </c>
      <c r="H205" s="195">
        <f>VLOOKUP($F205,別表３!$B$9:$I$14,7,FALSE)</f>
        <v>0</v>
      </c>
      <c r="I205" s="195">
        <f>VLOOKUP($F205,別表３!$B$9:$I$14,7,FALSE)</f>
        <v>0</v>
      </c>
      <c r="J205" s="195">
        <f>IF(F205=5,別表２!$E$4,0)</f>
        <v>0</v>
      </c>
      <c r="K205" s="195">
        <f>VLOOKUP($F205,別表３!$B$9:$I$14,5,FALSE)</f>
        <v>0</v>
      </c>
      <c r="L205" s="240" t="str">
        <f>IF(F205="","",VLOOKUP(F205,別表３!$B$9:$D$14,3,FALSE))</f>
        <v/>
      </c>
      <c r="M205" s="98"/>
      <c r="N205" s="98"/>
      <c r="O205" s="241">
        <f t="shared" si="30"/>
        <v>0</v>
      </c>
      <c r="P205" s="7">
        <f t="shared" si="38"/>
        <v>0</v>
      </c>
      <c r="Q205" s="7">
        <f t="shared" si="32"/>
        <v>0</v>
      </c>
      <c r="R205" s="7">
        <f t="shared" si="33"/>
        <v>0</v>
      </c>
      <c r="S205" s="7" t="str">
        <f t="shared" si="34"/>
        <v/>
      </c>
      <c r="T205" s="7" t="str">
        <f t="shared" si="35"/>
        <v/>
      </c>
    </row>
    <row r="206" spans="1:20" ht="15.95" hidden="1" customHeight="1">
      <c r="A206" s="239" t="s">
        <v>1350</v>
      </c>
      <c r="B206" s="105"/>
      <c r="C206" s="109"/>
      <c r="D206" s="109"/>
      <c r="E206" s="109"/>
      <c r="F206" s="109"/>
      <c r="G206" s="195">
        <f>VLOOKUP(E206,別表３!$B$9:$I$14,7,FALSE)</f>
        <v>0</v>
      </c>
      <c r="H206" s="195">
        <f>VLOOKUP($F206,別表３!$B$9:$I$14,7,FALSE)</f>
        <v>0</v>
      </c>
      <c r="I206" s="195">
        <f>VLOOKUP($F206,別表３!$B$9:$I$14,7,FALSE)</f>
        <v>0</v>
      </c>
      <c r="J206" s="195">
        <f>IF(F206=5,別表２!$E$4,0)</f>
        <v>0</v>
      </c>
      <c r="K206" s="195">
        <f>VLOOKUP($F206,別表３!$B$9:$I$14,5,FALSE)</f>
        <v>0</v>
      </c>
      <c r="L206" s="240" t="str">
        <f>IF(F206="","",VLOOKUP(F206,別表３!$B$9:$D$14,3,FALSE))</f>
        <v/>
      </c>
      <c r="M206" s="98"/>
      <c r="N206" s="98"/>
      <c r="O206" s="241">
        <f t="shared" si="30"/>
        <v>0</v>
      </c>
      <c r="P206" s="7">
        <f t="shared" si="38"/>
        <v>0</v>
      </c>
      <c r="Q206" s="7">
        <f t="shared" si="32"/>
        <v>0</v>
      </c>
      <c r="R206" s="7">
        <f t="shared" si="33"/>
        <v>0</v>
      </c>
      <c r="S206" s="7" t="str">
        <f t="shared" si="34"/>
        <v/>
      </c>
      <c r="T206" s="7" t="str">
        <f t="shared" si="35"/>
        <v/>
      </c>
    </row>
    <row r="207" spans="1:20" ht="15.95" hidden="1" customHeight="1">
      <c r="A207" s="239" t="s">
        <v>1351</v>
      </c>
      <c r="B207" s="105"/>
      <c r="C207" s="109"/>
      <c r="D207" s="109"/>
      <c r="E207" s="109"/>
      <c r="F207" s="109"/>
      <c r="G207" s="195">
        <f>VLOOKUP(E207,別表３!$B$9:$I$14,7,FALSE)</f>
        <v>0</v>
      </c>
      <c r="H207" s="195">
        <f>VLOOKUP($F207,別表３!$B$9:$I$14,7,FALSE)</f>
        <v>0</v>
      </c>
      <c r="I207" s="195">
        <f>VLOOKUP($F207,別表３!$B$9:$I$14,7,FALSE)</f>
        <v>0</v>
      </c>
      <c r="J207" s="195">
        <f>IF(F207=5,別表２!$E$4,0)</f>
        <v>0</v>
      </c>
      <c r="K207" s="195">
        <f>VLOOKUP($F207,別表３!$B$9:$I$14,5,FALSE)</f>
        <v>0</v>
      </c>
      <c r="L207" s="240" t="str">
        <f>IF(F207="","",VLOOKUP(F207,別表３!$B$9:$D$14,3,FALSE))</f>
        <v/>
      </c>
      <c r="M207" s="98"/>
      <c r="N207" s="98"/>
      <c r="O207" s="241">
        <f t="shared" si="30"/>
        <v>0</v>
      </c>
      <c r="P207" s="7">
        <f t="shared" si="38"/>
        <v>0</v>
      </c>
      <c r="Q207" s="7">
        <f t="shared" si="32"/>
        <v>0</v>
      </c>
      <c r="R207" s="7">
        <f t="shared" si="33"/>
        <v>0</v>
      </c>
      <c r="S207" s="7" t="str">
        <f t="shared" si="34"/>
        <v/>
      </c>
      <c r="T207" s="7" t="str">
        <f t="shared" si="35"/>
        <v/>
      </c>
    </row>
    <row r="208" spans="1:20" ht="15.95" hidden="1" customHeight="1">
      <c r="A208" s="239" t="s">
        <v>1352</v>
      </c>
      <c r="B208" s="105"/>
      <c r="C208" s="109"/>
      <c r="D208" s="109"/>
      <c r="E208" s="109"/>
      <c r="F208" s="109"/>
      <c r="G208" s="195">
        <f>VLOOKUP(E208,別表３!$B$9:$I$14,7,FALSE)</f>
        <v>0</v>
      </c>
      <c r="H208" s="195">
        <f>VLOOKUP($F208,別表３!$B$9:$I$14,7,FALSE)</f>
        <v>0</v>
      </c>
      <c r="I208" s="195">
        <f>VLOOKUP($F208,別表３!$B$9:$I$14,7,FALSE)</f>
        <v>0</v>
      </c>
      <c r="J208" s="195">
        <f>IF(F208=5,別表２!$E$4,0)</f>
        <v>0</v>
      </c>
      <c r="K208" s="195">
        <f>VLOOKUP($F208,別表３!$B$9:$I$14,5,FALSE)</f>
        <v>0</v>
      </c>
      <c r="L208" s="240" t="str">
        <f>IF(F208="","",VLOOKUP(F208,別表３!$B$9:$D$14,3,FALSE))</f>
        <v/>
      </c>
      <c r="M208" s="98"/>
      <c r="N208" s="98"/>
      <c r="O208" s="241">
        <f t="shared" si="30"/>
        <v>0</v>
      </c>
      <c r="P208" s="7">
        <f t="shared" si="38"/>
        <v>0</v>
      </c>
      <c r="Q208" s="7">
        <f t="shared" si="32"/>
        <v>0</v>
      </c>
      <c r="R208" s="7">
        <f t="shared" si="33"/>
        <v>0</v>
      </c>
      <c r="S208" s="7" t="str">
        <f t="shared" si="34"/>
        <v/>
      </c>
      <c r="T208" s="7" t="str">
        <f t="shared" si="35"/>
        <v/>
      </c>
    </row>
    <row r="209" spans="1:20" ht="15.95" hidden="1" customHeight="1">
      <c r="A209" s="239" t="s">
        <v>1353</v>
      </c>
      <c r="B209" s="105"/>
      <c r="C209" s="109"/>
      <c r="D209" s="109"/>
      <c r="E209" s="109"/>
      <c r="F209" s="109"/>
      <c r="G209" s="195">
        <f>VLOOKUP(E209,別表３!$B$9:$I$14,7,FALSE)</f>
        <v>0</v>
      </c>
      <c r="H209" s="195">
        <f>VLOOKUP($F209,別表３!$B$9:$I$14,7,FALSE)</f>
        <v>0</v>
      </c>
      <c r="I209" s="195">
        <f>VLOOKUP($F209,別表３!$B$9:$I$14,7,FALSE)</f>
        <v>0</v>
      </c>
      <c r="J209" s="195">
        <f>IF(F209=5,別表２!$E$4,0)</f>
        <v>0</v>
      </c>
      <c r="K209" s="195">
        <f>VLOOKUP($F209,別表３!$B$9:$I$14,5,FALSE)</f>
        <v>0</v>
      </c>
      <c r="L209" s="240" t="str">
        <f>IF(F209="","",VLOOKUP(F209,別表３!$B$9:$D$14,3,FALSE))</f>
        <v/>
      </c>
      <c r="M209" s="98"/>
      <c r="N209" s="98"/>
      <c r="O209" s="241">
        <f t="shared" si="30"/>
        <v>0</v>
      </c>
      <c r="P209" s="7">
        <f t="shared" si="38"/>
        <v>0</v>
      </c>
      <c r="Q209" s="7">
        <f t="shared" si="32"/>
        <v>0</v>
      </c>
      <c r="R209" s="7">
        <f t="shared" si="33"/>
        <v>0</v>
      </c>
      <c r="S209" s="7" t="str">
        <f t="shared" si="34"/>
        <v/>
      </c>
      <c r="T209" s="7" t="str">
        <f t="shared" si="35"/>
        <v/>
      </c>
    </row>
    <row r="210" spans="1:20" ht="15.95" hidden="1" customHeight="1">
      <c r="A210" s="239" t="s">
        <v>1354</v>
      </c>
      <c r="B210" s="105"/>
      <c r="C210" s="109"/>
      <c r="D210" s="109"/>
      <c r="E210" s="109"/>
      <c r="F210" s="109"/>
      <c r="G210" s="195">
        <f>VLOOKUP(E210,別表３!$B$9:$I$14,7,FALSE)</f>
        <v>0</v>
      </c>
      <c r="H210" s="195">
        <f>VLOOKUP($F210,別表３!$B$9:$I$14,7,FALSE)</f>
        <v>0</v>
      </c>
      <c r="I210" s="195">
        <f>VLOOKUP($F210,別表３!$B$9:$I$14,7,FALSE)</f>
        <v>0</v>
      </c>
      <c r="J210" s="195">
        <f>IF(F210=5,別表２!$E$4,0)</f>
        <v>0</v>
      </c>
      <c r="K210" s="195">
        <f>VLOOKUP($F210,別表３!$B$9:$I$14,5,FALSE)</f>
        <v>0</v>
      </c>
      <c r="L210" s="240" t="str">
        <f>IF(F210="","",VLOOKUP(F210,別表３!$B$9:$D$14,3,FALSE))</f>
        <v/>
      </c>
      <c r="M210" s="98"/>
      <c r="N210" s="98"/>
      <c r="O210" s="241">
        <f t="shared" si="30"/>
        <v>0</v>
      </c>
      <c r="P210" s="7">
        <f t="shared" si="38"/>
        <v>0</v>
      </c>
      <c r="Q210" s="7">
        <f t="shared" si="32"/>
        <v>0</v>
      </c>
      <c r="R210" s="7">
        <f t="shared" si="33"/>
        <v>0</v>
      </c>
      <c r="S210" s="7" t="str">
        <f t="shared" si="34"/>
        <v/>
      </c>
      <c r="T210" s="7" t="str">
        <f t="shared" si="35"/>
        <v/>
      </c>
    </row>
    <row r="211" spans="1:20" ht="15.95" hidden="1" customHeight="1">
      <c r="A211" s="239" t="s">
        <v>1355</v>
      </c>
      <c r="B211" s="105"/>
      <c r="C211" s="108"/>
      <c r="D211" s="108"/>
      <c r="E211" s="109"/>
      <c r="F211" s="109"/>
      <c r="G211" s="195">
        <f>VLOOKUP(E211,別表３!$B$9:$I$14,7,FALSE)</f>
        <v>0</v>
      </c>
      <c r="H211" s="195">
        <f>VLOOKUP($F211,別表３!$B$9:$I$14,7,FALSE)</f>
        <v>0</v>
      </c>
      <c r="I211" s="195">
        <f>VLOOKUP($F211,別表３!$B$9:$I$14,7,FALSE)</f>
        <v>0</v>
      </c>
      <c r="J211" s="195">
        <f>IF(F211=5,別表２!$E$4,0)</f>
        <v>0</v>
      </c>
      <c r="K211" s="195">
        <f>VLOOKUP($F211,別表３!$B$9:$I$14,5,FALSE)</f>
        <v>0</v>
      </c>
      <c r="L211" s="240" t="str">
        <f>IF(F211="","",VLOOKUP(F211,別表３!$B$9:$D$14,3,FALSE))</f>
        <v/>
      </c>
      <c r="M211" s="98"/>
      <c r="N211" s="98"/>
      <c r="O211" s="241">
        <f t="shared" si="30"/>
        <v>0</v>
      </c>
      <c r="P211" s="7">
        <f t="shared" si="38"/>
        <v>0</v>
      </c>
      <c r="Q211" s="7">
        <f t="shared" si="32"/>
        <v>0</v>
      </c>
      <c r="R211" s="7">
        <f t="shared" si="33"/>
        <v>0</v>
      </c>
      <c r="S211" s="7" t="str">
        <f t="shared" si="34"/>
        <v/>
      </c>
      <c r="T211" s="7" t="str">
        <f t="shared" si="35"/>
        <v/>
      </c>
    </row>
    <row r="212" spans="1:20" ht="15.95" hidden="1" customHeight="1">
      <c r="A212" s="239" t="s">
        <v>1356</v>
      </c>
      <c r="B212" s="105"/>
      <c r="C212" s="108"/>
      <c r="D212" s="108"/>
      <c r="E212" s="109"/>
      <c r="F212" s="109"/>
      <c r="G212" s="195">
        <f>VLOOKUP(E212,別表３!$B$9:$I$14,7,FALSE)</f>
        <v>0</v>
      </c>
      <c r="H212" s="195">
        <f>VLOOKUP($F212,別表３!$B$9:$I$14,7,FALSE)</f>
        <v>0</v>
      </c>
      <c r="I212" s="195">
        <f>VLOOKUP($F212,別表３!$B$9:$I$14,7,FALSE)</f>
        <v>0</v>
      </c>
      <c r="J212" s="195">
        <f>IF(F212=5,別表２!$E$4,0)</f>
        <v>0</v>
      </c>
      <c r="K212" s="195">
        <f>VLOOKUP($F212,別表３!$B$9:$I$14,5,FALSE)</f>
        <v>0</v>
      </c>
      <c r="L212" s="240" t="str">
        <f>IF(F212="","",VLOOKUP(F212,別表３!$B$9:$D$14,3,FALSE))</f>
        <v/>
      </c>
      <c r="M212" s="98"/>
      <c r="N212" s="98"/>
      <c r="O212" s="241">
        <f t="shared" si="30"/>
        <v>0</v>
      </c>
      <c r="P212" s="7">
        <f t="shared" si="38"/>
        <v>0</v>
      </c>
      <c r="Q212" s="7">
        <f t="shared" si="32"/>
        <v>0</v>
      </c>
      <c r="R212" s="7">
        <f t="shared" si="33"/>
        <v>0</v>
      </c>
      <c r="S212" s="7" t="str">
        <f t="shared" si="34"/>
        <v/>
      </c>
      <c r="T212" s="7" t="str">
        <f t="shared" si="35"/>
        <v/>
      </c>
    </row>
    <row r="213" spans="1:20" ht="15.95" hidden="1" customHeight="1">
      <c r="A213" s="239" t="s">
        <v>1357</v>
      </c>
      <c r="B213" s="105"/>
      <c r="C213" s="108"/>
      <c r="D213" s="108"/>
      <c r="E213" s="109"/>
      <c r="F213" s="109"/>
      <c r="G213" s="195">
        <f>VLOOKUP(E213,別表３!$B$9:$I$14,7,FALSE)</f>
        <v>0</v>
      </c>
      <c r="H213" s="195">
        <f>VLOOKUP($F213,別表３!$B$9:$I$14,7,FALSE)</f>
        <v>0</v>
      </c>
      <c r="I213" s="195">
        <f>VLOOKUP($F213,別表３!$B$9:$I$14,7,FALSE)</f>
        <v>0</v>
      </c>
      <c r="J213" s="195">
        <f>IF(F213=5,別表２!$E$4,0)</f>
        <v>0</v>
      </c>
      <c r="K213" s="195">
        <f>VLOOKUP($F213,別表３!$B$9:$I$14,5,FALSE)</f>
        <v>0</v>
      </c>
      <c r="L213" s="240" t="str">
        <f>IF(F213="","",VLOOKUP(F213,別表３!$B$9:$D$14,3,FALSE))</f>
        <v/>
      </c>
      <c r="M213" s="98"/>
      <c r="N213" s="98"/>
      <c r="O213" s="241">
        <f t="shared" si="30"/>
        <v>0</v>
      </c>
      <c r="P213" s="7">
        <f t="shared" si="38"/>
        <v>0</v>
      </c>
      <c r="Q213" s="7">
        <f t="shared" si="32"/>
        <v>0</v>
      </c>
      <c r="R213" s="7">
        <f t="shared" si="33"/>
        <v>0</v>
      </c>
      <c r="S213" s="7" t="str">
        <f t="shared" si="34"/>
        <v/>
      </c>
      <c r="T213" s="7" t="str">
        <f t="shared" si="35"/>
        <v/>
      </c>
    </row>
    <row r="214" spans="1:20" ht="15.95" hidden="1" customHeight="1">
      <c r="A214" s="239" t="s">
        <v>1358</v>
      </c>
      <c r="B214" s="105"/>
      <c r="C214" s="108"/>
      <c r="D214" s="108"/>
      <c r="E214" s="109"/>
      <c r="F214" s="109"/>
      <c r="G214" s="195">
        <f>VLOOKUP(E214,別表３!$B$9:$I$14,7,FALSE)</f>
        <v>0</v>
      </c>
      <c r="H214" s="195">
        <f>VLOOKUP($F214,別表３!$B$9:$I$14,7,FALSE)</f>
        <v>0</v>
      </c>
      <c r="I214" s="195">
        <f>VLOOKUP($F214,別表３!$B$9:$I$14,7,FALSE)</f>
        <v>0</v>
      </c>
      <c r="J214" s="195">
        <f>IF(F214=5,別表２!$E$4,0)</f>
        <v>0</v>
      </c>
      <c r="K214" s="195">
        <f>VLOOKUP($F214,別表３!$B$9:$I$14,5,FALSE)</f>
        <v>0</v>
      </c>
      <c r="L214" s="240" t="str">
        <f>IF(F214="","",VLOOKUP(F214,別表３!$B$9:$D$14,3,FALSE))</f>
        <v/>
      </c>
      <c r="M214" s="98"/>
      <c r="N214" s="98"/>
      <c r="O214" s="241">
        <f t="shared" si="30"/>
        <v>0</v>
      </c>
      <c r="P214" s="7">
        <f t="shared" si="38"/>
        <v>0</v>
      </c>
      <c r="Q214" s="7">
        <f t="shared" si="32"/>
        <v>0</v>
      </c>
      <c r="R214" s="7">
        <f t="shared" si="33"/>
        <v>0</v>
      </c>
      <c r="S214" s="7" t="str">
        <f t="shared" si="34"/>
        <v/>
      </c>
      <c r="T214" s="7" t="str">
        <f t="shared" si="35"/>
        <v/>
      </c>
    </row>
    <row r="215" spans="1:20" ht="15.95" hidden="1" customHeight="1">
      <c r="A215" s="239" t="s">
        <v>1359</v>
      </c>
      <c r="B215" s="105"/>
      <c r="C215" s="108"/>
      <c r="D215" s="108"/>
      <c r="E215" s="109"/>
      <c r="F215" s="109"/>
      <c r="G215" s="195">
        <f>VLOOKUP(E215,別表３!$B$9:$I$14,7,FALSE)</f>
        <v>0</v>
      </c>
      <c r="H215" s="195">
        <f>VLOOKUP($F215,別表３!$B$9:$I$14,7,FALSE)</f>
        <v>0</v>
      </c>
      <c r="I215" s="195">
        <f>VLOOKUP($F215,別表３!$B$9:$I$14,7,FALSE)</f>
        <v>0</v>
      </c>
      <c r="J215" s="195">
        <f>IF(F215=5,別表２!$E$4,0)</f>
        <v>0</v>
      </c>
      <c r="K215" s="195">
        <f>VLOOKUP($F215,別表３!$B$9:$I$14,5,FALSE)</f>
        <v>0</v>
      </c>
      <c r="L215" s="240" t="str">
        <f>IF(F215="","",VLOOKUP(F215,別表３!$B$9:$D$14,3,FALSE))</f>
        <v/>
      </c>
      <c r="M215" s="98"/>
      <c r="N215" s="98"/>
      <c r="O215" s="241">
        <f t="shared" si="30"/>
        <v>0</v>
      </c>
      <c r="P215" s="7">
        <f t="shared" si="38"/>
        <v>0</v>
      </c>
      <c r="Q215" s="7">
        <f t="shared" si="32"/>
        <v>0</v>
      </c>
      <c r="R215" s="7">
        <f t="shared" si="33"/>
        <v>0</v>
      </c>
      <c r="S215" s="7" t="str">
        <f t="shared" si="34"/>
        <v/>
      </c>
      <c r="T215" s="7" t="str">
        <f t="shared" si="35"/>
        <v/>
      </c>
    </row>
    <row r="216" spans="1:20" ht="15.95" hidden="1" customHeight="1">
      <c r="A216" s="239" t="s">
        <v>1360</v>
      </c>
      <c r="B216" s="105"/>
      <c r="C216" s="108"/>
      <c r="D216" s="108"/>
      <c r="E216" s="109"/>
      <c r="F216" s="109"/>
      <c r="G216" s="195">
        <f>VLOOKUP(E216,別表３!$B$9:$I$14,7,FALSE)</f>
        <v>0</v>
      </c>
      <c r="H216" s="195">
        <f>VLOOKUP($F216,別表３!$B$9:$I$14,7,FALSE)</f>
        <v>0</v>
      </c>
      <c r="I216" s="195">
        <f>VLOOKUP($F216,別表３!$B$9:$I$14,7,FALSE)</f>
        <v>0</v>
      </c>
      <c r="J216" s="195">
        <f>IF(F216=5,別表２!$E$4,0)</f>
        <v>0</v>
      </c>
      <c r="K216" s="195">
        <f>VLOOKUP($F216,別表３!$B$9:$I$14,5,FALSE)</f>
        <v>0</v>
      </c>
      <c r="L216" s="240" t="str">
        <f>IF(F216="","",VLOOKUP(F216,別表３!$B$9:$D$14,3,FALSE))</f>
        <v/>
      </c>
      <c r="M216" s="98"/>
      <c r="N216" s="98"/>
      <c r="O216" s="241">
        <f t="shared" si="30"/>
        <v>0</v>
      </c>
      <c r="P216" s="7">
        <f t="shared" si="38"/>
        <v>0</v>
      </c>
      <c r="Q216" s="7">
        <f t="shared" si="32"/>
        <v>0</v>
      </c>
      <c r="R216" s="7">
        <f t="shared" si="33"/>
        <v>0</v>
      </c>
      <c r="S216" s="7" t="str">
        <f t="shared" si="34"/>
        <v/>
      </c>
      <c r="T216" s="7" t="str">
        <f t="shared" si="35"/>
        <v/>
      </c>
    </row>
    <row r="217" spans="1:20" ht="15.95" hidden="1" customHeight="1">
      <c r="A217" s="239" t="s">
        <v>1361</v>
      </c>
      <c r="B217" s="105"/>
      <c r="C217" s="108"/>
      <c r="D217" s="108"/>
      <c r="E217" s="109"/>
      <c r="F217" s="109"/>
      <c r="G217" s="195">
        <f>VLOOKUP(E217,別表３!$B$9:$I$14,7,FALSE)</f>
        <v>0</v>
      </c>
      <c r="H217" s="195">
        <f>VLOOKUP($F217,別表３!$B$9:$I$14,7,FALSE)</f>
        <v>0</v>
      </c>
      <c r="I217" s="195">
        <f>VLOOKUP($F217,別表３!$B$9:$I$14,7,FALSE)</f>
        <v>0</v>
      </c>
      <c r="J217" s="195">
        <f>IF(F217=5,別表２!$E$4,0)</f>
        <v>0</v>
      </c>
      <c r="K217" s="195">
        <f>VLOOKUP($F217,別表３!$B$9:$I$14,5,FALSE)</f>
        <v>0</v>
      </c>
      <c r="L217" s="240" t="str">
        <f>IF(F217="","",VLOOKUP(F217,別表３!$B$9:$D$14,3,FALSE))</f>
        <v/>
      </c>
      <c r="M217" s="98"/>
      <c r="N217" s="98"/>
      <c r="O217" s="241">
        <f t="shared" si="30"/>
        <v>0</v>
      </c>
      <c r="P217" s="7">
        <f>IF(E217=5,G217,0)</f>
        <v>0</v>
      </c>
      <c r="Q217" s="7">
        <f t="shared" si="32"/>
        <v>0</v>
      </c>
      <c r="R217" s="7">
        <f t="shared" si="33"/>
        <v>0</v>
      </c>
      <c r="S217" s="7" t="str">
        <f t="shared" si="34"/>
        <v/>
      </c>
      <c r="T217" s="7" t="str">
        <f t="shared" si="35"/>
        <v/>
      </c>
    </row>
    <row r="218" spans="1:20" s="223" customFormat="1" ht="15.95" hidden="1" customHeight="1">
      <c r="A218" s="239" t="s">
        <v>1362</v>
      </c>
      <c r="B218" s="105"/>
      <c r="C218" s="108"/>
      <c r="D218" s="108"/>
      <c r="E218" s="108"/>
      <c r="F218" s="108"/>
      <c r="G218" s="243">
        <f>VLOOKUP(E218,別表３!$B$9:$I$14,7,FALSE)</f>
        <v>0</v>
      </c>
      <c r="H218" s="243">
        <f>VLOOKUP($F218,別表３!$B$9:$I$14,7,FALSE)</f>
        <v>0</v>
      </c>
      <c r="I218" s="243">
        <f>VLOOKUP($F218,別表３!$B$9:$I$14,7,FALSE)</f>
        <v>0</v>
      </c>
      <c r="J218" s="243">
        <f>IF(F218=5,別表２!$E$4,0)</f>
        <v>0</v>
      </c>
      <c r="K218" s="243">
        <f>VLOOKUP($F218,別表３!$B$9:$I$14,5,FALSE)</f>
        <v>0</v>
      </c>
      <c r="L218" s="244" t="str">
        <f>IF(F218="","",VLOOKUP(F218,別表３!$B$9:$D$14,3,FALSE))</f>
        <v/>
      </c>
      <c r="M218" s="103"/>
      <c r="N218" s="103"/>
      <c r="O218" s="245">
        <f t="shared" si="30"/>
        <v>0</v>
      </c>
      <c r="P218" s="7">
        <f t="shared" ref="P218:P238" si="39">IF(E218=5,G218,0)</f>
        <v>0</v>
      </c>
      <c r="Q218" s="7">
        <f t="shared" si="32"/>
        <v>0</v>
      </c>
      <c r="R218" s="7">
        <f t="shared" si="33"/>
        <v>0</v>
      </c>
      <c r="S218" s="7" t="str">
        <f t="shared" si="34"/>
        <v/>
      </c>
      <c r="T218" s="7" t="str">
        <f t="shared" si="35"/>
        <v/>
      </c>
    </row>
    <row r="219" spans="1:20" s="223" customFormat="1" ht="15.95" hidden="1" customHeight="1">
      <c r="A219" s="239" t="s">
        <v>1363</v>
      </c>
      <c r="B219" s="105"/>
      <c r="C219" s="108"/>
      <c r="D219" s="108"/>
      <c r="E219" s="108"/>
      <c r="F219" s="108"/>
      <c r="G219" s="243">
        <f>VLOOKUP(E219,別表３!$B$9:$I$14,7,FALSE)</f>
        <v>0</v>
      </c>
      <c r="H219" s="243">
        <f>VLOOKUP($F219,別表３!$B$9:$I$14,7,FALSE)</f>
        <v>0</v>
      </c>
      <c r="I219" s="243">
        <f>VLOOKUP($F219,別表３!$B$9:$I$14,7,FALSE)</f>
        <v>0</v>
      </c>
      <c r="J219" s="243">
        <f>IF(F219=5,別表２!$E$4,0)</f>
        <v>0</v>
      </c>
      <c r="K219" s="243">
        <f>VLOOKUP($F219,別表３!$B$9:$I$14,5,FALSE)</f>
        <v>0</v>
      </c>
      <c r="L219" s="244" t="str">
        <f>IF(F219="","",VLOOKUP(F219,別表３!$B$9:$D$14,3,FALSE))</f>
        <v/>
      </c>
      <c r="M219" s="103"/>
      <c r="N219" s="103"/>
      <c r="O219" s="245">
        <f t="shared" si="30"/>
        <v>0</v>
      </c>
      <c r="P219" s="7">
        <f t="shared" si="39"/>
        <v>0</v>
      </c>
      <c r="Q219" s="7">
        <f t="shared" si="32"/>
        <v>0</v>
      </c>
      <c r="R219" s="7">
        <f t="shared" si="33"/>
        <v>0</v>
      </c>
      <c r="S219" s="7" t="str">
        <f t="shared" si="34"/>
        <v/>
      </c>
      <c r="T219" s="7" t="str">
        <f t="shared" si="35"/>
        <v/>
      </c>
    </row>
    <row r="220" spans="1:20" s="223" customFormat="1" ht="15.95" hidden="1" customHeight="1">
      <c r="A220" s="239" t="s">
        <v>1364</v>
      </c>
      <c r="B220" s="105"/>
      <c r="C220" s="110"/>
      <c r="D220" s="110"/>
      <c r="E220" s="108"/>
      <c r="F220" s="108"/>
      <c r="G220" s="243">
        <f>VLOOKUP(E220,別表３!$B$9:$I$14,7,FALSE)</f>
        <v>0</v>
      </c>
      <c r="H220" s="243">
        <f>VLOOKUP($F220,別表３!$B$9:$I$14,7,FALSE)</f>
        <v>0</v>
      </c>
      <c r="I220" s="243">
        <f>VLOOKUP($F220,別表３!$B$9:$I$14,7,FALSE)</f>
        <v>0</v>
      </c>
      <c r="J220" s="243">
        <f>IF(F220=5,別表２!$E$4,0)</f>
        <v>0</v>
      </c>
      <c r="K220" s="243">
        <f>VLOOKUP($F220,別表３!$B$9:$I$14,5,FALSE)</f>
        <v>0</v>
      </c>
      <c r="L220" s="244" t="str">
        <f>IF(F220="","",VLOOKUP(F220,別表３!$B$9:$D$14,3,FALSE))</f>
        <v/>
      </c>
      <c r="M220" s="103"/>
      <c r="N220" s="103"/>
      <c r="O220" s="245">
        <f t="shared" si="30"/>
        <v>0</v>
      </c>
      <c r="P220" s="7">
        <f t="shared" si="39"/>
        <v>0</v>
      </c>
      <c r="Q220" s="7">
        <f t="shared" si="32"/>
        <v>0</v>
      </c>
      <c r="R220" s="7">
        <f t="shared" si="33"/>
        <v>0</v>
      </c>
      <c r="S220" s="7" t="str">
        <f t="shared" si="34"/>
        <v/>
      </c>
      <c r="T220" s="7" t="str">
        <f t="shared" si="35"/>
        <v/>
      </c>
    </row>
    <row r="221" spans="1:20" s="223" customFormat="1" ht="15.95" hidden="1" customHeight="1">
      <c r="A221" s="239" t="s">
        <v>1365</v>
      </c>
      <c r="B221" s="105"/>
      <c r="C221" s="108"/>
      <c r="D221" s="108"/>
      <c r="E221" s="108"/>
      <c r="F221" s="108"/>
      <c r="G221" s="243">
        <f>VLOOKUP(E221,別表３!$B$9:$I$14,7,FALSE)</f>
        <v>0</v>
      </c>
      <c r="H221" s="243">
        <f>VLOOKUP($F221,別表３!$B$9:$I$14,7,FALSE)</f>
        <v>0</v>
      </c>
      <c r="I221" s="243">
        <f>VLOOKUP($F221,別表３!$B$9:$I$14,7,FALSE)</f>
        <v>0</v>
      </c>
      <c r="J221" s="243">
        <f>IF(F221=5,別表２!$E$4,0)</f>
        <v>0</v>
      </c>
      <c r="K221" s="243">
        <f>VLOOKUP($F221,別表３!$B$9:$I$14,5,FALSE)</f>
        <v>0</v>
      </c>
      <c r="L221" s="244" t="str">
        <f>IF(F221="","",VLOOKUP(F221,別表３!$B$9:$D$14,3,FALSE))</f>
        <v/>
      </c>
      <c r="M221" s="103"/>
      <c r="N221" s="103"/>
      <c r="O221" s="245">
        <f t="shared" si="30"/>
        <v>0</v>
      </c>
      <c r="P221" s="7">
        <f t="shared" si="39"/>
        <v>0</v>
      </c>
      <c r="Q221" s="7">
        <f t="shared" si="32"/>
        <v>0</v>
      </c>
      <c r="R221" s="7">
        <f t="shared" si="33"/>
        <v>0</v>
      </c>
      <c r="S221" s="7" t="str">
        <f t="shared" si="34"/>
        <v/>
      </c>
      <c r="T221" s="7" t="str">
        <f t="shared" si="35"/>
        <v/>
      </c>
    </row>
    <row r="222" spans="1:20" ht="15.95" hidden="1" customHeight="1">
      <c r="A222" s="239" t="s">
        <v>1366</v>
      </c>
      <c r="B222" s="105"/>
      <c r="C222" s="108"/>
      <c r="D222" s="108"/>
      <c r="E222" s="109"/>
      <c r="F222" s="109"/>
      <c r="G222" s="195">
        <f>VLOOKUP(E222,別表３!$B$9:$I$14,7,FALSE)</f>
        <v>0</v>
      </c>
      <c r="H222" s="195">
        <f>VLOOKUP($F222,別表３!$B$9:$I$14,7,FALSE)</f>
        <v>0</v>
      </c>
      <c r="I222" s="195">
        <f>VLOOKUP($F222,別表３!$B$9:$I$14,7,FALSE)</f>
        <v>0</v>
      </c>
      <c r="J222" s="195">
        <f>IF(F222=5,別表２!$E$4,0)</f>
        <v>0</v>
      </c>
      <c r="K222" s="195">
        <f>VLOOKUP($F222,別表３!$B$9:$I$14,5,FALSE)</f>
        <v>0</v>
      </c>
      <c r="L222" s="240" t="str">
        <f>IF(F222="","",VLOOKUP(F222,別表３!$B$9:$D$14,3,FALSE))</f>
        <v/>
      </c>
      <c r="M222" s="98"/>
      <c r="N222" s="98"/>
      <c r="O222" s="241">
        <f t="shared" si="30"/>
        <v>0</v>
      </c>
      <c r="P222" s="7">
        <f t="shared" si="39"/>
        <v>0</v>
      </c>
      <c r="Q222" s="7">
        <f t="shared" si="32"/>
        <v>0</v>
      </c>
      <c r="R222" s="7">
        <f t="shared" si="33"/>
        <v>0</v>
      </c>
      <c r="S222" s="7" t="str">
        <f t="shared" si="34"/>
        <v/>
      </c>
      <c r="T222" s="7" t="str">
        <f t="shared" si="35"/>
        <v/>
      </c>
    </row>
    <row r="223" spans="1:20" ht="15.95" hidden="1" customHeight="1">
      <c r="A223" s="239" t="s">
        <v>1367</v>
      </c>
      <c r="B223" s="105"/>
      <c r="C223" s="108"/>
      <c r="D223" s="108"/>
      <c r="E223" s="109"/>
      <c r="F223" s="109"/>
      <c r="G223" s="195">
        <f>VLOOKUP(E223,別表３!$B$9:$I$14,7,FALSE)</f>
        <v>0</v>
      </c>
      <c r="H223" s="195">
        <f>VLOOKUP($F223,別表３!$B$9:$I$14,7,FALSE)</f>
        <v>0</v>
      </c>
      <c r="I223" s="195">
        <f>VLOOKUP($F223,別表３!$B$9:$I$14,7,FALSE)</f>
        <v>0</v>
      </c>
      <c r="J223" s="195">
        <f>IF(F223=5,別表２!$E$4,0)</f>
        <v>0</v>
      </c>
      <c r="K223" s="195">
        <f>VLOOKUP($F223,別表３!$B$9:$I$14,5,FALSE)</f>
        <v>0</v>
      </c>
      <c r="L223" s="240" t="str">
        <f>IF(F223="","",VLOOKUP(F223,別表３!$B$9:$D$14,3,FALSE))</f>
        <v/>
      </c>
      <c r="M223" s="98"/>
      <c r="N223" s="98"/>
      <c r="O223" s="241">
        <f t="shared" si="30"/>
        <v>0</v>
      </c>
      <c r="P223" s="7">
        <f t="shared" si="39"/>
        <v>0</v>
      </c>
      <c r="Q223" s="7">
        <f t="shared" si="32"/>
        <v>0</v>
      </c>
      <c r="R223" s="7">
        <f t="shared" si="33"/>
        <v>0</v>
      </c>
      <c r="S223" s="7" t="str">
        <f t="shared" si="34"/>
        <v/>
      </c>
      <c r="T223" s="7" t="str">
        <f t="shared" si="35"/>
        <v/>
      </c>
    </row>
    <row r="224" spans="1:20" ht="15.95" hidden="1" customHeight="1">
      <c r="A224" s="239" t="s">
        <v>1368</v>
      </c>
      <c r="B224" s="105"/>
      <c r="C224" s="108"/>
      <c r="D224" s="108"/>
      <c r="E224" s="109"/>
      <c r="F224" s="109"/>
      <c r="G224" s="195">
        <f>VLOOKUP(E224,別表３!$B$9:$I$14,7,FALSE)</f>
        <v>0</v>
      </c>
      <c r="H224" s="195">
        <f>VLOOKUP($F224,別表３!$B$9:$I$14,7,FALSE)</f>
        <v>0</v>
      </c>
      <c r="I224" s="195">
        <f>VLOOKUP($F224,別表３!$B$9:$I$14,7,FALSE)</f>
        <v>0</v>
      </c>
      <c r="J224" s="195">
        <f>IF(F224=5,別表２!$E$4,0)</f>
        <v>0</v>
      </c>
      <c r="K224" s="195">
        <f>VLOOKUP($F224,別表３!$B$9:$I$14,5,FALSE)</f>
        <v>0</v>
      </c>
      <c r="L224" s="240" t="str">
        <f>IF(F224="","",VLOOKUP(F224,別表３!$B$9:$D$14,3,FALSE))</f>
        <v/>
      </c>
      <c r="M224" s="98"/>
      <c r="N224" s="98"/>
      <c r="O224" s="241">
        <f t="shared" si="30"/>
        <v>0</v>
      </c>
      <c r="P224" s="7">
        <f t="shared" si="39"/>
        <v>0</v>
      </c>
      <c r="Q224" s="7">
        <f t="shared" si="32"/>
        <v>0</v>
      </c>
      <c r="R224" s="7">
        <f t="shared" si="33"/>
        <v>0</v>
      </c>
      <c r="S224" s="7" t="str">
        <f t="shared" si="34"/>
        <v/>
      </c>
      <c r="T224" s="7" t="str">
        <f t="shared" si="35"/>
        <v/>
      </c>
    </row>
    <row r="225" spans="1:20" ht="15.95" hidden="1" customHeight="1">
      <c r="A225" s="239" t="s">
        <v>1369</v>
      </c>
      <c r="B225" s="105"/>
      <c r="C225" s="108"/>
      <c r="D225" s="108"/>
      <c r="E225" s="109"/>
      <c r="F225" s="109"/>
      <c r="G225" s="195">
        <f>VLOOKUP(E225,別表３!$B$9:$I$14,7,FALSE)</f>
        <v>0</v>
      </c>
      <c r="H225" s="195">
        <f>VLOOKUP($F225,別表３!$B$9:$I$14,7,FALSE)</f>
        <v>0</v>
      </c>
      <c r="I225" s="195">
        <f>VLOOKUP($F225,別表３!$B$9:$I$14,7,FALSE)</f>
        <v>0</v>
      </c>
      <c r="J225" s="195">
        <f>IF(F225=5,別表２!$E$4,0)</f>
        <v>0</v>
      </c>
      <c r="K225" s="195">
        <f>VLOOKUP($F225,別表３!$B$9:$I$14,5,FALSE)</f>
        <v>0</v>
      </c>
      <c r="L225" s="240" t="str">
        <f>IF(F225="","",VLOOKUP(F225,別表３!$B$9:$D$14,3,FALSE))</f>
        <v/>
      </c>
      <c r="M225" s="98"/>
      <c r="N225" s="98"/>
      <c r="O225" s="241">
        <f t="shared" si="30"/>
        <v>0</v>
      </c>
      <c r="P225" s="7">
        <f t="shared" si="39"/>
        <v>0</v>
      </c>
      <c r="Q225" s="7">
        <f t="shared" si="32"/>
        <v>0</v>
      </c>
      <c r="R225" s="7">
        <f t="shared" si="33"/>
        <v>0</v>
      </c>
      <c r="S225" s="7" t="str">
        <f t="shared" si="34"/>
        <v/>
      </c>
      <c r="T225" s="7" t="str">
        <f t="shared" si="35"/>
        <v/>
      </c>
    </row>
    <row r="226" spans="1:20" ht="15.95" hidden="1" customHeight="1">
      <c r="A226" s="239" t="s">
        <v>1370</v>
      </c>
      <c r="B226" s="105"/>
      <c r="C226" s="108"/>
      <c r="D226" s="108"/>
      <c r="E226" s="109"/>
      <c r="F226" s="109"/>
      <c r="G226" s="195">
        <f>VLOOKUP(E226,別表３!$B$9:$I$14,7,FALSE)</f>
        <v>0</v>
      </c>
      <c r="H226" s="195">
        <f>VLOOKUP($F226,別表３!$B$9:$I$14,7,FALSE)</f>
        <v>0</v>
      </c>
      <c r="I226" s="195">
        <f>VLOOKUP($F226,別表３!$B$9:$I$14,7,FALSE)</f>
        <v>0</v>
      </c>
      <c r="J226" s="195">
        <f>IF(F226=5,別表２!$E$4,0)</f>
        <v>0</v>
      </c>
      <c r="K226" s="195">
        <f>VLOOKUP($F226,別表３!$B$9:$I$14,5,FALSE)</f>
        <v>0</v>
      </c>
      <c r="L226" s="240" t="str">
        <f>IF(F226="","",VLOOKUP(F226,別表３!$B$9:$D$14,3,FALSE))</f>
        <v/>
      </c>
      <c r="M226" s="98"/>
      <c r="N226" s="98"/>
      <c r="O226" s="241">
        <f t="shared" si="30"/>
        <v>0</v>
      </c>
      <c r="P226" s="7">
        <f t="shared" si="39"/>
        <v>0</v>
      </c>
      <c r="Q226" s="7">
        <f t="shared" si="32"/>
        <v>0</v>
      </c>
      <c r="R226" s="7">
        <f t="shared" si="33"/>
        <v>0</v>
      </c>
      <c r="S226" s="7" t="str">
        <f t="shared" si="34"/>
        <v/>
      </c>
      <c r="T226" s="7" t="str">
        <f t="shared" si="35"/>
        <v/>
      </c>
    </row>
    <row r="227" spans="1:20" ht="15.95" hidden="1" customHeight="1">
      <c r="A227" s="239" t="s">
        <v>1371</v>
      </c>
      <c r="B227" s="105"/>
      <c r="C227" s="108"/>
      <c r="D227" s="108"/>
      <c r="E227" s="109"/>
      <c r="F227" s="109"/>
      <c r="G227" s="195">
        <f>VLOOKUP(E227,別表３!$B$9:$I$14,7,FALSE)</f>
        <v>0</v>
      </c>
      <c r="H227" s="195">
        <f>VLOOKUP($F227,別表３!$B$9:$I$14,7,FALSE)</f>
        <v>0</v>
      </c>
      <c r="I227" s="195">
        <f>VLOOKUP($F227,別表３!$B$9:$I$14,7,FALSE)</f>
        <v>0</v>
      </c>
      <c r="J227" s="195">
        <f>IF(F227=5,別表２!$E$4,0)</f>
        <v>0</v>
      </c>
      <c r="K227" s="195">
        <f>VLOOKUP($F227,別表３!$B$9:$I$14,5,FALSE)</f>
        <v>0</v>
      </c>
      <c r="L227" s="240" t="str">
        <f>IF(F227="","",VLOOKUP(F227,別表３!$B$9:$D$14,3,FALSE))</f>
        <v/>
      </c>
      <c r="M227" s="98"/>
      <c r="N227" s="98"/>
      <c r="O227" s="241">
        <f t="shared" si="30"/>
        <v>0</v>
      </c>
      <c r="P227" s="7">
        <f t="shared" si="39"/>
        <v>0</v>
      </c>
      <c r="Q227" s="7">
        <f t="shared" si="32"/>
        <v>0</v>
      </c>
      <c r="R227" s="7">
        <f t="shared" si="33"/>
        <v>0</v>
      </c>
      <c r="S227" s="7" t="str">
        <f t="shared" si="34"/>
        <v/>
      </c>
      <c r="T227" s="7" t="str">
        <f t="shared" si="35"/>
        <v/>
      </c>
    </row>
    <row r="228" spans="1:20" ht="15.95" hidden="1" customHeight="1">
      <c r="A228" s="239" t="s">
        <v>1372</v>
      </c>
      <c r="B228" s="105"/>
      <c r="C228" s="109"/>
      <c r="D228" s="109"/>
      <c r="E228" s="109"/>
      <c r="F228" s="109"/>
      <c r="G228" s="195">
        <f>VLOOKUP(E228,別表３!$B$9:$I$14,7,FALSE)</f>
        <v>0</v>
      </c>
      <c r="H228" s="195">
        <f>VLOOKUP($F228,別表３!$B$9:$I$14,7,FALSE)</f>
        <v>0</v>
      </c>
      <c r="I228" s="195">
        <f>VLOOKUP($F228,別表３!$B$9:$I$14,7,FALSE)</f>
        <v>0</v>
      </c>
      <c r="J228" s="195">
        <f>IF(F228=5,別表２!$E$4,0)</f>
        <v>0</v>
      </c>
      <c r="K228" s="195">
        <f>VLOOKUP($F228,別表３!$B$9:$I$14,5,FALSE)</f>
        <v>0</v>
      </c>
      <c r="L228" s="240" t="str">
        <f>IF(F228="","",VLOOKUP(F228,別表３!$B$9:$D$14,3,FALSE))</f>
        <v/>
      </c>
      <c r="M228" s="98"/>
      <c r="N228" s="98"/>
      <c r="O228" s="241">
        <f t="shared" si="30"/>
        <v>0</v>
      </c>
      <c r="P228" s="7">
        <f t="shared" si="39"/>
        <v>0</v>
      </c>
      <c r="Q228" s="7">
        <f t="shared" si="32"/>
        <v>0</v>
      </c>
      <c r="R228" s="7">
        <f t="shared" si="33"/>
        <v>0</v>
      </c>
      <c r="S228" s="7" t="str">
        <f t="shared" si="34"/>
        <v/>
      </c>
      <c r="T228" s="7" t="str">
        <f t="shared" si="35"/>
        <v/>
      </c>
    </row>
    <row r="229" spans="1:20" ht="15.95" hidden="1" customHeight="1">
      <c r="A229" s="239" t="s">
        <v>1373</v>
      </c>
      <c r="B229" s="105"/>
      <c r="C229" s="109"/>
      <c r="D229" s="109"/>
      <c r="E229" s="109"/>
      <c r="F229" s="109"/>
      <c r="G229" s="195">
        <f>VLOOKUP(E229,別表３!$B$9:$I$14,7,FALSE)</f>
        <v>0</v>
      </c>
      <c r="H229" s="195">
        <f>VLOOKUP($F229,別表３!$B$9:$I$14,7,FALSE)</f>
        <v>0</v>
      </c>
      <c r="I229" s="195">
        <f>VLOOKUP($F229,別表３!$B$9:$I$14,7,FALSE)</f>
        <v>0</v>
      </c>
      <c r="J229" s="195">
        <f>IF(F229=5,別表２!$E$4,0)</f>
        <v>0</v>
      </c>
      <c r="K229" s="195">
        <f>VLOOKUP($F229,別表３!$B$9:$I$14,5,FALSE)</f>
        <v>0</v>
      </c>
      <c r="L229" s="240" t="str">
        <f>IF(F229="","",VLOOKUP(F229,別表３!$B$9:$D$14,3,FALSE))</f>
        <v/>
      </c>
      <c r="M229" s="98"/>
      <c r="N229" s="98"/>
      <c r="O229" s="241">
        <f t="shared" si="30"/>
        <v>0</v>
      </c>
      <c r="P229" s="7">
        <f t="shared" si="39"/>
        <v>0</v>
      </c>
      <c r="Q229" s="7">
        <f t="shared" si="32"/>
        <v>0</v>
      </c>
      <c r="R229" s="7">
        <f t="shared" si="33"/>
        <v>0</v>
      </c>
      <c r="S229" s="7" t="str">
        <f t="shared" si="34"/>
        <v/>
      </c>
      <c r="T229" s="7" t="str">
        <f t="shared" si="35"/>
        <v/>
      </c>
    </row>
    <row r="230" spans="1:20" ht="15.95" hidden="1" customHeight="1">
      <c r="A230" s="239" t="s">
        <v>1374</v>
      </c>
      <c r="B230" s="105"/>
      <c r="C230" s="109"/>
      <c r="D230" s="109"/>
      <c r="E230" s="109"/>
      <c r="F230" s="109"/>
      <c r="G230" s="195">
        <f>VLOOKUP(E230,別表３!$B$9:$I$14,7,FALSE)</f>
        <v>0</v>
      </c>
      <c r="H230" s="195">
        <f>VLOOKUP($F230,別表３!$B$9:$I$14,7,FALSE)</f>
        <v>0</v>
      </c>
      <c r="I230" s="195">
        <f>VLOOKUP($F230,別表３!$B$9:$I$14,7,FALSE)</f>
        <v>0</v>
      </c>
      <c r="J230" s="195">
        <f>IF(F230=5,別表２!$E$4,0)</f>
        <v>0</v>
      </c>
      <c r="K230" s="195">
        <f>VLOOKUP($F230,別表３!$B$9:$I$14,5,FALSE)</f>
        <v>0</v>
      </c>
      <c r="L230" s="240" t="str">
        <f>IF(F230="","",VLOOKUP(F230,別表３!$B$9:$D$14,3,FALSE))</f>
        <v/>
      </c>
      <c r="M230" s="98"/>
      <c r="N230" s="98"/>
      <c r="O230" s="241">
        <f t="shared" si="30"/>
        <v>0</v>
      </c>
      <c r="P230" s="7">
        <f t="shared" si="39"/>
        <v>0</v>
      </c>
      <c r="Q230" s="7">
        <f t="shared" si="32"/>
        <v>0</v>
      </c>
      <c r="R230" s="7">
        <f t="shared" si="33"/>
        <v>0</v>
      </c>
      <c r="S230" s="7" t="str">
        <f t="shared" si="34"/>
        <v/>
      </c>
      <c r="T230" s="7" t="str">
        <f t="shared" si="35"/>
        <v/>
      </c>
    </row>
    <row r="231" spans="1:20" ht="15.95" hidden="1" customHeight="1">
      <c r="A231" s="239" t="s">
        <v>1375</v>
      </c>
      <c r="B231" s="105"/>
      <c r="C231" s="109"/>
      <c r="D231" s="109"/>
      <c r="E231" s="109"/>
      <c r="F231" s="109"/>
      <c r="G231" s="195">
        <f>VLOOKUP(E231,別表３!$B$9:$I$14,7,FALSE)</f>
        <v>0</v>
      </c>
      <c r="H231" s="195">
        <f>VLOOKUP($F231,別表３!$B$9:$I$14,7,FALSE)</f>
        <v>0</v>
      </c>
      <c r="I231" s="195">
        <f>VLOOKUP($F231,別表３!$B$9:$I$14,7,FALSE)</f>
        <v>0</v>
      </c>
      <c r="J231" s="195">
        <f>IF(F231=5,別表２!$E$4,0)</f>
        <v>0</v>
      </c>
      <c r="K231" s="195">
        <f>VLOOKUP($F231,別表３!$B$9:$I$14,5,FALSE)</f>
        <v>0</v>
      </c>
      <c r="L231" s="240" t="str">
        <f>IF(F231="","",VLOOKUP(F231,別表３!$B$9:$D$14,3,FALSE))</f>
        <v/>
      </c>
      <c r="M231" s="98"/>
      <c r="N231" s="98"/>
      <c r="O231" s="241">
        <f t="shared" si="30"/>
        <v>0</v>
      </c>
      <c r="P231" s="7">
        <f t="shared" si="39"/>
        <v>0</v>
      </c>
      <c r="Q231" s="7">
        <f t="shared" si="32"/>
        <v>0</v>
      </c>
      <c r="R231" s="7">
        <f t="shared" si="33"/>
        <v>0</v>
      </c>
      <c r="S231" s="7" t="str">
        <f t="shared" si="34"/>
        <v/>
      </c>
      <c r="T231" s="7" t="str">
        <f t="shared" si="35"/>
        <v/>
      </c>
    </row>
    <row r="232" spans="1:20" ht="15.95" hidden="1" customHeight="1">
      <c r="A232" s="239" t="s">
        <v>1376</v>
      </c>
      <c r="B232" s="105"/>
      <c r="C232" s="109"/>
      <c r="D232" s="109"/>
      <c r="E232" s="109"/>
      <c r="F232" s="109"/>
      <c r="G232" s="195">
        <f>VLOOKUP(E232,別表３!$B$9:$I$14,7,FALSE)</f>
        <v>0</v>
      </c>
      <c r="H232" s="195">
        <f>VLOOKUP($F232,別表３!$B$9:$I$14,7,FALSE)</f>
        <v>0</v>
      </c>
      <c r="I232" s="195">
        <f>VLOOKUP($F232,別表３!$B$9:$I$14,7,FALSE)</f>
        <v>0</v>
      </c>
      <c r="J232" s="195">
        <f>IF(F232=5,別表２!$E$4,0)</f>
        <v>0</v>
      </c>
      <c r="K232" s="195">
        <f>VLOOKUP($F232,別表３!$B$9:$I$14,5,FALSE)</f>
        <v>0</v>
      </c>
      <c r="L232" s="240" t="str">
        <f>IF(F232="","",VLOOKUP(F232,別表３!$B$9:$D$14,3,FALSE))</f>
        <v/>
      </c>
      <c r="M232" s="98"/>
      <c r="N232" s="98"/>
      <c r="O232" s="241">
        <f t="shared" si="30"/>
        <v>0</v>
      </c>
      <c r="P232" s="7">
        <f t="shared" si="39"/>
        <v>0</v>
      </c>
      <c r="Q232" s="7">
        <f t="shared" si="32"/>
        <v>0</v>
      </c>
      <c r="R232" s="7">
        <f t="shared" si="33"/>
        <v>0</v>
      </c>
      <c r="S232" s="7" t="str">
        <f t="shared" si="34"/>
        <v/>
      </c>
      <c r="T232" s="7" t="str">
        <f t="shared" si="35"/>
        <v/>
      </c>
    </row>
    <row r="233" spans="1:20" ht="15.95" hidden="1" customHeight="1">
      <c r="A233" s="239" t="s">
        <v>1377</v>
      </c>
      <c r="B233" s="105"/>
      <c r="C233" s="108"/>
      <c r="D233" s="108"/>
      <c r="E233" s="109"/>
      <c r="F233" s="109"/>
      <c r="G233" s="195">
        <f>VLOOKUP(E233,別表３!$B$9:$I$14,7,FALSE)</f>
        <v>0</v>
      </c>
      <c r="H233" s="195">
        <f>VLOOKUP($F233,別表３!$B$9:$I$14,7,FALSE)</f>
        <v>0</v>
      </c>
      <c r="I233" s="195">
        <f>VLOOKUP($F233,別表３!$B$9:$I$14,7,FALSE)</f>
        <v>0</v>
      </c>
      <c r="J233" s="195">
        <f>IF(F233=5,別表２!$E$4,0)</f>
        <v>0</v>
      </c>
      <c r="K233" s="195">
        <f>VLOOKUP($F233,別表３!$B$9:$I$14,5,FALSE)</f>
        <v>0</v>
      </c>
      <c r="L233" s="240" t="str">
        <f>IF(F233="","",VLOOKUP(F233,別表３!$B$9:$D$14,3,FALSE))</f>
        <v/>
      </c>
      <c r="M233" s="98"/>
      <c r="N233" s="98"/>
      <c r="O233" s="241">
        <f t="shared" si="30"/>
        <v>0</v>
      </c>
      <c r="P233" s="7">
        <f t="shared" si="39"/>
        <v>0</v>
      </c>
      <c r="Q233" s="7">
        <f t="shared" si="32"/>
        <v>0</v>
      </c>
      <c r="R233" s="7">
        <f t="shared" si="33"/>
        <v>0</v>
      </c>
      <c r="S233" s="7" t="str">
        <f t="shared" si="34"/>
        <v/>
      </c>
      <c r="T233" s="7" t="str">
        <f t="shared" si="35"/>
        <v/>
      </c>
    </row>
    <row r="234" spans="1:20" ht="15.95" hidden="1" customHeight="1">
      <c r="A234" s="239" t="s">
        <v>1378</v>
      </c>
      <c r="B234" s="105"/>
      <c r="C234" s="108"/>
      <c r="D234" s="108"/>
      <c r="E234" s="109"/>
      <c r="F234" s="109"/>
      <c r="G234" s="195">
        <f>VLOOKUP(E234,別表３!$B$9:$I$14,7,FALSE)</f>
        <v>0</v>
      </c>
      <c r="H234" s="195">
        <f>VLOOKUP($F234,別表３!$B$9:$I$14,7,FALSE)</f>
        <v>0</v>
      </c>
      <c r="I234" s="195">
        <f>VLOOKUP($F234,別表３!$B$9:$I$14,7,FALSE)</f>
        <v>0</v>
      </c>
      <c r="J234" s="195">
        <f>IF(F234=5,別表２!$E$4,0)</f>
        <v>0</v>
      </c>
      <c r="K234" s="195">
        <f>VLOOKUP($F234,別表３!$B$9:$I$14,5,FALSE)</f>
        <v>0</v>
      </c>
      <c r="L234" s="240" t="str">
        <f>IF(F234="","",VLOOKUP(F234,別表３!$B$9:$D$14,3,FALSE))</f>
        <v/>
      </c>
      <c r="M234" s="98"/>
      <c r="N234" s="98"/>
      <c r="O234" s="241">
        <f t="shared" si="30"/>
        <v>0</v>
      </c>
      <c r="P234" s="7">
        <f t="shared" si="39"/>
        <v>0</v>
      </c>
      <c r="Q234" s="7">
        <f t="shared" si="32"/>
        <v>0</v>
      </c>
      <c r="R234" s="7">
        <f t="shared" si="33"/>
        <v>0</v>
      </c>
      <c r="S234" s="7" t="str">
        <f t="shared" si="34"/>
        <v/>
      </c>
      <c r="T234" s="7" t="str">
        <f t="shared" si="35"/>
        <v/>
      </c>
    </row>
    <row r="235" spans="1:20" ht="15.95" hidden="1" customHeight="1">
      <c r="A235" s="239" t="s">
        <v>1379</v>
      </c>
      <c r="B235" s="105"/>
      <c r="C235" s="108"/>
      <c r="D235" s="108"/>
      <c r="E235" s="109"/>
      <c r="F235" s="109"/>
      <c r="G235" s="195">
        <f>VLOOKUP(E235,別表３!$B$9:$I$14,7,FALSE)</f>
        <v>0</v>
      </c>
      <c r="H235" s="195">
        <f>VLOOKUP($F235,別表３!$B$9:$I$14,7,FALSE)</f>
        <v>0</v>
      </c>
      <c r="I235" s="195">
        <f>VLOOKUP($F235,別表３!$B$9:$I$14,7,FALSE)</f>
        <v>0</v>
      </c>
      <c r="J235" s="195">
        <f>IF(F235=5,別表２!$E$4,0)</f>
        <v>0</v>
      </c>
      <c r="K235" s="195">
        <f>VLOOKUP($F235,別表３!$B$9:$I$14,5,FALSE)</f>
        <v>0</v>
      </c>
      <c r="L235" s="240" t="str">
        <f>IF(F235="","",VLOOKUP(F235,別表３!$B$9:$D$14,3,FALSE))</f>
        <v/>
      </c>
      <c r="M235" s="98"/>
      <c r="N235" s="98"/>
      <c r="O235" s="241">
        <f t="shared" si="30"/>
        <v>0</v>
      </c>
      <c r="P235" s="7">
        <f t="shared" si="39"/>
        <v>0</v>
      </c>
      <c r="Q235" s="7">
        <f t="shared" si="32"/>
        <v>0</v>
      </c>
      <c r="R235" s="7">
        <f t="shared" si="33"/>
        <v>0</v>
      </c>
      <c r="S235" s="7" t="str">
        <f t="shared" si="34"/>
        <v/>
      </c>
      <c r="T235" s="7" t="str">
        <f t="shared" si="35"/>
        <v/>
      </c>
    </row>
    <row r="236" spans="1:20" ht="15.95" hidden="1" customHeight="1">
      <c r="A236" s="239" t="s">
        <v>1380</v>
      </c>
      <c r="B236" s="105"/>
      <c r="C236" s="108"/>
      <c r="D236" s="108"/>
      <c r="E236" s="109"/>
      <c r="F236" s="109"/>
      <c r="G236" s="195">
        <f>VLOOKUP(E236,別表３!$B$9:$I$14,7,FALSE)</f>
        <v>0</v>
      </c>
      <c r="H236" s="195">
        <f>VLOOKUP($F236,別表３!$B$9:$I$14,7,FALSE)</f>
        <v>0</v>
      </c>
      <c r="I236" s="195">
        <f>VLOOKUP($F236,別表３!$B$9:$I$14,7,FALSE)</f>
        <v>0</v>
      </c>
      <c r="J236" s="195">
        <f>IF(F236=5,別表２!$E$4,0)</f>
        <v>0</v>
      </c>
      <c r="K236" s="195">
        <f>VLOOKUP($F236,別表３!$B$9:$I$14,5,FALSE)</f>
        <v>0</v>
      </c>
      <c r="L236" s="240" t="str">
        <f>IF(F236="","",VLOOKUP(F236,別表３!$B$9:$D$14,3,FALSE))</f>
        <v/>
      </c>
      <c r="M236" s="98"/>
      <c r="N236" s="98"/>
      <c r="O236" s="241">
        <f t="shared" si="30"/>
        <v>0</v>
      </c>
      <c r="P236" s="7">
        <f t="shared" si="39"/>
        <v>0</v>
      </c>
      <c r="Q236" s="7">
        <f t="shared" si="32"/>
        <v>0</v>
      </c>
      <c r="R236" s="7">
        <f t="shared" si="33"/>
        <v>0</v>
      </c>
      <c r="S236" s="7" t="str">
        <f t="shared" si="34"/>
        <v/>
      </c>
      <c r="T236" s="7" t="str">
        <f t="shared" si="35"/>
        <v/>
      </c>
    </row>
    <row r="237" spans="1:20" ht="15.95" hidden="1" customHeight="1">
      <c r="A237" s="239" t="s">
        <v>1381</v>
      </c>
      <c r="B237" s="105"/>
      <c r="C237" s="108"/>
      <c r="D237" s="108"/>
      <c r="E237" s="109"/>
      <c r="F237" s="109"/>
      <c r="G237" s="195">
        <f>VLOOKUP(E237,別表３!$B$9:$I$14,7,FALSE)</f>
        <v>0</v>
      </c>
      <c r="H237" s="195">
        <f>VLOOKUP($F237,別表３!$B$9:$I$14,7,FALSE)</f>
        <v>0</v>
      </c>
      <c r="I237" s="195">
        <f>VLOOKUP($F237,別表３!$B$9:$I$14,7,FALSE)</f>
        <v>0</v>
      </c>
      <c r="J237" s="195">
        <f>IF(F237=5,別表２!$E$4,0)</f>
        <v>0</v>
      </c>
      <c r="K237" s="195">
        <f>VLOOKUP($F237,別表３!$B$9:$I$14,5,FALSE)</f>
        <v>0</v>
      </c>
      <c r="L237" s="240" t="str">
        <f>IF(F237="","",VLOOKUP(F237,別表３!$B$9:$D$14,3,FALSE))</f>
        <v/>
      </c>
      <c r="M237" s="98"/>
      <c r="N237" s="98"/>
      <c r="O237" s="241">
        <f t="shared" si="30"/>
        <v>0</v>
      </c>
      <c r="P237" s="7">
        <f t="shared" si="39"/>
        <v>0</v>
      </c>
      <c r="Q237" s="7">
        <f t="shared" si="32"/>
        <v>0</v>
      </c>
      <c r="R237" s="7">
        <f t="shared" si="33"/>
        <v>0</v>
      </c>
      <c r="S237" s="7" t="str">
        <f t="shared" si="34"/>
        <v/>
      </c>
      <c r="T237" s="7" t="str">
        <f t="shared" si="35"/>
        <v/>
      </c>
    </row>
    <row r="238" spans="1:20" ht="15.95" hidden="1" customHeight="1">
      <c r="A238" s="239" t="s">
        <v>1382</v>
      </c>
      <c r="B238" s="105"/>
      <c r="C238" s="108"/>
      <c r="D238" s="108"/>
      <c r="E238" s="109"/>
      <c r="F238" s="109"/>
      <c r="G238" s="195">
        <f>VLOOKUP(E238,別表３!$B$9:$I$14,7,FALSE)</f>
        <v>0</v>
      </c>
      <c r="H238" s="195">
        <f>VLOOKUP($F238,別表３!$B$9:$I$14,7,FALSE)</f>
        <v>0</v>
      </c>
      <c r="I238" s="195">
        <f>VLOOKUP($F238,別表３!$B$9:$I$14,7,FALSE)</f>
        <v>0</v>
      </c>
      <c r="J238" s="195">
        <f>IF(F238=5,別表２!$E$4,0)</f>
        <v>0</v>
      </c>
      <c r="K238" s="195">
        <f>VLOOKUP($F238,別表３!$B$9:$I$14,5,FALSE)</f>
        <v>0</v>
      </c>
      <c r="L238" s="240" t="str">
        <f>IF(F238="","",VLOOKUP(F238,別表３!$B$9:$D$14,3,FALSE))</f>
        <v/>
      </c>
      <c r="M238" s="98"/>
      <c r="N238" s="98"/>
      <c r="O238" s="241">
        <f t="shared" si="30"/>
        <v>0</v>
      </c>
      <c r="P238" s="7">
        <f t="shared" si="39"/>
        <v>0</v>
      </c>
      <c r="Q238" s="7">
        <f t="shared" si="32"/>
        <v>0</v>
      </c>
      <c r="R238" s="7">
        <f t="shared" si="33"/>
        <v>0</v>
      </c>
      <c r="S238" s="7" t="str">
        <f t="shared" si="34"/>
        <v/>
      </c>
      <c r="T238" s="7" t="str">
        <f t="shared" si="35"/>
        <v/>
      </c>
    </row>
    <row r="239" spans="1:20" ht="15.95" hidden="1" customHeight="1">
      <c r="A239" s="239" t="s">
        <v>1383</v>
      </c>
      <c r="B239" s="105"/>
      <c r="C239" s="108"/>
      <c r="D239" s="108"/>
      <c r="E239" s="109"/>
      <c r="F239" s="109"/>
      <c r="G239" s="195">
        <f>VLOOKUP(E239,別表３!$B$9:$I$14,7,FALSE)</f>
        <v>0</v>
      </c>
      <c r="H239" s="195">
        <f>VLOOKUP($F239,別表３!$B$9:$I$14,7,FALSE)</f>
        <v>0</v>
      </c>
      <c r="I239" s="195">
        <f>VLOOKUP($F239,別表３!$B$9:$I$14,7,FALSE)</f>
        <v>0</v>
      </c>
      <c r="J239" s="195">
        <f>IF(F239=5,別表２!$E$4,0)</f>
        <v>0</v>
      </c>
      <c r="K239" s="195">
        <f>VLOOKUP($F239,別表３!$B$9:$I$14,5,FALSE)</f>
        <v>0</v>
      </c>
      <c r="L239" s="240" t="str">
        <f>IF(F239="","",VLOOKUP(F239,別表３!$B$9:$D$14,3,FALSE))</f>
        <v/>
      </c>
      <c r="M239" s="98"/>
      <c r="N239" s="98"/>
      <c r="O239" s="241">
        <f t="shared" si="30"/>
        <v>0</v>
      </c>
      <c r="P239" s="7">
        <f>IF(E239=5,G239,0)</f>
        <v>0</v>
      </c>
      <c r="Q239" s="7">
        <f t="shared" si="32"/>
        <v>0</v>
      </c>
      <c r="R239" s="7">
        <f t="shared" si="33"/>
        <v>0</v>
      </c>
      <c r="S239" s="7" t="str">
        <f t="shared" si="34"/>
        <v/>
      </c>
      <c r="T239" s="7" t="str">
        <f t="shared" si="35"/>
        <v/>
      </c>
    </row>
    <row r="240" spans="1:20" s="223" customFormat="1" ht="15.95" hidden="1" customHeight="1">
      <c r="A240" s="239" t="s">
        <v>1384</v>
      </c>
      <c r="B240" s="105"/>
      <c r="C240" s="108"/>
      <c r="D240" s="108"/>
      <c r="E240" s="108"/>
      <c r="F240" s="108"/>
      <c r="G240" s="243">
        <f>VLOOKUP(E240,別表３!$B$9:$I$14,7,FALSE)</f>
        <v>0</v>
      </c>
      <c r="H240" s="243">
        <f>VLOOKUP($F240,別表３!$B$9:$I$14,7,FALSE)</f>
        <v>0</v>
      </c>
      <c r="I240" s="243">
        <f>VLOOKUP($F240,別表３!$B$9:$I$14,7,FALSE)</f>
        <v>0</v>
      </c>
      <c r="J240" s="243">
        <f>IF(F240=5,別表２!$E$4,0)</f>
        <v>0</v>
      </c>
      <c r="K240" s="243">
        <f>VLOOKUP($F240,別表３!$B$9:$I$14,5,FALSE)</f>
        <v>0</v>
      </c>
      <c r="L240" s="244" t="str">
        <f>IF(F240="","",VLOOKUP(F240,別表３!$B$9:$D$14,3,FALSE))</f>
        <v/>
      </c>
      <c r="M240" s="103"/>
      <c r="N240" s="103"/>
      <c r="O240" s="245">
        <f t="shared" si="30"/>
        <v>0</v>
      </c>
      <c r="P240" s="7">
        <f t="shared" ref="P240:P260" si="40">IF(E240=5,G240,0)</f>
        <v>0</v>
      </c>
      <c r="Q240" s="7">
        <f t="shared" si="32"/>
        <v>0</v>
      </c>
      <c r="R240" s="7">
        <f t="shared" si="33"/>
        <v>0</v>
      </c>
      <c r="S240" s="7" t="str">
        <f t="shared" si="34"/>
        <v/>
      </c>
      <c r="T240" s="7" t="str">
        <f t="shared" si="35"/>
        <v/>
      </c>
    </row>
    <row r="241" spans="1:20" s="223" customFormat="1" ht="15.95" hidden="1" customHeight="1">
      <c r="A241" s="239" t="s">
        <v>1385</v>
      </c>
      <c r="B241" s="105"/>
      <c r="C241" s="108"/>
      <c r="D241" s="108"/>
      <c r="E241" s="108"/>
      <c r="F241" s="108"/>
      <c r="G241" s="243">
        <f>VLOOKUP(E241,別表３!$B$9:$I$14,7,FALSE)</f>
        <v>0</v>
      </c>
      <c r="H241" s="243">
        <f>VLOOKUP($F241,別表３!$B$9:$I$14,7,FALSE)</f>
        <v>0</v>
      </c>
      <c r="I241" s="243">
        <f>VLOOKUP($F241,別表３!$B$9:$I$14,7,FALSE)</f>
        <v>0</v>
      </c>
      <c r="J241" s="243">
        <f>IF(F241=5,別表２!$E$4,0)</f>
        <v>0</v>
      </c>
      <c r="K241" s="243">
        <f>VLOOKUP($F241,別表３!$B$9:$I$14,5,FALSE)</f>
        <v>0</v>
      </c>
      <c r="L241" s="244" t="str">
        <f>IF(F241="","",VLOOKUP(F241,別表３!$B$9:$D$14,3,FALSE))</f>
        <v/>
      </c>
      <c r="M241" s="103"/>
      <c r="N241" s="103"/>
      <c r="O241" s="245">
        <f t="shared" si="30"/>
        <v>0</v>
      </c>
      <c r="P241" s="7">
        <f t="shared" si="40"/>
        <v>0</v>
      </c>
      <c r="Q241" s="7">
        <f t="shared" si="32"/>
        <v>0</v>
      </c>
      <c r="R241" s="7">
        <f t="shared" si="33"/>
        <v>0</v>
      </c>
      <c r="S241" s="7" t="str">
        <f t="shared" si="34"/>
        <v/>
      </c>
      <c r="T241" s="7" t="str">
        <f t="shared" si="35"/>
        <v/>
      </c>
    </row>
    <row r="242" spans="1:20" s="223" customFormat="1" ht="15.95" hidden="1" customHeight="1">
      <c r="A242" s="239" t="s">
        <v>1386</v>
      </c>
      <c r="B242" s="105"/>
      <c r="C242" s="110"/>
      <c r="D242" s="110"/>
      <c r="E242" s="108"/>
      <c r="F242" s="108"/>
      <c r="G242" s="243">
        <f>VLOOKUP(E242,別表３!$B$9:$I$14,7,FALSE)</f>
        <v>0</v>
      </c>
      <c r="H242" s="243">
        <f>VLOOKUP($F242,別表３!$B$9:$I$14,7,FALSE)</f>
        <v>0</v>
      </c>
      <c r="I242" s="243">
        <f>VLOOKUP($F242,別表３!$B$9:$I$14,7,FALSE)</f>
        <v>0</v>
      </c>
      <c r="J242" s="243">
        <f>IF(F242=5,別表２!$E$4,0)</f>
        <v>0</v>
      </c>
      <c r="K242" s="243">
        <f>VLOOKUP($F242,別表３!$B$9:$I$14,5,FALSE)</f>
        <v>0</v>
      </c>
      <c r="L242" s="244" t="str">
        <f>IF(F242="","",VLOOKUP(F242,別表３!$B$9:$D$14,3,FALSE))</f>
        <v/>
      </c>
      <c r="M242" s="103"/>
      <c r="N242" s="103"/>
      <c r="O242" s="245">
        <f t="shared" si="30"/>
        <v>0</v>
      </c>
      <c r="P242" s="7">
        <f t="shared" si="40"/>
        <v>0</v>
      </c>
      <c r="Q242" s="7">
        <f t="shared" si="32"/>
        <v>0</v>
      </c>
      <c r="R242" s="7">
        <f t="shared" si="33"/>
        <v>0</v>
      </c>
      <c r="S242" s="7" t="str">
        <f t="shared" si="34"/>
        <v/>
      </c>
      <c r="T242" s="7" t="str">
        <f t="shared" si="35"/>
        <v/>
      </c>
    </row>
    <row r="243" spans="1:20" s="223" customFormat="1" ht="15.95" hidden="1" customHeight="1">
      <c r="A243" s="239" t="s">
        <v>1387</v>
      </c>
      <c r="B243" s="105"/>
      <c r="C243" s="108"/>
      <c r="D243" s="108"/>
      <c r="E243" s="108"/>
      <c r="F243" s="108"/>
      <c r="G243" s="243">
        <f>VLOOKUP(E243,別表３!$B$9:$I$14,7,FALSE)</f>
        <v>0</v>
      </c>
      <c r="H243" s="243">
        <f>VLOOKUP($F243,別表３!$B$9:$I$14,7,FALSE)</f>
        <v>0</v>
      </c>
      <c r="I243" s="243">
        <f>VLOOKUP($F243,別表３!$B$9:$I$14,7,FALSE)</f>
        <v>0</v>
      </c>
      <c r="J243" s="243">
        <f>IF(F243=5,別表２!$E$4,0)</f>
        <v>0</v>
      </c>
      <c r="K243" s="243">
        <f>VLOOKUP($F243,別表３!$B$9:$I$14,5,FALSE)</f>
        <v>0</v>
      </c>
      <c r="L243" s="244" t="str">
        <f>IF(F243="","",VLOOKUP(F243,別表３!$B$9:$D$14,3,FALSE))</f>
        <v/>
      </c>
      <c r="M243" s="103"/>
      <c r="N243" s="103"/>
      <c r="O243" s="245">
        <f t="shared" si="30"/>
        <v>0</v>
      </c>
      <c r="P243" s="7">
        <f t="shared" si="40"/>
        <v>0</v>
      </c>
      <c r="Q243" s="7">
        <f t="shared" si="32"/>
        <v>0</v>
      </c>
      <c r="R243" s="7">
        <f t="shared" si="33"/>
        <v>0</v>
      </c>
      <c r="S243" s="7" t="str">
        <f t="shared" si="34"/>
        <v/>
      </c>
      <c r="T243" s="7" t="str">
        <f t="shared" si="35"/>
        <v/>
      </c>
    </row>
    <row r="244" spans="1:20" ht="15.95" hidden="1" customHeight="1">
      <c r="A244" s="239" t="s">
        <v>1388</v>
      </c>
      <c r="B244" s="105"/>
      <c r="C244" s="108"/>
      <c r="D244" s="108"/>
      <c r="E244" s="109"/>
      <c r="F244" s="109"/>
      <c r="G244" s="195">
        <f>VLOOKUP(E244,別表３!$B$9:$I$14,7,FALSE)</f>
        <v>0</v>
      </c>
      <c r="H244" s="195">
        <f>VLOOKUP($F244,別表３!$B$9:$I$14,7,FALSE)</f>
        <v>0</v>
      </c>
      <c r="I244" s="195">
        <f>VLOOKUP($F244,別表３!$B$9:$I$14,7,FALSE)</f>
        <v>0</v>
      </c>
      <c r="J244" s="195">
        <f>IF(F244=5,別表２!$E$4,0)</f>
        <v>0</v>
      </c>
      <c r="K244" s="195">
        <f>VLOOKUP($F244,別表３!$B$9:$I$14,5,FALSE)</f>
        <v>0</v>
      </c>
      <c r="L244" s="240" t="str">
        <f>IF(F244="","",VLOOKUP(F244,別表３!$B$9:$D$14,3,FALSE))</f>
        <v/>
      </c>
      <c r="M244" s="98"/>
      <c r="N244" s="98"/>
      <c r="O244" s="241">
        <f t="shared" si="30"/>
        <v>0</v>
      </c>
      <c r="P244" s="7">
        <f t="shared" si="40"/>
        <v>0</v>
      </c>
      <c r="Q244" s="7">
        <f t="shared" si="32"/>
        <v>0</v>
      </c>
      <c r="R244" s="7">
        <f t="shared" si="33"/>
        <v>0</v>
      </c>
      <c r="S244" s="7" t="str">
        <f t="shared" si="34"/>
        <v/>
      </c>
      <c r="T244" s="7" t="str">
        <f t="shared" si="35"/>
        <v/>
      </c>
    </row>
    <row r="245" spans="1:20" ht="15.95" hidden="1" customHeight="1">
      <c r="A245" s="239" t="s">
        <v>1389</v>
      </c>
      <c r="B245" s="105"/>
      <c r="C245" s="108"/>
      <c r="D245" s="108"/>
      <c r="E245" s="109"/>
      <c r="F245" s="109"/>
      <c r="G245" s="195">
        <f>VLOOKUP(E245,別表３!$B$9:$I$14,7,FALSE)</f>
        <v>0</v>
      </c>
      <c r="H245" s="195">
        <f>VLOOKUP($F245,別表３!$B$9:$I$14,7,FALSE)</f>
        <v>0</v>
      </c>
      <c r="I245" s="195">
        <f>VLOOKUP($F245,別表３!$B$9:$I$14,7,FALSE)</f>
        <v>0</v>
      </c>
      <c r="J245" s="195">
        <f>IF(F245=5,別表２!$E$4,0)</f>
        <v>0</v>
      </c>
      <c r="K245" s="195">
        <f>VLOOKUP($F245,別表３!$B$9:$I$14,5,FALSE)</f>
        <v>0</v>
      </c>
      <c r="L245" s="240" t="str">
        <f>IF(F245="","",VLOOKUP(F245,別表３!$B$9:$D$14,3,FALSE))</f>
        <v/>
      </c>
      <c r="M245" s="98"/>
      <c r="N245" s="98"/>
      <c r="O245" s="241">
        <f t="shared" si="30"/>
        <v>0</v>
      </c>
      <c r="P245" s="7">
        <f t="shared" si="40"/>
        <v>0</v>
      </c>
      <c r="Q245" s="7">
        <f t="shared" si="32"/>
        <v>0</v>
      </c>
      <c r="R245" s="7">
        <f t="shared" si="33"/>
        <v>0</v>
      </c>
      <c r="S245" s="7" t="str">
        <f t="shared" si="34"/>
        <v/>
      </c>
      <c r="T245" s="7" t="str">
        <f t="shared" si="35"/>
        <v/>
      </c>
    </row>
    <row r="246" spans="1:20" ht="15.95" hidden="1" customHeight="1">
      <c r="A246" s="239" t="s">
        <v>1390</v>
      </c>
      <c r="B246" s="105"/>
      <c r="C246" s="108"/>
      <c r="D246" s="108"/>
      <c r="E246" s="109"/>
      <c r="F246" s="109"/>
      <c r="G246" s="195">
        <f>VLOOKUP(E246,別表３!$B$9:$I$14,7,FALSE)</f>
        <v>0</v>
      </c>
      <c r="H246" s="195">
        <f>VLOOKUP($F246,別表３!$B$9:$I$14,7,FALSE)</f>
        <v>0</v>
      </c>
      <c r="I246" s="195">
        <f>VLOOKUP($F246,別表３!$B$9:$I$14,7,FALSE)</f>
        <v>0</v>
      </c>
      <c r="J246" s="195">
        <f>IF(F246=5,別表２!$E$4,0)</f>
        <v>0</v>
      </c>
      <c r="K246" s="195">
        <f>VLOOKUP($F246,別表３!$B$9:$I$14,5,FALSE)</f>
        <v>0</v>
      </c>
      <c r="L246" s="240" t="str">
        <f>IF(F246="","",VLOOKUP(F246,別表３!$B$9:$D$14,3,FALSE))</f>
        <v/>
      </c>
      <c r="M246" s="98"/>
      <c r="N246" s="98"/>
      <c r="O246" s="241">
        <f t="shared" si="30"/>
        <v>0</v>
      </c>
      <c r="P246" s="7">
        <f t="shared" si="40"/>
        <v>0</v>
      </c>
      <c r="Q246" s="7">
        <f t="shared" si="32"/>
        <v>0</v>
      </c>
      <c r="R246" s="7">
        <f t="shared" si="33"/>
        <v>0</v>
      </c>
      <c r="S246" s="7" t="str">
        <f t="shared" si="34"/>
        <v/>
      </c>
      <c r="T246" s="7" t="str">
        <f t="shared" si="35"/>
        <v/>
      </c>
    </row>
    <row r="247" spans="1:20" ht="15.95" hidden="1" customHeight="1">
      <c r="A247" s="239" t="s">
        <v>1391</v>
      </c>
      <c r="B247" s="105"/>
      <c r="C247" s="108"/>
      <c r="D247" s="108"/>
      <c r="E247" s="109"/>
      <c r="F247" s="109"/>
      <c r="G247" s="195">
        <f>VLOOKUP(E247,別表３!$B$9:$I$14,7,FALSE)</f>
        <v>0</v>
      </c>
      <c r="H247" s="195">
        <f>VLOOKUP($F247,別表３!$B$9:$I$14,7,FALSE)</f>
        <v>0</v>
      </c>
      <c r="I247" s="195">
        <f>VLOOKUP($F247,別表３!$B$9:$I$14,7,FALSE)</f>
        <v>0</v>
      </c>
      <c r="J247" s="195">
        <f>IF(F247=5,別表２!$E$4,0)</f>
        <v>0</v>
      </c>
      <c r="K247" s="195">
        <f>VLOOKUP($F247,別表３!$B$9:$I$14,5,FALSE)</f>
        <v>0</v>
      </c>
      <c r="L247" s="240" t="str">
        <f>IF(F247="","",VLOOKUP(F247,別表３!$B$9:$D$14,3,FALSE))</f>
        <v/>
      </c>
      <c r="M247" s="98"/>
      <c r="N247" s="98"/>
      <c r="O247" s="241">
        <f t="shared" si="30"/>
        <v>0</v>
      </c>
      <c r="P247" s="7">
        <f t="shared" si="40"/>
        <v>0</v>
      </c>
      <c r="Q247" s="7">
        <f t="shared" si="32"/>
        <v>0</v>
      </c>
      <c r="R247" s="7">
        <f t="shared" si="33"/>
        <v>0</v>
      </c>
      <c r="S247" s="7" t="str">
        <f t="shared" si="34"/>
        <v/>
      </c>
      <c r="T247" s="7" t="str">
        <f t="shared" si="35"/>
        <v/>
      </c>
    </row>
    <row r="248" spans="1:20" ht="15.95" hidden="1" customHeight="1">
      <c r="A248" s="239" t="s">
        <v>1392</v>
      </c>
      <c r="B248" s="105"/>
      <c r="C248" s="108"/>
      <c r="D248" s="108"/>
      <c r="E248" s="109"/>
      <c r="F248" s="109"/>
      <c r="G248" s="195">
        <f>VLOOKUP(E248,別表３!$B$9:$I$14,7,FALSE)</f>
        <v>0</v>
      </c>
      <c r="H248" s="195">
        <f>VLOOKUP($F248,別表３!$B$9:$I$14,7,FALSE)</f>
        <v>0</v>
      </c>
      <c r="I248" s="195">
        <f>VLOOKUP($F248,別表３!$B$9:$I$14,7,FALSE)</f>
        <v>0</v>
      </c>
      <c r="J248" s="195">
        <f>IF(F248=5,別表２!$E$4,0)</f>
        <v>0</v>
      </c>
      <c r="K248" s="195">
        <f>VLOOKUP($F248,別表３!$B$9:$I$14,5,FALSE)</f>
        <v>0</v>
      </c>
      <c r="L248" s="240" t="str">
        <f>IF(F248="","",VLOOKUP(F248,別表３!$B$9:$D$14,3,FALSE))</f>
        <v/>
      </c>
      <c r="M248" s="98"/>
      <c r="N248" s="98"/>
      <c r="O248" s="241">
        <f t="shared" si="30"/>
        <v>0</v>
      </c>
      <c r="P248" s="7">
        <f t="shared" si="40"/>
        <v>0</v>
      </c>
      <c r="Q248" s="7">
        <f t="shared" si="32"/>
        <v>0</v>
      </c>
      <c r="R248" s="7">
        <f t="shared" si="33"/>
        <v>0</v>
      </c>
      <c r="S248" s="7" t="str">
        <f t="shared" si="34"/>
        <v/>
      </c>
      <c r="T248" s="7" t="str">
        <f t="shared" si="35"/>
        <v/>
      </c>
    </row>
    <row r="249" spans="1:20" ht="15.95" hidden="1" customHeight="1">
      <c r="A249" s="239" t="s">
        <v>1393</v>
      </c>
      <c r="B249" s="105"/>
      <c r="C249" s="108"/>
      <c r="D249" s="108"/>
      <c r="E249" s="109"/>
      <c r="F249" s="109"/>
      <c r="G249" s="195">
        <f>VLOOKUP(E249,別表３!$B$9:$I$14,7,FALSE)</f>
        <v>0</v>
      </c>
      <c r="H249" s="195">
        <f>VLOOKUP($F249,別表３!$B$9:$I$14,7,FALSE)</f>
        <v>0</v>
      </c>
      <c r="I249" s="195">
        <f>VLOOKUP($F249,別表３!$B$9:$I$14,7,FALSE)</f>
        <v>0</v>
      </c>
      <c r="J249" s="195">
        <f>IF(F249=5,別表２!$E$4,0)</f>
        <v>0</v>
      </c>
      <c r="K249" s="195">
        <f>VLOOKUP($F249,別表３!$B$9:$I$14,5,FALSE)</f>
        <v>0</v>
      </c>
      <c r="L249" s="240" t="str">
        <f>IF(F249="","",VLOOKUP(F249,別表３!$B$9:$D$14,3,FALSE))</f>
        <v/>
      </c>
      <c r="M249" s="98"/>
      <c r="N249" s="98"/>
      <c r="O249" s="241">
        <f t="shared" si="30"/>
        <v>0</v>
      </c>
      <c r="P249" s="7">
        <f t="shared" si="40"/>
        <v>0</v>
      </c>
      <c r="Q249" s="7">
        <f t="shared" si="32"/>
        <v>0</v>
      </c>
      <c r="R249" s="7">
        <f t="shared" si="33"/>
        <v>0</v>
      </c>
      <c r="S249" s="7" t="str">
        <f t="shared" si="34"/>
        <v/>
      </c>
      <c r="T249" s="7" t="str">
        <f t="shared" si="35"/>
        <v/>
      </c>
    </row>
    <row r="250" spans="1:20" ht="15.95" hidden="1" customHeight="1">
      <c r="A250" s="239" t="s">
        <v>1394</v>
      </c>
      <c r="B250" s="105"/>
      <c r="C250" s="109"/>
      <c r="D250" s="109"/>
      <c r="E250" s="109"/>
      <c r="F250" s="109"/>
      <c r="G250" s="195">
        <f>VLOOKUP(E250,別表３!$B$9:$I$14,7,FALSE)</f>
        <v>0</v>
      </c>
      <c r="H250" s="195">
        <f>VLOOKUP($F250,別表３!$B$9:$I$14,7,FALSE)</f>
        <v>0</v>
      </c>
      <c r="I250" s="195">
        <f>VLOOKUP($F250,別表３!$B$9:$I$14,7,FALSE)</f>
        <v>0</v>
      </c>
      <c r="J250" s="195">
        <f>IF(F250=5,別表２!$E$4,0)</f>
        <v>0</v>
      </c>
      <c r="K250" s="195">
        <f>VLOOKUP($F250,別表３!$B$9:$I$14,5,FALSE)</f>
        <v>0</v>
      </c>
      <c r="L250" s="240" t="str">
        <f>IF(F250="","",VLOOKUP(F250,別表３!$B$9:$D$14,3,FALSE))</f>
        <v/>
      </c>
      <c r="M250" s="98"/>
      <c r="N250" s="98"/>
      <c r="O250" s="241">
        <f t="shared" si="30"/>
        <v>0</v>
      </c>
      <c r="P250" s="7">
        <f t="shared" si="40"/>
        <v>0</v>
      </c>
      <c r="Q250" s="7">
        <f t="shared" si="32"/>
        <v>0</v>
      </c>
      <c r="R250" s="7">
        <f t="shared" si="33"/>
        <v>0</v>
      </c>
      <c r="S250" s="7" t="str">
        <f t="shared" si="34"/>
        <v/>
      </c>
      <c r="T250" s="7" t="str">
        <f t="shared" si="35"/>
        <v/>
      </c>
    </row>
    <row r="251" spans="1:20" ht="15.95" hidden="1" customHeight="1">
      <c r="A251" s="239" t="s">
        <v>1395</v>
      </c>
      <c r="B251" s="105"/>
      <c r="C251" s="109"/>
      <c r="D251" s="109"/>
      <c r="E251" s="109"/>
      <c r="F251" s="109"/>
      <c r="G251" s="195">
        <f>VLOOKUP(E251,別表３!$B$9:$I$14,7,FALSE)</f>
        <v>0</v>
      </c>
      <c r="H251" s="195">
        <f>VLOOKUP($F251,別表３!$B$9:$I$14,7,FALSE)</f>
        <v>0</v>
      </c>
      <c r="I251" s="195">
        <f>VLOOKUP($F251,別表３!$B$9:$I$14,7,FALSE)</f>
        <v>0</v>
      </c>
      <c r="J251" s="195">
        <f>IF(F251=5,別表２!$E$4,0)</f>
        <v>0</v>
      </c>
      <c r="K251" s="195">
        <f>VLOOKUP($F251,別表３!$B$9:$I$14,5,FALSE)</f>
        <v>0</v>
      </c>
      <c r="L251" s="240" t="str">
        <f>IF(F251="","",VLOOKUP(F251,別表３!$B$9:$D$14,3,FALSE))</f>
        <v/>
      </c>
      <c r="M251" s="98"/>
      <c r="N251" s="98"/>
      <c r="O251" s="241">
        <f t="shared" si="30"/>
        <v>0</v>
      </c>
      <c r="P251" s="7">
        <f t="shared" si="40"/>
        <v>0</v>
      </c>
      <c r="Q251" s="7">
        <f t="shared" si="32"/>
        <v>0</v>
      </c>
      <c r="R251" s="7">
        <f t="shared" si="33"/>
        <v>0</v>
      </c>
      <c r="S251" s="7" t="str">
        <f t="shared" si="34"/>
        <v/>
      </c>
      <c r="T251" s="7" t="str">
        <f t="shared" si="35"/>
        <v/>
      </c>
    </row>
    <row r="252" spans="1:20" ht="15.95" hidden="1" customHeight="1">
      <c r="A252" s="239" t="s">
        <v>1396</v>
      </c>
      <c r="B252" s="105"/>
      <c r="C252" s="109"/>
      <c r="D252" s="109"/>
      <c r="E252" s="109"/>
      <c r="F252" s="109"/>
      <c r="G252" s="195">
        <f>VLOOKUP(E252,別表３!$B$9:$I$14,7,FALSE)</f>
        <v>0</v>
      </c>
      <c r="H252" s="195">
        <f>VLOOKUP($F252,別表３!$B$9:$I$14,7,FALSE)</f>
        <v>0</v>
      </c>
      <c r="I252" s="195">
        <f>VLOOKUP($F252,別表３!$B$9:$I$14,7,FALSE)</f>
        <v>0</v>
      </c>
      <c r="J252" s="195">
        <f>IF(F252=5,別表２!$E$4,0)</f>
        <v>0</v>
      </c>
      <c r="K252" s="195">
        <f>VLOOKUP($F252,別表３!$B$9:$I$14,5,FALSE)</f>
        <v>0</v>
      </c>
      <c r="L252" s="240" t="str">
        <f>IF(F252="","",VLOOKUP(F252,別表３!$B$9:$D$14,3,FALSE))</f>
        <v/>
      </c>
      <c r="M252" s="98"/>
      <c r="N252" s="98"/>
      <c r="O252" s="241">
        <f t="shared" si="30"/>
        <v>0</v>
      </c>
      <c r="P252" s="7">
        <f t="shared" si="40"/>
        <v>0</v>
      </c>
      <c r="Q252" s="7">
        <f t="shared" si="32"/>
        <v>0</v>
      </c>
      <c r="R252" s="7">
        <f t="shared" si="33"/>
        <v>0</v>
      </c>
      <c r="S252" s="7" t="str">
        <f t="shared" si="34"/>
        <v/>
      </c>
      <c r="T252" s="7" t="str">
        <f t="shared" si="35"/>
        <v/>
      </c>
    </row>
    <row r="253" spans="1:20" ht="15.95" hidden="1" customHeight="1">
      <c r="A253" s="239" t="s">
        <v>1397</v>
      </c>
      <c r="B253" s="105"/>
      <c r="C253" s="109"/>
      <c r="D253" s="109"/>
      <c r="E253" s="109"/>
      <c r="F253" s="109"/>
      <c r="G253" s="195">
        <f>VLOOKUP(E253,別表３!$B$9:$I$14,7,FALSE)</f>
        <v>0</v>
      </c>
      <c r="H253" s="195">
        <f>VLOOKUP($F253,別表３!$B$9:$I$14,7,FALSE)</f>
        <v>0</v>
      </c>
      <c r="I253" s="195">
        <f>VLOOKUP($F253,別表３!$B$9:$I$14,7,FALSE)</f>
        <v>0</v>
      </c>
      <c r="J253" s="195">
        <f>IF(F253=5,別表２!$E$4,0)</f>
        <v>0</v>
      </c>
      <c r="K253" s="195">
        <f>VLOOKUP($F253,別表３!$B$9:$I$14,5,FALSE)</f>
        <v>0</v>
      </c>
      <c r="L253" s="240" t="str">
        <f>IF(F253="","",VLOOKUP(F253,別表３!$B$9:$D$14,3,FALSE))</f>
        <v/>
      </c>
      <c r="M253" s="98"/>
      <c r="N253" s="98"/>
      <c r="O253" s="241">
        <f t="shared" si="30"/>
        <v>0</v>
      </c>
      <c r="P253" s="7">
        <f t="shared" si="40"/>
        <v>0</v>
      </c>
      <c r="Q253" s="7">
        <f t="shared" si="32"/>
        <v>0</v>
      </c>
      <c r="R253" s="7">
        <f t="shared" si="33"/>
        <v>0</v>
      </c>
      <c r="S253" s="7" t="str">
        <f t="shared" si="34"/>
        <v/>
      </c>
      <c r="T253" s="7" t="str">
        <f t="shared" si="35"/>
        <v/>
      </c>
    </row>
    <row r="254" spans="1:20" ht="15.95" hidden="1" customHeight="1">
      <c r="A254" s="239" t="s">
        <v>1398</v>
      </c>
      <c r="B254" s="105"/>
      <c r="C254" s="109"/>
      <c r="D254" s="109"/>
      <c r="E254" s="109"/>
      <c r="F254" s="109"/>
      <c r="G254" s="195">
        <f>VLOOKUP(E254,別表３!$B$9:$I$14,7,FALSE)</f>
        <v>0</v>
      </c>
      <c r="H254" s="195">
        <f>VLOOKUP($F254,別表３!$B$9:$I$14,7,FALSE)</f>
        <v>0</v>
      </c>
      <c r="I254" s="195">
        <f>VLOOKUP($F254,別表３!$B$9:$I$14,7,FALSE)</f>
        <v>0</v>
      </c>
      <c r="J254" s="195">
        <f>IF(F254=5,別表２!$E$4,0)</f>
        <v>0</v>
      </c>
      <c r="K254" s="195">
        <f>VLOOKUP($F254,別表３!$B$9:$I$14,5,FALSE)</f>
        <v>0</v>
      </c>
      <c r="L254" s="240" t="str">
        <f>IF(F254="","",VLOOKUP(F254,別表３!$B$9:$D$14,3,FALSE))</f>
        <v/>
      </c>
      <c r="M254" s="98"/>
      <c r="N254" s="98"/>
      <c r="O254" s="241">
        <f t="shared" si="30"/>
        <v>0</v>
      </c>
      <c r="P254" s="7">
        <f t="shared" si="40"/>
        <v>0</v>
      </c>
      <c r="Q254" s="7">
        <f t="shared" si="32"/>
        <v>0</v>
      </c>
      <c r="R254" s="7">
        <f t="shared" si="33"/>
        <v>0</v>
      </c>
      <c r="S254" s="7" t="str">
        <f t="shared" si="34"/>
        <v/>
      </c>
      <c r="T254" s="7" t="str">
        <f t="shared" si="35"/>
        <v/>
      </c>
    </row>
    <row r="255" spans="1:20" ht="15.95" hidden="1" customHeight="1">
      <c r="A255" s="239" t="s">
        <v>1399</v>
      </c>
      <c r="B255" s="105"/>
      <c r="C255" s="108"/>
      <c r="D255" s="108"/>
      <c r="E255" s="109"/>
      <c r="F255" s="109"/>
      <c r="G255" s="195">
        <f>VLOOKUP(E255,別表３!$B$9:$I$14,7,FALSE)</f>
        <v>0</v>
      </c>
      <c r="H255" s="195">
        <f>VLOOKUP($F255,別表３!$B$9:$I$14,7,FALSE)</f>
        <v>0</v>
      </c>
      <c r="I255" s="195">
        <f>VLOOKUP($F255,別表３!$B$9:$I$14,7,FALSE)</f>
        <v>0</v>
      </c>
      <c r="J255" s="195">
        <f>IF(F255=5,別表２!$E$4,0)</f>
        <v>0</v>
      </c>
      <c r="K255" s="195">
        <f>VLOOKUP($F255,別表３!$B$9:$I$14,5,FALSE)</f>
        <v>0</v>
      </c>
      <c r="L255" s="240" t="str">
        <f>IF(F255="","",VLOOKUP(F255,別表３!$B$9:$D$14,3,FALSE))</f>
        <v/>
      </c>
      <c r="M255" s="98"/>
      <c r="N255" s="98"/>
      <c r="O255" s="241">
        <f t="shared" si="30"/>
        <v>0</v>
      </c>
      <c r="P255" s="7">
        <f t="shared" si="40"/>
        <v>0</v>
      </c>
      <c r="Q255" s="7">
        <f t="shared" si="32"/>
        <v>0</v>
      </c>
      <c r="R255" s="7">
        <f t="shared" si="33"/>
        <v>0</v>
      </c>
      <c r="S255" s="7" t="str">
        <f t="shared" si="34"/>
        <v/>
      </c>
      <c r="T255" s="7" t="str">
        <f t="shared" si="35"/>
        <v/>
      </c>
    </row>
    <row r="256" spans="1:20" ht="15.95" hidden="1" customHeight="1">
      <c r="A256" s="239" t="s">
        <v>1400</v>
      </c>
      <c r="B256" s="105"/>
      <c r="C256" s="108"/>
      <c r="D256" s="108"/>
      <c r="E256" s="109"/>
      <c r="F256" s="109"/>
      <c r="G256" s="195">
        <f>VLOOKUP(E256,別表３!$B$9:$I$14,7,FALSE)</f>
        <v>0</v>
      </c>
      <c r="H256" s="195">
        <f>VLOOKUP($F256,別表３!$B$9:$I$14,7,FALSE)</f>
        <v>0</v>
      </c>
      <c r="I256" s="195">
        <f>VLOOKUP($F256,別表３!$B$9:$I$14,7,FALSE)</f>
        <v>0</v>
      </c>
      <c r="J256" s="195">
        <f>IF(F256=5,別表２!$E$4,0)</f>
        <v>0</v>
      </c>
      <c r="K256" s="195">
        <f>VLOOKUP($F256,別表３!$B$9:$I$14,5,FALSE)</f>
        <v>0</v>
      </c>
      <c r="L256" s="240" t="str">
        <f>IF(F256="","",VLOOKUP(F256,別表３!$B$9:$D$14,3,FALSE))</f>
        <v/>
      </c>
      <c r="M256" s="98"/>
      <c r="N256" s="98"/>
      <c r="O256" s="241">
        <f t="shared" si="30"/>
        <v>0</v>
      </c>
      <c r="P256" s="7">
        <f t="shared" si="40"/>
        <v>0</v>
      </c>
      <c r="Q256" s="7">
        <f t="shared" si="32"/>
        <v>0</v>
      </c>
      <c r="R256" s="7">
        <f t="shared" si="33"/>
        <v>0</v>
      </c>
      <c r="S256" s="7" t="str">
        <f t="shared" si="34"/>
        <v/>
      </c>
      <c r="T256" s="7" t="str">
        <f t="shared" si="35"/>
        <v/>
      </c>
    </row>
    <row r="257" spans="1:20" ht="15.95" hidden="1" customHeight="1">
      <c r="A257" s="239" t="s">
        <v>1401</v>
      </c>
      <c r="B257" s="105"/>
      <c r="C257" s="108"/>
      <c r="D257" s="108"/>
      <c r="E257" s="109"/>
      <c r="F257" s="109"/>
      <c r="G257" s="195">
        <f>VLOOKUP(E257,別表３!$B$9:$I$14,7,FALSE)</f>
        <v>0</v>
      </c>
      <c r="H257" s="195">
        <f>VLOOKUP($F257,別表３!$B$9:$I$14,7,FALSE)</f>
        <v>0</v>
      </c>
      <c r="I257" s="195">
        <f>VLOOKUP($F257,別表３!$B$9:$I$14,7,FALSE)</f>
        <v>0</v>
      </c>
      <c r="J257" s="195">
        <f>IF(F257=5,別表２!$E$4,0)</f>
        <v>0</v>
      </c>
      <c r="K257" s="195">
        <f>VLOOKUP($F257,別表３!$B$9:$I$14,5,FALSE)</f>
        <v>0</v>
      </c>
      <c r="L257" s="240" t="str">
        <f>IF(F257="","",VLOOKUP(F257,別表３!$B$9:$D$14,3,FALSE))</f>
        <v/>
      </c>
      <c r="M257" s="98"/>
      <c r="N257" s="98"/>
      <c r="O257" s="241">
        <f t="shared" si="30"/>
        <v>0</v>
      </c>
      <c r="P257" s="7">
        <f t="shared" si="40"/>
        <v>0</v>
      </c>
      <c r="Q257" s="7">
        <f t="shared" si="32"/>
        <v>0</v>
      </c>
      <c r="R257" s="7">
        <f t="shared" si="33"/>
        <v>0</v>
      </c>
      <c r="S257" s="7" t="str">
        <f t="shared" si="34"/>
        <v/>
      </c>
      <c r="T257" s="7" t="str">
        <f t="shared" si="35"/>
        <v/>
      </c>
    </row>
    <row r="258" spans="1:20" ht="15.95" hidden="1" customHeight="1">
      <c r="A258" s="239" t="s">
        <v>1402</v>
      </c>
      <c r="B258" s="105"/>
      <c r="C258" s="108"/>
      <c r="D258" s="108"/>
      <c r="E258" s="109"/>
      <c r="F258" s="109"/>
      <c r="G258" s="195">
        <f>VLOOKUP(E258,別表３!$B$9:$I$14,7,FALSE)</f>
        <v>0</v>
      </c>
      <c r="H258" s="195">
        <f>VLOOKUP($F258,別表３!$B$9:$I$14,7,FALSE)</f>
        <v>0</v>
      </c>
      <c r="I258" s="195">
        <f>VLOOKUP($F258,別表３!$B$9:$I$14,7,FALSE)</f>
        <v>0</v>
      </c>
      <c r="J258" s="195">
        <f>IF(F258=5,別表２!$E$4,0)</f>
        <v>0</v>
      </c>
      <c r="K258" s="195">
        <f>VLOOKUP($F258,別表３!$B$9:$I$14,5,FALSE)</f>
        <v>0</v>
      </c>
      <c r="L258" s="240" t="str">
        <f>IF(F258="","",VLOOKUP(F258,別表３!$B$9:$D$14,3,FALSE))</f>
        <v/>
      </c>
      <c r="M258" s="98"/>
      <c r="N258" s="98"/>
      <c r="O258" s="241">
        <f t="shared" si="30"/>
        <v>0</v>
      </c>
      <c r="P258" s="7">
        <f t="shared" si="40"/>
        <v>0</v>
      </c>
      <c r="Q258" s="7">
        <f t="shared" si="32"/>
        <v>0</v>
      </c>
      <c r="R258" s="7">
        <f t="shared" si="33"/>
        <v>0</v>
      </c>
      <c r="S258" s="7" t="str">
        <f t="shared" si="34"/>
        <v/>
      </c>
      <c r="T258" s="7" t="str">
        <f t="shared" si="35"/>
        <v/>
      </c>
    </row>
    <row r="259" spans="1:20" ht="15.95" hidden="1" customHeight="1">
      <c r="A259" s="239" t="s">
        <v>1403</v>
      </c>
      <c r="B259" s="105"/>
      <c r="C259" s="108"/>
      <c r="D259" s="108"/>
      <c r="E259" s="109"/>
      <c r="F259" s="109"/>
      <c r="G259" s="195">
        <f>VLOOKUP(E259,別表３!$B$9:$I$14,7,FALSE)</f>
        <v>0</v>
      </c>
      <c r="H259" s="195">
        <f>VLOOKUP($F259,別表３!$B$9:$I$14,7,FALSE)</f>
        <v>0</v>
      </c>
      <c r="I259" s="195">
        <f>VLOOKUP($F259,別表３!$B$9:$I$14,7,FALSE)</f>
        <v>0</v>
      </c>
      <c r="J259" s="195">
        <f>IF(F259=5,別表２!$E$4,0)</f>
        <v>0</v>
      </c>
      <c r="K259" s="195">
        <f>VLOOKUP($F259,別表３!$B$9:$I$14,5,FALSE)</f>
        <v>0</v>
      </c>
      <c r="L259" s="240" t="str">
        <f>IF(F259="","",VLOOKUP(F259,別表３!$B$9:$D$14,3,FALSE))</f>
        <v/>
      </c>
      <c r="M259" s="98"/>
      <c r="N259" s="98"/>
      <c r="O259" s="241">
        <f t="shared" si="30"/>
        <v>0</v>
      </c>
      <c r="P259" s="7">
        <f t="shared" si="40"/>
        <v>0</v>
      </c>
      <c r="Q259" s="7">
        <f t="shared" si="32"/>
        <v>0</v>
      </c>
      <c r="R259" s="7">
        <f t="shared" si="33"/>
        <v>0</v>
      </c>
      <c r="S259" s="7" t="str">
        <f t="shared" si="34"/>
        <v/>
      </c>
      <c r="T259" s="7" t="str">
        <f t="shared" si="35"/>
        <v/>
      </c>
    </row>
    <row r="260" spans="1:20" ht="15.95" hidden="1" customHeight="1">
      <c r="A260" s="239" t="s">
        <v>1404</v>
      </c>
      <c r="B260" s="105"/>
      <c r="C260" s="108"/>
      <c r="D260" s="108"/>
      <c r="E260" s="109"/>
      <c r="F260" s="109"/>
      <c r="G260" s="195">
        <f>VLOOKUP(E260,別表３!$B$9:$I$14,7,FALSE)</f>
        <v>0</v>
      </c>
      <c r="H260" s="195">
        <f>VLOOKUP($F260,別表３!$B$9:$I$14,7,FALSE)</f>
        <v>0</v>
      </c>
      <c r="I260" s="195">
        <f>VLOOKUP($F260,別表３!$B$9:$I$14,7,FALSE)</f>
        <v>0</v>
      </c>
      <c r="J260" s="195">
        <f>IF(F260=5,別表２!$E$4,0)</f>
        <v>0</v>
      </c>
      <c r="K260" s="195">
        <f>VLOOKUP($F260,別表３!$B$9:$I$14,5,FALSE)</f>
        <v>0</v>
      </c>
      <c r="L260" s="240" t="str">
        <f>IF(F260="","",VLOOKUP(F260,別表３!$B$9:$D$14,3,FALSE))</f>
        <v/>
      </c>
      <c r="M260" s="98"/>
      <c r="N260" s="98"/>
      <c r="O260" s="241">
        <f t="shared" si="30"/>
        <v>0</v>
      </c>
      <c r="P260" s="7">
        <f t="shared" si="40"/>
        <v>0</v>
      </c>
      <c r="Q260" s="7">
        <f t="shared" si="32"/>
        <v>0</v>
      </c>
      <c r="R260" s="7">
        <f t="shared" si="33"/>
        <v>0</v>
      </c>
      <c r="S260" s="7" t="str">
        <f t="shared" si="34"/>
        <v/>
      </c>
      <c r="T260" s="7" t="str">
        <f t="shared" si="35"/>
        <v/>
      </c>
    </row>
    <row r="261" spans="1:20" ht="15.95" hidden="1" customHeight="1">
      <c r="A261" s="239" t="s">
        <v>1405</v>
      </c>
      <c r="B261" s="105"/>
      <c r="C261" s="108"/>
      <c r="D261" s="108"/>
      <c r="E261" s="109"/>
      <c r="F261" s="109"/>
      <c r="G261" s="195">
        <f>VLOOKUP(E261,別表３!$B$9:$I$14,7,FALSE)</f>
        <v>0</v>
      </c>
      <c r="H261" s="195">
        <f>VLOOKUP($F261,別表３!$B$9:$I$14,7,FALSE)</f>
        <v>0</v>
      </c>
      <c r="I261" s="195">
        <f>VLOOKUP($F261,別表３!$B$9:$I$14,7,FALSE)</f>
        <v>0</v>
      </c>
      <c r="J261" s="195">
        <f>IF(F261=5,別表２!$E$4,0)</f>
        <v>0</v>
      </c>
      <c r="K261" s="195">
        <f>VLOOKUP($F261,別表３!$B$9:$I$14,5,FALSE)</f>
        <v>0</v>
      </c>
      <c r="L261" s="240" t="str">
        <f>IF(F261="","",VLOOKUP(F261,別表３!$B$9:$D$14,3,FALSE))</f>
        <v/>
      </c>
      <c r="M261" s="98"/>
      <c r="N261" s="98"/>
      <c r="O261" s="241">
        <f t="shared" si="30"/>
        <v>0</v>
      </c>
      <c r="P261" s="7">
        <f>IF(E261=5,G261,0)</f>
        <v>0</v>
      </c>
      <c r="Q261" s="7">
        <f t="shared" si="32"/>
        <v>0</v>
      </c>
      <c r="R261" s="7">
        <f t="shared" si="33"/>
        <v>0</v>
      </c>
      <c r="S261" s="7" t="str">
        <f t="shared" si="34"/>
        <v/>
      </c>
      <c r="T261" s="7" t="str">
        <f t="shared" si="35"/>
        <v/>
      </c>
    </row>
    <row r="262" spans="1:20" s="223" customFormat="1" ht="15.95" hidden="1" customHeight="1">
      <c r="A262" s="239" t="s">
        <v>1406</v>
      </c>
      <c r="B262" s="105"/>
      <c r="C262" s="108"/>
      <c r="D262" s="108"/>
      <c r="E262" s="109"/>
      <c r="F262" s="109"/>
      <c r="G262" s="243">
        <f>VLOOKUP(E262,別表３!$B$9:$I$14,7,FALSE)</f>
        <v>0</v>
      </c>
      <c r="H262" s="243">
        <f>VLOOKUP($F262,別表３!$B$9:$I$14,7,FALSE)</f>
        <v>0</v>
      </c>
      <c r="I262" s="243">
        <f>VLOOKUP($F262,別表３!$B$9:$I$14,7,FALSE)</f>
        <v>0</v>
      </c>
      <c r="J262" s="243">
        <f>IF(F262=5,別表２!$E$4,0)</f>
        <v>0</v>
      </c>
      <c r="K262" s="243">
        <f>VLOOKUP($F262,別表３!$B$9:$I$14,5,FALSE)</f>
        <v>0</v>
      </c>
      <c r="L262" s="244" t="str">
        <f>IF(F262="","",VLOOKUP(F262,別表３!$B$9:$D$14,3,FALSE))</f>
        <v/>
      </c>
      <c r="M262" s="103"/>
      <c r="N262" s="103"/>
      <c r="O262" s="245">
        <f t="shared" si="30"/>
        <v>0</v>
      </c>
      <c r="P262" s="7">
        <f t="shared" ref="P262:P279" si="41">IF(E262=5,G262,0)</f>
        <v>0</v>
      </c>
      <c r="Q262" s="7">
        <f t="shared" si="32"/>
        <v>0</v>
      </c>
      <c r="R262" s="7">
        <f t="shared" si="33"/>
        <v>0</v>
      </c>
      <c r="S262" s="7" t="str">
        <f t="shared" si="34"/>
        <v/>
      </c>
      <c r="T262" s="7" t="str">
        <f t="shared" si="35"/>
        <v/>
      </c>
    </row>
    <row r="263" spans="1:20" s="223" customFormat="1" ht="15.95" hidden="1" customHeight="1">
      <c r="A263" s="239" t="s">
        <v>1407</v>
      </c>
      <c r="B263" s="105"/>
      <c r="C263" s="108"/>
      <c r="D263" s="108"/>
      <c r="E263" s="109"/>
      <c r="F263" s="109"/>
      <c r="G263" s="243">
        <f>VLOOKUP(E263,別表３!$B$9:$I$14,7,FALSE)</f>
        <v>0</v>
      </c>
      <c r="H263" s="243">
        <f>VLOOKUP($F263,別表３!$B$9:$I$14,7,FALSE)</f>
        <v>0</v>
      </c>
      <c r="I263" s="243">
        <f>VLOOKUP($F263,別表３!$B$9:$I$14,7,FALSE)</f>
        <v>0</v>
      </c>
      <c r="J263" s="243">
        <f>IF(F263=5,別表２!$E$4,0)</f>
        <v>0</v>
      </c>
      <c r="K263" s="243">
        <f>VLOOKUP($F263,別表３!$B$9:$I$14,5,FALSE)</f>
        <v>0</v>
      </c>
      <c r="L263" s="244" t="str">
        <f>IF(F263="","",VLOOKUP(F263,別表３!$B$9:$D$14,3,FALSE))</f>
        <v/>
      </c>
      <c r="M263" s="98"/>
      <c r="N263" s="98"/>
      <c r="O263" s="245">
        <f t="shared" si="30"/>
        <v>0</v>
      </c>
      <c r="P263" s="7">
        <f t="shared" si="41"/>
        <v>0</v>
      </c>
      <c r="Q263" s="7">
        <f t="shared" si="32"/>
        <v>0</v>
      </c>
      <c r="R263" s="7">
        <f t="shared" si="33"/>
        <v>0</v>
      </c>
      <c r="S263" s="7" t="str">
        <f t="shared" si="34"/>
        <v/>
      </c>
      <c r="T263" s="7" t="str">
        <f t="shared" si="35"/>
        <v/>
      </c>
    </row>
    <row r="264" spans="1:20" s="223" customFormat="1" ht="15.95" hidden="1" customHeight="1">
      <c r="A264" s="239" t="s">
        <v>1408</v>
      </c>
      <c r="B264" s="105"/>
      <c r="C264" s="110"/>
      <c r="D264" s="110"/>
      <c r="E264" s="109"/>
      <c r="F264" s="109"/>
      <c r="G264" s="243">
        <f>VLOOKUP(E264,別表３!$B$9:$I$14,7,FALSE)</f>
        <v>0</v>
      </c>
      <c r="H264" s="243">
        <f>VLOOKUP($F264,別表３!$B$9:$I$14,7,FALSE)</f>
        <v>0</v>
      </c>
      <c r="I264" s="243">
        <f>VLOOKUP($F264,別表３!$B$9:$I$14,7,FALSE)</f>
        <v>0</v>
      </c>
      <c r="J264" s="243">
        <f>IF(F264=5,別表２!$E$4,0)</f>
        <v>0</v>
      </c>
      <c r="K264" s="243">
        <f>VLOOKUP($F264,別表３!$B$9:$I$14,5,FALSE)</f>
        <v>0</v>
      </c>
      <c r="L264" s="244" t="str">
        <f>IF(F264="","",VLOOKUP(F264,別表３!$B$9:$D$14,3,FALSE))</f>
        <v/>
      </c>
      <c r="M264" s="98"/>
      <c r="N264" s="98"/>
      <c r="O264" s="245">
        <f t="shared" si="30"/>
        <v>0</v>
      </c>
      <c r="P264" s="7">
        <f t="shared" si="41"/>
        <v>0</v>
      </c>
      <c r="Q264" s="7">
        <f t="shared" si="32"/>
        <v>0</v>
      </c>
      <c r="R264" s="7">
        <f t="shared" si="33"/>
        <v>0</v>
      </c>
      <c r="S264" s="7" t="str">
        <f t="shared" si="34"/>
        <v/>
      </c>
      <c r="T264" s="7" t="str">
        <f t="shared" si="35"/>
        <v/>
      </c>
    </row>
    <row r="265" spans="1:20" s="223" customFormat="1" ht="15.95" hidden="1" customHeight="1">
      <c r="A265" s="239" t="s">
        <v>1409</v>
      </c>
      <c r="B265" s="105"/>
      <c r="C265" s="108"/>
      <c r="D265" s="108"/>
      <c r="E265" s="109"/>
      <c r="F265" s="109"/>
      <c r="G265" s="243">
        <f>VLOOKUP(E265,別表３!$B$9:$I$14,7,FALSE)</f>
        <v>0</v>
      </c>
      <c r="H265" s="243">
        <f>VLOOKUP($F265,別表３!$B$9:$I$14,7,FALSE)</f>
        <v>0</v>
      </c>
      <c r="I265" s="243">
        <f>VLOOKUP($F265,別表３!$B$9:$I$14,7,FALSE)</f>
        <v>0</v>
      </c>
      <c r="J265" s="243">
        <f>IF(F265=5,別表２!$E$4,0)</f>
        <v>0</v>
      </c>
      <c r="K265" s="243">
        <f>VLOOKUP($F265,別表３!$B$9:$I$14,5,FALSE)</f>
        <v>0</v>
      </c>
      <c r="L265" s="244" t="str">
        <f>IF(F265="","",VLOOKUP(F265,別表３!$B$9:$D$14,3,FALSE))</f>
        <v/>
      </c>
      <c r="M265" s="98"/>
      <c r="N265" s="98"/>
      <c r="O265" s="245">
        <f t="shared" si="30"/>
        <v>0</v>
      </c>
      <c r="P265" s="7">
        <f t="shared" si="41"/>
        <v>0</v>
      </c>
      <c r="Q265" s="7">
        <f t="shared" si="32"/>
        <v>0</v>
      </c>
      <c r="R265" s="7">
        <f t="shared" si="33"/>
        <v>0</v>
      </c>
      <c r="S265" s="7" t="str">
        <f t="shared" si="34"/>
        <v/>
      </c>
      <c r="T265" s="7" t="str">
        <f t="shared" si="35"/>
        <v/>
      </c>
    </row>
    <row r="266" spans="1:20" ht="15.95" hidden="1" customHeight="1">
      <c r="A266" s="239" t="s">
        <v>1410</v>
      </c>
      <c r="B266" s="105"/>
      <c r="C266" s="108"/>
      <c r="D266" s="108"/>
      <c r="E266" s="109"/>
      <c r="F266" s="109"/>
      <c r="G266" s="195">
        <f>VLOOKUP(E266,別表３!$B$9:$I$14,7,FALSE)</f>
        <v>0</v>
      </c>
      <c r="H266" s="195">
        <f>VLOOKUP($F266,別表３!$B$9:$I$14,7,FALSE)</f>
        <v>0</v>
      </c>
      <c r="I266" s="195">
        <f>VLOOKUP($F266,別表３!$B$9:$I$14,7,FALSE)</f>
        <v>0</v>
      </c>
      <c r="J266" s="195">
        <f>IF(F266=5,別表２!$E$4,0)</f>
        <v>0</v>
      </c>
      <c r="K266" s="195">
        <f>VLOOKUP($F266,別表３!$B$9:$I$14,5,FALSE)</f>
        <v>0</v>
      </c>
      <c r="L266" s="240" t="str">
        <f>IF(F266="","",VLOOKUP(F266,別表３!$B$9:$D$14,3,FALSE))</f>
        <v/>
      </c>
      <c r="M266" s="98"/>
      <c r="N266" s="98"/>
      <c r="O266" s="241">
        <f t="shared" si="30"/>
        <v>0</v>
      </c>
      <c r="P266" s="7">
        <f t="shared" si="41"/>
        <v>0</v>
      </c>
      <c r="Q266" s="7">
        <f t="shared" si="32"/>
        <v>0</v>
      </c>
      <c r="R266" s="7">
        <f t="shared" si="33"/>
        <v>0</v>
      </c>
      <c r="S266" s="7" t="str">
        <f t="shared" si="34"/>
        <v/>
      </c>
      <c r="T266" s="7" t="str">
        <f t="shared" si="35"/>
        <v/>
      </c>
    </row>
    <row r="267" spans="1:20" ht="15.95" hidden="1" customHeight="1">
      <c r="A267" s="239" t="s">
        <v>1411</v>
      </c>
      <c r="B267" s="105"/>
      <c r="C267" s="108"/>
      <c r="D267" s="108"/>
      <c r="E267" s="109"/>
      <c r="F267" s="109"/>
      <c r="G267" s="195">
        <f>VLOOKUP(E267,別表３!$B$9:$I$14,7,FALSE)</f>
        <v>0</v>
      </c>
      <c r="H267" s="195">
        <f>VLOOKUP($F267,別表３!$B$9:$I$14,7,FALSE)</f>
        <v>0</v>
      </c>
      <c r="I267" s="195">
        <f>VLOOKUP($F267,別表３!$B$9:$I$14,7,FALSE)</f>
        <v>0</v>
      </c>
      <c r="J267" s="195">
        <f>IF(F267=5,別表２!$E$4,0)</f>
        <v>0</v>
      </c>
      <c r="K267" s="195">
        <f>VLOOKUP($F267,別表３!$B$9:$I$14,5,FALSE)</f>
        <v>0</v>
      </c>
      <c r="L267" s="240" t="str">
        <f>IF(F267="","",VLOOKUP(F267,別表３!$B$9:$D$14,3,FALSE))</f>
        <v/>
      </c>
      <c r="M267" s="98"/>
      <c r="N267" s="98"/>
      <c r="O267" s="241">
        <f t="shared" si="30"/>
        <v>0</v>
      </c>
      <c r="P267" s="7">
        <f t="shared" si="41"/>
        <v>0</v>
      </c>
      <c r="Q267" s="7">
        <f t="shared" si="32"/>
        <v>0</v>
      </c>
      <c r="R267" s="7">
        <f t="shared" si="33"/>
        <v>0</v>
      </c>
      <c r="S267" s="7" t="str">
        <f t="shared" si="34"/>
        <v/>
      </c>
      <c r="T267" s="7" t="str">
        <f t="shared" si="35"/>
        <v/>
      </c>
    </row>
    <row r="268" spans="1:20" ht="15.95" hidden="1" customHeight="1">
      <c r="A268" s="239" t="s">
        <v>1412</v>
      </c>
      <c r="B268" s="105"/>
      <c r="C268" s="108"/>
      <c r="D268" s="108"/>
      <c r="E268" s="109"/>
      <c r="F268" s="109"/>
      <c r="G268" s="195">
        <f>VLOOKUP(E268,別表３!$B$9:$I$14,7,FALSE)</f>
        <v>0</v>
      </c>
      <c r="H268" s="195">
        <f>VLOOKUP($F268,別表３!$B$9:$I$14,7,FALSE)</f>
        <v>0</v>
      </c>
      <c r="I268" s="195">
        <f>VLOOKUP($F268,別表３!$B$9:$I$14,7,FALSE)</f>
        <v>0</v>
      </c>
      <c r="J268" s="195">
        <f>IF(F268=5,別表２!$E$4,0)</f>
        <v>0</v>
      </c>
      <c r="K268" s="195">
        <f>VLOOKUP($F268,別表３!$B$9:$I$14,5,FALSE)</f>
        <v>0</v>
      </c>
      <c r="L268" s="240" t="str">
        <f>IF(F268="","",VLOOKUP(F268,別表３!$B$9:$D$14,3,FALSE))</f>
        <v/>
      </c>
      <c r="M268" s="98"/>
      <c r="N268" s="98"/>
      <c r="O268" s="241">
        <f t="shared" si="30"/>
        <v>0</v>
      </c>
      <c r="P268" s="7">
        <f t="shared" si="41"/>
        <v>0</v>
      </c>
      <c r="Q268" s="7">
        <f t="shared" si="32"/>
        <v>0</v>
      </c>
      <c r="R268" s="7">
        <f t="shared" si="33"/>
        <v>0</v>
      </c>
      <c r="S268" s="7" t="str">
        <f t="shared" si="34"/>
        <v/>
      </c>
      <c r="T268" s="7" t="str">
        <f t="shared" si="35"/>
        <v/>
      </c>
    </row>
    <row r="269" spans="1:20" ht="15.95" hidden="1" customHeight="1">
      <c r="A269" s="239" t="s">
        <v>1413</v>
      </c>
      <c r="B269" s="105"/>
      <c r="C269" s="108"/>
      <c r="D269" s="108"/>
      <c r="E269" s="109"/>
      <c r="F269" s="109"/>
      <c r="G269" s="195">
        <f>VLOOKUP(E269,別表３!$B$9:$I$14,7,FALSE)</f>
        <v>0</v>
      </c>
      <c r="H269" s="195">
        <f>VLOOKUP($F269,別表３!$B$9:$I$14,7,FALSE)</f>
        <v>0</v>
      </c>
      <c r="I269" s="195">
        <f>VLOOKUP($F269,別表３!$B$9:$I$14,7,FALSE)</f>
        <v>0</v>
      </c>
      <c r="J269" s="195">
        <f>IF(F269=5,別表２!$E$4,0)</f>
        <v>0</v>
      </c>
      <c r="K269" s="195">
        <f>VLOOKUP($F269,別表３!$B$9:$I$14,5,FALSE)</f>
        <v>0</v>
      </c>
      <c r="L269" s="240" t="str">
        <f>IF(F269="","",VLOOKUP(F269,別表３!$B$9:$D$14,3,FALSE))</f>
        <v/>
      </c>
      <c r="M269" s="98"/>
      <c r="N269" s="98"/>
      <c r="O269" s="241">
        <f t="shared" si="30"/>
        <v>0</v>
      </c>
      <c r="P269" s="7">
        <f t="shared" si="41"/>
        <v>0</v>
      </c>
      <c r="Q269" s="7">
        <f t="shared" si="32"/>
        <v>0</v>
      </c>
      <c r="R269" s="7">
        <f t="shared" si="33"/>
        <v>0</v>
      </c>
      <c r="S269" s="7" t="str">
        <f t="shared" si="34"/>
        <v/>
      </c>
      <c r="T269" s="7" t="str">
        <f t="shared" si="35"/>
        <v/>
      </c>
    </row>
    <row r="270" spans="1:20" ht="15.95" hidden="1" customHeight="1">
      <c r="A270" s="239" t="s">
        <v>1414</v>
      </c>
      <c r="B270" s="105"/>
      <c r="C270" s="108"/>
      <c r="D270" s="108"/>
      <c r="E270" s="109"/>
      <c r="F270" s="109"/>
      <c r="G270" s="195">
        <f>VLOOKUP(E270,別表３!$B$9:$I$14,7,FALSE)</f>
        <v>0</v>
      </c>
      <c r="H270" s="195">
        <f>VLOOKUP($F270,別表３!$B$9:$I$14,7,FALSE)</f>
        <v>0</v>
      </c>
      <c r="I270" s="195">
        <f>VLOOKUP($F270,別表３!$B$9:$I$14,7,FALSE)</f>
        <v>0</v>
      </c>
      <c r="J270" s="195">
        <f>IF(F270=5,別表２!$E$4,0)</f>
        <v>0</v>
      </c>
      <c r="K270" s="195">
        <f>VLOOKUP($F270,別表３!$B$9:$I$14,5,FALSE)</f>
        <v>0</v>
      </c>
      <c r="L270" s="240" t="str">
        <f>IF(F270="","",VLOOKUP(F270,別表３!$B$9:$D$14,3,FALSE))</f>
        <v/>
      </c>
      <c r="M270" s="98"/>
      <c r="N270" s="98"/>
      <c r="O270" s="241">
        <f t="shared" si="30"/>
        <v>0</v>
      </c>
      <c r="P270" s="7">
        <f t="shared" si="41"/>
        <v>0</v>
      </c>
      <c r="Q270" s="7">
        <f t="shared" si="32"/>
        <v>0</v>
      </c>
      <c r="R270" s="7">
        <f t="shared" si="33"/>
        <v>0</v>
      </c>
      <c r="S270" s="7" t="str">
        <f t="shared" si="34"/>
        <v/>
      </c>
      <c r="T270" s="7" t="str">
        <f t="shared" si="35"/>
        <v/>
      </c>
    </row>
    <row r="271" spans="1:20" ht="15.95" hidden="1" customHeight="1">
      <c r="A271" s="239" t="s">
        <v>1415</v>
      </c>
      <c r="B271" s="105"/>
      <c r="C271" s="108"/>
      <c r="D271" s="108"/>
      <c r="E271" s="109"/>
      <c r="F271" s="109"/>
      <c r="G271" s="195">
        <f>VLOOKUP(E271,別表３!$B$9:$I$14,7,FALSE)</f>
        <v>0</v>
      </c>
      <c r="H271" s="195">
        <f>VLOOKUP($F271,別表３!$B$9:$I$14,7,FALSE)</f>
        <v>0</v>
      </c>
      <c r="I271" s="195">
        <f>VLOOKUP($F271,別表３!$B$9:$I$14,7,FALSE)</f>
        <v>0</v>
      </c>
      <c r="J271" s="195">
        <f>IF(F271=5,別表２!$E$4,0)</f>
        <v>0</v>
      </c>
      <c r="K271" s="195">
        <f>VLOOKUP($F271,別表３!$B$9:$I$14,5,FALSE)</f>
        <v>0</v>
      </c>
      <c r="L271" s="240" t="str">
        <f>IF(F271="","",VLOOKUP(F271,別表３!$B$9:$D$14,3,FALSE))</f>
        <v/>
      </c>
      <c r="M271" s="98"/>
      <c r="N271" s="98"/>
      <c r="O271" s="241">
        <f t="shared" si="30"/>
        <v>0</v>
      </c>
      <c r="P271" s="7">
        <f t="shared" si="41"/>
        <v>0</v>
      </c>
      <c r="Q271" s="7">
        <f t="shared" si="32"/>
        <v>0</v>
      </c>
      <c r="R271" s="7">
        <f t="shared" si="33"/>
        <v>0</v>
      </c>
      <c r="S271" s="7" t="str">
        <f t="shared" si="34"/>
        <v/>
      </c>
      <c r="T271" s="7" t="str">
        <f t="shared" si="35"/>
        <v/>
      </c>
    </row>
    <row r="272" spans="1:20" ht="15.95" hidden="1" customHeight="1">
      <c r="A272" s="239" t="s">
        <v>1416</v>
      </c>
      <c r="B272" s="105"/>
      <c r="C272" s="109"/>
      <c r="D272" s="109"/>
      <c r="E272" s="109"/>
      <c r="F272" s="109"/>
      <c r="G272" s="195">
        <f>VLOOKUP(E272,別表３!$B$9:$I$14,7,FALSE)</f>
        <v>0</v>
      </c>
      <c r="H272" s="195">
        <f>VLOOKUP($F272,別表３!$B$9:$I$14,7,FALSE)</f>
        <v>0</v>
      </c>
      <c r="I272" s="195">
        <f>VLOOKUP($F272,別表３!$B$9:$I$14,7,FALSE)</f>
        <v>0</v>
      </c>
      <c r="J272" s="195">
        <f>IF(F272=5,別表２!$E$4,0)</f>
        <v>0</v>
      </c>
      <c r="K272" s="195">
        <f>VLOOKUP($F272,別表３!$B$9:$I$14,5,FALSE)</f>
        <v>0</v>
      </c>
      <c r="L272" s="240" t="str">
        <f>IF(F272="","",VLOOKUP(F272,別表３!$B$9:$D$14,3,FALSE))</f>
        <v/>
      </c>
      <c r="M272" s="98"/>
      <c r="N272" s="98"/>
      <c r="O272" s="241">
        <f t="shared" si="30"/>
        <v>0</v>
      </c>
      <c r="P272" s="7">
        <f t="shared" si="41"/>
        <v>0</v>
      </c>
      <c r="Q272" s="7">
        <f t="shared" si="32"/>
        <v>0</v>
      </c>
      <c r="R272" s="7">
        <f t="shared" si="33"/>
        <v>0</v>
      </c>
      <c r="S272" s="7" t="str">
        <f t="shared" si="34"/>
        <v/>
      </c>
      <c r="T272" s="7" t="str">
        <f t="shared" si="35"/>
        <v/>
      </c>
    </row>
    <row r="273" spans="1:20" ht="15.95" hidden="1" customHeight="1">
      <c r="A273" s="239" t="s">
        <v>1417</v>
      </c>
      <c r="B273" s="105"/>
      <c r="C273" s="109"/>
      <c r="D273" s="109"/>
      <c r="E273" s="109"/>
      <c r="F273" s="109"/>
      <c r="G273" s="195">
        <f>VLOOKUP(E273,別表３!$B$9:$I$14,7,FALSE)</f>
        <v>0</v>
      </c>
      <c r="H273" s="195">
        <f>VLOOKUP($F273,別表３!$B$9:$I$14,7,FALSE)</f>
        <v>0</v>
      </c>
      <c r="I273" s="195">
        <f>VLOOKUP($F273,別表３!$B$9:$I$14,7,FALSE)</f>
        <v>0</v>
      </c>
      <c r="J273" s="195">
        <f>IF(F273=5,別表２!$E$4,0)</f>
        <v>0</v>
      </c>
      <c r="K273" s="195">
        <f>VLOOKUP($F273,別表３!$B$9:$I$14,5,FALSE)</f>
        <v>0</v>
      </c>
      <c r="L273" s="240" t="str">
        <f>IF(F273="","",VLOOKUP(F273,別表３!$B$9:$D$14,3,FALSE))</f>
        <v/>
      </c>
      <c r="M273" s="98"/>
      <c r="N273" s="98"/>
      <c r="O273" s="241">
        <f t="shared" si="30"/>
        <v>0</v>
      </c>
      <c r="P273" s="7">
        <f t="shared" si="41"/>
        <v>0</v>
      </c>
      <c r="Q273" s="7">
        <f t="shared" si="32"/>
        <v>0</v>
      </c>
      <c r="R273" s="7">
        <f t="shared" si="33"/>
        <v>0</v>
      </c>
      <c r="S273" s="7" t="str">
        <f t="shared" si="34"/>
        <v/>
      </c>
      <c r="T273" s="7" t="str">
        <f t="shared" si="35"/>
        <v/>
      </c>
    </row>
    <row r="274" spans="1:20" ht="15.95" hidden="1" customHeight="1">
      <c r="A274" s="239" t="s">
        <v>1418</v>
      </c>
      <c r="B274" s="105"/>
      <c r="C274" s="109"/>
      <c r="D274" s="109"/>
      <c r="E274" s="109"/>
      <c r="F274" s="109"/>
      <c r="G274" s="195">
        <f>VLOOKUP(E274,別表３!$B$9:$I$14,7,FALSE)</f>
        <v>0</v>
      </c>
      <c r="H274" s="195">
        <f>VLOOKUP($F274,別表３!$B$9:$I$14,7,FALSE)</f>
        <v>0</v>
      </c>
      <c r="I274" s="195">
        <f>VLOOKUP($F274,別表３!$B$9:$I$14,7,FALSE)</f>
        <v>0</v>
      </c>
      <c r="J274" s="195">
        <f>IF(F274=5,別表２!$E$4,0)</f>
        <v>0</v>
      </c>
      <c r="K274" s="195">
        <f>VLOOKUP($F274,別表３!$B$9:$I$14,5,FALSE)</f>
        <v>0</v>
      </c>
      <c r="L274" s="240" t="str">
        <f>IF(F274="","",VLOOKUP(F274,別表３!$B$9:$D$14,3,FALSE))</f>
        <v/>
      </c>
      <c r="M274" s="98"/>
      <c r="N274" s="98"/>
      <c r="O274" s="241">
        <f t="shared" si="30"/>
        <v>0</v>
      </c>
      <c r="P274" s="7">
        <f t="shared" si="41"/>
        <v>0</v>
      </c>
      <c r="Q274" s="7">
        <f t="shared" si="32"/>
        <v>0</v>
      </c>
      <c r="R274" s="7">
        <f t="shared" si="33"/>
        <v>0</v>
      </c>
      <c r="S274" s="7" t="str">
        <f t="shared" si="34"/>
        <v/>
      </c>
      <c r="T274" s="7" t="str">
        <f t="shared" si="35"/>
        <v/>
      </c>
    </row>
    <row r="275" spans="1:20" ht="15.95" hidden="1" customHeight="1">
      <c r="A275" s="239" t="s">
        <v>1419</v>
      </c>
      <c r="B275" s="105"/>
      <c r="C275" s="109"/>
      <c r="D275" s="109"/>
      <c r="E275" s="109"/>
      <c r="F275" s="109"/>
      <c r="G275" s="195">
        <f>VLOOKUP(E275,別表３!$B$9:$I$14,7,FALSE)</f>
        <v>0</v>
      </c>
      <c r="H275" s="195">
        <f>VLOOKUP($F275,別表３!$B$9:$I$14,7,FALSE)</f>
        <v>0</v>
      </c>
      <c r="I275" s="195">
        <f>VLOOKUP($F275,別表３!$B$9:$I$14,7,FALSE)</f>
        <v>0</v>
      </c>
      <c r="J275" s="195">
        <f>IF(F275=5,別表２!$E$4,0)</f>
        <v>0</v>
      </c>
      <c r="K275" s="195">
        <f>VLOOKUP($F275,別表３!$B$9:$I$14,5,FALSE)</f>
        <v>0</v>
      </c>
      <c r="L275" s="240" t="str">
        <f>IF(F275="","",VLOOKUP(F275,別表３!$B$9:$D$14,3,FALSE))</f>
        <v/>
      </c>
      <c r="M275" s="98"/>
      <c r="N275" s="98"/>
      <c r="O275" s="241">
        <f t="shared" si="30"/>
        <v>0</v>
      </c>
      <c r="P275" s="7">
        <f t="shared" si="41"/>
        <v>0</v>
      </c>
      <c r="Q275" s="7">
        <f t="shared" si="32"/>
        <v>0</v>
      </c>
      <c r="R275" s="7">
        <f t="shared" si="33"/>
        <v>0</v>
      </c>
      <c r="S275" s="7" t="str">
        <f t="shared" si="34"/>
        <v/>
      </c>
      <c r="T275" s="7" t="str">
        <f t="shared" si="35"/>
        <v/>
      </c>
    </row>
    <row r="276" spans="1:20" ht="15.95" hidden="1" customHeight="1">
      <c r="A276" s="239" t="s">
        <v>1420</v>
      </c>
      <c r="B276" s="105"/>
      <c r="C276" s="109"/>
      <c r="D276" s="109"/>
      <c r="E276" s="109"/>
      <c r="F276" s="109"/>
      <c r="G276" s="195">
        <f>VLOOKUP(E276,別表３!$B$9:$I$14,7,FALSE)</f>
        <v>0</v>
      </c>
      <c r="H276" s="195">
        <f>VLOOKUP($F276,別表３!$B$9:$I$14,7,FALSE)</f>
        <v>0</v>
      </c>
      <c r="I276" s="195">
        <f>VLOOKUP($F276,別表３!$B$9:$I$14,7,FALSE)</f>
        <v>0</v>
      </c>
      <c r="J276" s="195">
        <f>IF(F276=5,別表２!$E$4,0)</f>
        <v>0</v>
      </c>
      <c r="K276" s="195">
        <f>VLOOKUP($F276,別表３!$B$9:$I$14,5,FALSE)</f>
        <v>0</v>
      </c>
      <c r="L276" s="240" t="str">
        <f>IF(F276="","",VLOOKUP(F276,別表３!$B$9:$D$14,3,FALSE))</f>
        <v/>
      </c>
      <c r="M276" s="98"/>
      <c r="N276" s="98"/>
      <c r="O276" s="241">
        <f t="shared" si="30"/>
        <v>0</v>
      </c>
      <c r="P276" s="7">
        <f t="shared" si="41"/>
        <v>0</v>
      </c>
      <c r="Q276" s="7">
        <f t="shared" si="32"/>
        <v>0</v>
      </c>
      <c r="R276" s="7">
        <f t="shared" si="33"/>
        <v>0</v>
      </c>
      <c r="S276" s="7" t="str">
        <f t="shared" si="34"/>
        <v/>
      </c>
      <c r="T276" s="7" t="str">
        <f t="shared" si="35"/>
        <v/>
      </c>
    </row>
    <row r="277" spans="1:20" ht="15.95" hidden="1" customHeight="1">
      <c r="A277" s="239" t="s">
        <v>1421</v>
      </c>
      <c r="B277" s="105"/>
      <c r="C277" s="109"/>
      <c r="D277" s="109"/>
      <c r="E277" s="109"/>
      <c r="F277" s="109"/>
      <c r="G277" s="195">
        <f>VLOOKUP(E277,別表３!$B$9:$I$14,7,FALSE)</f>
        <v>0</v>
      </c>
      <c r="H277" s="195">
        <f>VLOOKUP($F277,別表３!$B$9:$I$14,7,FALSE)</f>
        <v>0</v>
      </c>
      <c r="I277" s="195">
        <f>VLOOKUP($F277,別表３!$B$9:$I$14,7,FALSE)</f>
        <v>0</v>
      </c>
      <c r="J277" s="195">
        <f>IF(F277=5,別表２!$E$4,0)</f>
        <v>0</v>
      </c>
      <c r="K277" s="195">
        <f>VLOOKUP($F277,別表３!$B$9:$I$14,5,FALSE)</f>
        <v>0</v>
      </c>
      <c r="L277" s="240" t="str">
        <f>IF(F277="","",VLOOKUP(F277,別表３!$B$9:$D$14,3,FALSE))</f>
        <v/>
      </c>
      <c r="M277" s="98"/>
      <c r="N277" s="98"/>
      <c r="O277" s="241">
        <f t="shared" si="30"/>
        <v>0</v>
      </c>
      <c r="P277" s="7">
        <f t="shared" si="41"/>
        <v>0</v>
      </c>
      <c r="Q277" s="7">
        <f t="shared" si="32"/>
        <v>0</v>
      </c>
      <c r="R277" s="7">
        <f t="shared" si="33"/>
        <v>0</v>
      </c>
      <c r="S277" s="7" t="str">
        <f t="shared" si="34"/>
        <v/>
      </c>
      <c r="T277" s="7" t="str">
        <f t="shared" si="35"/>
        <v/>
      </c>
    </row>
    <row r="278" spans="1:20" ht="15.95" hidden="1" customHeight="1">
      <c r="A278" s="239" t="s">
        <v>1422</v>
      </c>
      <c r="B278" s="105"/>
      <c r="C278" s="108"/>
      <c r="D278" s="108"/>
      <c r="E278" s="109"/>
      <c r="F278" s="109"/>
      <c r="G278" s="195">
        <f>VLOOKUP(E278,別表３!$B$9:$I$14,7,FALSE)</f>
        <v>0</v>
      </c>
      <c r="H278" s="195">
        <f>VLOOKUP($F278,別表３!$B$9:$I$14,7,FALSE)</f>
        <v>0</v>
      </c>
      <c r="I278" s="195">
        <f>VLOOKUP($F278,別表３!$B$9:$I$14,7,FALSE)</f>
        <v>0</v>
      </c>
      <c r="J278" s="195">
        <f>IF(F278=5,別表２!$E$4,0)</f>
        <v>0</v>
      </c>
      <c r="K278" s="195">
        <f>VLOOKUP($F278,別表３!$B$9:$I$14,5,FALSE)</f>
        <v>0</v>
      </c>
      <c r="L278" s="240" t="str">
        <f>IF(F278="","",VLOOKUP(F278,別表３!$B$9:$D$14,3,FALSE))</f>
        <v/>
      </c>
      <c r="M278" s="98"/>
      <c r="N278" s="98"/>
      <c r="O278" s="241">
        <f t="shared" si="30"/>
        <v>0</v>
      </c>
      <c r="P278" s="7">
        <f t="shared" si="41"/>
        <v>0</v>
      </c>
      <c r="Q278" s="7">
        <f t="shared" si="32"/>
        <v>0</v>
      </c>
      <c r="R278" s="7">
        <f t="shared" si="33"/>
        <v>0</v>
      </c>
      <c r="S278" s="7" t="str">
        <f t="shared" si="34"/>
        <v/>
      </c>
      <c r="T278" s="7" t="str">
        <f t="shared" si="35"/>
        <v/>
      </c>
    </row>
    <row r="279" spans="1:20" ht="15.95" hidden="1" customHeight="1">
      <c r="A279" s="239" t="s">
        <v>1423</v>
      </c>
      <c r="B279" s="105"/>
      <c r="C279" s="108"/>
      <c r="D279" s="108"/>
      <c r="E279" s="109"/>
      <c r="F279" s="109"/>
      <c r="G279" s="195">
        <f>VLOOKUP(E279,別表３!$B$9:$I$14,7,FALSE)</f>
        <v>0</v>
      </c>
      <c r="H279" s="195">
        <f>VLOOKUP($F279,別表３!$B$9:$I$14,7,FALSE)</f>
        <v>0</v>
      </c>
      <c r="I279" s="195">
        <f>VLOOKUP($F279,別表３!$B$9:$I$14,7,FALSE)</f>
        <v>0</v>
      </c>
      <c r="J279" s="195">
        <f>IF(F279=5,別表２!$E$4,0)</f>
        <v>0</v>
      </c>
      <c r="K279" s="195">
        <f>VLOOKUP($F279,別表３!$B$9:$I$14,5,FALSE)</f>
        <v>0</v>
      </c>
      <c r="L279" s="240" t="str">
        <f>IF(F279="","",VLOOKUP(F279,別表３!$B$9:$D$14,3,FALSE))</f>
        <v/>
      </c>
      <c r="M279" s="98"/>
      <c r="N279" s="98"/>
      <c r="O279" s="241">
        <f t="shared" si="30"/>
        <v>0</v>
      </c>
      <c r="P279" s="7">
        <f t="shared" si="41"/>
        <v>0</v>
      </c>
      <c r="Q279" s="7">
        <f t="shared" si="32"/>
        <v>0</v>
      </c>
      <c r="R279" s="7">
        <f t="shared" si="33"/>
        <v>0</v>
      </c>
      <c r="S279" s="7" t="str">
        <f t="shared" si="34"/>
        <v/>
      </c>
      <c r="T279" s="7" t="str">
        <f t="shared" si="35"/>
        <v/>
      </c>
    </row>
    <row r="280" spans="1:20" ht="15.95" hidden="1" customHeight="1">
      <c r="A280" s="239" t="s">
        <v>1424</v>
      </c>
      <c r="B280" s="105"/>
      <c r="C280" s="108"/>
      <c r="D280" s="108"/>
      <c r="E280" s="109"/>
      <c r="F280" s="109"/>
      <c r="G280" s="195">
        <f>VLOOKUP(E280,別表３!$B$9:$I$14,7,FALSE)</f>
        <v>0</v>
      </c>
      <c r="H280" s="195">
        <f>VLOOKUP($F280,別表３!$B$9:$I$14,7,FALSE)</f>
        <v>0</v>
      </c>
      <c r="I280" s="195">
        <f>VLOOKUP($F280,別表３!$B$9:$I$14,7,FALSE)</f>
        <v>0</v>
      </c>
      <c r="J280" s="195">
        <f>IF(F280=5,別表２!$E$4,0)</f>
        <v>0</v>
      </c>
      <c r="K280" s="195">
        <f>VLOOKUP($F280,別表３!$B$9:$I$14,5,FALSE)</f>
        <v>0</v>
      </c>
      <c r="L280" s="240" t="str">
        <f>IF(F280="","",VLOOKUP(F280,別表３!$B$9:$D$14,3,FALSE))</f>
        <v/>
      </c>
      <c r="M280" s="98"/>
      <c r="N280" s="98"/>
      <c r="O280" s="241">
        <f t="shared" si="30"/>
        <v>0</v>
      </c>
      <c r="P280" s="7">
        <f>IF(E280=5,G280,0)</f>
        <v>0</v>
      </c>
      <c r="Q280" s="7">
        <f t="shared" si="32"/>
        <v>0</v>
      </c>
      <c r="R280" s="7">
        <f t="shared" si="33"/>
        <v>0</v>
      </c>
      <c r="S280" s="7" t="str">
        <f t="shared" si="34"/>
        <v/>
      </c>
      <c r="T280" s="7" t="str">
        <f t="shared" si="35"/>
        <v/>
      </c>
    </row>
    <row r="281" spans="1:20" s="223" customFormat="1" ht="15.95" hidden="1" customHeight="1">
      <c r="A281" s="239" t="s">
        <v>1425</v>
      </c>
      <c r="B281" s="105"/>
      <c r="C281" s="108"/>
      <c r="D281" s="108"/>
      <c r="E281" s="108"/>
      <c r="F281" s="108"/>
      <c r="G281" s="243">
        <f>VLOOKUP(E281,別表３!$B$9:$I$14,7,FALSE)</f>
        <v>0</v>
      </c>
      <c r="H281" s="243">
        <f>VLOOKUP($F281,別表３!$B$9:$I$14,7,FALSE)</f>
        <v>0</v>
      </c>
      <c r="I281" s="243">
        <f>VLOOKUP($F281,別表３!$B$9:$I$14,7,FALSE)</f>
        <v>0</v>
      </c>
      <c r="J281" s="243">
        <f>IF(F281=5,別表２!$E$4,0)</f>
        <v>0</v>
      </c>
      <c r="K281" s="243">
        <f>VLOOKUP($F281,別表３!$B$9:$I$14,5,FALSE)</f>
        <v>0</v>
      </c>
      <c r="L281" s="244" t="str">
        <f>IF(F281="","",VLOOKUP(F281,別表３!$B$9:$D$14,3,FALSE))</f>
        <v/>
      </c>
      <c r="M281" s="103"/>
      <c r="N281" s="103"/>
      <c r="O281" s="245">
        <f t="shared" si="30"/>
        <v>0</v>
      </c>
      <c r="P281" s="7">
        <f t="shared" ref="P281:P301" si="42">IF(E281=5,G281,0)</f>
        <v>0</v>
      </c>
      <c r="Q281" s="7">
        <f t="shared" si="32"/>
        <v>0</v>
      </c>
      <c r="R281" s="7">
        <f t="shared" si="33"/>
        <v>0</v>
      </c>
      <c r="S281" s="7" t="str">
        <f t="shared" si="34"/>
        <v/>
      </c>
      <c r="T281" s="7" t="str">
        <f t="shared" si="35"/>
        <v/>
      </c>
    </row>
    <row r="282" spans="1:20" s="223" customFormat="1" ht="15.95" hidden="1" customHeight="1">
      <c r="A282" s="239" t="s">
        <v>1426</v>
      </c>
      <c r="B282" s="105"/>
      <c r="C282" s="108"/>
      <c r="D282" s="108"/>
      <c r="E282" s="108"/>
      <c r="F282" s="108"/>
      <c r="G282" s="243">
        <f>VLOOKUP(E282,別表３!$B$9:$I$14,7,FALSE)</f>
        <v>0</v>
      </c>
      <c r="H282" s="243">
        <f>VLOOKUP($F282,別表３!$B$9:$I$14,7,FALSE)</f>
        <v>0</v>
      </c>
      <c r="I282" s="243">
        <f>VLOOKUP($F282,別表３!$B$9:$I$14,7,FALSE)</f>
        <v>0</v>
      </c>
      <c r="J282" s="243">
        <f>IF(F282=5,別表２!$E$4,0)</f>
        <v>0</v>
      </c>
      <c r="K282" s="243">
        <f>VLOOKUP($F282,別表３!$B$9:$I$14,5,FALSE)</f>
        <v>0</v>
      </c>
      <c r="L282" s="244" t="str">
        <f>IF(F282="","",VLOOKUP(F282,別表３!$B$9:$D$14,3,FALSE))</f>
        <v/>
      </c>
      <c r="M282" s="103"/>
      <c r="N282" s="103"/>
      <c r="O282" s="245">
        <f t="shared" si="30"/>
        <v>0</v>
      </c>
      <c r="P282" s="7">
        <f t="shared" si="42"/>
        <v>0</v>
      </c>
      <c r="Q282" s="7">
        <f t="shared" si="32"/>
        <v>0</v>
      </c>
      <c r="R282" s="7">
        <f t="shared" si="33"/>
        <v>0</v>
      </c>
      <c r="S282" s="7" t="str">
        <f t="shared" si="34"/>
        <v/>
      </c>
      <c r="T282" s="7" t="str">
        <f t="shared" si="35"/>
        <v/>
      </c>
    </row>
    <row r="283" spans="1:20" s="223" customFormat="1" ht="15.95" hidden="1" customHeight="1">
      <c r="A283" s="239" t="s">
        <v>1427</v>
      </c>
      <c r="B283" s="105"/>
      <c r="C283" s="110"/>
      <c r="D283" s="110"/>
      <c r="E283" s="108"/>
      <c r="F283" s="108"/>
      <c r="G283" s="243">
        <f>VLOOKUP(E283,別表３!$B$9:$I$14,7,FALSE)</f>
        <v>0</v>
      </c>
      <c r="H283" s="243">
        <f>VLOOKUP($F283,別表３!$B$9:$I$14,7,FALSE)</f>
        <v>0</v>
      </c>
      <c r="I283" s="243">
        <f>VLOOKUP($F283,別表３!$B$9:$I$14,7,FALSE)</f>
        <v>0</v>
      </c>
      <c r="J283" s="243">
        <f>IF(F283=5,別表２!$E$4,0)</f>
        <v>0</v>
      </c>
      <c r="K283" s="243">
        <f>VLOOKUP($F283,別表３!$B$9:$I$14,5,FALSE)</f>
        <v>0</v>
      </c>
      <c r="L283" s="244" t="str">
        <f>IF(F283="","",VLOOKUP(F283,別表３!$B$9:$D$14,3,FALSE))</f>
        <v/>
      </c>
      <c r="M283" s="103"/>
      <c r="N283" s="103"/>
      <c r="O283" s="245">
        <f t="shared" si="30"/>
        <v>0</v>
      </c>
      <c r="P283" s="7">
        <f t="shared" si="42"/>
        <v>0</v>
      </c>
      <c r="Q283" s="7">
        <f t="shared" si="32"/>
        <v>0</v>
      </c>
      <c r="R283" s="7">
        <f t="shared" si="33"/>
        <v>0</v>
      </c>
      <c r="S283" s="7" t="str">
        <f t="shared" si="34"/>
        <v/>
      </c>
      <c r="T283" s="7" t="str">
        <f t="shared" si="35"/>
        <v/>
      </c>
    </row>
    <row r="284" spans="1:20" s="223" customFormat="1" ht="15.95" hidden="1" customHeight="1">
      <c r="A284" s="239" t="s">
        <v>1428</v>
      </c>
      <c r="B284" s="105"/>
      <c r="C284" s="108"/>
      <c r="D284" s="108"/>
      <c r="E284" s="108"/>
      <c r="F284" s="108"/>
      <c r="G284" s="243">
        <f>VLOOKUP(E284,別表３!$B$9:$I$14,7,FALSE)</f>
        <v>0</v>
      </c>
      <c r="H284" s="243">
        <f>VLOOKUP($F284,別表３!$B$9:$I$14,7,FALSE)</f>
        <v>0</v>
      </c>
      <c r="I284" s="243">
        <f>VLOOKUP($F284,別表３!$B$9:$I$14,7,FALSE)</f>
        <v>0</v>
      </c>
      <c r="J284" s="243">
        <f>IF(F284=5,別表２!$E$4,0)</f>
        <v>0</v>
      </c>
      <c r="K284" s="243">
        <f>VLOOKUP($F284,別表３!$B$9:$I$14,5,FALSE)</f>
        <v>0</v>
      </c>
      <c r="L284" s="244" t="str">
        <f>IF(F284="","",VLOOKUP(F284,別表３!$B$9:$D$14,3,FALSE))</f>
        <v/>
      </c>
      <c r="M284" s="103"/>
      <c r="N284" s="103"/>
      <c r="O284" s="245">
        <f t="shared" si="30"/>
        <v>0</v>
      </c>
      <c r="P284" s="7">
        <f t="shared" si="42"/>
        <v>0</v>
      </c>
      <c r="Q284" s="7">
        <f t="shared" si="32"/>
        <v>0</v>
      </c>
      <c r="R284" s="7">
        <f t="shared" si="33"/>
        <v>0</v>
      </c>
      <c r="S284" s="7" t="str">
        <f t="shared" si="34"/>
        <v/>
      </c>
      <c r="T284" s="7" t="str">
        <f t="shared" si="35"/>
        <v/>
      </c>
    </row>
    <row r="285" spans="1:20" ht="15.95" hidden="1" customHeight="1">
      <c r="A285" s="239" t="s">
        <v>1429</v>
      </c>
      <c r="B285" s="105"/>
      <c r="C285" s="108"/>
      <c r="D285" s="108"/>
      <c r="E285" s="109"/>
      <c r="F285" s="109"/>
      <c r="G285" s="195">
        <f>VLOOKUP(E285,別表３!$B$9:$I$14,7,FALSE)</f>
        <v>0</v>
      </c>
      <c r="H285" s="195">
        <f>VLOOKUP($F285,別表３!$B$9:$I$14,7,FALSE)</f>
        <v>0</v>
      </c>
      <c r="I285" s="195">
        <f>VLOOKUP($F285,別表３!$B$9:$I$14,7,FALSE)</f>
        <v>0</v>
      </c>
      <c r="J285" s="195">
        <f>IF(F285=5,別表２!$E$4,0)</f>
        <v>0</v>
      </c>
      <c r="K285" s="195">
        <f>VLOOKUP($F285,別表３!$B$9:$I$14,5,FALSE)</f>
        <v>0</v>
      </c>
      <c r="L285" s="240" t="str">
        <f>IF(F285="","",VLOOKUP(F285,別表３!$B$9:$D$14,3,FALSE))</f>
        <v/>
      </c>
      <c r="M285" s="98"/>
      <c r="N285" s="98"/>
      <c r="O285" s="241">
        <f t="shared" si="30"/>
        <v>0</v>
      </c>
      <c r="P285" s="7">
        <f t="shared" si="42"/>
        <v>0</v>
      </c>
      <c r="Q285" s="7">
        <f t="shared" si="32"/>
        <v>0</v>
      </c>
      <c r="R285" s="7">
        <f t="shared" si="33"/>
        <v>0</v>
      </c>
      <c r="S285" s="7" t="str">
        <f t="shared" si="34"/>
        <v/>
      </c>
      <c r="T285" s="7" t="str">
        <f t="shared" si="35"/>
        <v/>
      </c>
    </row>
    <row r="286" spans="1:20" ht="15.95" hidden="1" customHeight="1">
      <c r="A286" s="239" t="s">
        <v>1430</v>
      </c>
      <c r="B286" s="105"/>
      <c r="C286" s="108"/>
      <c r="D286" s="108"/>
      <c r="E286" s="109"/>
      <c r="F286" s="109"/>
      <c r="G286" s="195">
        <f>VLOOKUP(E286,別表３!$B$9:$I$14,7,FALSE)</f>
        <v>0</v>
      </c>
      <c r="H286" s="195">
        <f>VLOOKUP($F286,別表３!$B$9:$I$14,7,FALSE)</f>
        <v>0</v>
      </c>
      <c r="I286" s="195">
        <f>VLOOKUP($F286,別表３!$B$9:$I$14,7,FALSE)</f>
        <v>0</v>
      </c>
      <c r="J286" s="195">
        <f>IF(F286=5,別表２!$E$4,0)</f>
        <v>0</v>
      </c>
      <c r="K286" s="195">
        <f>VLOOKUP($F286,別表３!$B$9:$I$14,5,FALSE)</f>
        <v>0</v>
      </c>
      <c r="L286" s="240" t="str">
        <f>IF(F286="","",VLOOKUP(F286,別表３!$B$9:$D$14,3,FALSE))</f>
        <v/>
      </c>
      <c r="M286" s="98"/>
      <c r="N286" s="98"/>
      <c r="O286" s="241">
        <f t="shared" si="30"/>
        <v>0</v>
      </c>
      <c r="P286" s="7">
        <f t="shared" si="42"/>
        <v>0</v>
      </c>
      <c r="Q286" s="7">
        <f t="shared" si="32"/>
        <v>0</v>
      </c>
      <c r="R286" s="7">
        <f t="shared" si="33"/>
        <v>0</v>
      </c>
      <c r="S286" s="7" t="str">
        <f t="shared" si="34"/>
        <v/>
      </c>
      <c r="T286" s="7" t="str">
        <f t="shared" si="35"/>
        <v/>
      </c>
    </row>
    <row r="287" spans="1:20" ht="15.95" hidden="1" customHeight="1">
      <c r="A287" s="239" t="s">
        <v>1431</v>
      </c>
      <c r="B287" s="105"/>
      <c r="C287" s="108"/>
      <c r="D287" s="108"/>
      <c r="E287" s="109"/>
      <c r="F287" s="109"/>
      <c r="G287" s="195">
        <f>VLOOKUP(E287,別表３!$B$9:$I$14,7,FALSE)</f>
        <v>0</v>
      </c>
      <c r="H287" s="195">
        <f>VLOOKUP($F287,別表３!$B$9:$I$14,7,FALSE)</f>
        <v>0</v>
      </c>
      <c r="I287" s="195">
        <f>VLOOKUP($F287,別表３!$B$9:$I$14,7,FALSE)</f>
        <v>0</v>
      </c>
      <c r="J287" s="195">
        <f>IF(F287=5,別表２!$E$4,0)</f>
        <v>0</v>
      </c>
      <c r="K287" s="195">
        <f>VLOOKUP($F287,別表３!$B$9:$I$14,5,FALSE)</f>
        <v>0</v>
      </c>
      <c r="L287" s="240" t="str">
        <f>IF(F287="","",VLOOKUP(F287,別表３!$B$9:$D$14,3,FALSE))</f>
        <v/>
      </c>
      <c r="M287" s="98"/>
      <c r="N287" s="98"/>
      <c r="O287" s="241">
        <f t="shared" si="30"/>
        <v>0</v>
      </c>
      <c r="P287" s="7">
        <f t="shared" si="42"/>
        <v>0</v>
      </c>
      <c r="Q287" s="7">
        <f t="shared" si="32"/>
        <v>0</v>
      </c>
      <c r="R287" s="7">
        <f t="shared" si="33"/>
        <v>0</v>
      </c>
      <c r="S287" s="7" t="str">
        <f t="shared" si="34"/>
        <v/>
      </c>
      <c r="T287" s="7" t="str">
        <f t="shared" si="35"/>
        <v/>
      </c>
    </row>
    <row r="288" spans="1:20" ht="15.95" hidden="1" customHeight="1">
      <c r="A288" s="239" t="s">
        <v>1432</v>
      </c>
      <c r="B288" s="105"/>
      <c r="C288" s="108"/>
      <c r="D288" s="108"/>
      <c r="E288" s="109"/>
      <c r="F288" s="109"/>
      <c r="G288" s="195">
        <f>VLOOKUP(E288,別表３!$B$9:$I$14,7,FALSE)</f>
        <v>0</v>
      </c>
      <c r="H288" s="195">
        <f>VLOOKUP($F288,別表３!$B$9:$I$14,7,FALSE)</f>
        <v>0</v>
      </c>
      <c r="I288" s="195">
        <f>VLOOKUP($F288,別表３!$B$9:$I$14,7,FALSE)</f>
        <v>0</v>
      </c>
      <c r="J288" s="195">
        <f>IF(F288=5,別表２!$E$4,0)</f>
        <v>0</v>
      </c>
      <c r="K288" s="195">
        <f>VLOOKUP($F288,別表３!$B$9:$I$14,5,FALSE)</f>
        <v>0</v>
      </c>
      <c r="L288" s="240" t="str">
        <f>IF(F288="","",VLOOKUP(F288,別表３!$B$9:$D$14,3,FALSE))</f>
        <v/>
      </c>
      <c r="M288" s="98"/>
      <c r="N288" s="98"/>
      <c r="O288" s="241">
        <f t="shared" si="30"/>
        <v>0</v>
      </c>
      <c r="P288" s="7">
        <f t="shared" si="42"/>
        <v>0</v>
      </c>
      <c r="Q288" s="7">
        <f t="shared" si="32"/>
        <v>0</v>
      </c>
      <c r="R288" s="7">
        <f t="shared" si="33"/>
        <v>0</v>
      </c>
      <c r="S288" s="7" t="str">
        <f t="shared" si="34"/>
        <v/>
      </c>
      <c r="T288" s="7" t="str">
        <f t="shared" si="35"/>
        <v/>
      </c>
    </row>
    <row r="289" spans="1:20" ht="15.95" hidden="1" customHeight="1">
      <c r="A289" s="239" t="s">
        <v>1433</v>
      </c>
      <c r="B289" s="105"/>
      <c r="C289" s="108"/>
      <c r="D289" s="108"/>
      <c r="E289" s="109"/>
      <c r="F289" s="109"/>
      <c r="G289" s="195">
        <f>VLOOKUP(E289,別表３!$B$9:$I$14,7,FALSE)</f>
        <v>0</v>
      </c>
      <c r="H289" s="195">
        <f>VLOOKUP($F289,別表３!$B$9:$I$14,7,FALSE)</f>
        <v>0</v>
      </c>
      <c r="I289" s="195">
        <f>VLOOKUP($F289,別表３!$B$9:$I$14,7,FALSE)</f>
        <v>0</v>
      </c>
      <c r="J289" s="195">
        <f>IF(F289=5,別表２!$E$4,0)</f>
        <v>0</v>
      </c>
      <c r="K289" s="195">
        <f>VLOOKUP($F289,別表３!$B$9:$I$14,5,FALSE)</f>
        <v>0</v>
      </c>
      <c r="L289" s="240" t="str">
        <f>IF(F289="","",VLOOKUP(F289,別表３!$B$9:$D$14,3,FALSE))</f>
        <v/>
      </c>
      <c r="M289" s="98"/>
      <c r="N289" s="98"/>
      <c r="O289" s="241">
        <f t="shared" si="30"/>
        <v>0</v>
      </c>
      <c r="P289" s="7">
        <f t="shared" si="42"/>
        <v>0</v>
      </c>
      <c r="Q289" s="7">
        <f t="shared" si="32"/>
        <v>0</v>
      </c>
      <c r="R289" s="7">
        <f t="shared" si="33"/>
        <v>0</v>
      </c>
      <c r="S289" s="7" t="str">
        <f t="shared" si="34"/>
        <v/>
      </c>
      <c r="T289" s="7" t="str">
        <f t="shared" si="35"/>
        <v/>
      </c>
    </row>
    <row r="290" spans="1:20" ht="15.95" hidden="1" customHeight="1">
      <c r="A290" s="239" t="s">
        <v>1434</v>
      </c>
      <c r="B290" s="105"/>
      <c r="C290" s="108"/>
      <c r="D290" s="108"/>
      <c r="E290" s="109"/>
      <c r="F290" s="109"/>
      <c r="G290" s="195">
        <f>VLOOKUP(E290,別表３!$B$9:$I$14,7,FALSE)</f>
        <v>0</v>
      </c>
      <c r="H290" s="195">
        <f>VLOOKUP($F290,別表３!$B$9:$I$14,7,FALSE)</f>
        <v>0</v>
      </c>
      <c r="I290" s="195">
        <f>VLOOKUP($F290,別表３!$B$9:$I$14,7,FALSE)</f>
        <v>0</v>
      </c>
      <c r="J290" s="195">
        <f>IF(F290=5,別表２!$E$4,0)</f>
        <v>0</v>
      </c>
      <c r="K290" s="195">
        <f>VLOOKUP($F290,別表３!$B$9:$I$14,5,FALSE)</f>
        <v>0</v>
      </c>
      <c r="L290" s="240" t="str">
        <f>IF(F290="","",VLOOKUP(F290,別表３!$B$9:$D$14,3,FALSE))</f>
        <v/>
      </c>
      <c r="M290" s="98"/>
      <c r="N290" s="98"/>
      <c r="O290" s="241">
        <f t="shared" si="30"/>
        <v>0</v>
      </c>
      <c r="P290" s="7">
        <f t="shared" si="42"/>
        <v>0</v>
      </c>
      <c r="Q290" s="7">
        <f t="shared" si="32"/>
        <v>0</v>
      </c>
      <c r="R290" s="7">
        <f t="shared" si="33"/>
        <v>0</v>
      </c>
      <c r="S290" s="7" t="str">
        <f t="shared" si="34"/>
        <v/>
      </c>
      <c r="T290" s="7" t="str">
        <f t="shared" si="35"/>
        <v/>
      </c>
    </row>
    <row r="291" spans="1:20" ht="15.95" hidden="1" customHeight="1">
      <c r="A291" s="239" t="s">
        <v>1435</v>
      </c>
      <c r="B291" s="105"/>
      <c r="C291" s="109"/>
      <c r="D291" s="109"/>
      <c r="E291" s="109"/>
      <c r="F291" s="109"/>
      <c r="G291" s="195">
        <f>VLOOKUP(E291,別表３!$B$9:$I$14,7,FALSE)</f>
        <v>0</v>
      </c>
      <c r="H291" s="195">
        <f>VLOOKUP($F291,別表３!$B$9:$I$14,7,FALSE)</f>
        <v>0</v>
      </c>
      <c r="I291" s="195">
        <f>VLOOKUP($F291,別表３!$B$9:$I$14,7,FALSE)</f>
        <v>0</v>
      </c>
      <c r="J291" s="195">
        <f>IF(F291=5,別表２!$E$4,0)</f>
        <v>0</v>
      </c>
      <c r="K291" s="195">
        <f>VLOOKUP($F291,別表３!$B$9:$I$14,5,FALSE)</f>
        <v>0</v>
      </c>
      <c r="L291" s="240" t="str">
        <f>IF(F291="","",VLOOKUP(F291,別表３!$B$9:$D$14,3,FALSE))</f>
        <v/>
      </c>
      <c r="M291" s="98"/>
      <c r="N291" s="98"/>
      <c r="O291" s="241">
        <f t="shared" si="30"/>
        <v>0</v>
      </c>
      <c r="P291" s="7">
        <f t="shared" si="42"/>
        <v>0</v>
      </c>
      <c r="Q291" s="7">
        <f t="shared" si="32"/>
        <v>0</v>
      </c>
      <c r="R291" s="7">
        <f t="shared" si="33"/>
        <v>0</v>
      </c>
      <c r="S291" s="7" t="str">
        <f t="shared" si="34"/>
        <v/>
      </c>
      <c r="T291" s="7" t="str">
        <f t="shared" si="35"/>
        <v/>
      </c>
    </row>
    <row r="292" spans="1:20" ht="15.95" hidden="1" customHeight="1">
      <c r="A292" s="239" t="s">
        <v>1436</v>
      </c>
      <c r="B292" s="105"/>
      <c r="C292" s="109"/>
      <c r="D292" s="109"/>
      <c r="E292" s="109"/>
      <c r="F292" s="109"/>
      <c r="G292" s="195">
        <f>VLOOKUP(E292,別表３!$B$9:$I$14,7,FALSE)</f>
        <v>0</v>
      </c>
      <c r="H292" s="195">
        <f>VLOOKUP($F292,別表３!$B$9:$I$14,7,FALSE)</f>
        <v>0</v>
      </c>
      <c r="I292" s="195">
        <f>VLOOKUP($F292,別表３!$B$9:$I$14,7,FALSE)</f>
        <v>0</v>
      </c>
      <c r="J292" s="195">
        <f>IF(F292=5,別表２!$E$4,0)</f>
        <v>0</v>
      </c>
      <c r="K292" s="195">
        <f>VLOOKUP($F292,別表３!$B$9:$I$14,5,FALSE)</f>
        <v>0</v>
      </c>
      <c r="L292" s="240" t="str">
        <f>IF(F292="","",VLOOKUP(F292,別表３!$B$9:$D$14,3,FALSE))</f>
        <v/>
      </c>
      <c r="M292" s="98"/>
      <c r="N292" s="98"/>
      <c r="O292" s="241">
        <f t="shared" si="30"/>
        <v>0</v>
      </c>
      <c r="P292" s="7">
        <f t="shared" si="42"/>
        <v>0</v>
      </c>
      <c r="Q292" s="7">
        <f t="shared" si="32"/>
        <v>0</v>
      </c>
      <c r="R292" s="7">
        <f t="shared" si="33"/>
        <v>0</v>
      </c>
      <c r="S292" s="7" t="str">
        <f t="shared" si="34"/>
        <v/>
      </c>
      <c r="T292" s="7" t="str">
        <f t="shared" si="35"/>
        <v/>
      </c>
    </row>
    <row r="293" spans="1:20" ht="15.95" hidden="1" customHeight="1">
      <c r="A293" s="239" t="s">
        <v>1437</v>
      </c>
      <c r="B293" s="105"/>
      <c r="C293" s="109"/>
      <c r="D293" s="109"/>
      <c r="E293" s="109"/>
      <c r="F293" s="109"/>
      <c r="G293" s="195">
        <f>VLOOKUP(E293,別表３!$B$9:$I$14,7,FALSE)</f>
        <v>0</v>
      </c>
      <c r="H293" s="195">
        <f>VLOOKUP($F293,別表３!$B$9:$I$14,7,FALSE)</f>
        <v>0</v>
      </c>
      <c r="I293" s="195">
        <f>VLOOKUP($F293,別表３!$B$9:$I$14,7,FALSE)</f>
        <v>0</v>
      </c>
      <c r="J293" s="195">
        <f>IF(F293=5,別表２!$E$4,0)</f>
        <v>0</v>
      </c>
      <c r="K293" s="195">
        <f>VLOOKUP($F293,別表３!$B$9:$I$14,5,FALSE)</f>
        <v>0</v>
      </c>
      <c r="L293" s="240" t="str">
        <f>IF(F293="","",VLOOKUP(F293,別表３!$B$9:$D$14,3,FALSE))</f>
        <v/>
      </c>
      <c r="M293" s="98"/>
      <c r="N293" s="98"/>
      <c r="O293" s="241">
        <f t="shared" si="30"/>
        <v>0</v>
      </c>
      <c r="P293" s="7">
        <f t="shared" si="42"/>
        <v>0</v>
      </c>
      <c r="Q293" s="7">
        <f t="shared" si="32"/>
        <v>0</v>
      </c>
      <c r="R293" s="7">
        <f t="shared" si="33"/>
        <v>0</v>
      </c>
      <c r="S293" s="7" t="str">
        <f t="shared" si="34"/>
        <v/>
      </c>
      <c r="T293" s="7" t="str">
        <f t="shared" si="35"/>
        <v/>
      </c>
    </row>
    <row r="294" spans="1:20" ht="15.95" hidden="1" customHeight="1">
      <c r="A294" s="239" t="s">
        <v>1438</v>
      </c>
      <c r="B294" s="105"/>
      <c r="C294" s="109"/>
      <c r="D294" s="109"/>
      <c r="E294" s="109"/>
      <c r="F294" s="109"/>
      <c r="G294" s="195">
        <f>VLOOKUP(E294,別表３!$B$9:$I$14,7,FALSE)</f>
        <v>0</v>
      </c>
      <c r="H294" s="195">
        <f>VLOOKUP($F294,別表３!$B$9:$I$14,7,FALSE)</f>
        <v>0</v>
      </c>
      <c r="I294" s="195">
        <f>VLOOKUP($F294,別表３!$B$9:$I$14,7,FALSE)</f>
        <v>0</v>
      </c>
      <c r="J294" s="195">
        <f>IF(F294=5,別表２!$E$4,0)</f>
        <v>0</v>
      </c>
      <c r="K294" s="195">
        <f>VLOOKUP($F294,別表３!$B$9:$I$14,5,FALSE)</f>
        <v>0</v>
      </c>
      <c r="L294" s="240" t="str">
        <f>IF(F294="","",VLOOKUP(F294,別表３!$B$9:$D$14,3,FALSE))</f>
        <v/>
      </c>
      <c r="M294" s="98"/>
      <c r="N294" s="98"/>
      <c r="O294" s="241">
        <f t="shared" si="30"/>
        <v>0</v>
      </c>
      <c r="P294" s="7">
        <f t="shared" si="42"/>
        <v>0</v>
      </c>
      <c r="Q294" s="7">
        <f t="shared" si="32"/>
        <v>0</v>
      </c>
      <c r="R294" s="7">
        <f t="shared" si="33"/>
        <v>0</v>
      </c>
      <c r="S294" s="7" t="str">
        <f t="shared" si="34"/>
        <v/>
      </c>
      <c r="T294" s="7" t="str">
        <f t="shared" si="35"/>
        <v/>
      </c>
    </row>
    <row r="295" spans="1:20" ht="15.95" hidden="1" customHeight="1">
      <c r="A295" s="239" t="s">
        <v>1439</v>
      </c>
      <c r="B295" s="105"/>
      <c r="C295" s="109"/>
      <c r="D295" s="109"/>
      <c r="E295" s="109"/>
      <c r="F295" s="109"/>
      <c r="G295" s="195">
        <f>VLOOKUP(E295,別表３!$B$9:$I$14,7,FALSE)</f>
        <v>0</v>
      </c>
      <c r="H295" s="195">
        <f>VLOOKUP($F295,別表３!$B$9:$I$14,7,FALSE)</f>
        <v>0</v>
      </c>
      <c r="I295" s="195">
        <f>VLOOKUP($F295,別表３!$B$9:$I$14,7,FALSE)</f>
        <v>0</v>
      </c>
      <c r="J295" s="195">
        <f>IF(F295=5,別表２!$E$4,0)</f>
        <v>0</v>
      </c>
      <c r="K295" s="195">
        <f>VLOOKUP($F295,別表３!$B$9:$I$14,5,FALSE)</f>
        <v>0</v>
      </c>
      <c r="L295" s="240" t="str">
        <f>IF(F295="","",VLOOKUP(F295,別表３!$B$9:$D$14,3,FALSE))</f>
        <v/>
      </c>
      <c r="M295" s="98"/>
      <c r="N295" s="98"/>
      <c r="O295" s="241">
        <f t="shared" si="30"/>
        <v>0</v>
      </c>
      <c r="P295" s="7">
        <f t="shared" si="42"/>
        <v>0</v>
      </c>
      <c r="Q295" s="7">
        <f t="shared" si="32"/>
        <v>0</v>
      </c>
      <c r="R295" s="7">
        <f t="shared" si="33"/>
        <v>0</v>
      </c>
      <c r="S295" s="7" t="str">
        <f t="shared" si="34"/>
        <v/>
      </c>
      <c r="T295" s="7" t="str">
        <f t="shared" si="35"/>
        <v/>
      </c>
    </row>
    <row r="296" spans="1:20" ht="15.95" hidden="1" customHeight="1">
      <c r="A296" s="239" t="s">
        <v>1440</v>
      </c>
      <c r="B296" s="105"/>
      <c r="C296" s="108"/>
      <c r="D296" s="108"/>
      <c r="E296" s="109"/>
      <c r="F296" s="109"/>
      <c r="G296" s="195">
        <f>VLOOKUP(E296,別表３!$B$9:$I$14,7,FALSE)</f>
        <v>0</v>
      </c>
      <c r="H296" s="195">
        <f>VLOOKUP($F296,別表３!$B$9:$I$14,7,FALSE)</f>
        <v>0</v>
      </c>
      <c r="I296" s="195">
        <f>VLOOKUP($F296,別表３!$B$9:$I$14,7,FALSE)</f>
        <v>0</v>
      </c>
      <c r="J296" s="195">
        <f>IF(F296=5,別表２!$E$4,0)</f>
        <v>0</v>
      </c>
      <c r="K296" s="195">
        <f>VLOOKUP($F296,別表３!$B$9:$I$14,5,FALSE)</f>
        <v>0</v>
      </c>
      <c r="L296" s="240" t="str">
        <f>IF(F296="","",VLOOKUP(F296,別表３!$B$9:$D$14,3,FALSE))</f>
        <v/>
      </c>
      <c r="M296" s="98"/>
      <c r="N296" s="98"/>
      <c r="O296" s="241">
        <f t="shared" si="30"/>
        <v>0</v>
      </c>
      <c r="P296" s="7">
        <f t="shared" si="42"/>
        <v>0</v>
      </c>
      <c r="Q296" s="7">
        <f t="shared" si="32"/>
        <v>0</v>
      </c>
      <c r="R296" s="7">
        <f t="shared" si="33"/>
        <v>0</v>
      </c>
      <c r="S296" s="7" t="str">
        <f t="shared" si="34"/>
        <v/>
      </c>
      <c r="T296" s="7" t="str">
        <f t="shared" si="35"/>
        <v/>
      </c>
    </row>
    <row r="297" spans="1:20" ht="15.95" hidden="1" customHeight="1">
      <c r="A297" s="239" t="s">
        <v>1441</v>
      </c>
      <c r="B297" s="105"/>
      <c r="C297" s="108"/>
      <c r="D297" s="108"/>
      <c r="E297" s="109"/>
      <c r="F297" s="109"/>
      <c r="G297" s="195">
        <f>VLOOKUP(E297,別表３!$B$9:$I$14,7,FALSE)</f>
        <v>0</v>
      </c>
      <c r="H297" s="195">
        <f>VLOOKUP($F297,別表３!$B$9:$I$14,7,FALSE)</f>
        <v>0</v>
      </c>
      <c r="I297" s="195">
        <f>VLOOKUP($F297,別表３!$B$9:$I$14,7,FALSE)</f>
        <v>0</v>
      </c>
      <c r="J297" s="195">
        <f>IF(F297=5,別表２!$E$4,0)</f>
        <v>0</v>
      </c>
      <c r="K297" s="195">
        <f>VLOOKUP($F297,別表３!$B$9:$I$14,5,FALSE)</f>
        <v>0</v>
      </c>
      <c r="L297" s="240" t="str">
        <f>IF(F297="","",VLOOKUP(F297,別表３!$B$9:$D$14,3,FALSE))</f>
        <v/>
      </c>
      <c r="M297" s="98"/>
      <c r="N297" s="98"/>
      <c r="O297" s="241">
        <f t="shared" si="30"/>
        <v>0</v>
      </c>
      <c r="P297" s="7">
        <f t="shared" si="42"/>
        <v>0</v>
      </c>
      <c r="Q297" s="7">
        <f t="shared" si="32"/>
        <v>0</v>
      </c>
      <c r="R297" s="7">
        <f t="shared" si="33"/>
        <v>0</v>
      </c>
      <c r="S297" s="7" t="str">
        <f t="shared" si="34"/>
        <v/>
      </c>
      <c r="T297" s="7" t="str">
        <f t="shared" si="35"/>
        <v/>
      </c>
    </row>
    <row r="298" spans="1:20" ht="15.95" hidden="1" customHeight="1">
      <c r="A298" s="239" t="s">
        <v>1442</v>
      </c>
      <c r="B298" s="105"/>
      <c r="C298" s="108"/>
      <c r="D298" s="108"/>
      <c r="E298" s="109"/>
      <c r="F298" s="109"/>
      <c r="G298" s="195">
        <f>VLOOKUP(E298,別表３!$B$9:$I$14,7,FALSE)</f>
        <v>0</v>
      </c>
      <c r="H298" s="195">
        <f>VLOOKUP($F298,別表３!$B$9:$I$14,7,FALSE)</f>
        <v>0</v>
      </c>
      <c r="I298" s="195">
        <f>VLOOKUP($F298,別表３!$B$9:$I$14,7,FALSE)</f>
        <v>0</v>
      </c>
      <c r="J298" s="195">
        <f>IF(F298=5,別表２!$E$4,0)</f>
        <v>0</v>
      </c>
      <c r="K298" s="195">
        <f>VLOOKUP($F298,別表３!$B$9:$I$14,5,FALSE)</f>
        <v>0</v>
      </c>
      <c r="L298" s="240" t="str">
        <f>IF(F298="","",VLOOKUP(F298,別表３!$B$9:$D$14,3,FALSE))</f>
        <v/>
      </c>
      <c r="M298" s="98"/>
      <c r="N298" s="98"/>
      <c r="O298" s="241">
        <f t="shared" si="30"/>
        <v>0</v>
      </c>
      <c r="P298" s="7">
        <f t="shared" si="42"/>
        <v>0</v>
      </c>
      <c r="Q298" s="7">
        <f t="shared" si="32"/>
        <v>0</v>
      </c>
      <c r="R298" s="7">
        <f t="shared" si="33"/>
        <v>0</v>
      </c>
      <c r="S298" s="7" t="str">
        <f t="shared" si="34"/>
        <v/>
      </c>
      <c r="T298" s="7" t="str">
        <f t="shared" si="35"/>
        <v/>
      </c>
    </row>
    <row r="299" spans="1:20" ht="15.95" hidden="1" customHeight="1">
      <c r="A299" s="239" t="s">
        <v>1443</v>
      </c>
      <c r="B299" s="105"/>
      <c r="C299" s="108"/>
      <c r="D299" s="108"/>
      <c r="E299" s="109"/>
      <c r="F299" s="109"/>
      <c r="G299" s="195">
        <f>VLOOKUP(E299,別表３!$B$9:$I$14,7,FALSE)</f>
        <v>0</v>
      </c>
      <c r="H299" s="195">
        <f>VLOOKUP($F299,別表３!$B$9:$I$14,7,FALSE)</f>
        <v>0</v>
      </c>
      <c r="I299" s="195">
        <f>VLOOKUP($F299,別表３!$B$9:$I$14,7,FALSE)</f>
        <v>0</v>
      </c>
      <c r="J299" s="195">
        <f>IF(F299=5,別表２!$E$4,0)</f>
        <v>0</v>
      </c>
      <c r="K299" s="195">
        <f>VLOOKUP($F299,別表３!$B$9:$I$14,5,FALSE)</f>
        <v>0</v>
      </c>
      <c r="L299" s="240" t="str">
        <f>IF(F299="","",VLOOKUP(F299,別表３!$B$9:$D$14,3,FALSE))</f>
        <v/>
      </c>
      <c r="M299" s="98"/>
      <c r="N299" s="98"/>
      <c r="O299" s="241">
        <f t="shared" si="30"/>
        <v>0</v>
      </c>
      <c r="P299" s="7">
        <f t="shared" si="42"/>
        <v>0</v>
      </c>
      <c r="Q299" s="7">
        <f t="shared" si="32"/>
        <v>0</v>
      </c>
      <c r="R299" s="7">
        <f t="shared" si="33"/>
        <v>0</v>
      </c>
      <c r="S299" s="7" t="str">
        <f t="shared" si="34"/>
        <v/>
      </c>
      <c r="T299" s="7" t="str">
        <f t="shared" si="35"/>
        <v/>
      </c>
    </row>
    <row r="300" spans="1:20" ht="15.95" hidden="1" customHeight="1">
      <c r="A300" s="239" t="s">
        <v>1444</v>
      </c>
      <c r="B300" s="105"/>
      <c r="C300" s="108"/>
      <c r="D300" s="108"/>
      <c r="E300" s="109"/>
      <c r="F300" s="109"/>
      <c r="G300" s="195">
        <f>VLOOKUP(E300,別表３!$B$9:$I$14,7,FALSE)</f>
        <v>0</v>
      </c>
      <c r="H300" s="195">
        <f>VLOOKUP($F300,別表３!$B$9:$I$14,7,FALSE)</f>
        <v>0</v>
      </c>
      <c r="I300" s="195">
        <f>VLOOKUP($F300,別表３!$B$9:$I$14,7,FALSE)</f>
        <v>0</v>
      </c>
      <c r="J300" s="195">
        <f>IF(F300=5,別表２!$E$4,0)</f>
        <v>0</v>
      </c>
      <c r="K300" s="195">
        <f>VLOOKUP($F300,別表３!$B$9:$I$14,5,FALSE)</f>
        <v>0</v>
      </c>
      <c r="L300" s="240" t="str">
        <f>IF(F300="","",VLOOKUP(F300,別表３!$B$9:$D$14,3,FALSE))</f>
        <v/>
      </c>
      <c r="M300" s="98"/>
      <c r="N300" s="98"/>
      <c r="O300" s="241">
        <f t="shared" si="30"/>
        <v>0</v>
      </c>
      <c r="P300" s="7">
        <f t="shared" si="42"/>
        <v>0</v>
      </c>
      <c r="Q300" s="7">
        <f t="shared" si="32"/>
        <v>0</v>
      </c>
      <c r="R300" s="7">
        <f t="shared" si="33"/>
        <v>0</v>
      </c>
      <c r="S300" s="7" t="str">
        <f t="shared" si="34"/>
        <v/>
      </c>
      <c r="T300" s="7" t="str">
        <f t="shared" si="35"/>
        <v/>
      </c>
    </row>
    <row r="301" spans="1:20" ht="15.95" hidden="1" customHeight="1">
      <c r="A301" s="239" t="s">
        <v>1445</v>
      </c>
      <c r="B301" s="105"/>
      <c r="C301" s="108"/>
      <c r="D301" s="108"/>
      <c r="E301" s="109"/>
      <c r="F301" s="109"/>
      <c r="G301" s="195">
        <f>VLOOKUP(E301,別表３!$B$9:$I$14,7,FALSE)</f>
        <v>0</v>
      </c>
      <c r="H301" s="195">
        <f>VLOOKUP($F301,別表３!$B$9:$I$14,7,FALSE)</f>
        <v>0</v>
      </c>
      <c r="I301" s="195">
        <f>VLOOKUP($F301,別表３!$B$9:$I$14,7,FALSE)</f>
        <v>0</v>
      </c>
      <c r="J301" s="195">
        <f>IF(F301=5,別表２!$E$4,0)</f>
        <v>0</v>
      </c>
      <c r="K301" s="195">
        <f>VLOOKUP($F301,別表３!$B$9:$I$14,5,FALSE)</f>
        <v>0</v>
      </c>
      <c r="L301" s="240" t="str">
        <f>IF(F301="","",VLOOKUP(F301,別表３!$B$9:$D$14,3,FALSE))</f>
        <v/>
      </c>
      <c r="M301" s="98"/>
      <c r="N301" s="98"/>
      <c r="O301" s="241">
        <f t="shared" si="30"/>
        <v>0</v>
      </c>
      <c r="P301" s="7">
        <f t="shared" si="42"/>
        <v>0</v>
      </c>
      <c r="Q301" s="7">
        <f t="shared" si="32"/>
        <v>0</v>
      </c>
      <c r="R301" s="7">
        <f t="shared" si="33"/>
        <v>0</v>
      </c>
      <c r="S301" s="7" t="str">
        <f t="shared" si="34"/>
        <v/>
      </c>
      <c r="T301" s="7" t="str">
        <f t="shared" si="35"/>
        <v/>
      </c>
    </row>
    <row r="302" spans="1:20" ht="15.95" hidden="1" customHeight="1">
      <c r="A302" s="239" t="s">
        <v>1446</v>
      </c>
      <c r="B302" s="105"/>
      <c r="C302" s="108"/>
      <c r="D302" s="108"/>
      <c r="E302" s="109"/>
      <c r="F302" s="109"/>
      <c r="G302" s="195">
        <f>VLOOKUP(E302,別表３!$B$9:$I$14,7,FALSE)</f>
        <v>0</v>
      </c>
      <c r="H302" s="195">
        <f>VLOOKUP($F302,別表３!$B$9:$I$14,7,FALSE)</f>
        <v>0</v>
      </c>
      <c r="I302" s="195">
        <f>VLOOKUP($F302,別表３!$B$9:$I$14,7,FALSE)</f>
        <v>0</v>
      </c>
      <c r="J302" s="195">
        <f>IF(F302=5,別表２!$E$4,0)</f>
        <v>0</v>
      </c>
      <c r="K302" s="195">
        <f>VLOOKUP($F302,別表３!$B$9:$I$14,5,FALSE)</f>
        <v>0</v>
      </c>
      <c r="L302" s="240" t="str">
        <f>IF(F302="","",VLOOKUP(F302,別表３!$B$9:$D$14,3,FALSE))</f>
        <v/>
      </c>
      <c r="M302" s="98"/>
      <c r="N302" s="98"/>
      <c r="O302" s="241">
        <f t="shared" si="30"/>
        <v>0</v>
      </c>
      <c r="P302" s="7">
        <f>IF(E302=5,G302,0)</f>
        <v>0</v>
      </c>
      <c r="Q302" s="7">
        <f t="shared" si="32"/>
        <v>0</v>
      </c>
      <c r="R302" s="7">
        <f t="shared" si="33"/>
        <v>0</v>
      </c>
      <c r="S302" s="7" t="str">
        <f t="shared" si="34"/>
        <v/>
      </c>
      <c r="T302" s="7" t="str">
        <f t="shared" si="35"/>
        <v/>
      </c>
    </row>
    <row r="303" spans="1:20" s="223" customFormat="1" ht="15.95" hidden="1" customHeight="1">
      <c r="A303" s="239" t="s">
        <v>1447</v>
      </c>
      <c r="B303" s="105"/>
      <c r="C303" s="108"/>
      <c r="D303" s="108"/>
      <c r="E303" s="108"/>
      <c r="F303" s="108"/>
      <c r="G303" s="243">
        <f>VLOOKUP(E303,別表３!$B$9:$I$14,7,FALSE)</f>
        <v>0</v>
      </c>
      <c r="H303" s="243">
        <f>VLOOKUP($F303,別表３!$B$9:$I$14,7,FALSE)</f>
        <v>0</v>
      </c>
      <c r="I303" s="243">
        <f>VLOOKUP($F303,別表３!$B$9:$I$14,7,FALSE)</f>
        <v>0</v>
      </c>
      <c r="J303" s="243">
        <f>IF(F303=5,別表２!$E$4,0)</f>
        <v>0</v>
      </c>
      <c r="K303" s="243">
        <f>VLOOKUP($F303,別表３!$B$9:$I$14,5,FALSE)</f>
        <v>0</v>
      </c>
      <c r="L303" s="244" t="str">
        <f>IF(F303="","",VLOOKUP(F303,別表３!$B$9:$D$14,3,FALSE))</f>
        <v/>
      </c>
      <c r="M303" s="103"/>
      <c r="N303" s="103"/>
      <c r="O303" s="245">
        <f t="shared" si="30"/>
        <v>0</v>
      </c>
      <c r="P303" s="7">
        <f t="shared" ref="P303:P323" si="43">IF(E303=5,G303,0)</f>
        <v>0</v>
      </c>
      <c r="Q303" s="7">
        <f t="shared" si="32"/>
        <v>0</v>
      </c>
      <c r="R303" s="7">
        <f t="shared" si="33"/>
        <v>0</v>
      </c>
      <c r="S303" s="7" t="str">
        <f t="shared" si="34"/>
        <v/>
      </c>
      <c r="T303" s="7" t="str">
        <f t="shared" si="35"/>
        <v/>
      </c>
    </row>
    <row r="304" spans="1:20" s="223" customFormat="1" ht="15.95" hidden="1" customHeight="1">
      <c r="A304" s="239" t="s">
        <v>1448</v>
      </c>
      <c r="B304" s="105"/>
      <c r="C304" s="108"/>
      <c r="D304" s="108"/>
      <c r="E304" s="108"/>
      <c r="F304" s="108"/>
      <c r="G304" s="243">
        <f>VLOOKUP(E304,別表３!$B$9:$I$14,7,FALSE)</f>
        <v>0</v>
      </c>
      <c r="H304" s="243">
        <f>VLOOKUP($F304,別表３!$B$9:$I$14,7,FALSE)</f>
        <v>0</v>
      </c>
      <c r="I304" s="243">
        <f>VLOOKUP($F304,別表３!$B$9:$I$14,7,FALSE)</f>
        <v>0</v>
      </c>
      <c r="J304" s="243">
        <f>IF(F304=5,別表２!$E$4,0)</f>
        <v>0</v>
      </c>
      <c r="K304" s="243">
        <f>VLOOKUP($F304,別表３!$B$9:$I$14,5,FALSE)</f>
        <v>0</v>
      </c>
      <c r="L304" s="244" t="str">
        <f>IF(F304="","",VLOOKUP(F304,別表３!$B$9:$D$14,3,FALSE))</f>
        <v/>
      </c>
      <c r="M304" s="103"/>
      <c r="N304" s="103"/>
      <c r="O304" s="245">
        <f t="shared" si="30"/>
        <v>0</v>
      </c>
      <c r="P304" s="7">
        <f t="shared" si="43"/>
        <v>0</v>
      </c>
      <c r="Q304" s="7">
        <f t="shared" si="32"/>
        <v>0</v>
      </c>
      <c r="R304" s="7">
        <f t="shared" si="33"/>
        <v>0</v>
      </c>
      <c r="S304" s="7" t="str">
        <f t="shared" si="34"/>
        <v/>
      </c>
      <c r="T304" s="7" t="str">
        <f t="shared" si="35"/>
        <v/>
      </c>
    </row>
    <row r="305" spans="1:20" s="223" customFormat="1" ht="15.95" hidden="1" customHeight="1">
      <c r="A305" s="239" t="s">
        <v>1449</v>
      </c>
      <c r="B305" s="105"/>
      <c r="C305" s="110"/>
      <c r="D305" s="110"/>
      <c r="E305" s="108"/>
      <c r="F305" s="108"/>
      <c r="G305" s="243">
        <f>VLOOKUP(E305,別表３!$B$9:$I$14,7,FALSE)</f>
        <v>0</v>
      </c>
      <c r="H305" s="243">
        <f>VLOOKUP($F305,別表３!$B$9:$I$14,7,FALSE)</f>
        <v>0</v>
      </c>
      <c r="I305" s="243">
        <f>VLOOKUP($F305,別表３!$B$9:$I$14,7,FALSE)</f>
        <v>0</v>
      </c>
      <c r="J305" s="243">
        <f>IF(F305=5,別表２!$E$4,0)</f>
        <v>0</v>
      </c>
      <c r="K305" s="243">
        <f>VLOOKUP($F305,別表３!$B$9:$I$14,5,FALSE)</f>
        <v>0</v>
      </c>
      <c r="L305" s="244" t="str">
        <f>IF(F305="","",VLOOKUP(F305,別表３!$B$9:$D$14,3,FALSE))</f>
        <v/>
      </c>
      <c r="M305" s="103"/>
      <c r="N305" s="103"/>
      <c r="O305" s="245">
        <f t="shared" si="30"/>
        <v>0</v>
      </c>
      <c r="P305" s="7">
        <f t="shared" si="43"/>
        <v>0</v>
      </c>
      <c r="Q305" s="7">
        <f t="shared" si="32"/>
        <v>0</v>
      </c>
      <c r="R305" s="7">
        <f t="shared" si="33"/>
        <v>0</v>
      </c>
      <c r="S305" s="7" t="str">
        <f t="shared" si="34"/>
        <v/>
      </c>
      <c r="T305" s="7" t="str">
        <f t="shared" si="35"/>
        <v/>
      </c>
    </row>
    <row r="306" spans="1:20" s="223" customFormat="1" ht="15.95" hidden="1" customHeight="1">
      <c r="A306" s="239" t="s">
        <v>1450</v>
      </c>
      <c r="B306" s="105"/>
      <c r="C306" s="108"/>
      <c r="D306" s="108"/>
      <c r="E306" s="108"/>
      <c r="F306" s="108"/>
      <c r="G306" s="243">
        <f>VLOOKUP(E306,別表３!$B$9:$I$14,7,FALSE)</f>
        <v>0</v>
      </c>
      <c r="H306" s="243">
        <f>VLOOKUP($F306,別表３!$B$9:$I$14,7,FALSE)</f>
        <v>0</v>
      </c>
      <c r="I306" s="243">
        <f>VLOOKUP($F306,別表３!$B$9:$I$14,7,FALSE)</f>
        <v>0</v>
      </c>
      <c r="J306" s="243">
        <f>IF(F306=5,別表２!$E$4,0)</f>
        <v>0</v>
      </c>
      <c r="K306" s="243">
        <f>VLOOKUP($F306,別表３!$B$9:$I$14,5,FALSE)</f>
        <v>0</v>
      </c>
      <c r="L306" s="244" t="str">
        <f>IF(F306="","",VLOOKUP(F306,別表３!$B$9:$D$14,3,FALSE))</f>
        <v/>
      </c>
      <c r="M306" s="103"/>
      <c r="N306" s="103"/>
      <c r="O306" s="245">
        <f t="shared" si="30"/>
        <v>0</v>
      </c>
      <c r="P306" s="7">
        <f t="shared" si="43"/>
        <v>0</v>
      </c>
      <c r="Q306" s="7">
        <f t="shared" si="32"/>
        <v>0</v>
      </c>
      <c r="R306" s="7">
        <f t="shared" si="33"/>
        <v>0</v>
      </c>
      <c r="S306" s="7" t="str">
        <f t="shared" si="34"/>
        <v/>
      </c>
      <c r="T306" s="7" t="str">
        <f t="shared" si="35"/>
        <v/>
      </c>
    </row>
    <row r="307" spans="1:20" ht="15.95" hidden="1" customHeight="1">
      <c r="A307" s="239" t="s">
        <v>1451</v>
      </c>
      <c r="B307" s="105"/>
      <c r="C307" s="108"/>
      <c r="D307" s="108"/>
      <c r="E307" s="109"/>
      <c r="F307" s="109"/>
      <c r="G307" s="195">
        <f>VLOOKUP(E307,別表３!$B$9:$I$14,7,FALSE)</f>
        <v>0</v>
      </c>
      <c r="H307" s="195">
        <f>VLOOKUP($F307,別表３!$B$9:$I$14,7,FALSE)</f>
        <v>0</v>
      </c>
      <c r="I307" s="195">
        <f>VLOOKUP($F307,別表３!$B$9:$I$14,7,FALSE)</f>
        <v>0</v>
      </c>
      <c r="J307" s="195">
        <f>IF(F307=5,別表２!$E$4,0)</f>
        <v>0</v>
      </c>
      <c r="K307" s="195">
        <f>VLOOKUP($F307,別表３!$B$9:$I$14,5,FALSE)</f>
        <v>0</v>
      </c>
      <c r="L307" s="240" t="str">
        <f>IF(F307="","",VLOOKUP(F307,別表３!$B$9:$D$14,3,FALSE))</f>
        <v/>
      </c>
      <c r="M307" s="98"/>
      <c r="N307" s="98"/>
      <c r="O307" s="241">
        <f t="shared" si="30"/>
        <v>0</v>
      </c>
      <c r="P307" s="7">
        <f t="shared" si="43"/>
        <v>0</v>
      </c>
      <c r="Q307" s="7">
        <f t="shared" si="32"/>
        <v>0</v>
      </c>
      <c r="R307" s="7">
        <f t="shared" si="33"/>
        <v>0</v>
      </c>
      <c r="S307" s="7" t="str">
        <f t="shared" si="34"/>
        <v/>
      </c>
      <c r="T307" s="7" t="str">
        <f t="shared" si="35"/>
        <v/>
      </c>
    </row>
    <row r="308" spans="1:20" ht="15.95" hidden="1" customHeight="1">
      <c r="A308" s="239" t="s">
        <v>1452</v>
      </c>
      <c r="B308" s="105"/>
      <c r="C308" s="108"/>
      <c r="D308" s="108"/>
      <c r="E308" s="109"/>
      <c r="F308" s="109"/>
      <c r="G308" s="195">
        <f>VLOOKUP(E308,別表３!$B$9:$I$14,7,FALSE)</f>
        <v>0</v>
      </c>
      <c r="H308" s="195">
        <f>VLOOKUP($F308,別表３!$B$9:$I$14,7,FALSE)</f>
        <v>0</v>
      </c>
      <c r="I308" s="195">
        <f>VLOOKUP($F308,別表３!$B$9:$I$14,7,FALSE)</f>
        <v>0</v>
      </c>
      <c r="J308" s="195">
        <f>IF(F308=5,別表２!$E$4,0)</f>
        <v>0</v>
      </c>
      <c r="K308" s="195">
        <f>VLOOKUP($F308,別表３!$B$9:$I$14,5,FALSE)</f>
        <v>0</v>
      </c>
      <c r="L308" s="240" t="str">
        <f>IF(F308="","",VLOOKUP(F308,別表３!$B$9:$D$14,3,FALSE))</f>
        <v/>
      </c>
      <c r="M308" s="98"/>
      <c r="N308" s="98"/>
      <c r="O308" s="241">
        <f t="shared" si="30"/>
        <v>0</v>
      </c>
      <c r="P308" s="7">
        <f t="shared" si="43"/>
        <v>0</v>
      </c>
      <c r="Q308" s="7">
        <f t="shared" si="32"/>
        <v>0</v>
      </c>
      <c r="R308" s="7">
        <f t="shared" si="33"/>
        <v>0</v>
      </c>
      <c r="S308" s="7" t="str">
        <f t="shared" si="34"/>
        <v/>
      </c>
      <c r="T308" s="7" t="str">
        <f t="shared" si="35"/>
        <v/>
      </c>
    </row>
    <row r="309" spans="1:20" ht="15.95" hidden="1" customHeight="1">
      <c r="A309" s="239" t="s">
        <v>1453</v>
      </c>
      <c r="B309" s="105"/>
      <c r="C309" s="108"/>
      <c r="D309" s="108"/>
      <c r="E309" s="109"/>
      <c r="F309" s="109"/>
      <c r="G309" s="195">
        <f>VLOOKUP(E309,別表３!$B$9:$I$14,7,FALSE)</f>
        <v>0</v>
      </c>
      <c r="H309" s="195">
        <f>VLOOKUP($F309,別表３!$B$9:$I$14,7,FALSE)</f>
        <v>0</v>
      </c>
      <c r="I309" s="195">
        <f>VLOOKUP($F309,別表３!$B$9:$I$14,7,FALSE)</f>
        <v>0</v>
      </c>
      <c r="J309" s="195">
        <f>IF(F309=5,別表２!$E$4,0)</f>
        <v>0</v>
      </c>
      <c r="K309" s="195">
        <f>VLOOKUP($F309,別表３!$B$9:$I$14,5,FALSE)</f>
        <v>0</v>
      </c>
      <c r="L309" s="240" t="str">
        <f>IF(F309="","",VLOOKUP(F309,別表３!$B$9:$D$14,3,FALSE))</f>
        <v/>
      </c>
      <c r="M309" s="98"/>
      <c r="N309" s="98"/>
      <c r="O309" s="241">
        <f t="shared" si="30"/>
        <v>0</v>
      </c>
      <c r="P309" s="7">
        <f t="shared" si="43"/>
        <v>0</v>
      </c>
      <c r="Q309" s="7">
        <f t="shared" si="32"/>
        <v>0</v>
      </c>
      <c r="R309" s="7">
        <f t="shared" si="33"/>
        <v>0</v>
      </c>
      <c r="S309" s="7" t="str">
        <f t="shared" si="34"/>
        <v/>
      </c>
      <c r="T309" s="7" t="str">
        <f t="shared" si="35"/>
        <v/>
      </c>
    </row>
    <row r="310" spans="1:20" ht="15.95" hidden="1" customHeight="1">
      <c r="A310" s="239" t="s">
        <v>1454</v>
      </c>
      <c r="B310" s="105"/>
      <c r="C310" s="108"/>
      <c r="D310" s="108"/>
      <c r="E310" s="109"/>
      <c r="F310" s="109"/>
      <c r="G310" s="195">
        <f>VLOOKUP(E310,別表３!$B$9:$I$14,7,FALSE)</f>
        <v>0</v>
      </c>
      <c r="H310" s="195">
        <f>VLOOKUP($F310,別表３!$B$9:$I$14,7,FALSE)</f>
        <v>0</v>
      </c>
      <c r="I310" s="195">
        <f>VLOOKUP($F310,別表３!$B$9:$I$14,7,FALSE)</f>
        <v>0</v>
      </c>
      <c r="J310" s="195">
        <f>IF(F310=5,別表２!$E$4,0)</f>
        <v>0</v>
      </c>
      <c r="K310" s="195">
        <f>VLOOKUP($F310,別表３!$B$9:$I$14,5,FALSE)</f>
        <v>0</v>
      </c>
      <c r="L310" s="240" t="str">
        <f>IF(F310="","",VLOOKUP(F310,別表３!$B$9:$D$14,3,FALSE))</f>
        <v/>
      </c>
      <c r="M310" s="98"/>
      <c r="N310" s="98"/>
      <c r="O310" s="241">
        <f t="shared" si="30"/>
        <v>0</v>
      </c>
      <c r="P310" s="7">
        <f t="shared" si="43"/>
        <v>0</v>
      </c>
      <c r="Q310" s="7">
        <f t="shared" si="32"/>
        <v>0</v>
      </c>
      <c r="R310" s="7">
        <f t="shared" si="33"/>
        <v>0</v>
      </c>
      <c r="S310" s="7" t="str">
        <f t="shared" si="34"/>
        <v/>
      </c>
      <c r="T310" s="7" t="str">
        <f t="shared" si="35"/>
        <v/>
      </c>
    </row>
    <row r="311" spans="1:20" ht="15.95" hidden="1" customHeight="1">
      <c r="A311" s="239" t="s">
        <v>1455</v>
      </c>
      <c r="B311" s="105"/>
      <c r="C311" s="108"/>
      <c r="D311" s="108"/>
      <c r="E311" s="109"/>
      <c r="F311" s="109"/>
      <c r="G311" s="195">
        <f>VLOOKUP(E311,別表３!$B$9:$I$14,7,FALSE)</f>
        <v>0</v>
      </c>
      <c r="H311" s="195">
        <f>VLOOKUP($F311,別表３!$B$9:$I$14,7,FALSE)</f>
        <v>0</v>
      </c>
      <c r="I311" s="195">
        <f>VLOOKUP($F311,別表３!$B$9:$I$14,7,FALSE)</f>
        <v>0</v>
      </c>
      <c r="J311" s="195">
        <f>IF(F311=5,別表２!$E$4,0)</f>
        <v>0</v>
      </c>
      <c r="K311" s="195">
        <f>VLOOKUP($F311,別表３!$B$9:$I$14,5,FALSE)</f>
        <v>0</v>
      </c>
      <c r="L311" s="240" t="str">
        <f>IF(F311="","",VLOOKUP(F311,別表３!$B$9:$D$14,3,FALSE))</f>
        <v/>
      </c>
      <c r="M311" s="98"/>
      <c r="N311" s="98"/>
      <c r="O311" s="241">
        <f t="shared" si="30"/>
        <v>0</v>
      </c>
      <c r="P311" s="7">
        <f t="shared" si="43"/>
        <v>0</v>
      </c>
      <c r="Q311" s="7">
        <f t="shared" si="32"/>
        <v>0</v>
      </c>
      <c r="R311" s="7">
        <f t="shared" si="33"/>
        <v>0</v>
      </c>
      <c r="S311" s="7" t="str">
        <f t="shared" si="34"/>
        <v/>
      </c>
      <c r="T311" s="7" t="str">
        <f t="shared" si="35"/>
        <v/>
      </c>
    </row>
    <row r="312" spans="1:20" ht="15.95" hidden="1" customHeight="1">
      <c r="A312" s="239" t="s">
        <v>1456</v>
      </c>
      <c r="B312" s="105"/>
      <c r="C312" s="108"/>
      <c r="D312" s="108"/>
      <c r="E312" s="109"/>
      <c r="F312" s="109"/>
      <c r="G312" s="195">
        <f>VLOOKUP(E312,別表３!$B$9:$I$14,7,FALSE)</f>
        <v>0</v>
      </c>
      <c r="H312" s="195">
        <f>VLOOKUP($F312,別表３!$B$9:$I$14,7,FALSE)</f>
        <v>0</v>
      </c>
      <c r="I312" s="195">
        <f>VLOOKUP($F312,別表３!$B$9:$I$14,7,FALSE)</f>
        <v>0</v>
      </c>
      <c r="J312" s="195">
        <f>IF(F312=5,別表２!$E$4,0)</f>
        <v>0</v>
      </c>
      <c r="K312" s="195">
        <f>VLOOKUP($F312,別表３!$B$9:$I$14,5,FALSE)</f>
        <v>0</v>
      </c>
      <c r="L312" s="240" t="str">
        <f>IF(F312="","",VLOOKUP(F312,別表３!$B$9:$D$14,3,FALSE))</f>
        <v/>
      </c>
      <c r="M312" s="98"/>
      <c r="N312" s="98"/>
      <c r="O312" s="241">
        <f t="shared" si="30"/>
        <v>0</v>
      </c>
      <c r="P312" s="7">
        <f t="shared" si="43"/>
        <v>0</v>
      </c>
      <c r="Q312" s="7">
        <f t="shared" si="32"/>
        <v>0</v>
      </c>
      <c r="R312" s="7">
        <f t="shared" si="33"/>
        <v>0</v>
      </c>
      <c r="S312" s="7" t="str">
        <f t="shared" si="34"/>
        <v/>
      </c>
      <c r="T312" s="7" t="str">
        <f t="shared" si="35"/>
        <v/>
      </c>
    </row>
    <row r="313" spans="1:20" ht="15.95" hidden="1" customHeight="1">
      <c r="A313" s="239" t="s">
        <v>1457</v>
      </c>
      <c r="B313" s="105"/>
      <c r="C313" s="109"/>
      <c r="D313" s="109"/>
      <c r="E313" s="109"/>
      <c r="F313" s="109"/>
      <c r="G313" s="195">
        <f>VLOOKUP(E313,別表３!$B$9:$I$14,7,FALSE)</f>
        <v>0</v>
      </c>
      <c r="H313" s="195">
        <f>VLOOKUP($F313,別表３!$B$9:$I$14,7,FALSE)</f>
        <v>0</v>
      </c>
      <c r="I313" s="195">
        <f>VLOOKUP($F313,別表３!$B$9:$I$14,7,FALSE)</f>
        <v>0</v>
      </c>
      <c r="J313" s="195">
        <f>IF(F313=5,別表２!$E$4,0)</f>
        <v>0</v>
      </c>
      <c r="K313" s="195">
        <f>VLOOKUP($F313,別表３!$B$9:$I$14,5,FALSE)</f>
        <v>0</v>
      </c>
      <c r="L313" s="240" t="str">
        <f>IF(F313="","",VLOOKUP(F313,別表３!$B$9:$D$14,3,FALSE))</f>
        <v/>
      </c>
      <c r="M313" s="98"/>
      <c r="N313" s="98"/>
      <c r="O313" s="241">
        <f t="shared" si="30"/>
        <v>0</v>
      </c>
      <c r="P313" s="7">
        <f t="shared" si="43"/>
        <v>0</v>
      </c>
      <c r="Q313" s="7">
        <f t="shared" si="32"/>
        <v>0</v>
      </c>
      <c r="R313" s="7">
        <f t="shared" si="33"/>
        <v>0</v>
      </c>
      <c r="S313" s="7" t="str">
        <f t="shared" si="34"/>
        <v/>
      </c>
      <c r="T313" s="7" t="str">
        <f t="shared" si="35"/>
        <v/>
      </c>
    </row>
    <row r="314" spans="1:20" ht="15.95" hidden="1" customHeight="1">
      <c r="A314" s="239" t="s">
        <v>1458</v>
      </c>
      <c r="B314" s="105"/>
      <c r="C314" s="109"/>
      <c r="D314" s="109"/>
      <c r="E314" s="109"/>
      <c r="F314" s="109"/>
      <c r="G314" s="195">
        <f>VLOOKUP(E314,別表３!$B$9:$I$14,7,FALSE)</f>
        <v>0</v>
      </c>
      <c r="H314" s="195">
        <f>VLOOKUP($F314,別表３!$B$9:$I$14,7,FALSE)</f>
        <v>0</v>
      </c>
      <c r="I314" s="195">
        <f>VLOOKUP($F314,別表３!$B$9:$I$14,7,FALSE)</f>
        <v>0</v>
      </c>
      <c r="J314" s="195">
        <f>IF(F314=5,別表２!$E$4,0)</f>
        <v>0</v>
      </c>
      <c r="K314" s="195">
        <f>VLOOKUP($F314,別表３!$B$9:$I$14,5,FALSE)</f>
        <v>0</v>
      </c>
      <c r="L314" s="240" t="str">
        <f>IF(F314="","",VLOOKUP(F314,別表３!$B$9:$D$14,3,FALSE))</f>
        <v/>
      </c>
      <c r="M314" s="98"/>
      <c r="N314" s="98"/>
      <c r="O314" s="241">
        <f t="shared" si="30"/>
        <v>0</v>
      </c>
      <c r="P314" s="7">
        <f t="shared" si="43"/>
        <v>0</v>
      </c>
      <c r="Q314" s="7">
        <f t="shared" si="32"/>
        <v>0</v>
      </c>
      <c r="R314" s="7">
        <f t="shared" si="33"/>
        <v>0</v>
      </c>
      <c r="S314" s="7" t="str">
        <f t="shared" si="34"/>
        <v/>
      </c>
      <c r="T314" s="7" t="str">
        <f t="shared" si="35"/>
        <v/>
      </c>
    </row>
    <row r="315" spans="1:20" ht="15.95" hidden="1" customHeight="1">
      <c r="A315" s="239" t="s">
        <v>1459</v>
      </c>
      <c r="B315" s="105"/>
      <c r="C315" s="109"/>
      <c r="D315" s="109"/>
      <c r="E315" s="109"/>
      <c r="F315" s="109"/>
      <c r="G315" s="195">
        <f>VLOOKUP(E315,別表３!$B$9:$I$14,7,FALSE)</f>
        <v>0</v>
      </c>
      <c r="H315" s="195">
        <f>VLOOKUP($F315,別表３!$B$9:$I$14,7,FALSE)</f>
        <v>0</v>
      </c>
      <c r="I315" s="195">
        <f>VLOOKUP($F315,別表３!$B$9:$I$14,7,FALSE)</f>
        <v>0</v>
      </c>
      <c r="J315" s="195">
        <f>IF(F315=5,別表２!$E$4,0)</f>
        <v>0</v>
      </c>
      <c r="K315" s="195">
        <f>VLOOKUP($F315,別表３!$B$9:$I$14,5,FALSE)</f>
        <v>0</v>
      </c>
      <c r="L315" s="240" t="str">
        <f>IF(F315="","",VLOOKUP(F315,別表３!$B$9:$D$14,3,FALSE))</f>
        <v/>
      </c>
      <c r="M315" s="98"/>
      <c r="N315" s="98"/>
      <c r="O315" s="241">
        <f t="shared" si="30"/>
        <v>0</v>
      </c>
      <c r="P315" s="7">
        <f t="shared" si="43"/>
        <v>0</v>
      </c>
      <c r="Q315" s="7">
        <f t="shared" si="32"/>
        <v>0</v>
      </c>
      <c r="R315" s="7">
        <f t="shared" si="33"/>
        <v>0</v>
      </c>
      <c r="S315" s="7" t="str">
        <f t="shared" si="34"/>
        <v/>
      </c>
      <c r="T315" s="7" t="str">
        <f t="shared" si="35"/>
        <v/>
      </c>
    </row>
    <row r="316" spans="1:20" ht="15.95" hidden="1" customHeight="1">
      <c r="A316" s="239" t="s">
        <v>1460</v>
      </c>
      <c r="B316" s="105"/>
      <c r="C316" s="109"/>
      <c r="D316" s="109"/>
      <c r="E316" s="109"/>
      <c r="F316" s="109"/>
      <c r="G316" s="195">
        <f>VLOOKUP(E316,別表３!$B$9:$I$14,7,FALSE)</f>
        <v>0</v>
      </c>
      <c r="H316" s="195">
        <f>VLOOKUP($F316,別表３!$B$9:$I$14,7,FALSE)</f>
        <v>0</v>
      </c>
      <c r="I316" s="195">
        <f>VLOOKUP($F316,別表３!$B$9:$I$14,7,FALSE)</f>
        <v>0</v>
      </c>
      <c r="J316" s="195">
        <f>IF(F316=5,別表２!$E$4,0)</f>
        <v>0</v>
      </c>
      <c r="K316" s="195">
        <f>VLOOKUP($F316,別表３!$B$9:$I$14,5,FALSE)</f>
        <v>0</v>
      </c>
      <c r="L316" s="240" t="str">
        <f>IF(F316="","",VLOOKUP(F316,別表３!$B$9:$D$14,3,FALSE))</f>
        <v/>
      </c>
      <c r="M316" s="98"/>
      <c r="N316" s="98"/>
      <c r="O316" s="241">
        <f t="shared" si="30"/>
        <v>0</v>
      </c>
      <c r="P316" s="7">
        <f t="shared" si="43"/>
        <v>0</v>
      </c>
      <c r="Q316" s="7">
        <f t="shared" si="32"/>
        <v>0</v>
      </c>
      <c r="R316" s="7">
        <f t="shared" si="33"/>
        <v>0</v>
      </c>
      <c r="S316" s="7" t="str">
        <f t="shared" si="34"/>
        <v/>
      </c>
      <c r="T316" s="7" t="str">
        <f t="shared" si="35"/>
        <v/>
      </c>
    </row>
    <row r="317" spans="1:20" ht="15.95" hidden="1" customHeight="1">
      <c r="A317" s="239" t="s">
        <v>1461</v>
      </c>
      <c r="B317" s="105"/>
      <c r="C317" s="109"/>
      <c r="D317" s="109"/>
      <c r="E317" s="109"/>
      <c r="F317" s="109"/>
      <c r="G317" s="195">
        <f>VLOOKUP(E317,別表３!$B$9:$I$14,7,FALSE)</f>
        <v>0</v>
      </c>
      <c r="H317" s="195">
        <f>VLOOKUP($F317,別表３!$B$9:$I$14,7,FALSE)</f>
        <v>0</v>
      </c>
      <c r="I317" s="195">
        <f>VLOOKUP($F317,別表３!$B$9:$I$14,7,FALSE)</f>
        <v>0</v>
      </c>
      <c r="J317" s="195">
        <f>IF(F317=5,別表２!$E$4,0)</f>
        <v>0</v>
      </c>
      <c r="K317" s="195">
        <f>VLOOKUP($F317,別表３!$B$9:$I$14,5,FALSE)</f>
        <v>0</v>
      </c>
      <c r="L317" s="240" t="str">
        <f>IF(F317="","",VLOOKUP(F317,別表３!$B$9:$D$14,3,FALSE))</f>
        <v/>
      </c>
      <c r="M317" s="98"/>
      <c r="N317" s="98"/>
      <c r="O317" s="241">
        <f t="shared" si="30"/>
        <v>0</v>
      </c>
      <c r="P317" s="7">
        <f t="shared" si="43"/>
        <v>0</v>
      </c>
      <c r="Q317" s="7">
        <f t="shared" si="32"/>
        <v>0</v>
      </c>
      <c r="R317" s="7">
        <f t="shared" si="33"/>
        <v>0</v>
      </c>
      <c r="S317" s="7" t="str">
        <f t="shared" si="34"/>
        <v/>
      </c>
      <c r="T317" s="7" t="str">
        <f t="shared" si="35"/>
        <v/>
      </c>
    </row>
    <row r="318" spans="1:20" ht="15.95" hidden="1" customHeight="1">
      <c r="A318" s="239" t="s">
        <v>1462</v>
      </c>
      <c r="B318" s="105"/>
      <c r="C318" s="108"/>
      <c r="D318" s="108"/>
      <c r="E318" s="109"/>
      <c r="F318" s="109"/>
      <c r="G318" s="195">
        <f>VLOOKUP(E318,別表３!$B$9:$I$14,7,FALSE)</f>
        <v>0</v>
      </c>
      <c r="H318" s="195">
        <f>VLOOKUP($F318,別表３!$B$9:$I$14,7,FALSE)</f>
        <v>0</v>
      </c>
      <c r="I318" s="195">
        <f>VLOOKUP($F318,別表３!$B$9:$I$14,7,FALSE)</f>
        <v>0</v>
      </c>
      <c r="J318" s="195">
        <f>IF(F318=5,別表２!$E$4,0)</f>
        <v>0</v>
      </c>
      <c r="K318" s="195">
        <f>VLOOKUP($F318,別表３!$B$9:$I$14,5,FALSE)</f>
        <v>0</v>
      </c>
      <c r="L318" s="240" t="str">
        <f>IF(F318="","",VLOOKUP(F318,別表３!$B$9:$D$14,3,FALSE))</f>
        <v/>
      </c>
      <c r="M318" s="98"/>
      <c r="N318" s="98"/>
      <c r="O318" s="241">
        <f t="shared" si="30"/>
        <v>0</v>
      </c>
      <c r="P318" s="7">
        <f t="shared" si="43"/>
        <v>0</v>
      </c>
      <c r="Q318" s="7">
        <f t="shared" si="32"/>
        <v>0</v>
      </c>
      <c r="R318" s="7">
        <f t="shared" si="33"/>
        <v>0</v>
      </c>
      <c r="S318" s="7" t="str">
        <f t="shared" si="34"/>
        <v/>
      </c>
      <c r="T318" s="7" t="str">
        <f t="shared" si="35"/>
        <v/>
      </c>
    </row>
    <row r="319" spans="1:20" ht="15.95" hidden="1" customHeight="1">
      <c r="A319" s="239" t="s">
        <v>1463</v>
      </c>
      <c r="B319" s="105"/>
      <c r="C319" s="108"/>
      <c r="D319" s="108"/>
      <c r="E319" s="109"/>
      <c r="F319" s="109"/>
      <c r="G319" s="195">
        <f>VLOOKUP(E319,別表３!$B$9:$I$14,7,FALSE)</f>
        <v>0</v>
      </c>
      <c r="H319" s="195">
        <f>VLOOKUP($F319,別表３!$B$9:$I$14,7,FALSE)</f>
        <v>0</v>
      </c>
      <c r="I319" s="195">
        <f>VLOOKUP($F319,別表３!$B$9:$I$14,7,FALSE)</f>
        <v>0</v>
      </c>
      <c r="J319" s="195">
        <f>IF(F319=5,別表２!$E$4,0)</f>
        <v>0</v>
      </c>
      <c r="K319" s="195">
        <f>VLOOKUP($F319,別表３!$B$9:$I$14,5,FALSE)</f>
        <v>0</v>
      </c>
      <c r="L319" s="240" t="str">
        <f>IF(F319="","",VLOOKUP(F319,別表３!$B$9:$D$14,3,FALSE))</f>
        <v/>
      </c>
      <c r="M319" s="98"/>
      <c r="N319" s="98"/>
      <c r="O319" s="241">
        <f t="shared" si="30"/>
        <v>0</v>
      </c>
      <c r="P319" s="7">
        <f t="shared" si="43"/>
        <v>0</v>
      </c>
      <c r="Q319" s="7">
        <f t="shared" si="32"/>
        <v>0</v>
      </c>
      <c r="R319" s="7">
        <f t="shared" si="33"/>
        <v>0</v>
      </c>
      <c r="S319" s="7" t="str">
        <f t="shared" si="34"/>
        <v/>
      </c>
      <c r="T319" s="7" t="str">
        <f t="shared" si="35"/>
        <v/>
      </c>
    </row>
    <row r="320" spans="1:20" ht="15.95" hidden="1" customHeight="1">
      <c r="A320" s="239" t="s">
        <v>1464</v>
      </c>
      <c r="B320" s="105"/>
      <c r="C320" s="108"/>
      <c r="D320" s="108"/>
      <c r="E320" s="109"/>
      <c r="F320" s="109"/>
      <c r="G320" s="195">
        <f>VLOOKUP(E320,別表３!$B$9:$I$14,7,FALSE)</f>
        <v>0</v>
      </c>
      <c r="H320" s="195">
        <f>VLOOKUP($F320,別表３!$B$9:$I$14,7,FALSE)</f>
        <v>0</v>
      </c>
      <c r="I320" s="195">
        <f>VLOOKUP($F320,別表３!$B$9:$I$14,7,FALSE)</f>
        <v>0</v>
      </c>
      <c r="J320" s="195">
        <f>IF(F320=5,別表２!$E$4,0)</f>
        <v>0</v>
      </c>
      <c r="K320" s="195">
        <f>VLOOKUP($F320,別表３!$B$9:$I$14,5,FALSE)</f>
        <v>0</v>
      </c>
      <c r="L320" s="240" t="str">
        <f>IF(F320="","",VLOOKUP(F320,別表３!$B$9:$D$14,3,FALSE))</f>
        <v/>
      </c>
      <c r="M320" s="98"/>
      <c r="N320" s="98"/>
      <c r="O320" s="241">
        <f t="shared" si="30"/>
        <v>0</v>
      </c>
      <c r="P320" s="7">
        <f t="shared" si="43"/>
        <v>0</v>
      </c>
      <c r="Q320" s="7">
        <f t="shared" si="32"/>
        <v>0</v>
      </c>
      <c r="R320" s="7">
        <f t="shared" si="33"/>
        <v>0</v>
      </c>
      <c r="S320" s="7" t="str">
        <f t="shared" si="34"/>
        <v/>
      </c>
      <c r="T320" s="7" t="str">
        <f t="shared" si="35"/>
        <v/>
      </c>
    </row>
    <row r="321" spans="1:20" ht="15.95" hidden="1" customHeight="1">
      <c r="A321" s="239" t="s">
        <v>1465</v>
      </c>
      <c r="B321" s="105"/>
      <c r="C321" s="108"/>
      <c r="D321" s="108"/>
      <c r="E321" s="109"/>
      <c r="F321" s="109"/>
      <c r="G321" s="195">
        <f>VLOOKUP(E321,別表３!$B$9:$I$14,7,FALSE)</f>
        <v>0</v>
      </c>
      <c r="H321" s="195">
        <f>VLOOKUP($F321,別表３!$B$9:$I$14,7,FALSE)</f>
        <v>0</v>
      </c>
      <c r="I321" s="195">
        <f>VLOOKUP($F321,別表３!$B$9:$I$14,7,FALSE)</f>
        <v>0</v>
      </c>
      <c r="J321" s="195">
        <f>IF(F321=5,別表２!$E$4,0)</f>
        <v>0</v>
      </c>
      <c r="K321" s="195">
        <f>VLOOKUP($F321,別表３!$B$9:$I$14,5,FALSE)</f>
        <v>0</v>
      </c>
      <c r="L321" s="240" t="str">
        <f>IF(F321="","",VLOOKUP(F321,別表３!$B$9:$D$14,3,FALSE))</f>
        <v/>
      </c>
      <c r="M321" s="98"/>
      <c r="N321" s="98"/>
      <c r="O321" s="241">
        <f t="shared" si="30"/>
        <v>0</v>
      </c>
      <c r="P321" s="7">
        <f t="shared" si="43"/>
        <v>0</v>
      </c>
      <c r="Q321" s="7">
        <f t="shared" si="32"/>
        <v>0</v>
      </c>
      <c r="R321" s="7">
        <f t="shared" si="33"/>
        <v>0</v>
      </c>
      <c r="S321" s="7" t="str">
        <f t="shared" si="34"/>
        <v/>
      </c>
      <c r="T321" s="7" t="str">
        <f t="shared" si="35"/>
        <v/>
      </c>
    </row>
    <row r="322" spans="1:20" ht="15.95" hidden="1" customHeight="1">
      <c r="A322" s="239" t="s">
        <v>1466</v>
      </c>
      <c r="B322" s="105"/>
      <c r="C322" s="108"/>
      <c r="D322" s="108"/>
      <c r="E322" s="109"/>
      <c r="F322" s="109"/>
      <c r="G322" s="195">
        <f>VLOOKUP(E322,別表３!$B$9:$I$14,7,FALSE)</f>
        <v>0</v>
      </c>
      <c r="H322" s="195">
        <f>VLOOKUP($F322,別表３!$B$9:$I$14,7,FALSE)</f>
        <v>0</v>
      </c>
      <c r="I322" s="195">
        <f>VLOOKUP($F322,別表３!$B$9:$I$14,7,FALSE)</f>
        <v>0</v>
      </c>
      <c r="J322" s="195">
        <f>IF(F322=5,別表２!$E$4,0)</f>
        <v>0</v>
      </c>
      <c r="K322" s="195">
        <f>VLOOKUP($F322,別表３!$B$9:$I$14,5,FALSE)</f>
        <v>0</v>
      </c>
      <c r="L322" s="240" t="str">
        <f>IF(F322="","",VLOOKUP(F322,別表３!$B$9:$D$14,3,FALSE))</f>
        <v/>
      </c>
      <c r="M322" s="98"/>
      <c r="N322" s="98"/>
      <c r="O322" s="241">
        <f t="shared" si="30"/>
        <v>0</v>
      </c>
      <c r="P322" s="7">
        <f t="shared" si="43"/>
        <v>0</v>
      </c>
      <c r="Q322" s="7">
        <f t="shared" si="32"/>
        <v>0</v>
      </c>
      <c r="R322" s="7">
        <f t="shared" si="33"/>
        <v>0</v>
      </c>
      <c r="S322" s="7" t="str">
        <f t="shared" si="34"/>
        <v/>
      </c>
      <c r="T322" s="7" t="str">
        <f t="shared" si="35"/>
        <v/>
      </c>
    </row>
    <row r="323" spans="1:20" ht="15.95" hidden="1" customHeight="1">
      <c r="A323" s="239" t="s">
        <v>1467</v>
      </c>
      <c r="B323" s="105"/>
      <c r="C323" s="108"/>
      <c r="D323" s="108"/>
      <c r="E323" s="109"/>
      <c r="F323" s="109"/>
      <c r="G323" s="195">
        <f>VLOOKUP(E323,別表３!$B$9:$I$14,7,FALSE)</f>
        <v>0</v>
      </c>
      <c r="H323" s="195">
        <f>VLOOKUP($F323,別表３!$B$9:$I$14,7,FALSE)</f>
        <v>0</v>
      </c>
      <c r="I323" s="195">
        <f>VLOOKUP($F323,別表３!$B$9:$I$14,7,FALSE)</f>
        <v>0</v>
      </c>
      <c r="J323" s="195">
        <f>IF(F323=5,別表２!$E$4,0)</f>
        <v>0</v>
      </c>
      <c r="K323" s="195">
        <f>VLOOKUP($F323,別表３!$B$9:$I$14,5,FALSE)</f>
        <v>0</v>
      </c>
      <c r="L323" s="240" t="str">
        <f>IF(F323="","",VLOOKUP(F323,別表３!$B$9:$D$14,3,FALSE))</f>
        <v/>
      </c>
      <c r="M323" s="98"/>
      <c r="N323" s="98"/>
      <c r="O323" s="241">
        <f t="shared" si="30"/>
        <v>0</v>
      </c>
      <c r="P323" s="7">
        <f t="shared" si="43"/>
        <v>0</v>
      </c>
      <c r="Q323" s="7">
        <f t="shared" si="32"/>
        <v>0</v>
      </c>
      <c r="R323" s="7">
        <f t="shared" si="33"/>
        <v>0</v>
      </c>
      <c r="S323" s="7" t="str">
        <f t="shared" si="34"/>
        <v/>
      </c>
      <c r="T323" s="7" t="str">
        <f t="shared" si="35"/>
        <v/>
      </c>
    </row>
    <row r="324" spans="1:20" ht="15.95" hidden="1" customHeight="1">
      <c r="A324" s="239" t="s">
        <v>1468</v>
      </c>
      <c r="B324" s="105"/>
      <c r="C324" s="108"/>
      <c r="D324" s="108"/>
      <c r="E324" s="109"/>
      <c r="F324" s="109"/>
      <c r="G324" s="195">
        <f>VLOOKUP(E324,別表３!$B$9:$I$14,7,FALSE)</f>
        <v>0</v>
      </c>
      <c r="H324" s="195">
        <f>VLOOKUP($F324,別表３!$B$9:$I$14,7,FALSE)</f>
        <v>0</v>
      </c>
      <c r="I324" s="195">
        <f>VLOOKUP($F324,別表３!$B$9:$I$14,7,FALSE)</f>
        <v>0</v>
      </c>
      <c r="J324" s="195">
        <f>IF(F324=5,別表２!$E$4,0)</f>
        <v>0</v>
      </c>
      <c r="K324" s="195">
        <f>VLOOKUP($F324,別表３!$B$9:$I$14,5,FALSE)</f>
        <v>0</v>
      </c>
      <c r="L324" s="240" t="str">
        <f>IF(F324="","",VLOOKUP(F324,別表３!$B$9:$D$14,3,FALSE))</f>
        <v/>
      </c>
      <c r="M324" s="98"/>
      <c r="N324" s="98"/>
      <c r="O324" s="241">
        <f t="shared" si="30"/>
        <v>0</v>
      </c>
      <c r="P324" s="7">
        <f>IF(E324=5,G324,0)</f>
        <v>0</v>
      </c>
      <c r="Q324" s="7">
        <f t="shared" si="32"/>
        <v>0</v>
      </c>
      <c r="R324" s="7">
        <f t="shared" si="33"/>
        <v>0</v>
      </c>
      <c r="S324" s="7" t="str">
        <f t="shared" si="34"/>
        <v/>
      </c>
      <c r="T324" s="7" t="str">
        <f t="shared" si="35"/>
        <v/>
      </c>
    </row>
    <row r="325" spans="1:20" s="223" customFormat="1" ht="15.95" hidden="1" customHeight="1">
      <c r="A325" s="239" t="s">
        <v>1469</v>
      </c>
      <c r="B325" s="105"/>
      <c r="C325" s="108"/>
      <c r="D325" s="108"/>
      <c r="E325" s="109"/>
      <c r="F325" s="109"/>
      <c r="G325" s="243">
        <f>VLOOKUP(E325,別表３!$B$9:$I$14,7,FALSE)</f>
        <v>0</v>
      </c>
      <c r="H325" s="243">
        <f>VLOOKUP($F325,別表３!$B$9:$I$14,7,FALSE)</f>
        <v>0</v>
      </c>
      <c r="I325" s="243">
        <f>VLOOKUP($F325,別表３!$B$9:$I$14,7,FALSE)</f>
        <v>0</v>
      </c>
      <c r="J325" s="243">
        <f>IF(F325=5,別表２!$E$4,0)</f>
        <v>0</v>
      </c>
      <c r="K325" s="243">
        <f>VLOOKUP($F325,別表３!$B$9:$I$14,5,FALSE)</f>
        <v>0</v>
      </c>
      <c r="L325" s="244" t="str">
        <f>IF(F325="","",VLOOKUP(F325,別表３!$B$9:$D$14,3,FALSE))</f>
        <v/>
      </c>
      <c r="M325" s="98"/>
      <c r="N325" s="98"/>
      <c r="O325" s="245">
        <f t="shared" si="30"/>
        <v>0</v>
      </c>
      <c r="P325" s="7">
        <f t="shared" ref="P325:P345" si="44">IF(E325=5,G325,0)</f>
        <v>0</v>
      </c>
      <c r="Q325" s="7">
        <f t="shared" si="32"/>
        <v>0</v>
      </c>
      <c r="R325" s="7">
        <f t="shared" si="33"/>
        <v>0</v>
      </c>
      <c r="S325" s="7" t="str">
        <f t="shared" si="34"/>
        <v/>
      </c>
      <c r="T325" s="7" t="str">
        <f t="shared" si="35"/>
        <v/>
      </c>
    </row>
    <row r="326" spans="1:20" s="223" customFormat="1" ht="15.95" hidden="1" customHeight="1">
      <c r="A326" s="239" t="s">
        <v>1470</v>
      </c>
      <c r="B326" s="105"/>
      <c r="C326" s="108"/>
      <c r="D326" s="108"/>
      <c r="E326" s="109"/>
      <c r="F326" s="109"/>
      <c r="G326" s="243">
        <f>VLOOKUP(E326,別表３!$B$9:$I$14,7,FALSE)</f>
        <v>0</v>
      </c>
      <c r="H326" s="243">
        <f>VLOOKUP($F326,別表３!$B$9:$I$14,7,FALSE)</f>
        <v>0</v>
      </c>
      <c r="I326" s="243">
        <f>VLOOKUP($F326,別表３!$B$9:$I$14,7,FALSE)</f>
        <v>0</v>
      </c>
      <c r="J326" s="243">
        <f>IF(F326=5,別表２!$E$4,0)</f>
        <v>0</v>
      </c>
      <c r="K326" s="243">
        <f>VLOOKUP($F326,別表３!$B$9:$I$14,5,FALSE)</f>
        <v>0</v>
      </c>
      <c r="L326" s="244" t="str">
        <f>IF(F326="","",VLOOKUP(F326,別表３!$B$9:$D$14,3,FALSE))</f>
        <v/>
      </c>
      <c r="M326" s="103"/>
      <c r="N326" s="103"/>
      <c r="O326" s="245">
        <f t="shared" si="30"/>
        <v>0</v>
      </c>
      <c r="P326" s="7">
        <f t="shared" si="44"/>
        <v>0</v>
      </c>
      <c r="Q326" s="7">
        <f t="shared" si="32"/>
        <v>0</v>
      </c>
      <c r="R326" s="7">
        <f t="shared" si="33"/>
        <v>0</v>
      </c>
      <c r="S326" s="7" t="str">
        <f t="shared" si="34"/>
        <v/>
      </c>
      <c r="T326" s="7" t="str">
        <f t="shared" si="35"/>
        <v/>
      </c>
    </row>
    <row r="327" spans="1:20" s="223" customFormat="1" ht="15.95" hidden="1" customHeight="1">
      <c r="A327" s="239" t="s">
        <v>1471</v>
      </c>
      <c r="B327" s="105"/>
      <c r="C327" s="110"/>
      <c r="D327" s="110"/>
      <c r="E327" s="108"/>
      <c r="F327" s="108"/>
      <c r="G327" s="243">
        <f>VLOOKUP(E327,別表３!$B$9:$I$14,7,FALSE)</f>
        <v>0</v>
      </c>
      <c r="H327" s="243">
        <f>VLOOKUP($F327,別表３!$B$9:$I$14,7,FALSE)</f>
        <v>0</v>
      </c>
      <c r="I327" s="243">
        <f>VLOOKUP($F327,別表３!$B$9:$I$14,7,FALSE)</f>
        <v>0</v>
      </c>
      <c r="J327" s="243">
        <f>IF(F327=5,別表２!$E$4,0)</f>
        <v>0</v>
      </c>
      <c r="K327" s="243">
        <f>VLOOKUP($F327,別表３!$B$9:$I$14,5,FALSE)</f>
        <v>0</v>
      </c>
      <c r="L327" s="244" t="str">
        <f>IF(F327="","",VLOOKUP(F327,別表３!$B$9:$D$14,3,FALSE))</f>
        <v/>
      </c>
      <c r="M327" s="103"/>
      <c r="N327" s="103"/>
      <c r="O327" s="245">
        <f t="shared" si="30"/>
        <v>0</v>
      </c>
      <c r="P327" s="7">
        <f t="shared" si="44"/>
        <v>0</v>
      </c>
      <c r="Q327" s="7">
        <f t="shared" si="32"/>
        <v>0</v>
      </c>
      <c r="R327" s="7">
        <f t="shared" si="33"/>
        <v>0</v>
      </c>
      <c r="S327" s="7" t="str">
        <f t="shared" si="34"/>
        <v/>
      </c>
      <c r="T327" s="7" t="str">
        <f t="shared" si="35"/>
        <v/>
      </c>
    </row>
    <row r="328" spans="1:20" s="223" customFormat="1" ht="15.95" hidden="1" customHeight="1">
      <c r="A328" s="239" t="s">
        <v>1472</v>
      </c>
      <c r="B328" s="105"/>
      <c r="C328" s="108"/>
      <c r="D328" s="108"/>
      <c r="E328" s="108"/>
      <c r="F328" s="108"/>
      <c r="G328" s="243">
        <f>VLOOKUP(E328,別表３!$B$9:$I$14,7,FALSE)</f>
        <v>0</v>
      </c>
      <c r="H328" s="243">
        <f>VLOOKUP($F328,別表３!$B$9:$I$14,7,FALSE)</f>
        <v>0</v>
      </c>
      <c r="I328" s="243">
        <f>VLOOKUP($F328,別表３!$B$9:$I$14,7,FALSE)</f>
        <v>0</v>
      </c>
      <c r="J328" s="243">
        <f>IF(F328=5,別表２!$E$4,0)</f>
        <v>0</v>
      </c>
      <c r="K328" s="243">
        <f>VLOOKUP($F328,別表３!$B$9:$I$14,5,FALSE)</f>
        <v>0</v>
      </c>
      <c r="L328" s="244" t="str">
        <f>IF(F328="","",VLOOKUP(F328,別表３!$B$9:$D$14,3,FALSE))</f>
        <v/>
      </c>
      <c r="M328" s="103"/>
      <c r="N328" s="103"/>
      <c r="O328" s="245">
        <f t="shared" si="30"/>
        <v>0</v>
      </c>
      <c r="P328" s="7">
        <f t="shared" si="44"/>
        <v>0</v>
      </c>
      <c r="Q328" s="7">
        <f t="shared" si="32"/>
        <v>0</v>
      </c>
      <c r="R328" s="7">
        <f t="shared" si="33"/>
        <v>0</v>
      </c>
      <c r="S328" s="7" t="str">
        <f t="shared" si="34"/>
        <v/>
      </c>
      <c r="T328" s="7" t="str">
        <f t="shared" si="35"/>
        <v/>
      </c>
    </row>
    <row r="329" spans="1:20" ht="15.95" hidden="1" customHeight="1">
      <c r="A329" s="239" t="s">
        <v>1473</v>
      </c>
      <c r="B329" s="105"/>
      <c r="C329" s="108"/>
      <c r="D329" s="108"/>
      <c r="E329" s="109"/>
      <c r="F329" s="109"/>
      <c r="G329" s="195">
        <f>VLOOKUP(E329,別表３!$B$9:$I$14,7,FALSE)</f>
        <v>0</v>
      </c>
      <c r="H329" s="195">
        <f>VLOOKUP($F329,別表３!$B$9:$I$14,7,FALSE)</f>
        <v>0</v>
      </c>
      <c r="I329" s="195">
        <f>VLOOKUP($F329,別表３!$B$9:$I$14,7,FALSE)</f>
        <v>0</v>
      </c>
      <c r="J329" s="195">
        <f>IF(F329=5,別表２!$E$4,0)</f>
        <v>0</v>
      </c>
      <c r="K329" s="195">
        <f>VLOOKUP($F329,別表３!$B$9:$I$14,5,FALSE)</f>
        <v>0</v>
      </c>
      <c r="L329" s="240" t="str">
        <f>IF(F329="","",VLOOKUP(F329,別表３!$B$9:$D$14,3,FALSE))</f>
        <v/>
      </c>
      <c r="M329" s="98"/>
      <c r="N329" s="98"/>
      <c r="O329" s="241">
        <f t="shared" si="30"/>
        <v>0</v>
      </c>
      <c r="P329" s="7">
        <f t="shared" si="44"/>
        <v>0</v>
      </c>
      <c r="Q329" s="7">
        <f t="shared" si="32"/>
        <v>0</v>
      </c>
      <c r="R329" s="7">
        <f t="shared" si="33"/>
        <v>0</v>
      </c>
      <c r="S329" s="7" t="str">
        <f t="shared" si="34"/>
        <v/>
      </c>
      <c r="T329" s="7" t="str">
        <f t="shared" si="35"/>
        <v/>
      </c>
    </row>
    <row r="330" spans="1:20" ht="15.95" hidden="1" customHeight="1">
      <c r="A330" s="239" t="s">
        <v>1474</v>
      </c>
      <c r="B330" s="105"/>
      <c r="C330" s="108"/>
      <c r="D330" s="108"/>
      <c r="E330" s="109"/>
      <c r="F330" s="109"/>
      <c r="G330" s="195">
        <f>VLOOKUP(E330,別表３!$B$9:$I$14,7,FALSE)</f>
        <v>0</v>
      </c>
      <c r="H330" s="195">
        <f>VLOOKUP($F330,別表３!$B$9:$I$14,7,FALSE)</f>
        <v>0</v>
      </c>
      <c r="I330" s="195">
        <f>VLOOKUP($F330,別表３!$B$9:$I$14,7,FALSE)</f>
        <v>0</v>
      </c>
      <c r="J330" s="195">
        <f>IF(F330=5,別表２!$E$4,0)</f>
        <v>0</v>
      </c>
      <c r="K330" s="195">
        <f>VLOOKUP($F330,別表３!$B$9:$I$14,5,FALSE)</f>
        <v>0</v>
      </c>
      <c r="L330" s="240" t="str">
        <f>IF(F330="","",VLOOKUP(F330,別表３!$B$9:$D$14,3,FALSE))</f>
        <v/>
      </c>
      <c r="M330" s="98"/>
      <c r="N330" s="98"/>
      <c r="O330" s="241">
        <f t="shared" si="30"/>
        <v>0</v>
      </c>
      <c r="P330" s="7">
        <f t="shared" si="44"/>
        <v>0</v>
      </c>
      <c r="Q330" s="7">
        <f t="shared" si="32"/>
        <v>0</v>
      </c>
      <c r="R330" s="7">
        <f t="shared" si="33"/>
        <v>0</v>
      </c>
      <c r="S330" s="7" t="str">
        <f t="shared" si="34"/>
        <v/>
      </c>
      <c r="T330" s="7" t="str">
        <f t="shared" si="35"/>
        <v/>
      </c>
    </row>
    <row r="331" spans="1:20" ht="15.95" hidden="1" customHeight="1">
      <c r="A331" s="239" t="s">
        <v>1475</v>
      </c>
      <c r="B331" s="105"/>
      <c r="C331" s="108"/>
      <c r="D331" s="108"/>
      <c r="E331" s="109"/>
      <c r="F331" s="109"/>
      <c r="G331" s="195">
        <f>VLOOKUP(E331,別表３!$B$9:$I$14,7,FALSE)</f>
        <v>0</v>
      </c>
      <c r="H331" s="195">
        <f>VLOOKUP($F331,別表３!$B$9:$I$14,7,FALSE)</f>
        <v>0</v>
      </c>
      <c r="I331" s="195">
        <f>VLOOKUP($F331,別表３!$B$9:$I$14,7,FALSE)</f>
        <v>0</v>
      </c>
      <c r="J331" s="195">
        <f>IF(F331=5,別表２!$E$4,0)</f>
        <v>0</v>
      </c>
      <c r="K331" s="195">
        <f>VLOOKUP($F331,別表３!$B$9:$I$14,5,FALSE)</f>
        <v>0</v>
      </c>
      <c r="L331" s="240" t="str">
        <f>IF(F331="","",VLOOKUP(F331,別表３!$B$9:$D$14,3,FALSE))</f>
        <v/>
      </c>
      <c r="M331" s="98"/>
      <c r="N331" s="98"/>
      <c r="O331" s="241">
        <f t="shared" si="30"/>
        <v>0</v>
      </c>
      <c r="P331" s="7">
        <f t="shared" si="44"/>
        <v>0</v>
      </c>
      <c r="Q331" s="7">
        <f t="shared" si="32"/>
        <v>0</v>
      </c>
      <c r="R331" s="7">
        <f t="shared" si="33"/>
        <v>0</v>
      </c>
      <c r="S331" s="7" t="str">
        <f t="shared" si="34"/>
        <v/>
      </c>
      <c r="T331" s="7" t="str">
        <f t="shared" si="35"/>
        <v/>
      </c>
    </row>
    <row r="332" spans="1:20" ht="15.95" hidden="1" customHeight="1">
      <c r="A332" s="239" t="s">
        <v>1476</v>
      </c>
      <c r="B332" s="105"/>
      <c r="C332" s="108"/>
      <c r="D332" s="108"/>
      <c r="E332" s="109"/>
      <c r="F332" s="109"/>
      <c r="G332" s="195">
        <f>VLOOKUP(E332,別表３!$B$9:$I$14,7,FALSE)</f>
        <v>0</v>
      </c>
      <c r="H332" s="195">
        <f>VLOOKUP($F332,別表３!$B$9:$I$14,7,FALSE)</f>
        <v>0</v>
      </c>
      <c r="I332" s="195">
        <f>VLOOKUP($F332,別表３!$B$9:$I$14,7,FALSE)</f>
        <v>0</v>
      </c>
      <c r="J332" s="195">
        <f>IF(F332=5,別表２!$E$4,0)</f>
        <v>0</v>
      </c>
      <c r="K332" s="195">
        <f>VLOOKUP($F332,別表３!$B$9:$I$14,5,FALSE)</f>
        <v>0</v>
      </c>
      <c r="L332" s="240" t="str">
        <f>IF(F332="","",VLOOKUP(F332,別表３!$B$9:$D$14,3,FALSE))</f>
        <v/>
      </c>
      <c r="M332" s="98"/>
      <c r="N332" s="98"/>
      <c r="O332" s="241">
        <f t="shared" si="30"/>
        <v>0</v>
      </c>
      <c r="P332" s="7">
        <f t="shared" si="44"/>
        <v>0</v>
      </c>
      <c r="Q332" s="7">
        <f t="shared" si="32"/>
        <v>0</v>
      </c>
      <c r="R332" s="7">
        <f t="shared" si="33"/>
        <v>0</v>
      </c>
      <c r="S332" s="7" t="str">
        <f t="shared" si="34"/>
        <v/>
      </c>
      <c r="T332" s="7" t="str">
        <f t="shared" si="35"/>
        <v/>
      </c>
    </row>
    <row r="333" spans="1:20" ht="15.95" hidden="1" customHeight="1">
      <c r="A333" s="239" t="s">
        <v>1477</v>
      </c>
      <c r="B333" s="105"/>
      <c r="C333" s="108"/>
      <c r="D333" s="108"/>
      <c r="E333" s="109"/>
      <c r="F333" s="109"/>
      <c r="G333" s="195">
        <f>VLOOKUP(E333,別表３!$B$9:$I$14,7,FALSE)</f>
        <v>0</v>
      </c>
      <c r="H333" s="195">
        <f>VLOOKUP($F333,別表３!$B$9:$I$14,7,FALSE)</f>
        <v>0</v>
      </c>
      <c r="I333" s="195">
        <f>VLOOKUP($F333,別表３!$B$9:$I$14,7,FALSE)</f>
        <v>0</v>
      </c>
      <c r="J333" s="195">
        <f>IF(F333=5,別表２!$E$4,0)</f>
        <v>0</v>
      </c>
      <c r="K333" s="195">
        <f>VLOOKUP($F333,別表３!$B$9:$I$14,5,FALSE)</f>
        <v>0</v>
      </c>
      <c r="L333" s="240" t="str">
        <f>IF(F333="","",VLOOKUP(F333,別表３!$B$9:$D$14,3,FALSE))</f>
        <v/>
      </c>
      <c r="M333" s="98"/>
      <c r="N333" s="98"/>
      <c r="O333" s="241">
        <f t="shared" si="30"/>
        <v>0</v>
      </c>
      <c r="P333" s="7">
        <f t="shared" si="44"/>
        <v>0</v>
      </c>
      <c r="Q333" s="7">
        <f t="shared" si="32"/>
        <v>0</v>
      </c>
      <c r="R333" s="7">
        <f t="shared" si="33"/>
        <v>0</v>
      </c>
      <c r="S333" s="7" t="str">
        <f t="shared" si="34"/>
        <v/>
      </c>
      <c r="T333" s="7" t="str">
        <f t="shared" si="35"/>
        <v/>
      </c>
    </row>
    <row r="334" spans="1:20" ht="15.95" hidden="1" customHeight="1">
      <c r="A334" s="239" t="s">
        <v>1478</v>
      </c>
      <c r="B334" s="105"/>
      <c r="C334" s="108"/>
      <c r="D334" s="108"/>
      <c r="E334" s="109"/>
      <c r="F334" s="109"/>
      <c r="G334" s="195">
        <f>VLOOKUP(E334,別表３!$B$9:$I$14,7,FALSE)</f>
        <v>0</v>
      </c>
      <c r="H334" s="195">
        <f>VLOOKUP($F334,別表３!$B$9:$I$14,7,FALSE)</f>
        <v>0</v>
      </c>
      <c r="I334" s="195">
        <f>VLOOKUP($F334,別表３!$B$9:$I$14,7,FALSE)</f>
        <v>0</v>
      </c>
      <c r="J334" s="195">
        <f>IF(F334=5,別表２!$E$4,0)</f>
        <v>0</v>
      </c>
      <c r="K334" s="195">
        <f>VLOOKUP($F334,別表３!$B$9:$I$14,5,FALSE)</f>
        <v>0</v>
      </c>
      <c r="L334" s="240" t="str">
        <f>IF(F334="","",VLOOKUP(F334,別表３!$B$9:$D$14,3,FALSE))</f>
        <v/>
      </c>
      <c r="M334" s="98"/>
      <c r="N334" s="98"/>
      <c r="O334" s="241">
        <f t="shared" si="30"/>
        <v>0</v>
      </c>
      <c r="P334" s="7">
        <f t="shared" si="44"/>
        <v>0</v>
      </c>
      <c r="Q334" s="7">
        <f t="shared" si="32"/>
        <v>0</v>
      </c>
      <c r="R334" s="7">
        <f t="shared" si="33"/>
        <v>0</v>
      </c>
      <c r="S334" s="7" t="str">
        <f t="shared" si="34"/>
        <v/>
      </c>
      <c r="T334" s="7" t="str">
        <f t="shared" si="35"/>
        <v/>
      </c>
    </row>
    <row r="335" spans="1:20" ht="15.95" hidden="1" customHeight="1">
      <c r="A335" s="239" t="s">
        <v>1479</v>
      </c>
      <c r="B335" s="105"/>
      <c r="C335" s="109"/>
      <c r="D335" s="109"/>
      <c r="E335" s="109"/>
      <c r="F335" s="109"/>
      <c r="G335" s="195">
        <f>VLOOKUP(E335,別表３!$B$9:$I$14,7,FALSE)</f>
        <v>0</v>
      </c>
      <c r="H335" s="195">
        <f>VLOOKUP($F335,別表３!$B$9:$I$14,7,FALSE)</f>
        <v>0</v>
      </c>
      <c r="I335" s="195">
        <f>VLOOKUP($F335,別表３!$B$9:$I$14,7,FALSE)</f>
        <v>0</v>
      </c>
      <c r="J335" s="195">
        <f>IF(F335=5,別表２!$E$4,0)</f>
        <v>0</v>
      </c>
      <c r="K335" s="195">
        <f>VLOOKUP($F335,別表３!$B$9:$I$14,5,FALSE)</f>
        <v>0</v>
      </c>
      <c r="L335" s="240" t="str">
        <f>IF(F335="","",VLOOKUP(F335,別表３!$B$9:$D$14,3,FALSE))</f>
        <v/>
      </c>
      <c r="M335" s="98"/>
      <c r="N335" s="98"/>
      <c r="O335" s="241">
        <f t="shared" si="30"/>
        <v>0</v>
      </c>
      <c r="P335" s="7">
        <f t="shared" si="44"/>
        <v>0</v>
      </c>
      <c r="Q335" s="7">
        <f t="shared" si="32"/>
        <v>0</v>
      </c>
      <c r="R335" s="7">
        <f t="shared" si="33"/>
        <v>0</v>
      </c>
      <c r="S335" s="7" t="str">
        <f t="shared" si="34"/>
        <v/>
      </c>
      <c r="T335" s="7" t="str">
        <f t="shared" si="35"/>
        <v/>
      </c>
    </row>
    <row r="336" spans="1:20" ht="15.95" hidden="1" customHeight="1">
      <c r="A336" s="239" t="s">
        <v>1480</v>
      </c>
      <c r="B336" s="105"/>
      <c r="C336" s="109"/>
      <c r="D336" s="109"/>
      <c r="E336" s="109"/>
      <c r="F336" s="109"/>
      <c r="G336" s="195">
        <f>VLOOKUP(E336,別表３!$B$9:$I$14,7,FALSE)</f>
        <v>0</v>
      </c>
      <c r="H336" s="195">
        <f>VLOOKUP($F336,別表３!$B$9:$I$14,7,FALSE)</f>
        <v>0</v>
      </c>
      <c r="I336" s="195">
        <f>VLOOKUP($F336,別表３!$B$9:$I$14,7,FALSE)</f>
        <v>0</v>
      </c>
      <c r="J336" s="195">
        <f>IF(F336=5,別表２!$E$4,0)</f>
        <v>0</v>
      </c>
      <c r="K336" s="195">
        <f>VLOOKUP($F336,別表３!$B$9:$I$14,5,FALSE)</f>
        <v>0</v>
      </c>
      <c r="L336" s="240" t="str">
        <f>IF(F336="","",VLOOKUP(F336,別表３!$B$9:$D$14,3,FALSE))</f>
        <v/>
      </c>
      <c r="M336" s="98"/>
      <c r="N336" s="98"/>
      <c r="O336" s="241">
        <f t="shared" si="30"/>
        <v>0</v>
      </c>
      <c r="P336" s="7">
        <f t="shared" si="44"/>
        <v>0</v>
      </c>
      <c r="Q336" s="7">
        <f t="shared" si="32"/>
        <v>0</v>
      </c>
      <c r="R336" s="7">
        <f t="shared" si="33"/>
        <v>0</v>
      </c>
      <c r="S336" s="7" t="str">
        <f t="shared" si="34"/>
        <v/>
      </c>
      <c r="T336" s="7" t="str">
        <f t="shared" si="35"/>
        <v/>
      </c>
    </row>
    <row r="337" spans="1:20" ht="15.95" hidden="1" customHeight="1">
      <c r="A337" s="239" t="s">
        <v>1481</v>
      </c>
      <c r="B337" s="105"/>
      <c r="C337" s="109"/>
      <c r="D337" s="109"/>
      <c r="E337" s="109"/>
      <c r="F337" s="109"/>
      <c r="G337" s="195">
        <f>VLOOKUP(E337,別表３!$B$9:$I$14,7,FALSE)</f>
        <v>0</v>
      </c>
      <c r="H337" s="195">
        <f>VLOOKUP($F337,別表３!$B$9:$I$14,7,FALSE)</f>
        <v>0</v>
      </c>
      <c r="I337" s="195">
        <f>VLOOKUP($F337,別表３!$B$9:$I$14,7,FALSE)</f>
        <v>0</v>
      </c>
      <c r="J337" s="195">
        <f>IF(F337=5,別表２!$E$4,0)</f>
        <v>0</v>
      </c>
      <c r="K337" s="195">
        <f>VLOOKUP($F337,別表３!$B$9:$I$14,5,FALSE)</f>
        <v>0</v>
      </c>
      <c r="L337" s="240" t="str">
        <f>IF(F337="","",VLOOKUP(F337,別表３!$B$9:$D$14,3,FALSE))</f>
        <v/>
      </c>
      <c r="M337" s="98"/>
      <c r="N337" s="98"/>
      <c r="O337" s="241">
        <f t="shared" si="30"/>
        <v>0</v>
      </c>
      <c r="P337" s="7">
        <f t="shared" si="44"/>
        <v>0</v>
      </c>
      <c r="Q337" s="7">
        <f t="shared" si="32"/>
        <v>0</v>
      </c>
      <c r="R337" s="7">
        <f t="shared" si="33"/>
        <v>0</v>
      </c>
      <c r="S337" s="7" t="str">
        <f t="shared" si="34"/>
        <v/>
      </c>
      <c r="T337" s="7" t="str">
        <f t="shared" si="35"/>
        <v/>
      </c>
    </row>
    <row r="338" spans="1:20" ht="15.95" hidden="1" customHeight="1">
      <c r="A338" s="239" t="s">
        <v>1482</v>
      </c>
      <c r="B338" s="105"/>
      <c r="C338" s="109"/>
      <c r="D338" s="109"/>
      <c r="E338" s="109"/>
      <c r="F338" s="109"/>
      <c r="G338" s="195">
        <f>VLOOKUP(E338,別表３!$B$9:$I$14,7,FALSE)</f>
        <v>0</v>
      </c>
      <c r="H338" s="195">
        <f>VLOOKUP($F338,別表３!$B$9:$I$14,7,FALSE)</f>
        <v>0</v>
      </c>
      <c r="I338" s="195">
        <f>VLOOKUP($F338,別表３!$B$9:$I$14,7,FALSE)</f>
        <v>0</v>
      </c>
      <c r="J338" s="195">
        <f>IF(F338=5,別表２!$E$4,0)</f>
        <v>0</v>
      </c>
      <c r="K338" s="195">
        <f>VLOOKUP($F338,別表３!$B$9:$I$14,5,FALSE)</f>
        <v>0</v>
      </c>
      <c r="L338" s="240" t="str">
        <f>IF(F338="","",VLOOKUP(F338,別表３!$B$9:$D$14,3,FALSE))</f>
        <v/>
      </c>
      <c r="M338" s="98"/>
      <c r="N338" s="98"/>
      <c r="O338" s="241">
        <f t="shared" si="30"/>
        <v>0</v>
      </c>
      <c r="P338" s="7">
        <f t="shared" si="44"/>
        <v>0</v>
      </c>
      <c r="Q338" s="7">
        <f t="shared" si="32"/>
        <v>0</v>
      </c>
      <c r="R338" s="7">
        <f t="shared" si="33"/>
        <v>0</v>
      </c>
      <c r="S338" s="7" t="str">
        <f t="shared" si="34"/>
        <v/>
      </c>
      <c r="T338" s="7" t="str">
        <f t="shared" si="35"/>
        <v/>
      </c>
    </row>
    <row r="339" spans="1:20" ht="15.95" hidden="1" customHeight="1">
      <c r="A339" s="239" t="s">
        <v>1483</v>
      </c>
      <c r="B339" s="105"/>
      <c r="C339" s="109"/>
      <c r="D339" s="109"/>
      <c r="E339" s="109"/>
      <c r="F339" s="109"/>
      <c r="G339" s="195">
        <f>VLOOKUP(E339,別表３!$B$9:$I$14,7,FALSE)</f>
        <v>0</v>
      </c>
      <c r="H339" s="195">
        <f>VLOOKUP($F339,別表３!$B$9:$I$14,7,FALSE)</f>
        <v>0</v>
      </c>
      <c r="I339" s="195">
        <f>VLOOKUP($F339,別表３!$B$9:$I$14,7,FALSE)</f>
        <v>0</v>
      </c>
      <c r="J339" s="195">
        <f>IF(F339=5,別表２!$E$4,0)</f>
        <v>0</v>
      </c>
      <c r="K339" s="195">
        <f>VLOOKUP($F339,別表３!$B$9:$I$14,5,FALSE)</f>
        <v>0</v>
      </c>
      <c r="L339" s="240" t="str">
        <f>IF(F339="","",VLOOKUP(F339,別表３!$B$9:$D$14,3,FALSE))</f>
        <v/>
      </c>
      <c r="M339" s="98"/>
      <c r="N339" s="98"/>
      <c r="O339" s="241">
        <f t="shared" si="30"/>
        <v>0</v>
      </c>
      <c r="P339" s="7">
        <f t="shared" si="44"/>
        <v>0</v>
      </c>
      <c r="Q339" s="7">
        <f t="shared" si="32"/>
        <v>0</v>
      </c>
      <c r="R339" s="7">
        <f t="shared" si="33"/>
        <v>0</v>
      </c>
      <c r="S339" s="7" t="str">
        <f t="shared" si="34"/>
        <v/>
      </c>
      <c r="T339" s="7" t="str">
        <f t="shared" si="35"/>
        <v/>
      </c>
    </row>
    <row r="340" spans="1:20" ht="15.95" hidden="1" customHeight="1">
      <c r="A340" s="239" t="s">
        <v>1484</v>
      </c>
      <c r="B340" s="105"/>
      <c r="C340" s="108"/>
      <c r="D340" s="108"/>
      <c r="E340" s="109"/>
      <c r="F340" s="109"/>
      <c r="G340" s="195">
        <f>VLOOKUP(E340,別表３!$B$9:$I$14,7,FALSE)</f>
        <v>0</v>
      </c>
      <c r="H340" s="195">
        <f>VLOOKUP($F340,別表３!$B$9:$I$14,7,FALSE)</f>
        <v>0</v>
      </c>
      <c r="I340" s="195">
        <f>VLOOKUP($F340,別表３!$B$9:$I$14,7,FALSE)</f>
        <v>0</v>
      </c>
      <c r="J340" s="195">
        <f>IF(F340=5,別表２!$E$4,0)</f>
        <v>0</v>
      </c>
      <c r="K340" s="195">
        <f>VLOOKUP($F340,別表３!$B$9:$I$14,5,FALSE)</f>
        <v>0</v>
      </c>
      <c r="L340" s="240" t="str">
        <f>IF(F340="","",VLOOKUP(F340,別表３!$B$9:$D$14,3,FALSE))</f>
        <v/>
      </c>
      <c r="M340" s="98"/>
      <c r="N340" s="98"/>
      <c r="O340" s="241">
        <f t="shared" si="30"/>
        <v>0</v>
      </c>
      <c r="P340" s="7">
        <f t="shared" si="44"/>
        <v>0</v>
      </c>
      <c r="Q340" s="7">
        <f t="shared" si="32"/>
        <v>0</v>
      </c>
      <c r="R340" s="7">
        <f t="shared" si="33"/>
        <v>0</v>
      </c>
      <c r="S340" s="7" t="str">
        <f t="shared" si="34"/>
        <v/>
      </c>
      <c r="T340" s="7" t="str">
        <f t="shared" si="35"/>
        <v/>
      </c>
    </row>
    <row r="341" spans="1:20" ht="15.95" hidden="1" customHeight="1">
      <c r="A341" s="239" t="s">
        <v>1485</v>
      </c>
      <c r="B341" s="105"/>
      <c r="C341" s="108"/>
      <c r="D341" s="108"/>
      <c r="E341" s="109"/>
      <c r="F341" s="109"/>
      <c r="G341" s="195">
        <f>VLOOKUP(E341,別表３!$B$9:$I$14,7,FALSE)</f>
        <v>0</v>
      </c>
      <c r="H341" s="195">
        <f>VLOOKUP($F341,別表３!$B$9:$I$14,7,FALSE)</f>
        <v>0</v>
      </c>
      <c r="I341" s="195">
        <f>VLOOKUP($F341,別表３!$B$9:$I$14,7,FALSE)</f>
        <v>0</v>
      </c>
      <c r="J341" s="195">
        <f>IF(F341=5,別表２!$E$4,0)</f>
        <v>0</v>
      </c>
      <c r="K341" s="195">
        <f>VLOOKUP($F341,別表３!$B$9:$I$14,5,FALSE)</f>
        <v>0</v>
      </c>
      <c r="L341" s="240" t="str">
        <f>IF(F341="","",VLOOKUP(F341,別表３!$B$9:$D$14,3,FALSE))</f>
        <v/>
      </c>
      <c r="M341" s="98"/>
      <c r="N341" s="98"/>
      <c r="O341" s="241">
        <f t="shared" si="30"/>
        <v>0</v>
      </c>
      <c r="P341" s="7">
        <f t="shared" si="44"/>
        <v>0</v>
      </c>
      <c r="Q341" s="7">
        <f t="shared" si="32"/>
        <v>0</v>
      </c>
      <c r="R341" s="7">
        <f t="shared" si="33"/>
        <v>0</v>
      </c>
      <c r="S341" s="7" t="str">
        <f t="shared" si="34"/>
        <v/>
      </c>
      <c r="T341" s="7" t="str">
        <f t="shared" si="35"/>
        <v/>
      </c>
    </row>
    <row r="342" spans="1:20" ht="15.95" hidden="1" customHeight="1">
      <c r="A342" s="239" t="s">
        <v>1486</v>
      </c>
      <c r="B342" s="105"/>
      <c r="C342" s="108"/>
      <c r="D342" s="108"/>
      <c r="E342" s="109"/>
      <c r="F342" s="109"/>
      <c r="G342" s="195">
        <f>VLOOKUP(E342,別表３!$B$9:$I$14,7,FALSE)</f>
        <v>0</v>
      </c>
      <c r="H342" s="195">
        <f>VLOOKUP($F342,別表３!$B$9:$I$14,7,FALSE)</f>
        <v>0</v>
      </c>
      <c r="I342" s="195">
        <f>VLOOKUP($F342,別表３!$B$9:$I$14,7,FALSE)</f>
        <v>0</v>
      </c>
      <c r="J342" s="195">
        <f>IF(F342=5,別表２!$E$4,0)</f>
        <v>0</v>
      </c>
      <c r="K342" s="195">
        <f>VLOOKUP($F342,別表３!$B$9:$I$14,5,FALSE)</f>
        <v>0</v>
      </c>
      <c r="L342" s="240" t="str">
        <f>IF(F342="","",VLOOKUP(F342,別表３!$B$9:$D$14,3,FALSE))</f>
        <v/>
      </c>
      <c r="M342" s="98"/>
      <c r="N342" s="98"/>
      <c r="O342" s="241">
        <f t="shared" si="30"/>
        <v>0</v>
      </c>
      <c r="P342" s="7">
        <f t="shared" si="44"/>
        <v>0</v>
      </c>
      <c r="Q342" s="7">
        <f t="shared" si="32"/>
        <v>0</v>
      </c>
      <c r="R342" s="7">
        <f t="shared" si="33"/>
        <v>0</v>
      </c>
      <c r="S342" s="7" t="str">
        <f t="shared" si="34"/>
        <v/>
      </c>
      <c r="T342" s="7" t="str">
        <f t="shared" si="35"/>
        <v/>
      </c>
    </row>
    <row r="343" spans="1:20" ht="15.95" hidden="1" customHeight="1">
      <c r="A343" s="239" t="s">
        <v>1487</v>
      </c>
      <c r="B343" s="105"/>
      <c r="C343" s="108"/>
      <c r="D343" s="108"/>
      <c r="E343" s="109"/>
      <c r="F343" s="109"/>
      <c r="G343" s="195">
        <f>VLOOKUP(E343,別表３!$B$9:$I$14,7,FALSE)</f>
        <v>0</v>
      </c>
      <c r="H343" s="195">
        <f>VLOOKUP($F343,別表３!$B$9:$I$14,7,FALSE)</f>
        <v>0</v>
      </c>
      <c r="I343" s="195">
        <f>VLOOKUP($F343,別表３!$B$9:$I$14,7,FALSE)</f>
        <v>0</v>
      </c>
      <c r="J343" s="195">
        <f>IF(F343=5,別表２!$E$4,0)</f>
        <v>0</v>
      </c>
      <c r="K343" s="195">
        <f>VLOOKUP($F343,別表３!$B$9:$I$14,5,FALSE)</f>
        <v>0</v>
      </c>
      <c r="L343" s="240" t="str">
        <f>IF(F343="","",VLOOKUP(F343,別表３!$B$9:$D$14,3,FALSE))</f>
        <v/>
      </c>
      <c r="M343" s="98"/>
      <c r="N343" s="98"/>
      <c r="O343" s="241">
        <f t="shared" si="30"/>
        <v>0</v>
      </c>
      <c r="P343" s="7">
        <f t="shared" si="44"/>
        <v>0</v>
      </c>
      <c r="Q343" s="7">
        <f t="shared" si="32"/>
        <v>0</v>
      </c>
      <c r="R343" s="7">
        <f t="shared" si="33"/>
        <v>0</v>
      </c>
      <c r="S343" s="7" t="str">
        <f t="shared" si="34"/>
        <v/>
      </c>
      <c r="T343" s="7" t="str">
        <f t="shared" si="35"/>
        <v/>
      </c>
    </row>
    <row r="344" spans="1:20" ht="15.95" hidden="1" customHeight="1">
      <c r="A344" s="239" t="s">
        <v>1488</v>
      </c>
      <c r="B344" s="105"/>
      <c r="C344" s="108"/>
      <c r="D344" s="108"/>
      <c r="E344" s="109"/>
      <c r="F344" s="109"/>
      <c r="G344" s="195">
        <f>VLOOKUP(E344,別表３!$B$9:$I$14,7,FALSE)</f>
        <v>0</v>
      </c>
      <c r="H344" s="195">
        <f>VLOOKUP($F344,別表３!$B$9:$I$14,7,FALSE)</f>
        <v>0</v>
      </c>
      <c r="I344" s="195">
        <f>VLOOKUP($F344,別表３!$B$9:$I$14,7,FALSE)</f>
        <v>0</v>
      </c>
      <c r="J344" s="195">
        <f>IF(F344=5,別表２!$E$4,0)</f>
        <v>0</v>
      </c>
      <c r="K344" s="195">
        <f>VLOOKUP($F344,別表３!$B$9:$I$14,5,FALSE)</f>
        <v>0</v>
      </c>
      <c r="L344" s="240" t="str">
        <f>IF(F344="","",VLOOKUP(F344,別表３!$B$9:$D$14,3,FALSE))</f>
        <v/>
      </c>
      <c r="M344" s="98"/>
      <c r="N344" s="98"/>
      <c r="O344" s="241">
        <f t="shared" si="30"/>
        <v>0</v>
      </c>
      <c r="P344" s="7">
        <f t="shared" si="44"/>
        <v>0</v>
      </c>
      <c r="Q344" s="7">
        <f t="shared" si="32"/>
        <v>0</v>
      </c>
      <c r="R344" s="7">
        <f t="shared" si="33"/>
        <v>0</v>
      </c>
      <c r="S344" s="7" t="str">
        <f t="shared" si="34"/>
        <v/>
      </c>
      <c r="T344" s="7" t="str">
        <f t="shared" si="35"/>
        <v/>
      </c>
    </row>
    <row r="345" spans="1:20" ht="15.95" hidden="1" customHeight="1">
      <c r="A345" s="239" t="s">
        <v>1489</v>
      </c>
      <c r="B345" s="105"/>
      <c r="C345" s="108"/>
      <c r="D345" s="108"/>
      <c r="E345" s="109"/>
      <c r="F345" s="109"/>
      <c r="G345" s="195">
        <f>VLOOKUP(E345,別表３!$B$9:$I$14,7,FALSE)</f>
        <v>0</v>
      </c>
      <c r="H345" s="195">
        <f>VLOOKUP($F345,別表３!$B$9:$I$14,7,FALSE)</f>
        <v>0</v>
      </c>
      <c r="I345" s="195">
        <f>VLOOKUP($F345,別表３!$B$9:$I$14,7,FALSE)</f>
        <v>0</v>
      </c>
      <c r="J345" s="195">
        <f>IF(F345=5,別表２!$E$4,0)</f>
        <v>0</v>
      </c>
      <c r="K345" s="195">
        <f>VLOOKUP($F345,別表３!$B$9:$I$14,5,FALSE)</f>
        <v>0</v>
      </c>
      <c r="L345" s="240" t="str">
        <f>IF(F345="","",VLOOKUP(F345,別表３!$B$9:$D$14,3,FALSE))</f>
        <v/>
      </c>
      <c r="M345" s="98"/>
      <c r="N345" s="98"/>
      <c r="O345" s="241">
        <f t="shared" si="30"/>
        <v>0</v>
      </c>
      <c r="P345" s="7">
        <f t="shared" si="44"/>
        <v>0</v>
      </c>
      <c r="Q345" s="7">
        <f t="shared" si="32"/>
        <v>0</v>
      </c>
      <c r="R345" s="7">
        <f t="shared" si="33"/>
        <v>0</v>
      </c>
      <c r="S345" s="7" t="str">
        <f t="shared" si="34"/>
        <v/>
      </c>
      <c r="T345" s="7" t="str">
        <f t="shared" si="35"/>
        <v/>
      </c>
    </row>
    <row r="346" spans="1:20" ht="15.95" hidden="1" customHeight="1">
      <c r="A346" s="239" t="s">
        <v>1490</v>
      </c>
      <c r="B346" s="105"/>
      <c r="C346" s="108"/>
      <c r="D346" s="108"/>
      <c r="E346" s="109"/>
      <c r="F346" s="109"/>
      <c r="G346" s="195">
        <f>VLOOKUP(E346,別表３!$B$9:$I$14,7,FALSE)</f>
        <v>0</v>
      </c>
      <c r="H346" s="195">
        <f>VLOOKUP($F346,別表３!$B$9:$I$14,7,FALSE)</f>
        <v>0</v>
      </c>
      <c r="I346" s="195">
        <f>VLOOKUP($F346,別表３!$B$9:$I$14,7,FALSE)</f>
        <v>0</v>
      </c>
      <c r="J346" s="195">
        <f>IF(F346=5,別表２!$E$4,0)</f>
        <v>0</v>
      </c>
      <c r="K346" s="195">
        <f>VLOOKUP($F346,別表３!$B$9:$I$14,5,FALSE)</f>
        <v>0</v>
      </c>
      <c r="L346" s="240" t="str">
        <f>IF(F346="","",VLOOKUP(F346,別表３!$B$9:$D$14,3,FALSE))</f>
        <v/>
      </c>
      <c r="M346" s="98"/>
      <c r="N346" s="98"/>
      <c r="O346" s="241">
        <f t="shared" si="30"/>
        <v>0</v>
      </c>
      <c r="P346" s="7">
        <f>IF(E346=5,G346,0)</f>
        <v>0</v>
      </c>
      <c r="Q346" s="7">
        <f t="shared" si="32"/>
        <v>0</v>
      </c>
      <c r="R346" s="7">
        <f t="shared" si="33"/>
        <v>0</v>
      </c>
      <c r="S346" s="7" t="str">
        <f t="shared" si="34"/>
        <v/>
      </c>
      <c r="T346" s="7" t="str">
        <f t="shared" si="35"/>
        <v/>
      </c>
    </row>
    <row r="347" spans="1:20" s="223" customFormat="1" ht="15.95" hidden="1" customHeight="1">
      <c r="A347" s="239" t="s">
        <v>1491</v>
      </c>
      <c r="B347" s="105"/>
      <c r="C347" s="108"/>
      <c r="D347" s="108"/>
      <c r="E347" s="108"/>
      <c r="F347" s="108"/>
      <c r="G347" s="243">
        <f>VLOOKUP(E347,別表３!$B$9:$I$14,7,FALSE)</f>
        <v>0</v>
      </c>
      <c r="H347" s="243">
        <f>VLOOKUP($F347,別表３!$B$9:$I$14,7,FALSE)</f>
        <v>0</v>
      </c>
      <c r="I347" s="243">
        <f>VLOOKUP($F347,別表３!$B$9:$I$14,7,FALSE)</f>
        <v>0</v>
      </c>
      <c r="J347" s="243">
        <f>IF(F347=5,別表２!$E$4,0)</f>
        <v>0</v>
      </c>
      <c r="K347" s="243">
        <f>VLOOKUP($F347,別表３!$B$9:$I$14,5,FALSE)</f>
        <v>0</v>
      </c>
      <c r="L347" s="244" t="str">
        <f>IF(F347="","",VLOOKUP(F347,別表３!$B$9:$D$14,3,FALSE))</f>
        <v/>
      </c>
      <c r="M347" s="103"/>
      <c r="N347" s="103"/>
      <c r="O347" s="245">
        <f t="shared" si="30"/>
        <v>0</v>
      </c>
      <c r="P347" s="7">
        <f t="shared" ref="P347:P367" si="45">IF(E347=5,G347,0)</f>
        <v>0</v>
      </c>
      <c r="Q347" s="7">
        <f t="shared" si="32"/>
        <v>0</v>
      </c>
      <c r="R347" s="7">
        <f t="shared" si="33"/>
        <v>0</v>
      </c>
      <c r="S347" s="7" t="str">
        <f t="shared" si="34"/>
        <v/>
      </c>
      <c r="T347" s="7" t="str">
        <f t="shared" si="35"/>
        <v/>
      </c>
    </row>
    <row r="348" spans="1:20" s="223" customFormat="1" ht="15.95" hidden="1" customHeight="1">
      <c r="A348" s="239" t="s">
        <v>1492</v>
      </c>
      <c r="B348" s="105"/>
      <c r="C348" s="108"/>
      <c r="D348" s="108"/>
      <c r="E348" s="108"/>
      <c r="F348" s="108"/>
      <c r="G348" s="243">
        <f>VLOOKUP(E348,別表３!$B$9:$I$14,7,FALSE)</f>
        <v>0</v>
      </c>
      <c r="H348" s="243">
        <f>VLOOKUP($F348,別表３!$B$9:$I$14,7,FALSE)</f>
        <v>0</v>
      </c>
      <c r="I348" s="243">
        <f>VLOOKUP($F348,別表３!$B$9:$I$14,7,FALSE)</f>
        <v>0</v>
      </c>
      <c r="J348" s="243">
        <f>IF(F348=5,別表２!$E$4,0)</f>
        <v>0</v>
      </c>
      <c r="K348" s="243">
        <f>VLOOKUP($F348,別表３!$B$9:$I$14,5,FALSE)</f>
        <v>0</v>
      </c>
      <c r="L348" s="244" t="str">
        <f>IF(F348="","",VLOOKUP(F348,別表３!$B$9:$D$14,3,FALSE))</f>
        <v/>
      </c>
      <c r="M348" s="103"/>
      <c r="N348" s="103"/>
      <c r="O348" s="245">
        <f t="shared" si="30"/>
        <v>0</v>
      </c>
      <c r="P348" s="7">
        <f t="shared" si="45"/>
        <v>0</v>
      </c>
      <c r="Q348" s="7">
        <f t="shared" si="32"/>
        <v>0</v>
      </c>
      <c r="R348" s="7">
        <f t="shared" si="33"/>
        <v>0</v>
      </c>
      <c r="S348" s="7" t="str">
        <f t="shared" si="34"/>
        <v/>
      </c>
      <c r="T348" s="7" t="str">
        <f t="shared" si="35"/>
        <v/>
      </c>
    </row>
    <row r="349" spans="1:20" s="223" customFormat="1" ht="15.95" hidden="1" customHeight="1">
      <c r="A349" s="239" t="s">
        <v>1493</v>
      </c>
      <c r="B349" s="105"/>
      <c r="C349" s="110"/>
      <c r="D349" s="110"/>
      <c r="E349" s="108"/>
      <c r="F349" s="108"/>
      <c r="G349" s="243">
        <f>VLOOKUP(E349,別表３!$B$9:$I$14,7,FALSE)</f>
        <v>0</v>
      </c>
      <c r="H349" s="243">
        <f>VLOOKUP($F349,別表３!$B$9:$I$14,7,FALSE)</f>
        <v>0</v>
      </c>
      <c r="I349" s="243">
        <f>VLOOKUP($F349,別表３!$B$9:$I$14,7,FALSE)</f>
        <v>0</v>
      </c>
      <c r="J349" s="243">
        <f>IF(F349=5,別表２!$E$4,0)</f>
        <v>0</v>
      </c>
      <c r="K349" s="243">
        <f>VLOOKUP($F349,別表３!$B$9:$I$14,5,FALSE)</f>
        <v>0</v>
      </c>
      <c r="L349" s="244" t="str">
        <f>IF(F349="","",VLOOKUP(F349,別表３!$B$9:$D$14,3,FALSE))</f>
        <v/>
      </c>
      <c r="M349" s="103"/>
      <c r="N349" s="103"/>
      <c r="O349" s="245">
        <f t="shared" si="30"/>
        <v>0</v>
      </c>
      <c r="P349" s="7">
        <f t="shared" si="45"/>
        <v>0</v>
      </c>
      <c r="Q349" s="7">
        <f t="shared" si="32"/>
        <v>0</v>
      </c>
      <c r="R349" s="7">
        <f t="shared" si="33"/>
        <v>0</v>
      </c>
      <c r="S349" s="7" t="str">
        <f t="shared" si="34"/>
        <v/>
      </c>
      <c r="T349" s="7" t="str">
        <f t="shared" si="35"/>
        <v/>
      </c>
    </row>
    <row r="350" spans="1:20" s="223" customFormat="1" ht="15.95" hidden="1" customHeight="1">
      <c r="A350" s="239" t="s">
        <v>1494</v>
      </c>
      <c r="B350" s="105"/>
      <c r="C350" s="108"/>
      <c r="D350" s="108"/>
      <c r="E350" s="108"/>
      <c r="F350" s="108"/>
      <c r="G350" s="243">
        <f>VLOOKUP(E350,別表３!$B$9:$I$14,7,FALSE)</f>
        <v>0</v>
      </c>
      <c r="H350" s="243">
        <f>VLOOKUP($F350,別表３!$B$9:$I$14,7,FALSE)</f>
        <v>0</v>
      </c>
      <c r="I350" s="243">
        <f>VLOOKUP($F350,別表３!$B$9:$I$14,7,FALSE)</f>
        <v>0</v>
      </c>
      <c r="J350" s="243">
        <f>IF(F350=5,別表２!$E$4,0)</f>
        <v>0</v>
      </c>
      <c r="K350" s="243">
        <f>VLOOKUP($F350,別表３!$B$9:$I$14,5,FALSE)</f>
        <v>0</v>
      </c>
      <c r="L350" s="244" t="str">
        <f>IF(F350="","",VLOOKUP(F350,別表３!$B$9:$D$14,3,FALSE))</f>
        <v/>
      </c>
      <c r="M350" s="103"/>
      <c r="N350" s="103"/>
      <c r="O350" s="245">
        <f t="shared" si="30"/>
        <v>0</v>
      </c>
      <c r="P350" s="7">
        <f t="shared" si="45"/>
        <v>0</v>
      </c>
      <c r="Q350" s="7">
        <f t="shared" si="32"/>
        <v>0</v>
      </c>
      <c r="R350" s="7">
        <f t="shared" si="33"/>
        <v>0</v>
      </c>
      <c r="S350" s="7" t="str">
        <f t="shared" si="34"/>
        <v/>
      </c>
      <c r="T350" s="7" t="str">
        <f t="shared" si="35"/>
        <v/>
      </c>
    </row>
    <row r="351" spans="1:20" ht="15.95" hidden="1" customHeight="1">
      <c r="A351" s="239" t="s">
        <v>1495</v>
      </c>
      <c r="B351" s="105"/>
      <c r="C351" s="108"/>
      <c r="D351" s="108"/>
      <c r="E351" s="109"/>
      <c r="F351" s="109"/>
      <c r="G351" s="195">
        <f>VLOOKUP(E351,別表３!$B$9:$I$14,7,FALSE)</f>
        <v>0</v>
      </c>
      <c r="H351" s="195">
        <f>VLOOKUP($F351,別表３!$B$9:$I$14,7,FALSE)</f>
        <v>0</v>
      </c>
      <c r="I351" s="195">
        <f>VLOOKUP($F351,別表３!$B$9:$I$14,7,FALSE)</f>
        <v>0</v>
      </c>
      <c r="J351" s="195">
        <f>IF(F351=5,別表２!$E$4,0)</f>
        <v>0</v>
      </c>
      <c r="K351" s="195">
        <f>VLOOKUP($F351,別表３!$B$9:$I$14,5,FALSE)</f>
        <v>0</v>
      </c>
      <c r="L351" s="240" t="str">
        <f>IF(F351="","",VLOOKUP(F351,別表３!$B$9:$D$14,3,FALSE))</f>
        <v/>
      </c>
      <c r="M351" s="98"/>
      <c r="N351" s="98"/>
      <c r="O351" s="241">
        <f t="shared" si="30"/>
        <v>0</v>
      </c>
      <c r="P351" s="7">
        <f t="shared" si="45"/>
        <v>0</v>
      </c>
      <c r="Q351" s="7">
        <f t="shared" si="32"/>
        <v>0</v>
      </c>
      <c r="R351" s="7">
        <f t="shared" si="33"/>
        <v>0</v>
      </c>
      <c r="S351" s="7" t="str">
        <f t="shared" si="34"/>
        <v/>
      </c>
      <c r="T351" s="7" t="str">
        <f t="shared" si="35"/>
        <v/>
      </c>
    </row>
    <row r="352" spans="1:20" ht="15.95" hidden="1" customHeight="1">
      <c r="A352" s="239" t="s">
        <v>1496</v>
      </c>
      <c r="B352" s="105"/>
      <c r="C352" s="108"/>
      <c r="D352" s="108"/>
      <c r="E352" s="109"/>
      <c r="F352" s="109"/>
      <c r="G352" s="195">
        <f>VLOOKUP(E352,別表３!$B$9:$I$14,7,FALSE)</f>
        <v>0</v>
      </c>
      <c r="H352" s="195">
        <f>VLOOKUP($F352,別表３!$B$9:$I$14,7,FALSE)</f>
        <v>0</v>
      </c>
      <c r="I352" s="195">
        <f>VLOOKUP($F352,別表３!$B$9:$I$14,7,FALSE)</f>
        <v>0</v>
      </c>
      <c r="J352" s="195">
        <f>IF(F352=5,別表２!$E$4,0)</f>
        <v>0</v>
      </c>
      <c r="K352" s="195">
        <f>VLOOKUP($F352,別表３!$B$9:$I$14,5,FALSE)</f>
        <v>0</v>
      </c>
      <c r="L352" s="240" t="str">
        <f>IF(F352="","",VLOOKUP(F352,別表３!$B$9:$D$14,3,FALSE))</f>
        <v/>
      </c>
      <c r="M352" s="98"/>
      <c r="N352" s="98"/>
      <c r="O352" s="241">
        <f t="shared" si="30"/>
        <v>0</v>
      </c>
      <c r="P352" s="7">
        <f t="shared" si="45"/>
        <v>0</v>
      </c>
      <c r="Q352" s="7">
        <f t="shared" si="32"/>
        <v>0</v>
      </c>
      <c r="R352" s="7">
        <f t="shared" si="33"/>
        <v>0</v>
      </c>
      <c r="S352" s="7" t="str">
        <f t="shared" si="34"/>
        <v/>
      </c>
      <c r="T352" s="7" t="str">
        <f t="shared" si="35"/>
        <v/>
      </c>
    </row>
    <row r="353" spans="1:20" ht="15.95" hidden="1" customHeight="1">
      <c r="A353" s="239" t="s">
        <v>1497</v>
      </c>
      <c r="B353" s="105"/>
      <c r="C353" s="108"/>
      <c r="D353" s="108"/>
      <c r="E353" s="109"/>
      <c r="F353" s="109"/>
      <c r="G353" s="195">
        <f>VLOOKUP(E353,別表３!$B$9:$I$14,7,FALSE)</f>
        <v>0</v>
      </c>
      <c r="H353" s="195">
        <f>VLOOKUP($F353,別表３!$B$9:$I$14,7,FALSE)</f>
        <v>0</v>
      </c>
      <c r="I353" s="195">
        <f>VLOOKUP($F353,別表３!$B$9:$I$14,7,FALSE)</f>
        <v>0</v>
      </c>
      <c r="J353" s="195">
        <f>IF(F353=5,別表２!$E$4,0)</f>
        <v>0</v>
      </c>
      <c r="K353" s="195">
        <f>VLOOKUP($F353,別表３!$B$9:$I$14,5,FALSE)</f>
        <v>0</v>
      </c>
      <c r="L353" s="240" t="str">
        <f>IF(F353="","",VLOOKUP(F353,別表３!$B$9:$D$14,3,FALSE))</f>
        <v/>
      </c>
      <c r="M353" s="98"/>
      <c r="N353" s="98"/>
      <c r="O353" s="241">
        <f t="shared" si="30"/>
        <v>0</v>
      </c>
      <c r="P353" s="7">
        <f t="shared" si="45"/>
        <v>0</v>
      </c>
      <c r="Q353" s="7">
        <f t="shared" si="32"/>
        <v>0</v>
      </c>
      <c r="R353" s="7">
        <f t="shared" si="33"/>
        <v>0</v>
      </c>
      <c r="S353" s="7" t="str">
        <f t="shared" si="34"/>
        <v/>
      </c>
      <c r="T353" s="7" t="str">
        <f t="shared" si="35"/>
        <v/>
      </c>
    </row>
    <row r="354" spans="1:20" ht="15.95" hidden="1" customHeight="1">
      <c r="A354" s="239" t="s">
        <v>1498</v>
      </c>
      <c r="B354" s="105"/>
      <c r="C354" s="108"/>
      <c r="D354" s="108"/>
      <c r="E354" s="109"/>
      <c r="F354" s="109"/>
      <c r="G354" s="195">
        <f>VLOOKUP(E354,別表３!$B$9:$I$14,7,FALSE)</f>
        <v>0</v>
      </c>
      <c r="H354" s="195">
        <f>VLOOKUP($F354,別表３!$B$9:$I$14,7,FALSE)</f>
        <v>0</v>
      </c>
      <c r="I354" s="195">
        <f>VLOOKUP($F354,別表３!$B$9:$I$14,7,FALSE)</f>
        <v>0</v>
      </c>
      <c r="J354" s="195">
        <f>IF(F354=5,別表２!$E$4,0)</f>
        <v>0</v>
      </c>
      <c r="K354" s="195">
        <f>VLOOKUP($F354,別表３!$B$9:$I$14,5,FALSE)</f>
        <v>0</v>
      </c>
      <c r="L354" s="240" t="str">
        <f>IF(F354="","",VLOOKUP(F354,別表３!$B$9:$D$14,3,FALSE))</f>
        <v/>
      </c>
      <c r="M354" s="98"/>
      <c r="N354" s="98"/>
      <c r="O354" s="241">
        <f t="shared" si="30"/>
        <v>0</v>
      </c>
      <c r="P354" s="7">
        <f t="shared" si="45"/>
        <v>0</v>
      </c>
      <c r="Q354" s="7">
        <f t="shared" si="32"/>
        <v>0</v>
      </c>
      <c r="R354" s="7">
        <f t="shared" si="33"/>
        <v>0</v>
      </c>
      <c r="S354" s="7" t="str">
        <f t="shared" si="34"/>
        <v/>
      </c>
      <c r="T354" s="7" t="str">
        <f t="shared" si="35"/>
        <v/>
      </c>
    </row>
    <row r="355" spans="1:20" ht="15.95" hidden="1" customHeight="1">
      <c r="A355" s="239" t="s">
        <v>1499</v>
      </c>
      <c r="B355" s="105"/>
      <c r="C355" s="108"/>
      <c r="D355" s="108"/>
      <c r="E355" s="109"/>
      <c r="F355" s="109"/>
      <c r="G355" s="195">
        <f>VLOOKUP(E355,別表３!$B$9:$I$14,7,FALSE)</f>
        <v>0</v>
      </c>
      <c r="H355" s="195">
        <f>VLOOKUP($F355,別表３!$B$9:$I$14,7,FALSE)</f>
        <v>0</v>
      </c>
      <c r="I355" s="195">
        <f>VLOOKUP($F355,別表３!$B$9:$I$14,7,FALSE)</f>
        <v>0</v>
      </c>
      <c r="J355" s="195">
        <f>IF(F355=5,別表２!$E$4,0)</f>
        <v>0</v>
      </c>
      <c r="K355" s="195">
        <f>VLOOKUP($F355,別表３!$B$9:$I$14,5,FALSE)</f>
        <v>0</v>
      </c>
      <c r="L355" s="240" t="str">
        <f>IF(F355="","",VLOOKUP(F355,別表３!$B$9:$D$14,3,FALSE))</f>
        <v/>
      </c>
      <c r="M355" s="98"/>
      <c r="N355" s="98"/>
      <c r="O355" s="241">
        <f t="shared" si="30"/>
        <v>0</v>
      </c>
      <c r="P355" s="7">
        <f t="shared" si="45"/>
        <v>0</v>
      </c>
      <c r="Q355" s="7">
        <f t="shared" si="32"/>
        <v>0</v>
      </c>
      <c r="R355" s="7">
        <f t="shared" si="33"/>
        <v>0</v>
      </c>
      <c r="S355" s="7" t="str">
        <f t="shared" si="34"/>
        <v/>
      </c>
      <c r="T355" s="7" t="str">
        <f t="shared" si="35"/>
        <v/>
      </c>
    </row>
    <row r="356" spans="1:20" ht="15.95" hidden="1" customHeight="1">
      <c r="A356" s="239" t="s">
        <v>1500</v>
      </c>
      <c r="B356" s="105"/>
      <c r="C356" s="108"/>
      <c r="D356" s="108"/>
      <c r="E356" s="109"/>
      <c r="F356" s="109"/>
      <c r="G356" s="195">
        <f>VLOOKUP(E356,別表３!$B$9:$I$14,7,FALSE)</f>
        <v>0</v>
      </c>
      <c r="H356" s="195">
        <f>VLOOKUP($F356,別表３!$B$9:$I$14,7,FALSE)</f>
        <v>0</v>
      </c>
      <c r="I356" s="195">
        <f>VLOOKUP($F356,別表３!$B$9:$I$14,7,FALSE)</f>
        <v>0</v>
      </c>
      <c r="J356" s="195">
        <f>IF(F356=5,別表２!$E$4,0)</f>
        <v>0</v>
      </c>
      <c r="K356" s="195">
        <f>VLOOKUP($F356,別表３!$B$9:$I$14,5,FALSE)</f>
        <v>0</v>
      </c>
      <c r="L356" s="240" t="str">
        <f>IF(F356="","",VLOOKUP(F356,別表３!$B$9:$D$14,3,FALSE))</f>
        <v/>
      </c>
      <c r="M356" s="98"/>
      <c r="N356" s="98"/>
      <c r="O356" s="241">
        <f t="shared" si="30"/>
        <v>0</v>
      </c>
      <c r="P356" s="7">
        <f t="shared" si="45"/>
        <v>0</v>
      </c>
      <c r="Q356" s="7">
        <f t="shared" si="32"/>
        <v>0</v>
      </c>
      <c r="R356" s="7">
        <f t="shared" si="33"/>
        <v>0</v>
      </c>
      <c r="S356" s="7" t="str">
        <f t="shared" si="34"/>
        <v/>
      </c>
      <c r="T356" s="7" t="str">
        <f t="shared" si="35"/>
        <v/>
      </c>
    </row>
    <row r="357" spans="1:20" ht="15.95" hidden="1" customHeight="1">
      <c r="A357" s="239" t="s">
        <v>1501</v>
      </c>
      <c r="B357" s="105"/>
      <c r="C357" s="109"/>
      <c r="D357" s="109"/>
      <c r="E357" s="109"/>
      <c r="F357" s="109"/>
      <c r="G357" s="195">
        <f>VLOOKUP(E357,別表３!$B$9:$I$14,7,FALSE)</f>
        <v>0</v>
      </c>
      <c r="H357" s="195">
        <f>VLOOKUP($F357,別表３!$B$9:$I$14,7,FALSE)</f>
        <v>0</v>
      </c>
      <c r="I357" s="195">
        <f>VLOOKUP($F357,別表３!$B$9:$I$14,7,FALSE)</f>
        <v>0</v>
      </c>
      <c r="J357" s="195">
        <f>IF(F357=5,別表２!$E$4,0)</f>
        <v>0</v>
      </c>
      <c r="K357" s="195">
        <f>VLOOKUP($F357,別表３!$B$9:$I$14,5,FALSE)</f>
        <v>0</v>
      </c>
      <c r="L357" s="240" t="str">
        <f>IF(F357="","",VLOOKUP(F357,別表３!$B$9:$D$14,3,FALSE))</f>
        <v/>
      </c>
      <c r="M357" s="98"/>
      <c r="N357" s="98"/>
      <c r="O357" s="241">
        <f t="shared" si="30"/>
        <v>0</v>
      </c>
      <c r="P357" s="7">
        <f t="shared" si="45"/>
        <v>0</v>
      </c>
      <c r="Q357" s="7">
        <f t="shared" si="32"/>
        <v>0</v>
      </c>
      <c r="R357" s="7">
        <f t="shared" si="33"/>
        <v>0</v>
      </c>
      <c r="S357" s="7" t="str">
        <f t="shared" si="34"/>
        <v/>
      </c>
      <c r="T357" s="7" t="str">
        <f t="shared" si="35"/>
        <v/>
      </c>
    </row>
    <row r="358" spans="1:20" ht="15.95" hidden="1" customHeight="1">
      <c r="A358" s="239" t="s">
        <v>1502</v>
      </c>
      <c r="B358" s="105"/>
      <c r="C358" s="109"/>
      <c r="D358" s="109"/>
      <c r="E358" s="109"/>
      <c r="F358" s="109"/>
      <c r="G358" s="195">
        <f>VLOOKUP(E358,別表３!$B$9:$I$14,7,FALSE)</f>
        <v>0</v>
      </c>
      <c r="H358" s="195">
        <f>VLOOKUP($F358,別表３!$B$9:$I$14,7,FALSE)</f>
        <v>0</v>
      </c>
      <c r="I358" s="195">
        <f>VLOOKUP($F358,別表３!$B$9:$I$14,7,FALSE)</f>
        <v>0</v>
      </c>
      <c r="J358" s="195">
        <f>IF(F358=5,別表２!$E$4,0)</f>
        <v>0</v>
      </c>
      <c r="K358" s="195">
        <f>VLOOKUP($F358,別表３!$B$9:$I$14,5,FALSE)</f>
        <v>0</v>
      </c>
      <c r="L358" s="240" t="str">
        <f>IF(F358="","",VLOOKUP(F358,別表３!$B$9:$D$14,3,FALSE))</f>
        <v/>
      </c>
      <c r="M358" s="98"/>
      <c r="N358" s="98"/>
      <c r="O358" s="241">
        <f t="shared" si="30"/>
        <v>0</v>
      </c>
      <c r="P358" s="7">
        <f t="shared" si="45"/>
        <v>0</v>
      </c>
      <c r="Q358" s="7">
        <f t="shared" si="32"/>
        <v>0</v>
      </c>
      <c r="R358" s="7">
        <f t="shared" si="33"/>
        <v>0</v>
      </c>
      <c r="S358" s="7" t="str">
        <f t="shared" si="34"/>
        <v/>
      </c>
      <c r="T358" s="7" t="str">
        <f t="shared" si="35"/>
        <v/>
      </c>
    </row>
    <row r="359" spans="1:20" ht="15.95" hidden="1" customHeight="1">
      <c r="A359" s="239" t="s">
        <v>1503</v>
      </c>
      <c r="B359" s="105"/>
      <c r="C359" s="109"/>
      <c r="D359" s="109"/>
      <c r="E359" s="109"/>
      <c r="F359" s="109"/>
      <c r="G359" s="195">
        <f>VLOOKUP(E359,別表３!$B$9:$I$14,7,FALSE)</f>
        <v>0</v>
      </c>
      <c r="H359" s="195">
        <f>VLOOKUP($F359,別表３!$B$9:$I$14,7,FALSE)</f>
        <v>0</v>
      </c>
      <c r="I359" s="195">
        <f>VLOOKUP($F359,別表３!$B$9:$I$14,7,FALSE)</f>
        <v>0</v>
      </c>
      <c r="J359" s="195">
        <f>IF(F359=5,別表２!$E$4,0)</f>
        <v>0</v>
      </c>
      <c r="K359" s="195">
        <f>VLOOKUP($F359,別表３!$B$9:$I$14,5,FALSE)</f>
        <v>0</v>
      </c>
      <c r="L359" s="240" t="str">
        <f>IF(F359="","",VLOOKUP(F359,別表３!$B$9:$D$14,3,FALSE))</f>
        <v/>
      </c>
      <c r="M359" s="98"/>
      <c r="N359" s="98"/>
      <c r="O359" s="241">
        <f t="shared" si="30"/>
        <v>0</v>
      </c>
      <c r="P359" s="7">
        <f t="shared" si="45"/>
        <v>0</v>
      </c>
      <c r="Q359" s="7">
        <f t="shared" si="32"/>
        <v>0</v>
      </c>
      <c r="R359" s="7">
        <f t="shared" si="33"/>
        <v>0</v>
      </c>
      <c r="S359" s="7" t="str">
        <f t="shared" si="34"/>
        <v/>
      </c>
      <c r="T359" s="7" t="str">
        <f t="shared" si="35"/>
        <v/>
      </c>
    </row>
    <row r="360" spans="1:20" ht="15.95" hidden="1" customHeight="1">
      <c r="A360" s="239" t="s">
        <v>1504</v>
      </c>
      <c r="B360" s="105"/>
      <c r="C360" s="109"/>
      <c r="D360" s="109"/>
      <c r="E360" s="109"/>
      <c r="F360" s="109"/>
      <c r="G360" s="195">
        <f>VLOOKUP(E360,別表３!$B$9:$I$14,7,FALSE)</f>
        <v>0</v>
      </c>
      <c r="H360" s="195">
        <f>VLOOKUP($F360,別表３!$B$9:$I$14,7,FALSE)</f>
        <v>0</v>
      </c>
      <c r="I360" s="195">
        <f>VLOOKUP($F360,別表３!$B$9:$I$14,7,FALSE)</f>
        <v>0</v>
      </c>
      <c r="J360" s="195">
        <f>IF(F360=5,別表２!$E$4,0)</f>
        <v>0</v>
      </c>
      <c r="K360" s="195">
        <f>VLOOKUP($F360,別表３!$B$9:$I$14,5,FALSE)</f>
        <v>0</v>
      </c>
      <c r="L360" s="240" t="str">
        <f>IF(F360="","",VLOOKUP(F360,別表３!$B$9:$D$14,3,FALSE))</f>
        <v/>
      </c>
      <c r="M360" s="98"/>
      <c r="N360" s="98"/>
      <c r="O360" s="241">
        <f t="shared" si="30"/>
        <v>0</v>
      </c>
      <c r="P360" s="7">
        <f t="shared" si="45"/>
        <v>0</v>
      </c>
      <c r="Q360" s="7">
        <f t="shared" si="32"/>
        <v>0</v>
      </c>
      <c r="R360" s="7">
        <f t="shared" si="33"/>
        <v>0</v>
      </c>
      <c r="S360" s="7" t="str">
        <f t="shared" si="34"/>
        <v/>
      </c>
      <c r="T360" s="7" t="str">
        <f t="shared" si="35"/>
        <v/>
      </c>
    </row>
    <row r="361" spans="1:20" ht="15.95" hidden="1" customHeight="1">
      <c r="A361" s="239" t="s">
        <v>1505</v>
      </c>
      <c r="B361" s="105"/>
      <c r="C361" s="109"/>
      <c r="D361" s="109"/>
      <c r="E361" s="109"/>
      <c r="F361" s="109"/>
      <c r="G361" s="195">
        <f>VLOOKUP(E361,別表３!$B$9:$I$14,7,FALSE)</f>
        <v>0</v>
      </c>
      <c r="H361" s="195">
        <f>VLOOKUP($F361,別表３!$B$9:$I$14,7,FALSE)</f>
        <v>0</v>
      </c>
      <c r="I361" s="195">
        <f>VLOOKUP($F361,別表３!$B$9:$I$14,7,FALSE)</f>
        <v>0</v>
      </c>
      <c r="J361" s="195">
        <f>IF(F361=5,別表２!$E$4,0)</f>
        <v>0</v>
      </c>
      <c r="K361" s="195">
        <f>VLOOKUP($F361,別表３!$B$9:$I$14,5,FALSE)</f>
        <v>0</v>
      </c>
      <c r="L361" s="240" t="str">
        <f>IF(F361="","",VLOOKUP(F361,別表３!$B$9:$D$14,3,FALSE))</f>
        <v/>
      </c>
      <c r="M361" s="98"/>
      <c r="N361" s="98"/>
      <c r="O361" s="241">
        <f t="shared" si="30"/>
        <v>0</v>
      </c>
      <c r="P361" s="7">
        <f t="shared" si="45"/>
        <v>0</v>
      </c>
      <c r="Q361" s="7">
        <f t="shared" si="32"/>
        <v>0</v>
      </c>
      <c r="R361" s="7">
        <f t="shared" si="33"/>
        <v>0</v>
      </c>
      <c r="S361" s="7" t="str">
        <f t="shared" si="34"/>
        <v/>
      </c>
      <c r="T361" s="7" t="str">
        <f t="shared" si="35"/>
        <v/>
      </c>
    </row>
    <row r="362" spans="1:20" ht="15.95" hidden="1" customHeight="1">
      <c r="A362" s="239" t="s">
        <v>1506</v>
      </c>
      <c r="B362" s="105"/>
      <c r="C362" s="108"/>
      <c r="D362" s="108"/>
      <c r="E362" s="109"/>
      <c r="F362" s="109"/>
      <c r="G362" s="195">
        <f>VLOOKUP(E362,別表３!$B$9:$I$14,7,FALSE)</f>
        <v>0</v>
      </c>
      <c r="H362" s="195">
        <f>VLOOKUP($F362,別表３!$B$9:$I$14,7,FALSE)</f>
        <v>0</v>
      </c>
      <c r="I362" s="195">
        <f>VLOOKUP($F362,別表３!$B$9:$I$14,7,FALSE)</f>
        <v>0</v>
      </c>
      <c r="J362" s="195">
        <f>IF(F362=5,別表２!$E$4,0)</f>
        <v>0</v>
      </c>
      <c r="K362" s="195">
        <f>VLOOKUP($F362,別表３!$B$9:$I$14,5,FALSE)</f>
        <v>0</v>
      </c>
      <c r="L362" s="240" t="str">
        <f>IF(F362="","",VLOOKUP(F362,別表３!$B$9:$D$14,3,FALSE))</f>
        <v/>
      </c>
      <c r="M362" s="98"/>
      <c r="N362" s="98"/>
      <c r="O362" s="241">
        <f t="shared" si="30"/>
        <v>0</v>
      </c>
      <c r="P362" s="7">
        <f t="shared" si="45"/>
        <v>0</v>
      </c>
      <c r="Q362" s="7">
        <f t="shared" si="32"/>
        <v>0</v>
      </c>
      <c r="R362" s="7">
        <f t="shared" si="33"/>
        <v>0</v>
      </c>
      <c r="S362" s="7" t="str">
        <f t="shared" si="34"/>
        <v/>
      </c>
      <c r="T362" s="7" t="str">
        <f t="shared" si="35"/>
        <v/>
      </c>
    </row>
    <row r="363" spans="1:20" ht="15.95" hidden="1" customHeight="1">
      <c r="A363" s="239" t="s">
        <v>1507</v>
      </c>
      <c r="B363" s="105"/>
      <c r="C363" s="108"/>
      <c r="D363" s="108"/>
      <c r="E363" s="109"/>
      <c r="F363" s="109"/>
      <c r="G363" s="195">
        <f>VLOOKUP(E363,別表３!$B$9:$I$14,7,FALSE)</f>
        <v>0</v>
      </c>
      <c r="H363" s="195">
        <f>VLOOKUP($F363,別表３!$B$9:$I$14,7,FALSE)</f>
        <v>0</v>
      </c>
      <c r="I363" s="195">
        <f>VLOOKUP($F363,別表３!$B$9:$I$14,7,FALSE)</f>
        <v>0</v>
      </c>
      <c r="J363" s="195">
        <f>IF(F363=5,別表２!$E$4,0)</f>
        <v>0</v>
      </c>
      <c r="K363" s="195">
        <f>VLOOKUP($F363,別表３!$B$9:$I$14,5,FALSE)</f>
        <v>0</v>
      </c>
      <c r="L363" s="240" t="str">
        <f>IF(F363="","",VLOOKUP(F363,別表３!$B$9:$D$14,3,FALSE))</f>
        <v/>
      </c>
      <c r="M363" s="98"/>
      <c r="N363" s="98"/>
      <c r="O363" s="241">
        <f t="shared" si="30"/>
        <v>0</v>
      </c>
      <c r="P363" s="7">
        <f t="shared" si="45"/>
        <v>0</v>
      </c>
      <c r="Q363" s="7">
        <f t="shared" si="32"/>
        <v>0</v>
      </c>
      <c r="R363" s="7">
        <f t="shared" si="33"/>
        <v>0</v>
      </c>
      <c r="S363" s="7" t="str">
        <f t="shared" si="34"/>
        <v/>
      </c>
      <c r="T363" s="7" t="str">
        <f t="shared" si="35"/>
        <v/>
      </c>
    </row>
    <row r="364" spans="1:20" ht="15.95" hidden="1" customHeight="1">
      <c r="A364" s="239" t="s">
        <v>1508</v>
      </c>
      <c r="B364" s="105"/>
      <c r="C364" s="108"/>
      <c r="D364" s="108"/>
      <c r="E364" s="109"/>
      <c r="F364" s="109"/>
      <c r="G364" s="195">
        <f>VLOOKUP(E364,別表３!$B$9:$I$14,7,FALSE)</f>
        <v>0</v>
      </c>
      <c r="H364" s="195">
        <f>VLOOKUP($F364,別表３!$B$9:$I$14,7,FALSE)</f>
        <v>0</v>
      </c>
      <c r="I364" s="195">
        <f>VLOOKUP($F364,別表３!$B$9:$I$14,7,FALSE)</f>
        <v>0</v>
      </c>
      <c r="J364" s="195">
        <f>IF(F364=5,別表２!$E$4,0)</f>
        <v>0</v>
      </c>
      <c r="K364" s="195">
        <f>VLOOKUP($F364,別表３!$B$9:$I$14,5,FALSE)</f>
        <v>0</v>
      </c>
      <c r="L364" s="240" t="str">
        <f>IF(F364="","",VLOOKUP(F364,別表３!$B$9:$D$14,3,FALSE))</f>
        <v/>
      </c>
      <c r="M364" s="98"/>
      <c r="N364" s="98"/>
      <c r="O364" s="241">
        <f t="shared" si="30"/>
        <v>0</v>
      </c>
      <c r="P364" s="7">
        <f t="shared" si="45"/>
        <v>0</v>
      </c>
      <c r="Q364" s="7">
        <f t="shared" si="32"/>
        <v>0</v>
      </c>
      <c r="R364" s="7">
        <f t="shared" si="33"/>
        <v>0</v>
      </c>
      <c r="S364" s="7" t="str">
        <f t="shared" si="34"/>
        <v/>
      </c>
      <c r="T364" s="7" t="str">
        <f t="shared" si="35"/>
        <v/>
      </c>
    </row>
    <row r="365" spans="1:20" ht="15.95" hidden="1" customHeight="1">
      <c r="A365" s="239" t="s">
        <v>1509</v>
      </c>
      <c r="B365" s="105"/>
      <c r="C365" s="108"/>
      <c r="D365" s="108"/>
      <c r="E365" s="109"/>
      <c r="F365" s="109"/>
      <c r="G365" s="195">
        <f>VLOOKUP(E365,別表３!$B$9:$I$14,7,FALSE)</f>
        <v>0</v>
      </c>
      <c r="H365" s="195">
        <f>VLOOKUP($F365,別表３!$B$9:$I$14,7,FALSE)</f>
        <v>0</v>
      </c>
      <c r="I365" s="195">
        <f>VLOOKUP($F365,別表３!$B$9:$I$14,7,FALSE)</f>
        <v>0</v>
      </c>
      <c r="J365" s="195">
        <f>IF(F365=5,別表２!$E$4,0)</f>
        <v>0</v>
      </c>
      <c r="K365" s="195">
        <f>VLOOKUP($F365,別表３!$B$9:$I$14,5,FALSE)</f>
        <v>0</v>
      </c>
      <c r="L365" s="240" t="str">
        <f>IF(F365="","",VLOOKUP(F365,別表３!$B$9:$D$14,3,FALSE))</f>
        <v/>
      </c>
      <c r="M365" s="98"/>
      <c r="N365" s="98"/>
      <c r="O365" s="241">
        <f t="shared" si="30"/>
        <v>0</v>
      </c>
      <c r="P365" s="7">
        <f t="shared" si="45"/>
        <v>0</v>
      </c>
      <c r="Q365" s="7">
        <f t="shared" si="32"/>
        <v>0</v>
      </c>
      <c r="R365" s="7">
        <f t="shared" si="33"/>
        <v>0</v>
      </c>
      <c r="S365" s="7" t="str">
        <f t="shared" si="34"/>
        <v/>
      </c>
      <c r="T365" s="7" t="str">
        <f t="shared" si="35"/>
        <v/>
      </c>
    </row>
    <row r="366" spans="1:20" ht="15.95" hidden="1" customHeight="1">
      <c r="A366" s="239" t="s">
        <v>1510</v>
      </c>
      <c r="B366" s="105"/>
      <c r="C366" s="108"/>
      <c r="D366" s="108"/>
      <c r="E366" s="109"/>
      <c r="F366" s="109"/>
      <c r="G366" s="195">
        <f>VLOOKUP(E366,別表３!$B$9:$I$14,7,FALSE)</f>
        <v>0</v>
      </c>
      <c r="H366" s="195">
        <f>VLOOKUP($F366,別表３!$B$9:$I$14,7,FALSE)</f>
        <v>0</v>
      </c>
      <c r="I366" s="195">
        <f>VLOOKUP($F366,別表３!$B$9:$I$14,7,FALSE)</f>
        <v>0</v>
      </c>
      <c r="J366" s="195">
        <f>IF(F366=5,別表２!$E$4,0)</f>
        <v>0</v>
      </c>
      <c r="K366" s="195">
        <f>VLOOKUP($F366,別表３!$B$9:$I$14,5,FALSE)</f>
        <v>0</v>
      </c>
      <c r="L366" s="240" t="str">
        <f>IF(F366="","",VLOOKUP(F366,別表３!$B$9:$D$14,3,FALSE))</f>
        <v/>
      </c>
      <c r="M366" s="98"/>
      <c r="N366" s="98"/>
      <c r="O366" s="241">
        <f t="shared" si="30"/>
        <v>0</v>
      </c>
      <c r="P366" s="7">
        <f t="shared" si="45"/>
        <v>0</v>
      </c>
      <c r="Q366" s="7">
        <f t="shared" si="32"/>
        <v>0</v>
      </c>
      <c r="R366" s="7">
        <f t="shared" si="33"/>
        <v>0</v>
      </c>
      <c r="S366" s="7" t="str">
        <f t="shared" si="34"/>
        <v/>
      </c>
      <c r="T366" s="7" t="str">
        <f t="shared" si="35"/>
        <v/>
      </c>
    </row>
    <row r="367" spans="1:20" ht="15.95" hidden="1" customHeight="1">
      <c r="A367" s="239" t="s">
        <v>1511</v>
      </c>
      <c r="B367" s="105"/>
      <c r="C367" s="108"/>
      <c r="D367" s="108"/>
      <c r="E367" s="109"/>
      <c r="F367" s="109"/>
      <c r="G367" s="195">
        <f>VLOOKUP(E367,別表３!$B$9:$I$14,7,FALSE)</f>
        <v>0</v>
      </c>
      <c r="H367" s="195">
        <f>VLOOKUP($F367,別表３!$B$9:$I$14,7,FALSE)</f>
        <v>0</v>
      </c>
      <c r="I367" s="195">
        <f>VLOOKUP($F367,別表３!$B$9:$I$14,7,FALSE)</f>
        <v>0</v>
      </c>
      <c r="J367" s="195">
        <f>IF(F367=5,別表２!$E$4,0)</f>
        <v>0</v>
      </c>
      <c r="K367" s="195">
        <f>VLOOKUP($F367,別表３!$B$9:$I$14,5,FALSE)</f>
        <v>0</v>
      </c>
      <c r="L367" s="240" t="str">
        <f>IF(F367="","",VLOOKUP(F367,別表３!$B$9:$D$14,3,FALSE))</f>
        <v/>
      </c>
      <c r="M367" s="98"/>
      <c r="N367" s="98"/>
      <c r="O367" s="241">
        <f t="shared" si="30"/>
        <v>0</v>
      </c>
      <c r="P367" s="7">
        <f t="shared" si="45"/>
        <v>0</v>
      </c>
      <c r="Q367" s="7">
        <f t="shared" si="32"/>
        <v>0</v>
      </c>
      <c r="R367" s="7">
        <f t="shared" si="33"/>
        <v>0</v>
      </c>
      <c r="S367" s="7" t="str">
        <f t="shared" si="34"/>
        <v/>
      </c>
      <c r="T367" s="7" t="str">
        <f t="shared" si="35"/>
        <v/>
      </c>
    </row>
    <row r="368" spans="1:20" ht="15.95" hidden="1" customHeight="1">
      <c r="A368" s="239" t="s">
        <v>1512</v>
      </c>
      <c r="B368" s="105"/>
      <c r="C368" s="108"/>
      <c r="D368" s="108"/>
      <c r="E368" s="109"/>
      <c r="F368" s="109"/>
      <c r="G368" s="195">
        <f>VLOOKUP(E368,別表３!$B$9:$I$14,7,FALSE)</f>
        <v>0</v>
      </c>
      <c r="H368" s="195">
        <f>VLOOKUP($F368,別表３!$B$9:$I$14,7,FALSE)</f>
        <v>0</v>
      </c>
      <c r="I368" s="195">
        <f>VLOOKUP($F368,別表３!$B$9:$I$14,7,FALSE)</f>
        <v>0</v>
      </c>
      <c r="J368" s="195">
        <f>IF(F368=5,別表２!$E$4,0)</f>
        <v>0</v>
      </c>
      <c r="K368" s="195">
        <f>VLOOKUP($F368,別表３!$B$9:$I$14,5,FALSE)</f>
        <v>0</v>
      </c>
      <c r="L368" s="240" t="str">
        <f>IF(F368="","",VLOOKUP(F368,別表３!$B$9:$D$14,3,FALSE))</f>
        <v/>
      </c>
      <c r="M368" s="98"/>
      <c r="N368" s="98"/>
      <c r="O368" s="241">
        <f t="shared" si="30"/>
        <v>0</v>
      </c>
      <c r="P368" s="7">
        <f>IF(E368=5,G368,0)</f>
        <v>0</v>
      </c>
      <c r="Q368" s="7">
        <f t="shared" si="32"/>
        <v>0</v>
      </c>
      <c r="R368" s="7">
        <f t="shared" si="33"/>
        <v>0</v>
      </c>
      <c r="S368" s="7" t="str">
        <f t="shared" si="34"/>
        <v/>
      </c>
      <c r="T368" s="7" t="str">
        <f t="shared" si="35"/>
        <v/>
      </c>
    </row>
    <row r="369" spans="1:20" s="223" customFormat="1" ht="15.95" hidden="1" customHeight="1">
      <c r="A369" s="239" t="s">
        <v>1513</v>
      </c>
      <c r="B369" s="105"/>
      <c r="C369" s="108"/>
      <c r="D369" s="108"/>
      <c r="E369" s="108"/>
      <c r="F369" s="108"/>
      <c r="G369" s="243">
        <f>VLOOKUP(E369,別表３!$B$9:$I$14,7,FALSE)</f>
        <v>0</v>
      </c>
      <c r="H369" s="243">
        <f>VLOOKUP($F369,別表３!$B$9:$I$14,7,FALSE)</f>
        <v>0</v>
      </c>
      <c r="I369" s="243">
        <f>VLOOKUP($F369,別表３!$B$9:$I$14,7,FALSE)</f>
        <v>0</v>
      </c>
      <c r="J369" s="243">
        <f>IF(F369=5,別表２!$E$4,0)</f>
        <v>0</v>
      </c>
      <c r="K369" s="243">
        <f>VLOOKUP($F369,別表３!$B$9:$I$14,5,FALSE)</f>
        <v>0</v>
      </c>
      <c r="L369" s="244" t="str">
        <f>IF(F369="","",VLOOKUP(F369,別表３!$B$9:$D$14,3,FALSE))</f>
        <v/>
      </c>
      <c r="M369" s="103"/>
      <c r="N369" s="103"/>
      <c r="O369" s="245">
        <f t="shared" si="30"/>
        <v>0</v>
      </c>
      <c r="P369" s="7">
        <f t="shared" ref="P369:P386" si="46">IF(E369=5,G369,0)</f>
        <v>0</v>
      </c>
      <c r="Q369" s="7">
        <f t="shared" si="32"/>
        <v>0</v>
      </c>
      <c r="R369" s="7">
        <f t="shared" si="33"/>
        <v>0</v>
      </c>
      <c r="S369" s="7" t="str">
        <f t="shared" si="34"/>
        <v/>
      </c>
      <c r="T369" s="7" t="str">
        <f t="shared" si="35"/>
        <v/>
      </c>
    </row>
    <row r="370" spans="1:20" s="223" customFormat="1" ht="15.95" hidden="1" customHeight="1">
      <c r="A370" s="239" t="s">
        <v>1514</v>
      </c>
      <c r="B370" s="105"/>
      <c r="C370" s="108"/>
      <c r="D370" s="108"/>
      <c r="E370" s="108"/>
      <c r="F370" s="108"/>
      <c r="G370" s="243">
        <f>VLOOKUP(E370,別表３!$B$9:$I$14,7,FALSE)</f>
        <v>0</v>
      </c>
      <c r="H370" s="243">
        <f>VLOOKUP($F370,別表３!$B$9:$I$14,7,FALSE)</f>
        <v>0</v>
      </c>
      <c r="I370" s="243">
        <f>VLOOKUP($F370,別表３!$B$9:$I$14,7,FALSE)</f>
        <v>0</v>
      </c>
      <c r="J370" s="243">
        <f>IF(F370=5,別表２!$E$4,0)</f>
        <v>0</v>
      </c>
      <c r="K370" s="243">
        <f>VLOOKUP($F370,別表３!$B$9:$I$14,5,FALSE)</f>
        <v>0</v>
      </c>
      <c r="L370" s="244" t="str">
        <f>IF(F370="","",VLOOKUP(F370,別表３!$B$9:$D$14,3,FALSE))</f>
        <v/>
      </c>
      <c r="M370" s="103"/>
      <c r="N370" s="103"/>
      <c r="O370" s="245">
        <f t="shared" si="30"/>
        <v>0</v>
      </c>
      <c r="P370" s="7">
        <f t="shared" si="46"/>
        <v>0</v>
      </c>
      <c r="Q370" s="7">
        <f t="shared" si="32"/>
        <v>0</v>
      </c>
      <c r="R370" s="7">
        <f t="shared" si="33"/>
        <v>0</v>
      </c>
      <c r="S370" s="7" t="str">
        <f t="shared" si="34"/>
        <v/>
      </c>
      <c r="T370" s="7" t="str">
        <f t="shared" si="35"/>
        <v/>
      </c>
    </row>
    <row r="371" spans="1:20" s="223" customFormat="1" ht="15.95" hidden="1" customHeight="1">
      <c r="A371" s="239" t="s">
        <v>1515</v>
      </c>
      <c r="B371" s="105"/>
      <c r="C371" s="110"/>
      <c r="D371" s="110"/>
      <c r="E371" s="108"/>
      <c r="F371" s="108"/>
      <c r="G371" s="243">
        <f>VLOOKUP(E371,別表３!$B$9:$I$14,7,FALSE)</f>
        <v>0</v>
      </c>
      <c r="H371" s="243">
        <f>VLOOKUP($F371,別表３!$B$9:$I$14,7,FALSE)</f>
        <v>0</v>
      </c>
      <c r="I371" s="243">
        <f>VLOOKUP($F371,別表３!$B$9:$I$14,7,FALSE)</f>
        <v>0</v>
      </c>
      <c r="J371" s="243">
        <f>IF(F371=5,別表２!$E$4,0)</f>
        <v>0</v>
      </c>
      <c r="K371" s="243">
        <f>VLOOKUP($F371,別表３!$B$9:$I$14,5,FALSE)</f>
        <v>0</v>
      </c>
      <c r="L371" s="244" t="str">
        <f>IF(F371="","",VLOOKUP(F371,別表３!$B$9:$D$14,3,FALSE))</f>
        <v/>
      </c>
      <c r="M371" s="103"/>
      <c r="N371" s="103"/>
      <c r="O371" s="245">
        <f t="shared" si="30"/>
        <v>0</v>
      </c>
      <c r="P371" s="7">
        <f t="shared" si="46"/>
        <v>0</v>
      </c>
      <c r="Q371" s="7">
        <f t="shared" si="32"/>
        <v>0</v>
      </c>
      <c r="R371" s="7">
        <f t="shared" si="33"/>
        <v>0</v>
      </c>
      <c r="S371" s="7" t="str">
        <f t="shared" si="34"/>
        <v/>
      </c>
      <c r="T371" s="7" t="str">
        <f t="shared" si="35"/>
        <v/>
      </c>
    </row>
    <row r="372" spans="1:20" s="223" customFormat="1" ht="15.95" hidden="1" customHeight="1">
      <c r="A372" s="239" t="s">
        <v>1516</v>
      </c>
      <c r="B372" s="105"/>
      <c r="C372" s="108"/>
      <c r="D372" s="108"/>
      <c r="E372" s="108"/>
      <c r="F372" s="108"/>
      <c r="G372" s="243">
        <f>VLOOKUP(E372,別表３!$B$9:$I$14,7,FALSE)</f>
        <v>0</v>
      </c>
      <c r="H372" s="243">
        <f>VLOOKUP($F372,別表３!$B$9:$I$14,7,FALSE)</f>
        <v>0</v>
      </c>
      <c r="I372" s="243">
        <f>VLOOKUP($F372,別表３!$B$9:$I$14,7,FALSE)</f>
        <v>0</v>
      </c>
      <c r="J372" s="243">
        <f>IF(F372=5,別表２!$E$4,0)</f>
        <v>0</v>
      </c>
      <c r="K372" s="243">
        <f>VLOOKUP($F372,別表３!$B$9:$I$14,5,FALSE)</f>
        <v>0</v>
      </c>
      <c r="L372" s="244" t="str">
        <f>IF(F372="","",VLOOKUP(F372,別表３!$B$9:$D$14,3,FALSE))</f>
        <v/>
      </c>
      <c r="M372" s="103"/>
      <c r="N372" s="103"/>
      <c r="O372" s="245">
        <f t="shared" si="30"/>
        <v>0</v>
      </c>
      <c r="P372" s="7">
        <f t="shared" si="46"/>
        <v>0</v>
      </c>
      <c r="Q372" s="7">
        <f t="shared" si="32"/>
        <v>0</v>
      </c>
      <c r="R372" s="7">
        <f t="shared" si="33"/>
        <v>0</v>
      </c>
      <c r="S372" s="7" t="str">
        <f t="shared" si="34"/>
        <v/>
      </c>
      <c r="T372" s="7" t="str">
        <f t="shared" si="35"/>
        <v/>
      </c>
    </row>
    <row r="373" spans="1:20" ht="15.95" hidden="1" customHeight="1">
      <c r="A373" s="239" t="s">
        <v>1517</v>
      </c>
      <c r="B373" s="105"/>
      <c r="C373" s="108"/>
      <c r="D373" s="108"/>
      <c r="E373" s="109"/>
      <c r="F373" s="109"/>
      <c r="G373" s="195">
        <f>VLOOKUP(E373,別表３!$B$9:$I$14,7,FALSE)</f>
        <v>0</v>
      </c>
      <c r="H373" s="195">
        <f>VLOOKUP($F373,別表３!$B$9:$I$14,7,FALSE)</f>
        <v>0</v>
      </c>
      <c r="I373" s="195">
        <f>VLOOKUP($F373,別表３!$B$9:$I$14,7,FALSE)</f>
        <v>0</v>
      </c>
      <c r="J373" s="195">
        <f>IF(F373=5,別表２!$E$4,0)</f>
        <v>0</v>
      </c>
      <c r="K373" s="195">
        <f>VLOOKUP($F373,別表３!$B$9:$I$14,5,FALSE)</f>
        <v>0</v>
      </c>
      <c r="L373" s="240" t="str">
        <f>IF(F373="","",VLOOKUP(F373,別表３!$B$9:$D$14,3,FALSE))</f>
        <v/>
      </c>
      <c r="M373" s="98"/>
      <c r="N373" s="98"/>
      <c r="O373" s="241">
        <f t="shared" si="30"/>
        <v>0</v>
      </c>
      <c r="P373" s="7">
        <f t="shared" si="46"/>
        <v>0</v>
      </c>
      <c r="Q373" s="7">
        <f t="shared" si="32"/>
        <v>0</v>
      </c>
      <c r="R373" s="7">
        <f t="shared" si="33"/>
        <v>0</v>
      </c>
      <c r="S373" s="7" t="str">
        <f t="shared" si="34"/>
        <v/>
      </c>
      <c r="T373" s="7" t="str">
        <f t="shared" si="35"/>
        <v/>
      </c>
    </row>
    <row r="374" spans="1:20" ht="15.95" hidden="1" customHeight="1">
      <c r="A374" s="239" t="s">
        <v>1518</v>
      </c>
      <c r="B374" s="105"/>
      <c r="C374" s="108"/>
      <c r="D374" s="108"/>
      <c r="E374" s="109"/>
      <c r="F374" s="109"/>
      <c r="G374" s="195">
        <f>VLOOKUP(E374,別表３!$B$9:$I$14,7,FALSE)</f>
        <v>0</v>
      </c>
      <c r="H374" s="195">
        <f>VLOOKUP($F374,別表３!$B$9:$I$14,7,FALSE)</f>
        <v>0</v>
      </c>
      <c r="I374" s="195">
        <f>VLOOKUP($F374,別表３!$B$9:$I$14,7,FALSE)</f>
        <v>0</v>
      </c>
      <c r="J374" s="195">
        <f>IF(F374=5,別表２!$E$4,0)</f>
        <v>0</v>
      </c>
      <c r="K374" s="195">
        <f>VLOOKUP($F374,別表３!$B$9:$I$14,5,FALSE)</f>
        <v>0</v>
      </c>
      <c r="L374" s="240" t="str">
        <f>IF(F374="","",VLOOKUP(F374,別表３!$B$9:$D$14,3,FALSE))</f>
        <v/>
      </c>
      <c r="M374" s="98"/>
      <c r="N374" s="98"/>
      <c r="O374" s="241">
        <f t="shared" si="30"/>
        <v>0</v>
      </c>
      <c r="P374" s="7">
        <f t="shared" si="46"/>
        <v>0</v>
      </c>
      <c r="Q374" s="7">
        <f t="shared" si="32"/>
        <v>0</v>
      </c>
      <c r="R374" s="7">
        <f t="shared" si="33"/>
        <v>0</v>
      </c>
      <c r="S374" s="7" t="str">
        <f t="shared" si="34"/>
        <v/>
      </c>
      <c r="T374" s="7" t="str">
        <f t="shared" si="35"/>
        <v/>
      </c>
    </row>
    <row r="375" spans="1:20" ht="15.95" hidden="1" customHeight="1">
      <c r="A375" s="239" t="s">
        <v>1519</v>
      </c>
      <c r="B375" s="105"/>
      <c r="C375" s="108"/>
      <c r="D375" s="108"/>
      <c r="E375" s="109"/>
      <c r="F375" s="109"/>
      <c r="G375" s="195">
        <f>VLOOKUP(E375,別表３!$B$9:$I$14,7,FALSE)</f>
        <v>0</v>
      </c>
      <c r="H375" s="195">
        <f>VLOOKUP($F375,別表３!$B$9:$I$14,7,FALSE)</f>
        <v>0</v>
      </c>
      <c r="I375" s="195">
        <f>VLOOKUP($F375,別表３!$B$9:$I$14,7,FALSE)</f>
        <v>0</v>
      </c>
      <c r="J375" s="195">
        <f>IF(F375=5,別表２!$E$4,0)</f>
        <v>0</v>
      </c>
      <c r="K375" s="195">
        <f>VLOOKUP($F375,別表３!$B$9:$I$14,5,FALSE)</f>
        <v>0</v>
      </c>
      <c r="L375" s="240" t="str">
        <f>IF(F375="","",VLOOKUP(F375,別表３!$B$9:$D$14,3,FALSE))</f>
        <v/>
      </c>
      <c r="M375" s="98"/>
      <c r="N375" s="98"/>
      <c r="O375" s="241">
        <f t="shared" si="30"/>
        <v>0</v>
      </c>
      <c r="P375" s="7">
        <f t="shared" si="46"/>
        <v>0</v>
      </c>
      <c r="Q375" s="7">
        <f t="shared" si="32"/>
        <v>0</v>
      </c>
      <c r="R375" s="7">
        <f t="shared" si="33"/>
        <v>0</v>
      </c>
      <c r="S375" s="7" t="str">
        <f t="shared" si="34"/>
        <v/>
      </c>
      <c r="T375" s="7" t="str">
        <f t="shared" si="35"/>
        <v/>
      </c>
    </row>
    <row r="376" spans="1:20" ht="15.95" hidden="1" customHeight="1">
      <c r="A376" s="239" t="s">
        <v>1520</v>
      </c>
      <c r="B376" s="105"/>
      <c r="C376" s="108"/>
      <c r="D376" s="108"/>
      <c r="E376" s="109"/>
      <c r="F376" s="109"/>
      <c r="G376" s="195">
        <f>VLOOKUP(E376,別表３!$B$9:$I$14,7,FALSE)</f>
        <v>0</v>
      </c>
      <c r="H376" s="195">
        <f>VLOOKUP($F376,別表３!$B$9:$I$14,7,FALSE)</f>
        <v>0</v>
      </c>
      <c r="I376" s="195">
        <f>VLOOKUP($F376,別表３!$B$9:$I$14,7,FALSE)</f>
        <v>0</v>
      </c>
      <c r="J376" s="195">
        <f>IF(F376=5,別表２!$E$4,0)</f>
        <v>0</v>
      </c>
      <c r="K376" s="195">
        <f>VLOOKUP($F376,別表３!$B$9:$I$14,5,FALSE)</f>
        <v>0</v>
      </c>
      <c r="L376" s="240" t="str">
        <f>IF(F376="","",VLOOKUP(F376,別表３!$B$9:$D$14,3,FALSE))</f>
        <v/>
      </c>
      <c r="M376" s="98"/>
      <c r="N376" s="98"/>
      <c r="O376" s="241">
        <f t="shared" si="30"/>
        <v>0</v>
      </c>
      <c r="P376" s="7">
        <f t="shared" si="46"/>
        <v>0</v>
      </c>
      <c r="Q376" s="7">
        <f t="shared" si="32"/>
        <v>0</v>
      </c>
      <c r="R376" s="7">
        <f t="shared" si="33"/>
        <v>0</v>
      </c>
      <c r="S376" s="7" t="str">
        <f t="shared" si="34"/>
        <v/>
      </c>
      <c r="T376" s="7" t="str">
        <f t="shared" si="35"/>
        <v/>
      </c>
    </row>
    <row r="377" spans="1:20" ht="15.95" hidden="1" customHeight="1">
      <c r="A377" s="239" t="s">
        <v>1521</v>
      </c>
      <c r="B377" s="105"/>
      <c r="C377" s="108"/>
      <c r="D377" s="108"/>
      <c r="E377" s="109"/>
      <c r="F377" s="109"/>
      <c r="G377" s="195">
        <f>VLOOKUP(E377,別表３!$B$9:$I$14,7,FALSE)</f>
        <v>0</v>
      </c>
      <c r="H377" s="195">
        <f>VLOOKUP($F377,別表３!$B$9:$I$14,7,FALSE)</f>
        <v>0</v>
      </c>
      <c r="I377" s="195">
        <f>VLOOKUP($F377,別表３!$B$9:$I$14,7,FALSE)</f>
        <v>0</v>
      </c>
      <c r="J377" s="195">
        <f>IF(F377=5,別表２!$E$4,0)</f>
        <v>0</v>
      </c>
      <c r="K377" s="195">
        <f>VLOOKUP($F377,別表３!$B$9:$I$14,5,FALSE)</f>
        <v>0</v>
      </c>
      <c r="L377" s="240" t="str">
        <f>IF(F377="","",VLOOKUP(F377,別表３!$B$9:$D$14,3,FALSE))</f>
        <v/>
      </c>
      <c r="M377" s="98"/>
      <c r="N377" s="98"/>
      <c r="O377" s="241">
        <f t="shared" si="30"/>
        <v>0</v>
      </c>
      <c r="P377" s="7">
        <f t="shared" si="46"/>
        <v>0</v>
      </c>
      <c r="Q377" s="7">
        <f t="shared" si="32"/>
        <v>0</v>
      </c>
      <c r="R377" s="7">
        <f t="shared" si="33"/>
        <v>0</v>
      </c>
      <c r="S377" s="7" t="str">
        <f t="shared" si="34"/>
        <v/>
      </c>
      <c r="T377" s="7" t="str">
        <f t="shared" si="35"/>
        <v/>
      </c>
    </row>
    <row r="378" spans="1:20" ht="15.95" hidden="1" customHeight="1">
      <c r="A378" s="239" t="s">
        <v>1522</v>
      </c>
      <c r="B378" s="105"/>
      <c r="C378" s="108"/>
      <c r="D378" s="108"/>
      <c r="E378" s="109"/>
      <c r="F378" s="109"/>
      <c r="G378" s="195">
        <f>VLOOKUP(E378,別表３!$B$9:$I$14,7,FALSE)</f>
        <v>0</v>
      </c>
      <c r="H378" s="195">
        <f>VLOOKUP($F378,別表３!$B$9:$I$14,7,FALSE)</f>
        <v>0</v>
      </c>
      <c r="I378" s="195">
        <f>VLOOKUP($F378,別表３!$B$9:$I$14,7,FALSE)</f>
        <v>0</v>
      </c>
      <c r="J378" s="195">
        <f>IF(F378=5,別表２!$E$4,0)</f>
        <v>0</v>
      </c>
      <c r="K378" s="195">
        <f>VLOOKUP($F378,別表３!$B$9:$I$14,5,FALSE)</f>
        <v>0</v>
      </c>
      <c r="L378" s="240" t="str">
        <f>IF(F378="","",VLOOKUP(F378,別表３!$B$9:$D$14,3,FALSE))</f>
        <v/>
      </c>
      <c r="M378" s="98"/>
      <c r="N378" s="98"/>
      <c r="O378" s="241">
        <f t="shared" si="30"/>
        <v>0</v>
      </c>
      <c r="P378" s="7">
        <f t="shared" si="46"/>
        <v>0</v>
      </c>
      <c r="Q378" s="7">
        <f t="shared" si="32"/>
        <v>0</v>
      </c>
      <c r="R378" s="7">
        <f t="shared" si="33"/>
        <v>0</v>
      </c>
      <c r="S378" s="7" t="str">
        <f t="shared" si="34"/>
        <v/>
      </c>
      <c r="T378" s="7" t="str">
        <f t="shared" si="35"/>
        <v/>
      </c>
    </row>
    <row r="379" spans="1:20" ht="15.95" hidden="1" customHeight="1">
      <c r="A379" s="239" t="s">
        <v>1523</v>
      </c>
      <c r="B379" s="105"/>
      <c r="C379" s="109"/>
      <c r="D379" s="109"/>
      <c r="E379" s="109"/>
      <c r="F379" s="109"/>
      <c r="G379" s="195">
        <f>VLOOKUP(E379,別表３!$B$9:$I$14,7,FALSE)</f>
        <v>0</v>
      </c>
      <c r="H379" s="195">
        <f>VLOOKUP($F379,別表３!$B$9:$I$14,7,FALSE)</f>
        <v>0</v>
      </c>
      <c r="I379" s="195">
        <f>VLOOKUP($F379,別表３!$B$9:$I$14,7,FALSE)</f>
        <v>0</v>
      </c>
      <c r="J379" s="195">
        <f>IF(F379=5,別表２!$E$4,0)</f>
        <v>0</v>
      </c>
      <c r="K379" s="195">
        <f>VLOOKUP($F379,別表３!$B$9:$I$14,5,FALSE)</f>
        <v>0</v>
      </c>
      <c r="L379" s="240" t="str">
        <f>IF(F379="","",VLOOKUP(F379,別表３!$B$9:$D$14,3,FALSE))</f>
        <v/>
      </c>
      <c r="M379" s="98"/>
      <c r="N379" s="98"/>
      <c r="O379" s="241">
        <f t="shared" si="30"/>
        <v>0</v>
      </c>
      <c r="P379" s="7">
        <f t="shared" si="46"/>
        <v>0</v>
      </c>
      <c r="Q379" s="7">
        <f t="shared" si="32"/>
        <v>0</v>
      </c>
      <c r="R379" s="7">
        <f t="shared" si="33"/>
        <v>0</v>
      </c>
      <c r="S379" s="7" t="str">
        <f t="shared" si="34"/>
        <v/>
      </c>
      <c r="T379" s="7" t="str">
        <f t="shared" si="35"/>
        <v/>
      </c>
    </row>
    <row r="380" spans="1:20" ht="15.95" hidden="1" customHeight="1">
      <c r="A380" s="239" t="s">
        <v>1524</v>
      </c>
      <c r="B380" s="105"/>
      <c r="C380" s="109"/>
      <c r="D380" s="109"/>
      <c r="E380" s="109"/>
      <c r="F380" s="109"/>
      <c r="G380" s="195">
        <f>VLOOKUP(E380,別表３!$B$9:$I$14,7,FALSE)</f>
        <v>0</v>
      </c>
      <c r="H380" s="195">
        <f>VLOOKUP($F380,別表３!$B$9:$I$14,7,FALSE)</f>
        <v>0</v>
      </c>
      <c r="I380" s="195">
        <f>VLOOKUP($F380,別表３!$B$9:$I$14,7,FALSE)</f>
        <v>0</v>
      </c>
      <c r="J380" s="195">
        <f>IF(F380=5,別表２!$E$4,0)</f>
        <v>0</v>
      </c>
      <c r="K380" s="195">
        <f>VLOOKUP($F380,別表３!$B$9:$I$14,5,FALSE)</f>
        <v>0</v>
      </c>
      <c r="L380" s="240" t="str">
        <f>IF(F380="","",VLOOKUP(F380,別表３!$B$9:$D$14,3,FALSE))</f>
        <v/>
      </c>
      <c r="M380" s="98"/>
      <c r="N380" s="98"/>
      <c r="O380" s="241">
        <f t="shared" si="30"/>
        <v>0</v>
      </c>
      <c r="P380" s="7">
        <f t="shared" si="46"/>
        <v>0</v>
      </c>
      <c r="Q380" s="7">
        <f t="shared" si="32"/>
        <v>0</v>
      </c>
      <c r="R380" s="7">
        <f t="shared" si="33"/>
        <v>0</v>
      </c>
      <c r="S380" s="7" t="str">
        <f t="shared" si="34"/>
        <v/>
      </c>
      <c r="T380" s="7" t="str">
        <f t="shared" si="35"/>
        <v/>
      </c>
    </row>
    <row r="381" spans="1:20" ht="15.95" hidden="1" customHeight="1">
      <c r="A381" s="239" t="s">
        <v>1525</v>
      </c>
      <c r="B381" s="105"/>
      <c r="C381" s="109"/>
      <c r="D381" s="109"/>
      <c r="E381" s="109"/>
      <c r="F381" s="109"/>
      <c r="G381" s="195">
        <f>VLOOKUP(E381,別表３!$B$9:$I$14,7,FALSE)</f>
        <v>0</v>
      </c>
      <c r="H381" s="195">
        <f>VLOOKUP($F381,別表３!$B$9:$I$14,7,FALSE)</f>
        <v>0</v>
      </c>
      <c r="I381" s="195">
        <f>VLOOKUP($F381,別表３!$B$9:$I$14,7,FALSE)</f>
        <v>0</v>
      </c>
      <c r="J381" s="195">
        <f>IF(F381=5,別表２!$E$4,0)</f>
        <v>0</v>
      </c>
      <c r="K381" s="195">
        <f>VLOOKUP($F381,別表３!$B$9:$I$14,5,FALSE)</f>
        <v>0</v>
      </c>
      <c r="L381" s="240" t="str">
        <f>IF(F381="","",VLOOKUP(F381,別表３!$B$9:$D$14,3,FALSE))</f>
        <v/>
      </c>
      <c r="M381" s="98"/>
      <c r="N381" s="98"/>
      <c r="O381" s="241">
        <f t="shared" si="30"/>
        <v>0</v>
      </c>
      <c r="P381" s="7">
        <f t="shared" si="46"/>
        <v>0</v>
      </c>
      <c r="Q381" s="7">
        <f t="shared" si="32"/>
        <v>0</v>
      </c>
      <c r="R381" s="7">
        <f t="shared" si="33"/>
        <v>0</v>
      </c>
      <c r="S381" s="7" t="str">
        <f t="shared" si="34"/>
        <v/>
      </c>
      <c r="T381" s="7" t="str">
        <f t="shared" si="35"/>
        <v/>
      </c>
    </row>
    <row r="382" spans="1:20" ht="15.95" hidden="1" customHeight="1">
      <c r="A382" s="239" t="s">
        <v>1526</v>
      </c>
      <c r="B382" s="105"/>
      <c r="C382" s="109"/>
      <c r="D382" s="109"/>
      <c r="E382" s="109"/>
      <c r="F382" s="109"/>
      <c r="G382" s="195">
        <f>VLOOKUP(E382,別表３!$B$9:$I$14,7,FALSE)</f>
        <v>0</v>
      </c>
      <c r="H382" s="195">
        <f>VLOOKUP($F382,別表３!$B$9:$I$14,7,FALSE)</f>
        <v>0</v>
      </c>
      <c r="I382" s="195">
        <f>VLOOKUP($F382,別表３!$B$9:$I$14,7,FALSE)</f>
        <v>0</v>
      </c>
      <c r="J382" s="195">
        <f>IF(F382=5,別表２!$E$4,0)</f>
        <v>0</v>
      </c>
      <c r="K382" s="195">
        <f>VLOOKUP($F382,別表３!$B$9:$I$14,5,FALSE)</f>
        <v>0</v>
      </c>
      <c r="L382" s="240" t="str">
        <f>IF(F382="","",VLOOKUP(F382,別表３!$B$9:$D$14,3,FALSE))</f>
        <v/>
      </c>
      <c r="M382" s="98"/>
      <c r="N382" s="98"/>
      <c r="O382" s="241">
        <f t="shared" si="30"/>
        <v>0</v>
      </c>
      <c r="P382" s="7">
        <f t="shared" si="46"/>
        <v>0</v>
      </c>
      <c r="Q382" s="7">
        <f t="shared" si="32"/>
        <v>0</v>
      </c>
      <c r="R382" s="7">
        <f t="shared" si="33"/>
        <v>0</v>
      </c>
      <c r="S382" s="7" t="str">
        <f t="shared" si="34"/>
        <v/>
      </c>
      <c r="T382" s="7" t="str">
        <f t="shared" si="35"/>
        <v/>
      </c>
    </row>
    <row r="383" spans="1:20" ht="15.95" hidden="1" customHeight="1">
      <c r="A383" s="239" t="s">
        <v>1527</v>
      </c>
      <c r="B383" s="105"/>
      <c r="C383" s="109"/>
      <c r="D383" s="109"/>
      <c r="E383" s="109"/>
      <c r="F383" s="109"/>
      <c r="G383" s="195">
        <f>VLOOKUP(E383,別表３!$B$9:$I$14,7,FALSE)</f>
        <v>0</v>
      </c>
      <c r="H383" s="195">
        <f>VLOOKUP($F383,別表３!$B$9:$I$14,7,FALSE)</f>
        <v>0</v>
      </c>
      <c r="I383" s="195">
        <f>VLOOKUP($F383,別表３!$B$9:$I$14,7,FALSE)</f>
        <v>0</v>
      </c>
      <c r="J383" s="195">
        <f>IF(F383=5,別表２!$E$4,0)</f>
        <v>0</v>
      </c>
      <c r="K383" s="195">
        <f>VLOOKUP($F383,別表３!$B$9:$I$14,5,FALSE)</f>
        <v>0</v>
      </c>
      <c r="L383" s="240" t="str">
        <f>IF(F383="","",VLOOKUP(F383,別表３!$B$9:$D$14,3,FALSE))</f>
        <v/>
      </c>
      <c r="M383" s="98"/>
      <c r="N383" s="98"/>
      <c r="O383" s="241">
        <f t="shared" si="30"/>
        <v>0</v>
      </c>
      <c r="P383" s="7">
        <f t="shared" si="46"/>
        <v>0</v>
      </c>
      <c r="Q383" s="7">
        <f t="shared" si="32"/>
        <v>0</v>
      </c>
      <c r="R383" s="7">
        <f t="shared" si="33"/>
        <v>0</v>
      </c>
      <c r="S383" s="7" t="str">
        <f t="shared" si="34"/>
        <v/>
      </c>
      <c r="T383" s="7" t="str">
        <f t="shared" si="35"/>
        <v/>
      </c>
    </row>
    <row r="384" spans="1:20" ht="15.95" hidden="1" customHeight="1">
      <c r="A384" s="239" t="s">
        <v>1528</v>
      </c>
      <c r="B384" s="105"/>
      <c r="C384" s="109"/>
      <c r="D384" s="109"/>
      <c r="E384" s="109"/>
      <c r="F384" s="109"/>
      <c r="G384" s="195">
        <f>VLOOKUP(E384,別表３!$B$9:$I$14,7,FALSE)</f>
        <v>0</v>
      </c>
      <c r="H384" s="195">
        <f>VLOOKUP($F384,別表３!$B$9:$I$14,7,FALSE)</f>
        <v>0</v>
      </c>
      <c r="I384" s="195">
        <f>VLOOKUP($F384,別表３!$B$9:$I$14,7,FALSE)</f>
        <v>0</v>
      </c>
      <c r="J384" s="195">
        <f>IF(F384=5,別表２!$E$4,0)</f>
        <v>0</v>
      </c>
      <c r="K384" s="195">
        <f>VLOOKUP($F384,別表３!$B$9:$I$14,5,FALSE)</f>
        <v>0</v>
      </c>
      <c r="L384" s="240" t="str">
        <f>IF(F384="","",VLOOKUP(F384,別表３!$B$9:$D$14,3,FALSE))</f>
        <v/>
      </c>
      <c r="M384" s="98"/>
      <c r="N384" s="98"/>
      <c r="O384" s="241">
        <f t="shared" si="30"/>
        <v>0</v>
      </c>
      <c r="P384" s="7">
        <f t="shared" si="46"/>
        <v>0</v>
      </c>
      <c r="Q384" s="7">
        <f t="shared" si="32"/>
        <v>0</v>
      </c>
      <c r="R384" s="7">
        <f t="shared" si="33"/>
        <v>0</v>
      </c>
      <c r="S384" s="7" t="str">
        <f t="shared" si="34"/>
        <v/>
      </c>
      <c r="T384" s="7" t="str">
        <f t="shared" si="35"/>
        <v/>
      </c>
    </row>
    <row r="385" spans="1:20" ht="15.95" hidden="1" customHeight="1">
      <c r="A385" s="239" t="s">
        <v>1529</v>
      </c>
      <c r="B385" s="105"/>
      <c r="C385" s="108"/>
      <c r="D385" s="108"/>
      <c r="E385" s="109"/>
      <c r="F385" s="109"/>
      <c r="G385" s="195">
        <f>VLOOKUP(E385,別表３!$B$9:$I$14,7,FALSE)</f>
        <v>0</v>
      </c>
      <c r="H385" s="195">
        <f>VLOOKUP($F385,別表３!$B$9:$I$14,7,FALSE)</f>
        <v>0</v>
      </c>
      <c r="I385" s="195">
        <f>VLOOKUP($F385,別表３!$B$9:$I$14,7,FALSE)</f>
        <v>0</v>
      </c>
      <c r="J385" s="195">
        <f>IF(F385=5,別表２!$E$4,0)</f>
        <v>0</v>
      </c>
      <c r="K385" s="195">
        <f>VLOOKUP($F385,別表３!$B$9:$I$14,5,FALSE)</f>
        <v>0</v>
      </c>
      <c r="L385" s="240" t="str">
        <f>IF(F385="","",VLOOKUP(F385,別表３!$B$9:$D$14,3,FALSE))</f>
        <v/>
      </c>
      <c r="M385" s="98"/>
      <c r="N385" s="98"/>
      <c r="O385" s="241">
        <f t="shared" si="30"/>
        <v>0</v>
      </c>
      <c r="P385" s="7">
        <f t="shared" si="46"/>
        <v>0</v>
      </c>
      <c r="Q385" s="7">
        <f t="shared" si="32"/>
        <v>0</v>
      </c>
      <c r="R385" s="7">
        <f t="shared" si="33"/>
        <v>0</v>
      </c>
      <c r="S385" s="7" t="str">
        <f t="shared" si="34"/>
        <v/>
      </c>
      <c r="T385" s="7" t="str">
        <f t="shared" si="35"/>
        <v/>
      </c>
    </row>
    <row r="386" spans="1:20" ht="15.95" hidden="1" customHeight="1">
      <c r="A386" s="239" t="s">
        <v>1530</v>
      </c>
      <c r="B386" s="105"/>
      <c r="C386" s="108"/>
      <c r="D386" s="108"/>
      <c r="E386" s="109"/>
      <c r="F386" s="109"/>
      <c r="G386" s="195">
        <f>VLOOKUP(E386,別表３!$B$9:$I$14,7,FALSE)</f>
        <v>0</v>
      </c>
      <c r="H386" s="195">
        <f>VLOOKUP($F386,別表３!$B$9:$I$14,7,FALSE)</f>
        <v>0</v>
      </c>
      <c r="I386" s="195">
        <f>VLOOKUP($F386,別表３!$B$9:$I$14,7,FALSE)</f>
        <v>0</v>
      </c>
      <c r="J386" s="195">
        <f>IF(F386=5,別表２!$E$4,0)</f>
        <v>0</v>
      </c>
      <c r="K386" s="195">
        <f>VLOOKUP($F386,別表３!$B$9:$I$14,5,FALSE)</f>
        <v>0</v>
      </c>
      <c r="L386" s="240" t="str">
        <f>IF(F386="","",VLOOKUP(F386,別表３!$B$9:$D$14,3,FALSE))</f>
        <v/>
      </c>
      <c r="M386" s="98"/>
      <c r="N386" s="98"/>
      <c r="O386" s="241">
        <f t="shared" si="30"/>
        <v>0</v>
      </c>
      <c r="P386" s="7">
        <f t="shared" si="46"/>
        <v>0</v>
      </c>
      <c r="Q386" s="7">
        <f t="shared" si="32"/>
        <v>0</v>
      </c>
      <c r="R386" s="7">
        <f t="shared" si="33"/>
        <v>0</v>
      </c>
      <c r="S386" s="7" t="str">
        <f t="shared" si="34"/>
        <v/>
      </c>
      <c r="T386" s="7" t="str">
        <f t="shared" si="35"/>
        <v/>
      </c>
    </row>
    <row r="387" spans="1:20" ht="15.95" hidden="1" customHeight="1">
      <c r="A387" s="239" t="s">
        <v>1531</v>
      </c>
      <c r="B387" s="105"/>
      <c r="C387" s="108"/>
      <c r="D387" s="108"/>
      <c r="E387" s="109"/>
      <c r="F387" s="109"/>
      <c r="G387" s="195">
        <f>VLOOKUP(E387,別表３!$B$9:$I$14,7,FALSE)</f>
        <v>0</v>
      </c>
      <c r="H387" s="195">
        <f>VLOOKUP($F387,別表３!$B$9:$I$14,7,FALSE)</f>
        <v>0</v>
      </c>
      <c r="I387" s="195">
        <f>VLOOKUP($F387,別表３!$B$9:$I$14,7,FALSE)</f>
        <v>0</v>
      </c>
      <c r="J387" s="195">
        <f>IF(F387=5,別表２!$E$4,0)</f>
        <v>0</v>
      </c>
      <c r="K387" s="195">
        <f>VLOOKUP($F387,別表３!$B$9:$I$14,5,FALSE)</f>
        <v>0</v>
      </c>
      <c r="L387" s="240" t="str">
        <f>IF(F387="","",VLOOKUP(F387,別表３!$B$9:$D$14,3,FALSE))</f>
        <v/>
      </c>
      <c r="M387" s="98"/>
      <c r="N387" s="98"/>
      <c r="O387" s="241">
        <f t="shared" si="30"/>
        <v>0</v>
      </c>
      <c r="P387" s="7">
        <f>IF(E387=5,G387,0)</f>
        <v>0</v>
      </c>
      <c r="Q387" s="7">
        <f t="shared" si="32"/>
        <v>0</v>
      </c>
      <c r="R387" s="7">
        <f t="shared" si="33"/>
        <v>0</v>
      </c>
      <c r="S387" s="7" t="str">
        <f t="shared" si="34"/>
        <v/>
      </c>
      <c r="T387" s="7" t="str">
        <f t="shared" si="35"/>
        <v/>
      </c>
    </row>
    <row r="388" spans="1:20" s="223" customFormat="1" ht="15.95" hidden="1" customHeight="1">
      <c r="A388" s="239" t="s">
        <v>1532</v>
      </c>
      <c r="B388" s="105"/>
      <c r="C388" s="108"/>
      <c r="D388" s="108"/>
      <c r="E388" s="108"/>
      <c r="F388" s="108"/>
      <c r="G388" s="243">
        <f>VLOOKUP(E388,別表３!$B$9:$I$14,7,FALSE)</f>
        <v>0</v>
      </c>
      <c r="H388" s="243">
        <f>VLOOKUP($F388,別表３!$B$9:$I$14,7,FALSE)</f>
        <v>0</v>
      </c>
      <c r="I388" s="243">
        <f>VLOOKUP($F388,別表３!$B$9:$I$14,7,FALSE)</f>
        <v>0</v>
      </c>
      <c r="J388" s="243">
        <f>IF(F388=5,別表２!$E$4,0)</f>
        <v>0</v>
      </c>
      <c r="K388" s="243">
        <f>VLOOKUP($F388,別表３!$B$9:$I$14,5,FALSE)</f>
        <v>0</v>
      </c>
      <c r="L388" s="244" t="str">
        <f>IF(F388="","",VLOOKUP(F388,別表３!$B$9:$D$14,3,FALSE))</f>
        <v/>
      </c>
      <c r="M388" s="103"/>
      <c r="N388" s="103"/>
      <c r="O388" s="245">
        <f t="shared" si="30"/>
        <v>0</v>
      </c>
      <c r="P388" s="7">
        <f t="shared" ref="P388:P408" si="47">IF(E388=5,G388,0)</f>
        <v>0</v>
      </c>
      <c r="Q388" s="7">
        <f t="shared" si="32"/>
        <v>0</v>
      </c>
      <c r="R388" s="7">
        <f t="shared" si="33"/>
        <v>0</v>
      </c>
      <c r="S388" s="7" t="str">
        <f t="shared" si="34"/>
        <v/>
      </c>
      <c r="T388" s="7" t="str">
        <f t="shared" si="35"/>
        <v/>
      </c>
    </row>
    <row r="389" spans="1:20" s="223" customFormat="1" ht="15.95" hidden="1" customHeight="1">
      <c r="A389" s="239" t="s">
        <v>1533</v>
      </c>
      <c r="B389" s="105"/>
      <c r="C389" s="108"/>
      <c r="D389" s="108"/>
      <c r="E389" s="108"/>
      <c r="F389" s="108"/>
      <c r="G389" s="243">
        <f>VLOOKUP(E389,別表３!$B$9:$I$14,7,FALSE)</f>
        <v>0</v>
      </c>
      <c r="H389" s="243">
        <f>VLOOKUP($F389,別表３!$B$9:$I$14,7,FALSE)</f>
        <v>0</v>
      </c>
      <c r="I389" s="243">
        <f>VLOOKUP($F389,別表３!$B$9:$I$14,7,FALSE)</f>
        <v>0</v>
      </c>
      <c r="J389" s="243">
        <f>IF(F389=5,別表２!$E$4,0)</f>
        <v>0</v>
      </c>
      <c r="K389" s="243">
        <f>VLOOKUP($F389,別表３!$B$9:$I$14,5,FALSE)</f>
        <v>0</v>
      </c>
      <c r="L389" s="244" t="str">
        <f>IF(F389="","",VLOOKUP(F389,別表３!$B$9:$D$14,3,FALSE))</f>
        <v/>
      </c>
      <c r="M389" s="103"/>
      <c r="N389" s="103"/>
      <c r="O389" s="245">
        <f t="shared" si="30"/>
        <v>0</v>
      </c>
      <c r="P389" s="7">
        <f t="shared" si="47"/>
        <v>0</v>
      </c>
      <c r="Q389" s="7">
        <f t="shared" si="32"/>
        <v>0</v>
      </c>
      <c r="R389" s="7">
        <f t="shared" si="33"/>
        <v>0</v>
      </c>
      <c r="S389" s="7" t="str">
        <f t="shared" si="34"/>
        <v/>
      </c>
      <c r="T389" s="7" t="str">
        <f t="shared" si="35"/>
        <v/>
      </c>
    </row>
    <row r="390" spans="1:20" s="223" customFormat="1" ht="15.95" hidden="1" customHeight="1">
      <c r="A390" s="239" t="s">
        <v>1534</v>
      </c>
      <c r="B390" s="105"/>
      <c r="C390" s="110"/>
      <c r="D390" s="110"/>
      <c r="E390" s="108"/>
      <c r="F390" s="108"/>
      <c r="G390" s="243">
        <f>VLOOKUP(E390,別表３!$B$9:$I$14,7,FALSE)</f>
        <v>0</v>
      </c>
      <c r="H390" s="243">
        <f>VLOOKUP($F390,別表３!$B$9:$I$14,7,FALSE)</f>
        <v>0</v>
      </c>
      <c r="I390" s="243">
        <f>VLOOKUP($F390,別表３!$B$9:$I$14,7,FALSE)</f>
        <v>0</v>
      </c>
      <c r="J390" s="243">
        <f>IF(F390=5,別表２!$E$4,0)</f>
        <v>0</v>
      </c>
      <c r="K390" s="243">
        <f>VLOOKUP($F390,別表３!$B$9:$I$14,5,FALSE)</f>
        <v>0</v>
      </c>
      <c r="L390" s="244" t="str">
        <f>IF(F390="","",VLOOKUP(F390,別表３!$B$9:$D$14,3,FALSE))</f>
        <v/>
      </c>
      <c r="M390" s="103"/>
      <c r="N390" s="103"/>
      <c r="O390" s="245">
        <f t="shared" si="30"/>
        <v>0</v>
      </c>
      <c r="P390" s="7">
        <f t="shared" si="47"/>
        <v>0</v>
      </c>
      <c r="Q390" s="7">
        <f t="shared" si="32"/>
        <v>0</v>
      </c>
      <c r="R390" s="7">
        <f t="shared" si="33"/>
        <v>0</v>
      </c>
      <c r="S390" s="7" t="str">
        <f t="shared" si="34"/>
        <v/>
      </c>
      <c r="T390" s="7" t="str">
        <f t="shared" si="35"/>
        <v/>
      </c>
    </row>
    <row r="391" spans="1:20" s="223" customFormat="1" ht="15.95" hidden="1" customHeight="1">
      <c r="A391" s="239" t="s">
        <v>1535</v>
      </c>
      <c r="B391" s="105"/>
      <c r="C391" s="108"/>
      <c r="D391" s="108"/>
      <c r="E391" s="108"/>
      <c r="F391" s="108"/>
      <c r="G391" s="243">
        <f>VLOOKUP(E391,別表３!$B$9:$I$14,7,FALSE)</f>
        <v>0</v>
      </c>
      <c r="H391" s="243">
        <f>VLOOKUP($F391,別表３!$B$9:$I$14,7,FALSE)</f>
        <v>0</v>
      </c>
      <c r="I391" s="243">
        <f>VLOOKUP($F391,別表３!$B$9:$I$14,7,FALSE)</f>
        <v>0</v>
      </c>
      <c r="J391" s="243">
        <f>IF(F391=5,別表２!$E$4,0)</f>
        <v>0</v>
      </c>
      <c r="K391" s="243">
        <f>VLOOKUP($F391,別表３!$B$9:$I$14,5,FALSE)</f>
        <v>0</v>
      </c>
      <c r="L391" s="244" t="str">
        <f>IF(F391="","",VLOOKUP(F391,別表３!$B$9:$D$14,3,FALSE))</f>
        <v/>
      </c>
      <c r="M391" s="103"/>
      <c r="N391" s="103"/>
      <c r="O391" s="245">
        <f t="shared" si="30"/>
        <v>0</v>
      </c>
      <c r="P391" s="7">
        <f t="shared" si="47"/>
        <v>0</v>
      </c>
      <c r="Q391" s="7">
        <f t="shared" si="32"/>
        <v>0</v>
      </c>
      <c r="R391" s="7">
        <f t="shared" si="33"/>
        <v>0</v>
      </c>
      <c r="S391" s="7" t="str">
        <f t="shared" si="34"/>
        <v/>
      </c>
      <c r="T391" s="7" t="str">
        <f t="shared" si="35"/>
        <v/>
      </c>
    </row>
    <row r="392" spans="1:20" ht="15.95" hidden="1" customHeight="1">
      <c r="A392" s="239" t="s">
        <v>1536</v>
      </c>
      <c r="B392" s="105"/>
      <c r="C392" s="108"/>
      <c r="D392" s="108"/>
      <c r="E392" s="109"/>
      <c r="F392" s="109"/>
      <c r="G392" s="195">
        <f>VLOOKUP(E392,別表３!$B$9:$I$14,7,FALSE)</f>
        <v>0</v>
      </c>
      <c r="H392" s="195">
        <f>VLOOKUP($F392,別表３!$B$9:$I$14,7,FALSE)</f>
        <v>0</v>
      </c>
      <c r="I392" s="195">
        <f>VLOOKUP($F392,別表３!$B$9:$I$14,7,FALSE)</f>
        <v>0</v>
      </c>
      <c r="J392" s="195">
        <f>IF(F392=5,別表２!$E$4,0)</f>
        <v>0</v>
      </c>
      <c r="K392" s="195">
        <f>VLOOKUP($F392,別表３!$B$9:$I$14,5,FALSE)</f>
        <v>0</v>
      </c>
      <c r="L392" s="240" t="str">
        <f>IF(F392="","",VLOOKUP(F392,別表３!$B$9:$D$14,3,FALSE))</f>
        <v/>
      </c>
      <c r="M392" s="98"/>
      <c r="N392" s="98"/>
      <c r="O392" s="241">
        <f t="shared" si="30"/>
        <v>0</v>
      </c>
      <c r="P392" s="7">
        <f t="shared" si="47"/>
        <v>0</v>
      </c>
      <c r="Q392" s="7">
        <f t="shared" si="32"/>
        <v>0</v>
      </c>
      <c r="R392" s="7">
        <f t="shared" si="33"/>
        <v>0</v>
      </c>
      <c r="S392" s="7" t="str">
        <f t="shared" si="34"/>
        <v/>
      </c>
      <c r="T392" s="7" t="str">
        <f t="shared" si="35"/>
        <v/>
      </c>
    </row>
    <row r="393" spans="1:20" ht="15.95" hidden="1" customHeight="1">
      <c r="A393" s="239" t="s">
        <v>1537</v>
      </c>
      <c r="B393" s="105"/>
      <c r="C393" s="108"/>
      <c r="D393" s="108"/>
      <c r="E393" s="109"/>
      <c r="F393" s="109"/>
      <c r="G393" s="195">
        <f>VLOOKUP(E393,別表３!$B$9:$I$14,7,FALSE)</f>
        <v>0</v>
      </c>
      <c r="H393" s="195">
        <f>VLOOKUP($F393,別表３!$B$9:$I$14,7,FALSE)</f>
        <v>0</v>
      </c>
      <c r="I393" s="195">
        <f>VLOOKUP($F393,別表３!$B$9:$I$14,7,FALSE)</f>
        <v>0</v>
      </c>
      <c r="J393" s="195">
        <f>IF(F393=5,別表２!$E$4,0)</f>
        <v>0</v>
      </c>
      <c r="K393" s="195">
        <f>VLOOKUP($F393,別表３!$B$9:$I$14,5,FALSE)</f>
        <v>0</v>
      </c>
      <c r="L393" s="240" t="str">
        <f>IF(F393="","",VLOOKUP(F393,別表３!$B$9:$D$14,3,FALSE))</f>
        <v/>
      </c>
      <c r="M393" s="98"/>
      <c r="N393" s="98"/>
      <c r="O393" s="241">
        <f t="shared" si="30"/>
        <v>0</v>
      </c>
      <c r="P393" s="7">
        <f t="shared" si="47"/>
        <v>0</v>
      </c>
      <c r="Q393" s="7">
        <f t="shared" si="32"/>
        <v>0</v>
      </c>
      <c r="R393" s="7">
        <f t="shared" si="33"/>
        <v>0</v>
      </c>
      <c r="S393" s="7" t="str">
        <f t="shared" si="34"/>
        <v/>
      </c>
      <c r="T393" s="7" t="str">
        <f t="shared" si="35"/>
        <v/>
      </c>
    </row>
    <row r="394" spans="1:20" ht="15.95" hidden="1" customHeight="1">
      <c r="A394" s="239" t="s">
        <v>1538</v>
      </c>
      <c r="B394" s="105"/>
      <c r="C394" s="108"/>
      <c r="D394" s="108"/>
      <c r="E394" s="109"/>
      <c r="F394" s="109"/>
      <c r="G394" s="195">
        <f>VLOOKUP(E394,別表３!$B$9:$I$14,7,FALSE)</f>
        <v>0</v>
      </c>
      <c r="H394" s="195">
        <f>VLOOKUP($F394,別表３!$B$9:$I$14,7,FALSE)</f>
        <v>0</v>
      </c>
      <c r="I394" s="195">
        <f>VLOOKUP($F394,別表３!$B$9:$I$14,7,FALSE)</f>
        <v>0</v>
      </c>
      <c r="J394" s="195">
        <f>IF(F394=5,別表２!$E$4,0)</f>
        <v>0</v>
      </c>
      <c r="K394" s="195">
        <f>VLOOKUP($F394,別表３!$B$9:$I$14,5,FALSE)</f>
        <v>0</v>
      </c>
      <c r="L394" s="240" t="str">
        <f>IF(F394="","",VLOOKUP(F394,別表３!$B$9:$D$14,3,FALSE))</f>
        <v/>
      </c>
      <c r="M394" s="98"/>
      <c r="N394" s="98"/>
      <c r="O394" s="241">
        <f t="shared" si="30"/>
        <v>0</v>
      </c>
      <c r="P394" s="7">
        <f t="shared" si="47"/>
        <v>0</v>
      </c>
      <c r="Q394" s="7">
        <f t="shared" si="32"/>
        <v>0</v>
      </c>
      <c r="R394" s="7">
        <f t="shared" si="33"/>
        <v>0</v>
      </c>
      <c r="S394" s="7" t="str">
        <f t="shared" si="34"/>
        <v/>
      </c>
      <c r="T394" s="7" t="str">
        <f t="shared" si="35"/>
        <v/>
      </c>
    </row>
    <row r="395" spans="1:20" ht="15.95" hidden="1" customHeight="1">
      <c r="A395" s="239" t="s">
        <v>1539</v>
      </c>
      <c r="B395" s="105"/>
      <c r="C395" s="108"/>
      <c r="D395" s="108"/>
      <c r="E395" s="109"/>
      <c r="F395" s="109"/>
      <c r="G395" s="195">
        <f>VLOOKUP(E395,別表３!$B$9:$I$14,7,FALSE)</f>
        <v>0</v>
      </c>
      <c r="H395" s="195">
        <f>VLOOKUP($F395,別表３!$B$9:$I$14,7,FALSE)</f>
        <v>0</v>
      </c>
      <c r="I395" s="195">
        <f>VLOOKUP($F395,別表３!$B$9:$I$14,7,FALSE)</f>
        <v>0</v>
      </c>
      <c r="J395" s="195">
        <f>IF(F395=5,別表２!$E$4,0)</f>
        <v>0</v>
      </c>
      <c r="K395" s="195">
        <f>VLOOKUP($F395,別表３!$B$9:$I$14,5,FALSE)</f>
        <v>0</v>
      </c>
      <c r="L395" s="240" t="str">
        <f>IF(F395="","",VLOOKUP(F395,別表３!$B$9:$D$14,3,FALSE))</f>
        <v/>
      </c>
      <c r="M395" s="98"/>
      <c r="N395" s="98"/>
      <c r="O395" s="241">
        <f t="shared" si="30"/>
        <v>0</v>
      </c>
      <c r="P395" s="7">
        <f t="shared" si="47"/>
        <v>0</v>
      </c>
      <c r="Q395" s="7">
        <f t="shared" si="32"/>
        <v>0</v>
      </c>
      <c r="R395" s="7">
        <f t="shared" si="33"/>
        <v>0</v>
      </c>
      <c r="S395" s="7" t="str">
        <f t="shared" si="34"/>
        <v/>
      </c>
      <c r="T395" s="7" t="str">
        <f t="shared" si="35"/>
        <v/>
      </c>
    </row>
    <row r="396" spans="1:20" ht="15.95" hidden="1" customHeight="1">
      <c r="A396" s="239" t="s">
        <v>1540</v>
      </c>
      <c r="B396" s="105"/>
      <c r="C396" s="108"/>
      <c r="D396" s="108"/>
      <c r="E396" s="109"/>
      <c r="F396" s="109"/>
      <c r="G396" s="195">
        <f>VLOOKUP(E396,別表３!$B$9:$I$14,7,FALSE)</f>
        <v>0</v>
      </c>
      <c r="H396" s="195">
        <f>VLOOKUP($F396,別表３!$B$9:$I$14,7,FALSE)</f>
        <v>0</v>
      </c>
      <c r="I396" s="195">
        <f>VLOOKUP($F396,別表３!$B$9:$I$14,7,FALSE)</f>
        <v>0</v>
      </c>
      <c r="J396" s="195">
        <f>IF(F396=5,別表２!$E$4,0)</f>
        <v>0</v>
      </c>
      <c r="K396" s="195">
        <f>VLOOKUP($F396,別表３!$B$9:$I$14,5,FALSE)</f>
        <v>0</v>
      </c>
      <c r="L396" s="240" t="str">
        <f>IF(F396="","",VLOOKUP(F396,別表３!$B$9:$D$14,3,FALSE))</f>
        <v/>
      </c>
      <c r="M396" s="98"/>
      <c r="N396" s="98"/>
      <c r="O396" s="241">
        <f t="shared" si="30"/>
        <v>0</v>
      </c>
      <c r="P396" s="7">
        <f t="shared" si="47"/>
        <v>0</v>
      </c>
      <c r="Q396" s="7">
        <f t="shared" si="32"/>
        <v>0</v>
      </c>
      <c r="R396" s="7">
        <f t="shared" si="33"/>
        <v>0</v>
      </c>
      <c r="S396" s="7" t="str">
        <f t="shared" si="34"/>
        <v/>
      </c>
      <c r="T396" s="7" t="str">
        <f t="shared" si="35"/>
        <v/>
      </c>
    </row>
    <row r="397" spans="1:20" ht="15.95" hidden="1" customHeight="1">
      <c r="A397" s="239" t="s">
        <v>1541</v>
      </c>
      <c r="B397" s="105"/>
      <c r="C397" s="108"/>
      <c r="D397" s="108"/>
      <c r="E397" s="109"/>
      <c r="F397" s="109"/>
      <c r="G397" s="195">
        <f>VLOOKUP(E397,別表３!$B$9:$I$14,7,FALSE)</f>
        <v>0</v>
      </c>
      <c r="H397" s="195">
        <f>VLOOKUP($F397,別表３!$B$9:$I$14,7,FALSE)</f>
        <v>0</v>
      </c>
      <c r="I397" s="195">
        <f>VLOOKUP($F397,別表３!$B$9:$I$14,7,FALSE)</f>
        <v>0</v>
      </c>
      <c r="J397" s="195">
        <f>IF(F397=5,別表２!$E$4,0)</f>
        <v>0</v>
      </c>
      <c r="K397" s="195">
        <f>VLOOKUP($F397,別表３!$B$9:$I$14,5,FALSE)</f>
        <v>0</v>
      </c>
      <c r="L397" s="240" t="str">
        <f>IF(F397="","",VLOOKUP(F397,別表３!$B$9:$D$14,3,FALSE))</f>
        <v/>
      </c>
      <c r="M397" s="98"/>
      <c r="N397" s="98"/>
      <c r="O397" s="241">
        <f t="shared" ref="O397:O491" si="48">IF(J397=0,0,IF(M397="",J397,M397))+IF(N397="",K397,IF(L397&lt;=N397,L397,N397))+SUM(G397:I397)</f>
        <v>0</v>
      </c>
      <c r="P397" s="7">
        <f t="shared" si="47"/>
        <v>0</v>
      </c>
      <c r="Q397" s="7">
        <f t="shared" ref="Q397:Q491" si="49">IF(F397=5,O397-G397,0)</f>
        <v>0</v>
      </c>
      <c r="R397" s="7">
        <f t="shared" ref="R397:R491" si="50">SUM(P397:Q397)</f>
        <v>0</v>
      </c>
      <c r="S397" s="7" t="str">
        <f t="shared" ref="S397:S491" si="51">IF(E397="","",VLOOKUP(E397,$U$53:$V$58,2,FALSE))</f>
        <v/>
      </c>
      <c r="T397" s="7" t="str">
        <f t="shared" ref="T397:T491" si="52">IF(F397="","",VLOOKUP(F397,$U$53:$V$58,2,FALSE))</f>
        <v/>
      </c>
    </row>
    <row r="398" spans="1:20" ht="15.95" hidden="1" customHeight="1">
      <c r="A398" s="239" t="s">
        <v>1542</v>
      </c>
      <c r="B398" s="105"/>
      <c r="C398" s="109"/>
      <c r="D398" s="109"/>
      <c r="E398" s="109"/>
      <c r="F398" s="109"/>
      <c r="G398" s="195">
        <f>VLOOKUP(E398,別表３!$B$9:$I$14,7,FALSE)</f>
        <v>0</v>
      </c>
      <c r="H398" s="195">
        <f>VLOOKUP($F398,別表３!$B$9:$I$14,7,FALSE)</f>
        <v>0</v>
      </c>
      <c r="I398" s="195">
        <f>VLOOKUP($F398,別表３!$B$9:$I$14,7,FALSE)</f>
        <v>0</v>
      </c>
      <c r="J398" s="195">
        <f>IF(F398=5,別表２!$E$4,0)</f>
        <v>0</v>
      </c>
      <c r="K398" s="195">
        <f>VLOOKUP($F398,別表３!$B$9:$I$14,5,FALSE)</f>
        <v>0</v>
      </c>
      <c r="L398" s="240" t="str">
        <f>IF(F398="","",VLOOKUP(F398,別表３!$B$9:$D$14,3,FALSE))</f>
        <v/>
      </c>
      <c r="M398" s="98"/>
      <c r="N398" s="98"/>
      <c r="O398" s="241">
        <f t="shared" si="48"/>
        <v>0</v>
      </c>
      <c r="P398" s="7">
        <f t="shared" si="47"/>
        <v>0</v>
      </c>
      <c r="Q398" s="7">
        <f t="shared" si="49"/>
        <v>0</v>
      </c>
      <c r="R398" s="7">
        <f t="shared" si="50"/>
        <v>0</v>
      </c>
      <c r="S398" s="7" t="str">
        <f t="shared" si="51"/>
        <v/>
      </c>
      <c r="T398" s="7" t="str">
        <f t="shared" si="52"/>
        <v/>
      </c>
    </row>
    <row r="399" spans="1:20" ht="15.95" hidden="1" customHeight="1">
      <c r="A399" s="239" t="s">
        <v>1543</v>
      </c>
      <c r="B399" s="105"/>
      <c r="C399" s="109"/>
      <c r="D399" s="109"/>
      <c r="E399" s="109"/>
      <c r="F399" s="109"/>
      <c r="G399" s="195">
        <f>VLOOKUP(E399,別表３!$B$9:$I$14,7,FALSE)</f>
        <v>0</v>
      </c>
      <c r="H399" s="195">
        <f>VLOOKUP($F399,別表３!$B$9:$I$14,7,FALSE)</f>
        <v>0</v>
      </c>
      <c r="I399" s="195">
        <f>VLOOKUP($F399,別表３!$B$9:$I$14,7,FALSE)</f>
        <v>0</v>
      </c>
      <c r="J399" s="195">
        <f>IF(F399=5,別表２!$E$4,0)</f>
        <v>0</v>
      </c>
      <c r="K399" s="195">
        <f>VLOOKUP($F399,別表３!$B$9:$I$14,5,FALSE)</f>
        <v>0</v>
      </c>
      <c r="L399" s="240" t="str">
        <f>IF(F399="","",VLOOKUP(F399,別表３!$B$9:$D$14,3,FALSE))</f>
        <v/>
      </c>
      <c r="M399" s="98"/>
      <c r="N399" s="98"/>
      <c r="O399" s="241">
        <f t="shared" si="48"/>
        <v>0</v>
      </c>
      <c r="P399" s="7">
        <f t="shared" si="47"/>
        <v>0</v>
      </c>
      <c r="Q399" s="7">
        <f t="shared" si="49"/>
        <v>0</v>
      </c>
      <c r="R399" s="7">
        <f t="shared" si="50"/>
        <v>0</v>
      </c>
      <c r="S399" s="7" t="str">
        <f t="shared" si="51"/>
        <v/>
      </c>
      <c r="T399" s="7" t="str">
        <f t="shared" si="52"/>
        <v/>
      </c>
    </row>
    <row r="400" spans="1:20" ht="15.95" hidden="1" customHeight="1">
      <c r="A400" s="239" t="s">
        <v>1544</v>
      </c>
      <c r="B400" s="105"/>
      <c r="C400" s="109"/>
      <c r="D400" s="109"/>
      <c r="E400" s="109"/>
      <c r="F400" s="109"/>
      <c r="G400" s="195">
        <f>VLOOKUP(E400,別表３!$B$9:$I$14,7,FALSE)</f>
        <v>0</v>
      </c>
      <c r="H400" s="195">
        <f>VLOOKUP($F400,別表３!$B$9:$I$14,7,FALSE)</f>
        <v>0</v>
      </c>
      <c r="I400" s="195">
        <f>VLOOKUP($F400,別表３!$B$9:$I$14,7,FALSE)</f>
        <v>0</v>
      </c>
      <c r="J400" s="195">
        <f>IF(F400=5,別表２!$E$4,0)</f>
        <v>0</v>
      </c>
      <c r="K400" s="195">
        <f>VLOOKUP($F400,別表３!$B$9:$I$14,5,FALSE)</f>
        <v>0</v>
      </c>
      <c r="L400" s="240" t="str">
        <f>IF(F400="","",VLOOKUP(F400,別表３!$B$9:$D$14,3,FALSE))</f>
        <v/>
      </c>
      <c r="M400" s="98"/>
      <c r="N400" s="98"/>
      <c r="O400" s="241">
        <f t="shared" si="48"/>
        <v>0</v>
      </c>
      <c r="P400" s="7">
        <f t="shared" si="47"/>
        <v>0</v>
      </c>
      <c r="Q400" s="7">
        <f t="shared" si="49"/>
        <v>0</v>
      </c>
      <c r="R400" s="7">
        <f t="shared" si="50"/>
        <v>0</v>
      </c>
      <c r="S400" s="7" t="str">
        <f t="shared" si="51"/>
        <v/>
      </c>
      <c r="T400" s="7" t="str">
        <f t="shared" si="52"/>
        <v/>
      </c>
    </row>
    <row r="401" spans="1:20" ht="15.95" hidden="1" customHeight="1">
      <c r="A401" s="239" t="s">
        <v>1545</v>
      </c>
      <c r="B401" s="105"/>
      <c r="C401" s="109"/>
      <c r="D401" s="109"/>
      <c r="E401" s="109"/>
      <c r="F401" s="109"/>
      <c r="G401" s="195">
        <f>VLOOKUP(E401,別表３!$B$9:$I$14,7,FALSE)</f>
        <v>0</v>
      </c>
      <c r="H401" s="195">
        <f>VLOOKUP($F401,別表３!$B$9:$I$14,7,FALSE)</f>
        <v>0</v>
      </c>
      <c r="I401" s="195">
        <f>VLOOKUP($F401,別表３!$B$9:$I$14,7,FALSE)</f>
        <v>0</v>
      </c>
      <c r="J401" s="195">
        <f>IF(F401=5,別表２!$E$4,0)</f>
        <v>0</v>
      </c>
      <c r="K401" s="195">
        <f>VLOOKUP($F401,別表３!$B$9:$I$14,5,FALSE)</f>
        <v>0</v>
      </c>
      <c r="L401" s="240" t="str">
        <f>IF(F401="","",VLOOKUP(F401,別表３!$B$9:$D$14,3,FALSE))</f>
        <v/>
      </c>
      <c r="M401" s="98"/>
      <c r="N401" s="98"/>
      <c r="O401" s="241">
        <f t="shared" si="48"/>
        <v>0</v>
      </c>
      <c r="P401" s="7">
        <f t="shared" si="47"/>
        <v>0</v>
      </c>
      <c r="Q401" s="7">
        <f t="shared" si="49"/>
        <v>0</v>
      </c>
      <c r="R401" s="7">
        <f t="shared" si="50"/>
        <v>0</v>
      </c>
      <c r="S401" s="7" t="str">
        <f t="shared" si="51"/>
        <v/>
      </c>
      <c r="T401" s="7" t="str">
        <f t="shared" si="52"/>
        <v/>
      </c>
    </row>
    <row r="402" spans="1:20" ht="15.95" hidden="1" customHeight="1">
      <c r="A402" s="239" t="s">
        <v>1546</v>
      </c>
      <c r="B402" s="105"/>
      <c r="C402" s="109"/>
      <c r="D402" s="109"/>
      <c r="E402" s="109"/>
      <c r="F402" s="109"/>
      <c r="G402" s="195">
        <f>VLOOKUP(E402,別表３!$B$9:$I$14,7,FALSE)</f>
        <v>0</v>
      </c>
      <c r="H402" s="195">
        <f>VLOOKUP($F402,別表３!$B$9:$I$14,7,FALSE)</f>
        <v>0</v>
      </c>
      <c r="I402" s="195">
        <f>VLOOKUP($F402,別表３!$B$9:$I$14,7,FALSE)</f>
        <v>0</v>
      </c>
      <c r="J402" s="195">
        <f>IF(F402=5,別表２!$E$4,0)</f>
        <v>0</v>
      </c>
      <c r="K402" s="195">
        <f>VLOOKUP($F402,別表３!$B$9:$I$14,5,FALSE)</f>
        <v>0</v>
      </c>
      <c r="L402" s="240" t="str">
        <f>IF(F402="","",VLOOKUP(F402,別表３!$B$9:$D$14,3,FALSE))</f>
        <v/>
      </c>
      <c r="M402" s="98"/>
      <c r="N402" s="98"/>
      <c r="O402" s="241">
        <f t="shared" si="48"/>
        <v>0</v>
      </c>
      <c r="P402" s="7">
        <f t="shared" si="47"/>
        <v>0</v>
      </c>
      <c r="Q402" s="7">
        <f t="shared" si="49"/>
        <v>0</v>
      </c>
      <c r="R402" s="7">
        <f t="shared" si="50"/>
        <v>0</v>
      </c>
      <c r="S402" s="7" t="str">
        <f t="shared" si="51"/>
        <v/>
      </c>
      <c r="T402" s="7" t="str">
        <f t="shared" si="52"/>
        <v/>
      </c>
    </row>
    <row r="403" spans="1:20" ht="15.95" hidden="1" customHeight="1">
      <c r="A403" s="239" t="s">
        <v>1547</v>
      </c>
      <c r="B403" s="105"/>
      <c r="C403" s="108"/>
      <c r="D403" s="108"/>
      <c r="E403" s="109"/>
      <c r="F403" s="109"/>
      <c r="G403" s="195">
        <f>VLOOKUP(E403,別表３!$B$9:$I$14,7,FALSE)</f>
        <v>0</v>
      </c>
      <c r="H403" s="195">
        <f>VLOOKUP($F403,別表３!$B$9:$I$14,7,FALSE)</f>
        <v>0</v>
      </c>
      <c r="I403" s="195">
        <f>VLOOKUP($F403,別表３!$B$9:$I$14,7,FALSE)</f>
        <v>0</v>
      </c>
      <c r="J403" s="195">
        <f>IF(F403=5,別表２!$E$4,0)</f>
        <v>0</v>
      </c>
      <c r="K403" s="195">
        <f>VLOOKUP($F403,別表３!$B$9:$I$14,5,FALSE)</f>
        <v>0</v>
      </c>
      <c r="L403" s="240" t="str">
        <f>IF(F403="","",VLOOKUP(F403,別表３!$B$9:$D$14,3,FALSE))</f>
        <v/>
      </c>
      <c r="M403" s="98"/>
      <c r="N403" s="98"/>
      <c r="O403" s="241">
        <f t="shared" si="48"/>
        <v>0</v>
      </c>
      <c r="P403" s="7">
        <f t="shared" si="47"/>
        <v>0</v>
      </c>
      <c r="Q403" s="7">
        <f t="shared" si="49"/>
        <v>0</v>
      </c>
      <c r="R403" s="7">
        <f t="shared" si="50"/>
        <v>0</v>
      </c>
      <c r="S403" s="7" t="str">
        <f t="shared" si="51"/>
        <v/>
      </c>
      <c r="T403" s="7" t="str">
        <f t="shared" si="52"/>
        <v/>
      </c>
    </row>
    <row r="404" spans="1:20" ht="15.95" hidden="1" customHeight="1">
      <c r="A404" s="239" t="s">
        <v>1548</v>
      </c>
      <c r="B404" s="105"/>
      <c r="C404" s="108"/>
      <c r="D404" s="108"/>
      <c r="E404" s="109"/>
      <c r="F404" s="109"/>
      <c r="G404" s="195">
        <f>VLOOKUP(E404,別表３!$B$9:$I$14,7,FALSE)</f>
        <v>0</v>
      </c>
      <c r="H404" s="195">
        <f>VLOOKUP($F404,別表３!$B$9:$I$14,7,FALSE)</f>
        <v>0</v>
      </c>
      <c r="I404" s="195">
        <f>VLOOKUP($F404,別表３!$B$9:$I$14,7,FALSE)</f>
        <v>0</v>
      </c>
      <c r="J404" s="195">
        <f>IF(F404=5,別表２!$E$4,0)</f>
        <v>0</v>
      </c>
      <c r="K404" s="195">
        <f>VLOOKUP($F404,別表３!$B$9:$I$14,5,FALSE)</f>
        <v>0</v>
      </c>
      <c r="L404" s="240" t="str">
        <f>IF(F404="","",VLOOKUP(F404,別表３!$B$9:$D$14,3,FALSE))</f>
        <v/>
      </c>
      <c r="M404" s="98"/>
      <c r="N404" s="98"/>
      <c r="O404" s="241">
        <f t="shared" si="48"/>
        <v>0</v>
      </c>
      <c r="P404" s="7">
        <f t="shared" si="47"/>
        <v>0</v>
      </c>
      <c r="Q404" s="7">
        <f t="shared" si="49"/>
        <v>0</v>
      </c>
      <c r="R404" s="7">
        <f t="shared" si="50"/>
        <v>0</v>
      </c>
      <c r="S404" s="7" t="str">
        <f t="shared" si="51"/>
        <v/>
      </c>
      <c r="T404" s="7" t="str">
        <f t="shared" si="52"/>
        <v/>
      </c>
    </row>
    <row r="405" spans="1:20" ht="15.95" hidden="1" customHeight="1">
      <c r="A405" s="239" t="s">
        <v>1549</v>
      </c>
      <c r="B405" s="105"/>
      <c r="C405" s="108"/>
      <c r="D405" s="108"/>
      <c r="E405" s="109"/>
      <c r="F405" s="109"/>
      <c r="G405" s="195">
        <f>VLOOKUP(E405,別表３!$B$9:$I$14,7,FALSE)</f>
        <v>0</v>
      </c>
      <c r="H405" s="195">
        <f>VLOOKUP($F405,別表３!$B$9:$I$14,7,FALSE)</f>
        <v>0</v>
      </c>
      <c r="I405" s="195">
        <f>VLOOKUP($F405,別表３!$B$9:$I$14,7,FALSE)</f>
        <v>0</v>
      </c>
      <c r="J405" s="195">
        <f>IF(F405=5,別表２!$E$4,0)</f>
        <v>0</v>
      </c>
      <c r="K405" s="195">
        <f>VLOOKUP($F405,別表３!$B$9:$I$14,5,FALSE)</f>
        <v>0</v>
      </c>
      <c r="L405" s="240" t="str">
        <f>IF(F405="","",VLOOKUP(F405,別表３!$B$9:$D$14,3,FALSE))</f>
        <v/>
      </c>
      <c r="M405" s="98"/>
      <c r="N405" s="98"/>
      <c r="O405" s="241">
        <f t="shared" si="48"/>
        <v>0</v>
      </c>
      <c r="P405" s="7">
        <f t="shared" si="47"/>
        <v>0</v>
      </c>
      <c r="Q405" s="7">
        <f t="shared" si="49"/>
        <v>0</v>
      </c>
      <c r="R405" s="7">
        <f t="shared" si="50"/>
        <v>0</v>
      </c>
      <c r="S405" s="7" t="str">
        <f t="shared" si="51"/>
        <v/>
      </c>
      <c r="T405" s="7" t="str">
        <f t="shared" si="52"/>
        <v/>
      </c>
    </row>
    <row r="406" spans="1:20" ht="15.95" hidden="1" customHeight="1">
      <c r="A406" s="239" t="s">
        <v>1550</v>
      </c>
      <c r="B406" s="105"/>
      <c r="C406" s="108"/>
      <c r="D406" s="108"/>
      <c r="E406" s="109"/>
      <c r="F406" s="109"/>
      <c r="G406" s="195">
        <f>VLOOKUP(E406,別表３!$B$9:$I$14,7,FALSE)</f>
        <v>0</v>
      </c>
      <c r="H406" s="195">
        <f>VLOOKUP($F406,別表３!$B$9:$I$14,7,FALSE)</f>
        <v>0</v>
      </c>
      <c r="I406" s="195">
        <f>VLOOKUP($F406,別表３!$B$9:$I$14,7,FALSE)</f>
        <v>0</v>
      </c>
      <c r="J406" s="195">
        <f>IF(F406=5,別表２!$E$4,0)</f>
        <v>0</v>
      </c>
      <c r="K406" s="195">
        <f>VLOOKUP($F406,別表３!$B$9:$I$14,5,FALSE)</f>
        <v>0</v>
      </c>
      <c r="L406" s="240" t="str">
        <f>IF(F406="","",VLOOKUP(F406,別表３!$B$9:$D$14,3,FALSE))</f>
        <v/>
      </c>
      <c r="M406" s="98"/>
      <c r="N406" s="98"/>
      <c r="O406" s="241">
        <f t="shared" si="48"/>
        <v>0</v>
      </c>
      <c r="P406" s="7">
        <f t="shared" si="47"/>
        <v>0</v>
      </c>
      <c r="Q406" s="7">
        <f t="shared" si="49"/>
        <v>0</v>
      </c>
      <c r="R406" s="7">
        <f t="shared" si="50"/>
        <v>0</v>
      </c>
      <c r="S406" s="7" t="str">
        <f t="shared" si="51"/>
        <v/>
      </c>
      <c r="T406" s="7" t="str">
        <f t="shared" si="52"/>
        <v/>
      </c>
    </row>
    <row r="407" spans="1:20" ht="15.95" hidden="1" customHeight="1">
      <c r="A407" s="239" t="s">
        <v>1551</v>
      </c>
      <c r="B407" s="105"/>
      <c r="C407" s="108"/>
      <c r="D407" s="108"/>
      <c r="E407" s="109"/>
      <c r="F407" s="109"/>
      <c r="G407" s="195">
        <f>VLOOKUP(E407,別表３!$B$9:$I$14,7,FALSE)</f>
        <v>0</v>
      </c>
      <c r="H407" s="195">
        <f>VLOOKUP($F407,別表３!$B$9:$I$14,7,FALSE)</f>
        <v>0</v>
      </c>
      <c r="I407" s="195">
        <f>VLOOKUP($F407,別表３!$B$9:$I$14,7,FALSE)</f>
        <v>0</v>
      </c>
      <c r="J407" s="195">
        <f>IF(F407=5,別表２!$E$4,0)</f>
        <v>0</v>
      </c>
      <c r="K407" s="195">
        <f>VLOOKUP($F407,別表３!$B$9:$I$14,5,FALSE)</f>
        <v>0</v>
      </c>
      <c r="L407" s="240" t="str">
        <f>IF(F407="","",VLOOKUP(F407,別表３!$B$9:$D$14,3,FALSE))</f>
        <v/>
      </c>
      <c r="M407" s="98"/>
      <c r="N407" s="98"/>
      <c r="O407" s="241">
        <f t="shared" si="48"/>
        <v>0</v>
      </c>
      <c r="P407" s="7">
        <f t="shared" si="47"/>
        <v>0</v>
      </c>
      <c r="Q407" s="7">
        <f t="shared" si="49"/>
        <v>0</v>
      </c>
      <c r="R407" s="7">
        <f t="shared" si="50"/>
        <v>0</v>
      </c>
      <c r="S407" s="7" t="str">
        <f t="shared" si="51"/>
        <v/>
      </c>
      <c r="T407" s="7" t="str">
        <f t="shared" si="52"/>
        <v/>
      </c>
    </row>
    <row r="408" spans="1:20" ht="15.95" hidden="1" customHeight="1">
      <c r="A408" s="239" t="s">
        <v>1552</v>
      </c>
      <c r="B408" s="105"/>
      <c r="C408" s="108"/>
      <c r="D408" s="108"/>
      <c r="E408" s="109"/>
      <c r="F408" s="109"/>
      <c r="G408" s="195">
        <f>VLOOKUP(E408,別表３!$B$9:$I$14,7,FALSE)</f>
        <v>0</v>
      </c>
      <c r="H408" s="195">
        <f>VLOOKUP($F408,別表３!$B$9:$I$14,7,FALSE)</f>
        <v>0</v>
      </c>
      <c r="I408" s="195">
        <f>VLOOKUP($F408,別表３!$B$9:$I$14,7,FALSE)</f>
        <v>0</v>
      </c>
      <c r="J408" s="195">
        <f>IF(F408=5,別表２!$E$4,0)</f>
        <v>0</v>
      </c>
      <c r="K408" s="195">
        <f>VLOOKUP($F408,別表３!$B$9:$I$14,5,FALSE)</f>
        <v>0</v>
      </c>
      <c r="L408" s="240" t="str">
        <f>IF(F408="","",VLOOKUP(F408,別表３!$B$9:$D$14,3,FALSE))</f>
        <v/>
      </c>
      <c r="M408" s="98"/>
      <c r="N408" s="98"/>
      <c r="O408" s="241">
        <f t="shared" si="48"/>
        <v>0</v>
      </c>
      <c r="P408" s="7">
        <f t="shared" si="47"/>
        <v>0</v>
      </c>
      <c r="Q408" s="7">
        <f t="shared" si="49"/>
        <v>0</v>
      </c>
      <c r="R408" s="7">
        <f t="shared" si="50"/>
        <v>0</v>
      </c>
      <c r="S408" s="7" t="str">
        <f t="shared" si="51"/>
        <v/>
      </c>
      <c r="T408" s="7" t="str">
        <f t="shared" si="52"/>
        <v/>
      </c>
    </row>
    <row r="409" spans="1:20" ht="15.95" hidden="1" customHeight="1">
      <c r="A409" s="239" t="s">
        <v>1553</v>
      </c>
      <c r="B409" s="105"/>
      <c r="C409" s="108"/>
      <c r="D409" s="108"/>
      <c r="E409" s="109"/>
      <c r="F409" s="109"/>
      <c r="G409" s="195">
        <f>VLOOKUP(E409,別表３!$B$9:$I$14,7,FALSE)</f>
        <v>0</v>
      </c>
      <c r="H409" s="195">
        <f>VLOOKUP($F409,別表３!$B$9:$I$14,7,FALSE)</f>
        <v>0</v>
      </c>
      <c r="I409" s="195">
        <f>VLOOKUP($F409,別表３!$B$9:$I$14,7,FALSE)</f>
        <v>0</v>
      </c>
      <c r="J409" s="195">
        <f>IF(F409=5,別表２!$E$4,0)</f>
        <v>0</v>
      </c>
      <c r="K409" s="195">
        <f>VLOOKUP($F409,別表３!$B$9:$I$14,5,FALSE)</f>
        <v>0</v>
      </c>
      <c r="L409" s="240" t="str">
        <f>IF(F409="","",VLOOKUP(F409,別表３!$B$9:$D$14,3,FALSE))</f>
        <v/>
      </c>
      <c r="M409" s="98"/>
      <c r="N409" s="98"/>
      <c r="O409" s="241">
        <f t="shared" si="48"/>
        <v>0</v>
      </c>
      <c r="P409" s="7">
        <f>IF(E409=5,G409,0)</f>
        <v>0</v>
      </c>
      <c r="Q409" s="7">
        <f t="shared" si="49"/>
        <v>0</v>
      </c>
      <c r="R409" s="7">
        <f t="shared" si="50"/>
        <v>0</v>
      </c>
      <c r="S409" s="7" t="str">
        <f t="shared" si="51"/>
        <v/>
      </c>
      <c r="T409" s="7" t="str">
        <f t="shared" si="52"/>
        <v/>
      </c>
    </row>
    <row r="410" spans="1:20" s="223" customFormat="1" ht="15.95" hidden="1" customHeight="1">
      <c r="A410" s="239" t="s">
        <v>1554</v>
      </c>
      <c r="B410" s="105"/>
      <c r="C410" s="108"/>
      <c r="D410" s="108"/>
      <c r="E410" s="108"/>
      <c r="F410" s="108"/>
      <c r="G410" s="243">
        <f>VLOOKUP(E410,別表３!$B$9:$I$14,7,FALSE)</f>
        <v>0</v>
      </c>
      <c r="H410" s="243">
        <f>VLOOKUP($F410,別表３!$B$9:$I$14,7,FALSE)</f>
        <v>0</v>
      </c>
      <c r="I410" s="243">
        <f>VLOOKUP($F410,別表３!$B$9:$I$14,7,FALSE)</f>
        <v>0</v>
      </c>
      <c r="J410" s="243">
        <f>IF(F410=5,別表２!$E$4,0)</f>
        <v>0</v>
      </c>
      <c r="K410" s="243">
        <f>VLOOKUP($F410,別表３!$B$9:$I$14,5,FALSE)</f>
        <v>0</v>
      </c>
      <c r="L410" s="244" t="str">
        <f>IF(F410="","",VLOOKUP(F410,別表３!$B$9:$D$14,3,FALSE))</f>
        <v/>
      </c>
      <c r="M410" s="103"/>
      <c r="N410" s="103"/>
      <c r="O410" s="245">
        <f t="shared" si="48"/>
        <v>0</v>
      </c>
      <c r="P410" s="7">
        <f t="shared" ref="P410:P430" si="53">IF(E410=5,G410,0)</f>
        <v>0</v>
      </c>
      <c r="Q410" s="7">
        <f t="shared" si="49"/>
        <v>0</v>
      </c>
      <c r="R410" s="7">
        <f t="shared" si="50"/>
        <v>0</v>
      </c>
      <c r="S410" s="7" t="str">
        <f t="shared" si="51"/>
        <v/>
      </c>
      <c r="T410" s="7" t="str">
        <f t="shared" si="52"/>
        <v/>
      </c>
    </row>
    <row r="411" spans="1:20" s="223" customFormat="1" ht="15.95" hidden="1" customHeight="1">
      <c r="A411" s="239" t="s">
        <v>1555</v>
      </c>
      <c r="B411" s="105"/>
      <c r="C411" s="108"/>
      <c r="D411" s="108"/>
      <c r="E411" s="108"/>
      <c r="F411" s="108"/>
      <c r="G411" s="243">
        <f>VLOOKUP(E411,別表３!$B$9:$I$14,7,FALSE)</f>
        <v>0</v>
      </c>
      <c r="H411" s="243">
        <f>VLOOKUP($F411,別表３!$B$9:$I$14,7,FALSE)</f>
        <v>0</v>
      </c>
      <c r="I411" s="243">
        <f>VLOOKUP($F411,別表３!$B$9:$I$14,7,FALSE)</f>
        <v>0</v>
      </c>
      <c r="J411" s="243">
        <f>IF(F411=5,別表２!$E$4,0)</f>
        <v>0</v>
      </c>
      <c r="K411" s="243">
        <f>VLOOKUP($F411,別表３!$B$9:$I$14,5,FALSE)</f>
        <v>0</v>
      </c>
      <c r="L411" s="244" t="str">
        <f>IF(F411="","",VLOOKUP(F411,別表３!$B$9:$D$14,3,FALSE))</f>
        <v/>
      </c>
      <c r="M411" s="103"/>
      <c r="N411" s="103"/>
      <c r="O411" s="245">
        <f t="shared" si="48"/>
        <v>0</v>
      </c>
      <c r="P411" s="7">
        <f t="shared" si="53"/>
        <v>0</v>
      </c>
      <c r="Q411" s="7">
        <f t="shared" si="49"/>
        <v>0</v>
      </c>
      <c r="R411" s="7">
        <f t="shared" si="50"/>
        <v>0</v>
      </c>
      <c r="S411" s="7" t="str">
        <f t="shared" si="51"/>
        <v/>
      </c>
      <c r="T411" s="7" t="str">
        <f t="shared" si="52"/>
        <v/>
      </c>
    </row>
    <row r="412" spans="1:20" s="223" customFormat="1" ht="15.95" hidden="1" customHeight="1">
      <c r="A412" s="239" t="s">
        <v>1556</v>
      </c>
      <c r="B412" s="105"/>
      <c r="C412" s="110"/>
      <c r="D412" s="110"/>
      <c r="E412" s="108"/>
      <c r="F412" s="108"/>
      <c r="G412" s="243">
        <f>VLOOKUP(E412,別表３!$B$9:$I$14,7,FALSE)</f>
        <v>0</v>
      </c>
      <c r="H412" s="243">
        <f>VLOOKUP($F412,別表３!$B$9:$I$14,7,FALSE)</f>
        <v>0</v>
      </c>
      <c r="I412" s="243">
        <f>VLOOKUP($F412,別表３!$B$9:$I$14,7,FALSE)</f>
        <v>0</v>
      </c>
      <c r="J412" s="243">
        <f>IF(F412=5,別表２!$E$4,0)</f>
        <v>0</v>
      </c>
      <c r="K412" s="243">
        <f>VLOOKUP($F412,別表３!$B$9:$I$14,5,FALSE)</f>
        <v>0</v>
      </c>
      <c r="L412" s="244" t="str">
        <f>IF(F412="","",VLOOKUP(F412,別表３!$B$9:$D$14,3,FALSE))</f>
        <v/>
      </c>
      <c r="M412" s="103"/>
      <c r="N412" s="103"/>
      <c r="O412" s="245">
        <f t="shared" si="48"/>
        <v>0</v>
      </c>
      <c r="P412" s="7">
        <f t="shared" si="53"/>
        <v>0</v>
      </c>
      <c r="Q412" s="7">
        <f t="shared" si="49"/>
        <v>0</v>
      </c>
      <c r="R412" s="7">
        <f t="shared" si="50"/>
        <v>0</v>
      </c>
      <c r="S412" s="7" t="str">
        <f t="shared" si="51"/>
        <v/>
      </c>
      <c r="T412" s="7" t="str">
        <f t="shared" si="52"/>
        <v/>
      </c>
    </row>
    <row r="413" spans="1:20" s="223" customFormat="1" ht="15.95" hidden="1" customHeight="1">
      <c r="A413" s="239" t="s">
        <v>1557</v>
      </c>
      <c r="B413" s="105"/>
      <c r="C413" s="108"/>
      <c r="D413" s="108"/>
      <c r="E413" s="108"/>
      <c r="F413" s="108"/>
      <c r="G413" s="243">
        <f>VLOOKUP(E413,別表３!$B$9:$I$14,7,FALSE)</f>
        <v>0</v>
      </c>
      <c r="H413" s="243">
        <f>VLOOKUP($F413,別表３!$B$9:$I$14,7,FALSE)</f>
        <v>0</v>
      </c>
      <c r="I413" s="243">
        <f>VLOOKUP($F413,別表３!$B$9:$I$14,7,FALSE)</f>
        <v>0</v>
      </c>
      <c r="J413" s="243">
        <f>IF(F413=5,別表２!$E$4,0)</f>
        <v>0</v>
      </c>
      <c r="K413" s="243">
        <f>VLOOKUP($F413,別表３!$B$9:$I$14,5,FALSE)</f>
        <v>0</v>
      </c>
      <c r="L413" s="244" t="str">
        <f>IF(F413="","",VLOOKUP(F413,別表３!$B$9:$D$14,3,FALSE))</f>
        <v/>
      </c>
      <c r="M413" s="103"/>
      <c r="N413" s="103"/>
      <c r="O413" s="245">
        <f t="shared" si="48"/>
        <v>0</v>
      </c>
      <c r="P413" s="7">
        <f t="shared" si="53"/>
        <v>0</v>
      </c>
      <c r="Q413" s="7">
        <f t="shared" si="49"/>
        <v>0</v>
      </c>
      <c r="R413" s="7">
        <f t="shared" si="50"/>
        <v>0</v>
      </c>
      <c r="S413" s="7" t="str">
        <f t="shared" si="51"/>
        <v/>
      </c>
      <c r="T413" s="7" t="str">
        <f t="shared" si="52"/>
        <v/>
      </c>
    </row>
    <row r="414" spans="1:20" ht="15.95" hidden="1" customHeight="1">
      <c r="A414" s="239" t="s">
        <v>1558</v>
      </c>
      <c r="B414" s="105"/>
      <c r="C414" s="108"/>
      <c r="D414" s="108"/>
      <c r="E414" s="109"/>
      <c r="F414" s="109"/>
      <c r="G414" s="195">
        <f>VLOOKUP(E414,別表３!$B$9:$I$14,7,FALSE)</f>
        <v>0</v>
      </c>
      <c r="H414" s="195">
        <f>VLOOKUP($F414,別表３!$B$9:$I$14,7,FALSE)</f>
        <v>0</v>
      </c>
      <c r="I414" s="195">
        <f>VLOOKUP($F414,別表３!$B$9:$I$14,7,FALSE)</f>
        <v>0</v>
      </c>
      <c r="J414" s="195">
        <f>IF(F414=5,別表２!$E$4,0)</f>
        <v>0</v>
      </c>
      <c r="K414" s="195">
        <f>VLOOKUP($F414,別表３!$B$9:$I$14,5,FALSE)</f>
        <v>0</v>
      </c>
      <c r="L414" s="240" t="str">
        <f>IF(F414="","",VLOOKUP(F414,別表３!$B$9:$D$14,3,FALSE))</f>
        <v/>
      </c>
      <c r="M414" s="98"/>
      <c r="N414" s="98"/>
      <c r="O414" s="241">
        <f t="shared" si="48"/>
        <v>0</v>
      </c>
      <c r="P414" s="7">
        <f t="shared" si="53"/>
        <v>0</v>
      </c>
      <c r="Q414" s="7">
        <f t="shared" si="49"/>
        <v>0</v>
      </c>
      <c r="R414" s="7">
        <f t="shared" si="50"/>
        <v>0</v>
      </c>
      <c r="S414" s="7" t="str">
        <f t="shared" si="51"/>
        <v/>
      </c>
      <c r="T414" s="7" t="str">
        <f t="shared" si="52"/>
        <v/>
      </c>
    </row>
    <row r="415" spans="1:20" ht="15.95" hidden="1" customHeight="1">
      <c r="A415" s="239" t="s">
        <v>1559</v>
      </c>
      <c r="B415" s="105"/>
      <c r="C415" s="108"/>
      <c r="D415" s="108"/>
      <c r="E415" s="109"/>
      <c r="F415" s="109"/>
      <c r="G415" s="195">
        <f>VLOOKUP(E415,別表３!$B$9:$I$14,7,FALSE)</f>
        <v>0</v>
      </c>
      <c r="H415" s="195">
        <f>VLOOKUP($F415,別表３!$B$9:$I$14,7,FALSE)</f>
        <v>0</v>
      </c>
      <c r="I415" s="195">
        <f>VLOOKUP($F415,別表３!$B$9:$I$14,7,FALSE)</f>
        <v>0</v>
      </c>
      <c r="J415" s="195">
        <f>IF(F415=5,別表２!$E$4,0)</f>
        <v>0</v>
      </c>
      <c r="K415" s="195">
        <f>VLOOKUP($F415,別表３!$B$9:$I$14,5,FALSE)</f>
        <v>0</v>
      </c>
      <c r="L415" s="240" t="str">
        <f>IF(F415="","",VLOOKUP(F415,別表３!$B$9:$D$14,3,FALSE))</f>
        <v/>
      </c>
      <c r="M415" s="98"/>
      <c r="N415" s="98"/>
      <c r="O415" s="241">
        <f t="shared" si="48"/>
        <v>0</v>
      </c>
      <c r="P415" s="7">
        <f t="shared" si="53"/>
        <v>0</v>
      </c>
      <c r="Q415" s="7">
        <f t="shared" si="49"/>
        <v>0</v>
      </c>
      <c r="R415" s="7">
        <f t="shared" si="50"/>
        <v>0</v>
      </c>
      <c r="S415" s="7" t="str">
        <f t="shared" si="51"/>
        <v/>
      </c>
      <c r="T415" s="7" t="str">
        <f t="shared" si="52"/>
        <v/>
      </c>
    </row>
    <row r="416" spans="1:20" ht="15.95" hidden="1" customHeight="1">
      <c r="A416" s="239" t="s">
        <v>1560</v>
      </c>
      <c r="B416" s="105"/>
      <c r="C416" s="108"/>
      <c r="D416" s="108"/>
      <c r="E416" s="109"/>
      <c r="F416" s="109"/>
      <c r="G416" s="195">
        <f>VLOOKUP(E416,別表３!$B$9:$I$14,7,FALSE)</f>
        <v>0</v>
      </c>
      <c r="H416" s="195">
        <f>VLOOKUP($F416,別表３!$B$9:$I$14,7,FALSE)</f>
        <v>0</v>
      </c>
      <c r="I416" s="195">
        <f>VLOOKUP($F416,別表３!$B$9:$I$14,7,FALSE)</f>
        <v>0</v>
      </c>
      <c r="J416" s="195">
        <f>IF(F416=5,別表２!$E$4,0)</f>
        <v>0</v>
      </c>
      <c r="K416" s="195">
        <f>VLOOKUP($F416,別表３!$B$9:$I$14,5,FALSE)</f>
        <v>0</v>
      </c>
      <c r="L416" s="240" t="str">
        <f>IF(F416="","",VLOOKUP(F416,別表３!$B$9:$D$14,3,FALSE))</f>
        <v/>
      </c>
      <c r="M416" s="98"/>
      <c r="N416" s="98"/>
      <c r="O416" s="241">
        <f t="shared" si="48"/>
        <v>0</v>
      </c>
      <c r="P416" s="7">
        <f t="shared" si="53"/>
        <v>0</v>
      </c>
      <c r="Q416" s="7">
        <f t="shared" si="49"/>
        <v>0</v>
      </c>
      <c r="R416" s="7">
        <f t="shared" si="50"/>
        <v>0</v>
      </c>
      <c r="S416" s="7" t="str">
        <f t="shared" si="51"/>
        <v/>
      </c>
      <c r="T416" s="7" t="str">
        <f t="shared" si="52"/>
        <v/>
      </c>
    </row>
    <row r="417" spans="1:20" ht="15.95" hidden="1" customHeight="1">
      <c r="A417" s="239" t="s">
        <v>1561</v>
      </c>
      <c r="B417" s="105"/>
      <c r="C417" s="108"/>
      <c r="D417" s="108"/>
      <c r="E417" s="109"/>
      <c r="F417" s="109"/>
      <c r="G417" s="195">
        <f>VLOOKUP(E417,別表３!$B$9:$I$14,7,FALSE)</f>
        <v>0</v>
      </c>
      <c r="H417" s="195">
        <f>VLOOKUP($F417,別表３!$B$9:$I$14,7,FALSE)</f>
        <v>0</v>
      </c>
      <c r="I417" s="195">
        <f>VLOOKUP($F417,別表３!$B$9:$I$14,7,FALSE)</f>
        <v>0</v>
      </c>
      <c r="J417" s="195">
        <f>IF(F417=5,別表２!$E$4,0)</f>
        <v>0</v>
      </c>
      <c r="K417" s="195">
        <f>VLOOKUP($F417,別表３!$B$9:$I$14,5,FALSE)</f>
        <v>0</v>
      </c>
      <c r="L417" s="240" t="str">
        <f>IF(F417="","",VLOOKUP(F417,別表３!$B$9:$D$14,3,FALSE))</f>
        <v/>
      </c>
      <c r="M417" s="98"/>
      <c r="N417" s="98"/>
      <c r="O417" s="241">
        <f t="shared" si="48"/>
        <v>0</v>
      </c>
      <c r="P417" s="7">
        <f t="shared" si="53"/>
        <v>0</v>
      </c>
      <c r="Q417" s="7">
        <f t="shared" si="49"/>
        <v>0</v>
      </c>
      <c r="R417" s="7">
        <f t="shared" si="50"/>
        <v>0</v>
      </c>
      <c r="S417" s="7" t="str">
        <f t="shared" si="51"/>
        <v/>
      </c>
      <c r="T417" s="7" t="str">
        <f t="shared" si="52"/>
        <v/>
      </c>
    </row>
    <row r="418" spans="1:20" ht="15.95" hidden="1" customHeight="1">
      <c r="A418" s="239" t="s">
        <v>1562</v>
      </c>
      <c r="B418" s="105"/>
      <c r="C418" s="108"/>
      <c r="D418" s="108"/>
      <c r="E418" s="109"/>
      <c r="F418" s="109"/>
      <c r="G418" s="195">
        <f>VLOOKUP(E418,別表３!$B$9:$I$14,7,FALSE)</f>
        <v>0</v>
      </c>
      <c r="H418" s="195">
        <f>VLOOKUP($F418,別表３!$B$9:$I$14,7,FALSE)</f>
        <v>0</v>
      </c>
      <c r="I418" s="195">
        <f>VLOOKUP($F418,別表３!$B$9:$I$14,7,FALSE)</f>
        <v>0</v>
      </c>
      <c r="J418" s="195">
        <f>IF(F418=5,別表２!$E$4,0)</f>
        <v>0</v>
      </c>
      <c r="K418" s="195">
        <f>VLOOKUP($F418,別表３!$B$9:$I$14,5,FALSE)</f>
        <v>0</v>
      </c>
      <c r="L418" s="240" t="str">
        <f>IF(F418="","",VLOOKUP(F418,別表３!$B$9:$D$14,3,FALSE))</f>
        <v/>
      </c>
      <c r="M418" s="98"/>
      <c r="N418" s="98"/>
      <c r="O418" s="241">
        <f t="shared" si="48"/>
        <v>0</v>
      </c>
      <c r="P418" s="7">
        <f t="shared" si="53"/>
        <v>0</v>
      </c>
      <c r="Q418" s="7">
        <f t="shared" si="49"/>
        <v>0</v>
      </c>
      <c r="R418" s="7">
        <f t="shared" si="50"/>
        <v>0</v>
      </c>
      <c r="S418" s="7" t="str">
        <f t="shared" si="51"/>
        <v/>
      </c>
      <c r="T418" s="7" t="str">
        <f t="shared" si="52"/>
        <v/>
      </c>
    </row>
    <row r="419" spans="1:20" ht="15.95" hidden="1" customHeight="1">
      <c r="A419" s="239" t="s">
        <v>1563</v>
      </c>
      <c r="B419" s="105"/>
      <c r="C419" s="108"/>
      <c r="D419" s="108"/>
      <c r="E419" s="109"/>
      <c r="F419" s="109"/>
      <c r="G419" s="195">
        <f>VLOOKUP(E419,別表３!$B$9:$I$14,7,FALSE)</f>
        <v>0</v>
      </c>
      <c r="H419" s="195">
        <f>VLOOKUP($F419,別表３!$B$9:$I$14,7,FALSE)</f>
        <v>0</v>
      </c>
      <c r="I419" s="195">
        <f>VLOOKUP($F419,別表３!$B$9:$I$14,7,FALSE)</f>
        <v>0</v>
      </c>
      <c r="J419" s="195">
        <f>IF(F419=5,別表２!$E$4,0)</f>
        <v>0</v>
      </c>
      <c r="K419" s="195">
        <f>VLOOKUP($F419,別表３!$B$9:$I$14,5,FALSE)</f>
        <v>0</v>
      </c>
      <c r="L419" s="240" t="str">
        <f>IF(F419="","",VLOOKUP(F419,別表３!$B$9:$D$14,3,FALSE))</f>
        <v/>
      </c>
      <c r="M419" s="98"/>
      <c r="N419" s="98"/>
      <c r="O419" s="241">
        <f t="shared" si="48"/>
        <v>0</v>
      </c>
      <c r="P419" s="7">
        <f t="shared" si="53"/>
        <v>0</v>
      </c>
      <c r="Q419" s="7">
        <f t="shared" si="49"/>
        <v>0</v>
      </c>
      <c r="R419" s="7">
        <f t="shared" si="50"/>
        <v>0</v>
      </c>
      <c r="S419" s="7" t="str">
        <f t="shared" si="51"/>
        <v/>
      </c>
      <c r="T419" s="7" t="str">
        <f t="shared" si="52"/>
        <v/>
      </c>
    </row>
    <row r="420" spans="1:20" ht="15.95" hidden="1" customHeight="1">
      <c r="A420" s="239" t="s">
        <v>1564</v>
      </c>
      <c r="B420" s="105"/>
      <c r="C420" s="109"/>
      <c r="D420" s="109"/>
      <c r="E420" s="109"/>
      <c r="F420" s="109"/>
      <c r="G420" s="195">
        <f>VLOOKUP(E420,別表３!$B$9:$I$14,7,FALSE)</f>
        <v>0</v>
      </c>
      <c r="H420" s="195">
        <f>VLOOKUP($F420,別表３!$B$9:$I$14,7,FALSE)</f>
        <v>0</v>
      </c>
      <c r="I420" s="195">
        <f>VLOOKUP($F420,別表３!$B$9:$I$14,7,FALSE)</f>
        <v>0</v>
      </c>
      <c r="J420" s="195">
        <f>IF(F420=5,別表２!$E$4,0)</f>
        <v>0</v>
      </c>
      <c r="K420" s="195">
        <f>VLOOKUP($F420,別表３!$B$9:$I$14,5,FALSE)</f>
        <v>0</v>
      </c>
      <c r="L420" s="240" t="str">
        <f>IF(F420="","",VLOOKUP(F420,別表３!$B$9:$D$14,3,FALSE))</f>
        <v/>
      </c>
      <c r="M420" s="98"/>
      <c r="N420" s="98"/>
      <c r="O420" s="241">
        <f t="shared" si="48"/>
        <v>0</v>
      </c>
      <c r="P420" s="7">
        <f t="shared" si="53"/>
        <v>0</v>
      </c>
      <c r="Q420" s="7">
        <f t="shared" si="49"/>
        <v>0</v>
      </c>
      <c r="R420" s="7">
        <f t="shared" si="50"/>
        <v>0</v>
      </c>
      <c r="S420" s="7" t="str">
        <f t="shared" si="51"/>
        <v/>
      </c>
      <c r="T420" s="7" t="str">
        <f t="shared" si="52"/>
        <v/>
      </c>
    </row>
    <row r="421" spans="1:20" ht="15.95" hidden="1" customHeight="1">
      <c r="A421" s="239" t="s">
        <v>1565</v>
      </c>
      <c r="B421" s="105"/>
      <c r="C421" s="109"/>
      <c r="D421" s="109"/>
      <c r="E421" s="109"/>
      <c r="F421" s="109"/>
      <c r="G421" s="195">
        <f>VLOOKUP(E421,別表３!$B$9:$I$14,7,FALSE)</f>
        <v>0</v>
      </c>
      <c r="H421" s="195">
        <f>VLOOKUP($F421,別表３!$B$9:$I$14,7,FALSE)</f>
        <v>0</v>
      </c>
      <c r="I421" s="195">
        <f>VLOOKUP($F421,別表３!$B$9:$I$14,7,FALSE)</f>
        <v>0</v>
      </c>
      <c r="J421" s="195">
        <f>IF(F421=5,別表２!$E$4,0)</f>
        <v>0</v>
      </c>
      <c r="K421" s="195">
        <f>VLOOKUP($F421,別表３!$B$9:$I$14,5,FALSE)</f>
        <v>0</v>
      </c>
      <c r="L421" s="240" t="str">
        <f>IF(F421="","",VLOOKUP(F421,別表３!$B$9:$D$14,3,FALSE))</f>
        <v/>
      </c>
      <c r="M421" s="98"/>
      <c r="N421" s="98"/>
      <c r="O421" s="241">
        <f t="shared" si="48"/>
        <v>0</v>
      </c>
      <c r="P421" s="7">
        <f t="shared" si="53"/>
        <v>0</v>
      </c>
      <c r="Q421" s="7">
        <f t="shared" si="49"/>
        <v>0</v>
      </c>
      <c r="R421" s="7">
        <f t="shared" si="50"/>
        <v>0</v>
      </c>
      <c r="S421" s="7" t="str">
        <f t="shared" si="51"/>
        <v/>
      </c>
      <c r="T421" s="7" t="str">
        <f t="shared" si="52"/>
        <v/>
      </c>
    </row>
    <row r="422" spans="1:20" ht="15.95" hidden="1" customHeight="1">
      <c r="A422" s="239" t="s">
        <v>1566</v>
      </c>
      <c r="B422" s="105"/>
      <c r="C422" s="109"/>
      <c r="D422" s="109"/>
      <c r="E422" s="109"/>
      <c r="F422" s="109"/>
      <c r="G422" s="195">
        <f>VLOOKUP(E422,別表３!$B$9:$I$14,7,FALSE)</f>
        <v>0</v>
      </c>
      <c r="H422" s="195">
        <f>VLOOKUP($F422,別表３!$B$9:$I$14,7,FALSE)</f>
        <v>0</v>
      </c>
      <c r="I422" s="195">
        <f>VLOOKUP($F422,別表３!$B$9:$I$14,7,FALSE)</f>
        <v>0</v>
      </c>
      <c r="J422" s="195">
        <f>IF(F422=5,別表２!$E$4,0)</f>
        <v>0</v>
      </c>
      <c r="K422" s="195">
        <f>VLOOKUP($F422,別表３!$B$9:$I$14,5,FALSE)</f>
        <v>0</v>
      </c>
      <c r="L422" s="240" t="str">
        <f>IF(F422="","",VLOOKUP(F422,別表３!$B$9:$D$14,3,FALSE))</f>
        <v/>
      </c>
      <c r="M422" s="98"/>
      <c r="N422" s="98"/>
      <c r="O422" s="241">
        <f t="shared" si="48"/>
        <v>0</v>
      </c>
      <c r="P422" s="7">
        <f t="shared" si="53"/>
        <v>0</v>
      </c>
      <c r="Q422" s="7">
        <f t="shared" si="49"/>
        <v>0</v>
      </c>
      <c r="R422" s="7">
        <f t="shared" si="50"/>
        <v>0</v>
      </c>
      <c r="S422" s="7" t="str">
        <f t="shared" si="51"/>
        <v/>
      </c>
      <c r="T422" s="7" t="str">
        <f t="shared" si="52"/>
        <v/>
      </c>
    </row>
    <row r="423" spans="1:20" ht="15.95" hidden="1" customHeight="1">
      <c r="A423" s="239" t="s">
        <v>1567</v>
      </c>
      <c r="B423" s="105"/>
      <c r="C423" s="109"/>
      <c r="D423" s="109"/>
      <c r="E423" s="109"/>
      <c r="F423" s="109"/>
      <c r="G423" s="195">
        <f>VLOOKUP(E423,別表３!$B$9:$I$14,7,FALSE)</f>
        <v>0</v>
      </c>
      <c r="H423" s="195">
        <f>VLOOKUP($F423,別表３!$B$9:$I$14,7,FALSE)</f>
        <v>0</v>
      </c>
      <c r="I423" s="195">
        <f>VLOOKUP($F423,別表３!$B$9:$I$14,7,FALSE)</f>
        <v>0</v>
      </c>
      <c r="J423" s="195">
        <f>IF(F423=5,別表２!$E$4,0)</f>
        <v>0</v>
      </c>
      <c r="K423" s="195">
        <f>VLOOKUP($F423,別表３!$B$9:$I$14,5,FALSE)</f>
        <v>0</v>
      </c>
      <c r="L423" s="240" t="str">
        <f>IF(F423="","",VLOOKUP(F423,別表３!$B$9:$D$14,3,FALSE))</f>
        <v/>
      </c>
      <c r="M423" s="98"/>
      <c r="N423" s="98"/>
      <c r="O423" s="241">
        <f t="shared" si="48"/>
        <v>0</v>
      </c>
      <c r="P423" s="7">
        <f t="shared" si="53"/>
        <v>0</v>
      </c>
      <c r="Q423" s="7">
        <f t="shared" si="49"/>
        <v>0</v>
      </c>
      <c r="R423" s="7">
        <f t="shared" si="50"/>
        <v>0</v>
      </c>
      <c r="S423" s="7" t="str">
        <f t="shared" si="51"/>
        <v/>
      </c>
      <c r="T423" s="7" t="str">
        <f t="shared" si="52"/>
        <v/>
      </c>
    </row>
    <row r="424" spans="1:20" ht="15.95" hidden="1" customHeight="1">
      <c r="A424" s="239" t="s">
        <v>1568</v>
      </c>
      <c r="B424" s="105"/>
      <c r="C424" s="109"/>
      <c r="D424" s="109"/>
      <c r="E424" s="109"/>
      <c r="F424" s="109"/>
      <c r="G424" s="195">
        <f>VLOOKUP(E424,別表３!$B$9:$I$14,7,FALSE)</f>
        <v>0</v>
      </c>
      <c r="H424" s="195">
        <f>VLOOKUP($F424,別表３!$B$9:$I$14,7,FALSE)</f>
        <v>0</v>
      </c>
      <c r="I424" s="195">
        <f>VLOOKUP($F424,別表３!$B$9:$I$14,7,FALSE)</f>
        <v>0</v>
      </c>
      <c r="J424" s="195">
        <f>IF(F424=5,別表２!$E$4,0)</f>
        <v>0</v>
      </c>
      <c r="K424" s="195">
        <f>VLOOKUP($F424,別表３!$B$9:$I$14,5,FALSE)</f>
        <v>0</v>
      </c>
      <c r="L424" s="240" t="str">
        <f>IF(F424="","",VLOOKUP(F424,別表３!$B$9:$D$14,3,FALSE))</f>
        <v/>
      </c>
      <c r="M424" s="98"/>
      <c r="N424" s="98"/>
      <c r="O424" s="241">
        <f t="shared" si="48"/>
        <v>0</v>
      </c>
      <c r="P424" s="7">
        <f t="shared" si="53"/>
        <v>0</v>
      </c>
      <c r="Q424" s="7">
        <f t="shared" si="49"/>
        <v>0</v>
      </c>
      <c r="R424" s="7">
        <f t="shared" si="50"/>
        <v>0</v>
      </c>
      <c r="S424" s="7" t="str">
        <f t="shared" si="51"/>
        <v/>
      </c>
      <c r="T424" s="7" t="str">
        <f t="shared" si="52"/>
        <v/>
      </c>
    </row>
    <row r="425" spans="1:20" ht="15.95" hidden="1" customHeight="1">
      <c r="A425" s="239" t="s">
        <v>1569</v>
      </c>
      <c r="B425" s="105"/>
      <c r="C425" s="108"/>
      <c r="D425" s="108"/>
      <c r="E425" s="109"/>
      <c r="F425" s="109"/>
      <c r="G425" s="195">
        <f>VLOOKUP(E425,別表３!$B$9:$I$14,7,FALSE)</f>
        <v>0</v>
      </c>
      <c r="H425" s="195">
        <f>VLOOKUP($F425,別表３!$B$9:$I$14,7,FALSE)</f>
        <v>0</v>
      </c>
      <c r="I425" s="195">
        <f>VLOOKUP($F425,別表３!$B$9:$I$14,7,FALSE)</f>
        <v>0</v>
      </c>
      <c r="J425" s="195">
        <f>IF(F425=5,別表２!$E$4,0)</f>
        <v>0</v>
      </c>
      <c r="K425" s="195">
        <f>VLOOKUP($F425,別表３!$B$9:$I$14,5,FALSE)</f>
        <v>0</v>
      </c>
      <c r="L425" s="240" t="str">
        <f>IF(F425="","",VLOOKUP(F425,別表３!$B$9:$D$14,3,FALSE))</f>
        <v/>
      </c>
      <c r="M425" s="98"/>
      <c r="N425" s="98"/>
      <c r="O425" s="241">
        <f t="shared" si="48"/>
        <v>0</v>
      </c>
      <c r="P425" s="7">
        <f t="shared" si="53"/>
        <v>0</v>
      </c>
      <c r="Q425" s="7">
        <f t="shared" si="49"/>
        <v>0</v>
      </c>
      <c r="R425" s="7">
        <f t="shared" si="50"/>
        <v>0</v>
      </c>
      <c r="S425" s="7" t="str">
        <f t="shared" si="51"/>
        <v/>
      </c>
      <c r="T425" s="7" t="str">
        <f t="shared" si="52"/>
        <v/>
      </c>
    </row>
    <row r="426" spans="1:20" ht="15.95" hidden="1" customHeight="1">
      <c r="A426" s="239" t="s">
        <v>1570</v>
      </c>
      <c r="B426" s="105"/>
      <c r="C426" s="108"/>
      <c r="D426" s="108"/>
      <c r="E426" s="109"/>
      <c r="F426" s="109"/>
      <c r="G426" s="195">
        <f>VLOOKUP(E426,別表３!$B$9:$I$14,7,FALSE)</f>
        <v>0</v>
      </c>
      <c r="H426" s="195">
        <f>VLOOKUP($F426,別表３!$B$9:$I$14,7,FALSE)</f>
        <v>0</v>
      </c>
      <c r="I426" s="195">
        <f>VLOOKUP($F426,別表３!$B$9:$I$14,7,FALSE)</f>
        <v>0</v>
      </c>
      <c r="J426" s="195">
        <f>IF(F426=5,別表２!$E$4,0)</f>
        <v>0</v>
      </c>
      <c r="K426" s="195">
        <f>VLOOKUP($F426,別表３!$B$9:$I$14,5,FALSE)</f>
        <v>0</v>
      </c>
      <c r="L426" s="240" t="str">
        <f>IF(F426="","",VLOOKUP(F426,別表３!$B$9:$D$14,3,FALSE))</f>
        <v/>
      </c>
      <c r="M426" s="98"/>
      <c r="N426" s="98"/>
      <c r="O426" s="241">
        <f t="shared" si="48"/>
        <v>0</v>
      </c>
      <c r="P426" s="7">
        <f t="shared" si="53"/>
        <v>0</v>
      </c>
      <c r="Q426" s="7">
        <f t="shared" si="49"/>
        <v>0</v>
      </c>
      <c r="R426" s="7">
        <f t="shared" si="50"/>
        <v>0</v>
      </c>
      <c r="S426" s="7" t="str">
        <f t="shared" si="51"/>
        <v/>
      </c>
      <c r="T426" s="7" t="str">
        <f t="shared" si="52"/>
        <v/>
      </c>
    </row>
    <row r="427" spans="1:20" ht="15.95" hidden="1" customHeight="1">
      <c r="A427" s="239" t="s">
        <v>1571</v>
      </c>
      <c r="B427" s="105"/>
      <c r="C427" s="108"/>
      <c r="D427" s="108"/>
      <c r="E427" s="109"/>
      <c r="F427" s="109"/>
      <c r="G427" s="195">
        <f>VLOOKUP(E427,別表３!$B$9:$I$14,7,FALSE)</f>
        <v>0</v>
      </c>
      <c r="H427" s="195">
        <f>VLOOKUP($F427,別表３!$B$9:$I$14,7,FALSE)</f>
        <v>0</v>
      </c>
      <c r="I427" s="195">
        <f>VLOOKUP($F427,別表３!$B$9:$I$14,7,FALSE)</f>
        <v>0</v>
      </c>
      <c r="J427" s="195">
        <f>IF(F427=5,別表２!$E$4,0)</f>
        <v>0</v>
      </c>
      <c r="K427" s="195">
        <f>VLOOKUP($F427,別表３!$B$9:$I$14,5,FALSE)</f>
        <v>0</v>
      </c>
      <c r="L427" s="240" t="str">
        <f>IF(F427="","",VLOOKUP(F427,別表３!$B$9:$D$14,3,FALSE))</f>
        <v/>
      </c>
      <c r="M427" s="98"/>
      <c r="N427" s="98"/>
      <c r="O427" s="241">
        <f t="shared" si="48"/>
        <v>0</v>
      </c>
      <c r="P427" s="7">
        <f t="shared" si="53"/>
        <v>0</v>
      </c>
      <c r="Q427" s="7">
        <f t="shared" si="49"/>
        <v>0</v>
      </c>
      <c r="R427" s="7">
        <f t="shared" si="50"/>
        <v>0</v>
      </c>
      <c r="S427" s="7" t="str">
        <f t="shared" si="51"/>
        <v/>
      </c>
      <c r="T427" s="7" t="str">
        <f t="shared" si="52"/>
        <v/>
      </c>
    </row>
    <row r="428" spans="1:20" ht="15.95" hidden="1" customHeight="1">
      <c r="A428" s="239" t="s">
        <v>1572</v>
      </c>
      <c r="B428" s="105"/>
      <c r="C428" s="108"/>
      <c r="D428" s="108"/>
      <c r="E428" s="109"/>
      <c r="F428" s="109"/>
      <c r="G428" s="195">
        <f>VLOOKUP(E428,別表３!$B$9:$I$14,7,FALSE)</f>
        <v>0</v>
      </c>
      <c r="H428" s="195">
        <f>VLOOKUP($F428,別表３!$B$9:$I$14,7,FALSE)</f>
        <v>0</v>
      </c>
      <c r="I428" s="195">
        <f>VLOOKUP($F428,別表３!$B$9:$I$14,7,FALSE)</f>
        <v>0</v>
      </c>
      <c r="J428" s="195">
        <f>IF(F428=5,別表２!$E$4,0)</f>
        <v>0</v>
      </c>
      <c r="K428" s="195">
        <f>VLOOKUP($F428,別表３!$B$9:$I$14,5,FALSE)</f>
        <v>0</v>
      </c>
      <c r="L428" s="240" t="str">
        <f>IF(F428="","",VLOOKUP(F428,別表３!$B$9:$D$14,3,FALSE))</f>
        <v/>
      </c>
      <c r="M428" s="98"/>
      <c r="N428" s="98"/>
      <c r="O428" s="241">
        <f t="shared" si="48"/>
        <v>0</v>
      </c>
      <c r="P428" s="7">
        <f t="shared" si="53"/>
        <v>0</v>
      </c>
      <c r="Q428" s="7">
        <f t="shared" si="49"/>
        <v>0</v>
      </c>
      <c r="R428" s="7">
        <f t="shared" si="50"/>
        <v>0</v>
      </c>
      <c r="S428" s="7" t="str">
        <f t="shared" si="51"/>
        <v/>
      </c>
      <c r="T428" s="7" t="str">
        <f t="shared" si="52"/>
        <v/>
      </c>
    </row>
    <row r="429" spans="1:20" ht="15.95" hidden="1" customHeight="1">
      <c r="A429" s="239" t="s">
        <v>1573</v>
      </c>
      <c r="B429" s="105"/>
      <c r="C429" s="108"/>
      <c r="D429" s="108"/>
      <c r="E429" s="109"/>
      <c r="F429" s="109"/>
      <c r="G429" s="195">
        <f>VLOOKUP(E429,別表３!$B$9:$I$14,7,FALSE)</f>
        <v>0</v>
      </c>
      <c r="H429" s="195">
        <f>VLOOKUP($F429,別表３!$B$9:$I$14,7,FALSE)</f>
        <v>0</v>
      </c>
      <c r="I429" s="195">
        <f>VLOOKUP($F429,別表３!$B$9:$I$14,7,FALSE)</f>
        <v>0</v>
      </c>
      <c r="J429" s="195">
        <f>IF(F429=5,別表２!$E$4,0)</f>
        <v>0</v>
      </c>
      <c r="K429" s="195">
        <f>VLOOKUP($F429,別表３!$B$9:$I$14,5,FALSE)</f>
        <v>0</v>
      </c>
      <c r="L429" s="240" t="str">
        <f>IF(F429="","",VLOOKUP(F429,別表３!$B$9:$D$14,3,FALSE))</f>
        <v/>
      </c>
      <c r="M429" s="98"/>
      <c r="N429" s="98"/>
      <c r="O429" s="241">
        <f t="shared" si="48"/>
        <v>0</v>
      </c>
      <c r="P429" s="7">
        <f t="shared" si="53"/>
        <v>0</v>
      </c>
      <c r="Q429" s="7">
        <f t="shared" si="49"/>
        <v>0</v>
      </c>
      <c r="R429" s="7">
        <f t="shared" si="50"/>
        <v>0</v>
      </c>
      <c r="S429" s="7" t="str">
        <f t="shared" si="51"/>
        <v/>
      </c>
      <c r="T429" s="7" t="str">
        <f t="shared" si="52"/>
        <v/>
      </c>
    </row>
    <row r="430" spans="1:20" ht="15.95" hidden="1" customHeight="1">
      <c r="A430" s="239" t="s">
        <v>1574</v>
      </c>
      <c r="B430" s="105"/>
      <c r="C430" s="108"/>
      <c r="D430" s="108"/>
      <c r="E430" s="109"/>
      <c r="F430" s="109"/>
      <c r="G430" s="195">
        <f>VLOOKUP(E430,別表３!$B$9:$I$14,7,FALSE)</f>
        <v>0</v>
      </c>
      <c r="H430" s="195">
        <f>VLOOKUP($F430,別表３!$B$9:$I$14,7,FALSE)</f>
        <v>0</v>
      </c>
      <c r="I430" s="195">
        <f>VLOOKUP($F430,別表３!$B$9:$I$14,7,FALSE)</f>
        <v>0</v>
      </c>
      <c r="J430" s="195">
        <f>IF(F430=5,別表２!$E$4,0)</f>
        <v>0</v>
      </c>
      <c r="K430" s="195">
        <f>VLOOKUP($F430,別表３!$B$9:$I$14,5,FALSE)</f>
        <v>0</v>
      </c>
      <c r="L430" s="240" t="str">
        <f>IF(F430="","",VLOOKUP(F430,別表３!$B$9:$D$14,3,FALSE))</f>
        <v/>
      </c>
      <c r="M430" s="98"/>
      <c r="N430" s="98"/>
      <c r="O430" s="241">
        <f t="shared" si="48"/>
        <v>0</v>
      </c>
      <c r="P430" s="7">
        <f t="shared" si="53"/>
        <v>0</v>
      </c>
      <c r="Q430" s="7">
        <f t="shared" si="49"/>
        <v>0</v>
      </c>
      <c r="R430" s="7">
        <f t="shared" si="50"/>
        <v>0</v>
      </c>
      <c r="S430" s="7" t="str">
        <f t="shared" si="51"/>
        <v/>
      </c>
      <c r="T430" s="7" t="str">
        <f t="shared" si="52"/>
        <v/>
      </c>
    </row>
    <row r="431" spans="1:20" ht="15.95" hidden="1" customHeight="1">
      <c r="A431" s="239" t="s">
        <v>1575</v>
      </c>
      <c r="B431" s="105"/>
      <c r="C431" s="108"/>
      <c r="D431" s="108"/>
      <c r="E431" s="109"/>
      <c r="F431" s="109"/>
      <c r="G431" s="195">
        <f>VLOOKUP(E431,別表３!$B$9:$I$14,7,FALSE)</f>
        <v>0</v>
      </c>
      <c r="H431" s="195">
        <f>VLOOKUP($F431,別表３!$B$9:$I$14,7,FALSE)</f>
        <v>0</v>
      </c>
      <c r="I431" s="195">
        <f>VLOOKUP($F431,別表３!$B$9:$I$14,7,FALSE)</f>
        <v>0</v>
      </c>
      <c r="J431" s="195">
        <f>IF(F431=5,別表２!$E$4,0)</f>
        <v>0</v>
      </c>
      <c r="K431" s="195">
        <f>VLOOKUP($F431,別表３!$B$9:$I$14,5,FALSE)</f>
        <v>0</v>
      </c>
      <c r="L431" s="240" t="str">
        <f>IF(F431="","",VLOOKUP(F431,別表３!$B$9:$D$14,3,FALSE))</f>
        <v/>
      </c>
      <c r="M431" s="98"/>
      <c r="N431" s="98"/>
      <c r="O431" s="241">
        <f t="shared" si="48"/>
        <v>0</v>
      </c>
      <c r="P431" s="7">
        <f>IF(E431=5,G431,0)</f>
        <v>0</v>
      </c>
      <c r="Q431" s="7">
        <f t="shared" si="49"/>
        <v>0</v>
      </c>
      <c r="R431" s="7">
        <f t="shared" si="50"/>
        <v>0</v>
      </c>
      <c r="S431" s="7" t="str">
        <f t="shared" si="51"/>
        <v/>
      </c>
      <c r="T431" s="7" t="str">
        <f t="shared" si="52"/>
        <v/>
      </c>
    </row>
    <row r="432" spans="1:20" s="223" customFormat="1" ht="15.95" hidden="1" customHeight="1">
      <c r="A432" s="239" t="s">
        <v>1576</v>
      </c>
      <c r="B432" s="105"/>
      <c r="C432" s="108"/>
      <c r="D432" s="108"/>
      <c r="E432" s="108"/>
      <c r="F432" s="108"/>
      <c r="G432" s="243">
        <f>VLOOKUP(E432,別表３!$B$9:$I$14,7,FALSE)</f>
        <v>0</v>
      </c>
      <c r="H432" s="243">
        <f>VLOOKUP($F432,別表３!$B$9:$I$14,7,FALSE)</f>
        <v>0</v>
      </c>
      <c r="I432" s="243">
        <f>VLOOKUP($F432,別表３!$B$9:$I$14,7,FALSE)</f>
        <v>0</v>
      </c>
      <c r="J432" s="243">
        <f>IF(F432=5,別表２!$E$4,0)</f>
        <v>0</v>
      </c>
      <c r="K432" s="243">
        <f>VLOOKUP($F432,別表３!$B$9:$I$14,5,FALSE)</f>
        <v>0</v>
      </c>
      <c r="L432" s="244" t="str">
        <f>IF(F432="","",VLOOKUP(F432,別表３!$B$9:$D$14,3,FALSE))</f>
        <v/>
      </c>
      <c r="M432" s="103"/>
      <c r="N432" s="103"/>
      <c r="O432" s="245">
        <f t="shared" si="48"/>
        <v>0</v>
      </c>
      <c r="P432" s="7">
        <f t="shared" ref="P432:P452" si="54">IF(E432=5,G432,0)</f>
        <v>0</v>
      </c>
      <c r="Q432" s="7">
        <f t="shared" si="49"/>
        <v>0</v>
      </c>
      <c r="R432" s="7">
        <f t="shared" si="50"/>
        <v>0</v>
      </c>
      <c r="S432" s="7" t="str">
        <f t="shared" si="51"/>
        <v/>
      </c>
      <c r="T432" s="7" t="str">
        <f t="shared" si="52"/>
        <v/>
      </c>
    </row>
    <row r="433" spans="1:20" s="223" customFormat="1" ht="15.95" hidden="1" customHeight="1">
      <c r="A433" s="239" t="s">
        <v>1577</v>
      </c>
      <c r="B433" s="105"/>
      <c r="C433" s="108"/>
      <c r="D433" s="108"/>
      <c r="E433" s="108"/>
      <c r="F433" s="108"/>
      <c r="G433" s="243">
        <f>VLOOKUP(E433,別表３!$B$9:$I$14,7,FALSE)</f>
        <v>0</v>
      </c>
      <c r="H433" s="243">
        <f>VLOOKUP($F433,別表３!$B$9:$I$14,7,FALSE)</f>
        <v>0</v>
      </c>
      <c r="I433" s="243">
        <f>VLOOKUP($F433,別表３!$B$9:$I$14,7,FALSE)</f>
        <v>0</v>
      </c>
      <c r="J433" s="243">
        <f>IF(F433=5,別表２!$E$4,0)</f>
        <v>0</v>
      </c>
      <c r="K433" s="243">
        <f>VLOOKUP($F433,別表３!$B$9:$I$14,5,FALSE)</f>
        <v>0</v>
      </c>
      <c r="L433" s="244" t="str">
        <f>IF(F433="","",VLOOKUP(F433,別表３!$B$9:$D$14,3,FALSE))</f>
        <v/>
      </c>
      <c r="M433" s="103"/>
      <c r="N433" s="103"/>
      <c r="O433" s="245">
        <f t="shared" si="48"/>
        <v>0</v>
      </c>
      <c r="P433" s="7">
        <f t="shared" si="54"/>
        <v>0</v>
      </c>
      <c r="Q433" s="7">
        <f t="shared" si="49"/>
        <v>0</v>
      </c>
      <c r="R433" s="7">
        <f t="shared" si="50"/>
        <v>0</v>
      </c>
      <c r="S433" s="7" t="str">
        <f t="shared" si="51"/>
        <v/>
      </c>
      <c r="T433" s="7" t="str">
        <f t="shared" si="52"/>
        <v/>
      </c>
    </row>
    <row r="434" spans="1:20" s="223" customFormat="1" ht="15.95" hidden="1" customHeight="1">
      <c r="A434" s="239" t="s">
        <v>1578</v>
      </c>
      <c r="B434" s="105"/>
      <c r="C434" s="110"/>
      <c r="D434" s="110"/>
      <c r="E434" s="108"/>
      <c r="F434" s="108"/>
      <c r="G434" s="243">
        <f>VLOOKUP(E434,別表３!$B$9:$I$14,7,FALSE)</f>
        <v>0</v>
      </c>
      <c r="H434" s="243">
        <f>VLOOKUP($F434,別表３!$B$9:$I$14,7,FALSE)</f>
        <v>0</v>
      </c>
      <c r="I434" s="243">
        <f>VLOOKUP($F434,別表３!$B$9:$I$14,7,FALSE)</f>
        <v>0</v>
      </c>
      <c r="J434" s="243">
        <f>IF(F434=5,別表２!$E$4,0)</f>
        <v>0</v>
      </c>
      <c r="K434" s="243">
        <f>VLOOKUP($F434,別表３!$B$9:$I$14,5,FALSE)</f>
        <v>0</v>
      </c>
      <c r="L434" s="244" t="str">
        <f>IF(F434="","",VLOOKUP(F434,別表３!$B$9:$D$14,3,FALSE))</f>
        <v/>
      </c>
      <c r="M434" s="103"/>
      <c r="N434" s="103"/>
      <c r="O434" s="245">
        <f t="shared" si="48"/>
        <v>0</v>
      </c>
      <c r="P434" s="7">
        <f t="shared" si="54"/>
        <v>0</v>
      </c>
      <c r="Q434" s="7">
        <f t="shared" si="49"/>
        <v>0</v>
      </c>
      <c r="R434" s="7">
        <f t="shared" si="50"/>
        <v>0</v>
      </c>
      <c r="S434" s="7" t="str">
        <f t="shared" si="51"/>
        <v/>
      </c>
      <c r="T434" s="7" t="str">
        <f t="shared" si="52"/>
        <v/>
      </c>
    </row>
    <row r="435" spans="1:20" s="223" customFormat="1" ht="15.95" hidden="1" customHeight="1">
      <c r="A435" s="239" t="s">
        <v>1579</v>
      </c>
      <c r="B435" s="105"/>
      <c r="C435" s="108"/>
      <c r="D435" s="108"/>
      <c r="E435" s="108"/>
      <c r="F435" s="108"/>
      <c r="G435" s="243">
        <f>VLOOKUP(E435,別表３!$B$9:$I$14,7,FALSE)</f>
        <v>0</v>
      </c>
      <c r="H435" s="243">
        <f>VLOOKUP($F435,別表３!$B$9:$I$14,7,FALSE)</f>
        <v>0</v>
      </c>
      <c r="I435" s="243">
        <f>VLOOKUP($F435,別表３!$B$9:$I$14,7,FALSE)</f>
        <v>0</v>
      </c>
      <c r="J435" s="243">
        <f>IF(F435=5,別表２!$E$4,0)</f>
        <v>0</v>
      </c>
      <c r="K435" s="243">
        <f>VLOOKUP($F435,別表３!$B$9:$I$14,5,FALSE)</f>
        <v>0</v>
      </c>
      <c r="L435" s="244" t="str">
        <f>IF(F435="","",VLOOKUP(F435,別表３!$B$9:$D$14,3,FALSE))</f>
        <v/>
      </c>
      <c r="M435" s="103"/>
      <c r="N435" s="103"/>
      <c r="O435" s="245">
        <f t="shared" si="48"/>
        <v>0</v>
      </c>
      <c r="P435" s="7">
        <f t="shared" si="54"/>
        <v>0</v>
      </c>
      <c r="Q435" s="7">
        <f t="shared" si="49"/>
        <v>0</v>
      </c>
      <c r="R435" s="7">
        <f t="shared" si="50"/>
        <v>0</v>
      </c>
      <c r="S435" s="7" t="str">
        <f t="shared" si="51"/>
        <v/>
      </c>
      <c r="T435" s="7" t="str">
        <f t="shared" si="52"/>
        <v/>
      </c>
    </row>
    <row r="436" spans="1:20" ht="15.95" hidden="1" customHeight="1">
      <c r="A436" s="239" t="s">
        <v>1580</v>
      </c>
      <c r="B436" s="105"/>
      <c r="C436" s="108"/>
      <c r="D436" s="108"/>
      <c r="E436" s="109"/>
      <c r="F436" s="109"/>
      <c r="G436" s="195">
        <f>VLOOKUP(E436,別表３!$B$9:$I$14,7,FALSE)</f>
        <v>0</v>
      </c>
      <c r="H436" s="195">
        <f>VLOOKUP($F436,別表３!$B$9:$I$14,7,FALSE)</f>
        <v>0</v>
      </c>
      <c r="I436" s="195">
        <f>VLOOKUP($F436,別表３!$B$9:$I$14,7,FALSE)</f>
        <v>0</v>
      </c>
      <c r="J436" s="195">
        <f>IF(F436=5,別表２!$E$4,0)</f>
        <v>0</v>
      </c>
      <c r="K436" s="195">
        <f>VLOOKUP($F436,別表３!$B$9:$I$14,5,FALSE)</f>
        <v>0</v>
      </c>
      <c r="L436" s="240" t="str">
        <f>IF(F436="","",VLOOKUP(F436,別表３!$B$9:$D$14,3,FALSE))</f>
        <v/>
      </c>
      <c r="M436" s="98"/>
      <c r="N436" s="98"/>
      <c r="O436" s="241">
        <f t="shared" si="48"/>
        <v>0</v>
      </c>
      <c r="P436" s="7">
        <f t="shared" si="54"/>
        <v>0</v>
      </c>
      <c r="Q436" s="7">
        <f t="shared" si="49"/>
        <v>0</v>
      </c>
      <c r="R436" s="7">
        <f t="shared" si="50"/>
        <v>0</v>
      </c>
      <c r="S436" s="7" t="str">
        <f t="shared" si="51"/>
        <v/>
      </c>
      <c r="T436" s="7" t="str">
        <f t="shared" si="52"/>
        <v/>
      </c>
    </row>
    <row r="437" spans="1:20" ht="15.95" hidden="1" customHeight="1">
      <c r="A437" s="239" t="s">
        <v>1581</v>
      </c>
      <c r="B437" s="105"/>
      <c r="C437" s="108"/>
      <c r="D437" s="108"/>
      <c r="E437" s="109"/>
      <c r="F437" s="109"/>
      <c r="G437" s="195">
        <f>VLOOKUP(E437,別表３!$B$9:$I$14,7,FALSE)</f>
        <v>0</v>
      </c>
      <c r="H437" s="195">
        <f>VLOOKUP($F437,別表３!$B$9:$I$14,7,FALSE)</f>
        <v>0</v>
      </c>
      <c r="I437" s="195">
        <f>VLOOKUP($F437,別表３!$B$9:$I$14,7,FALSE)</f>
        <v>0</v>
      </c>
      <c r="J437" s="195">
        <f>IF(F437=5,別表２!$E$4,0)</f>
        <v>0</v>
      </c>
      <c r="K437" s="195">
        <f>VLOOKUP($F437,別表３!$B$9:$I$14,5,FALSE)</f>
        <v>0</v>
      </c>
      <c r="L437" s="240" t="str">
        <f>IF(F437="","",VLOOKUP(F437,別表３!$B$9:$D$14,3,FALSE))</f>
        <v/>
      </c>
      <c r="M437" s="98"/>
      <c r="N437" s="98"/>
      <c r="O437" s="241">
        <f t="shared" si="48"/>
        <v>0</v>
      </c>
      <c r="P437" s="7">
        <f t="shared" si="54"/>
        <v>0</v>
      </c>
      <c r="Q437" s="7">
        <f t="shared" si="49"/>
        <v>0</v>
      </c>
      <c r="R437" s="7">
        <f t="shared" si="50"/>
        <v>0</v>
      </c>
      <c r="S437" s="7" t="str">
        <f t="shared" si="51"/>
        <v/>
      </c>
      <c r="T437" s="7" t="str">
        <f t="shared" si="52"/>
        <v/>
      </c>
    </row>
    <row r="438" spans="1:20" ht="15.95" hidden="1" customHeight="1">
      <c r="A438" s="239" t="s">
        <v>1582</v>
      </c>
      <c r="B438" s="105"/>
      <c r="C438" s="108"/>
      <c r="D438" s="108"/>
      <c r="E438" s="109"/>
      <c r="F438" s="109"/>
      <c r="G438" s="195">
        <f>VLOOKUP(E438,別表３!$B$9:$I$14,7,FALSE)</f>
        <v>0</v>
      </c>
      <c r="H438" s="195">
        <f>VLOOKUP($F438,別表３!$B$9:$I$14,7,FALSE)</f>
        <v>0</v>
      </c>
      <c r="I438" s="195">
        <f>VLOOKUP($F438,別表３!$B$9:$I$14,7,FALSE)</f>
        <v>0</v>
      </c>
      <c r="J438" s="195">
        <f>IF(F438=5,別表２!$E$4,0)</f>
        <v>0</v>
      </c>
      <c r="K438" s="195">
        <f>VLOOKUP($F438,別表３!$B$9:$I$14,5,FALSE)</f>
        <v>0</v>
      </c>
      <c r="L438" s="240" t="str">
        <f>IF(F438="","",VLOOKUP(F438,別表３!$B$9:$D$14,3,FALSE))</f>
        <v/>
      </c>
      <c r="M438" s="98"/>
      <c r="N438" s="98"/>
      <c r="O438" s="241">
        <f t="shared" si="48"/>
        <v>0</v>
      </c>
      <c r="P438" s="7">
        <f t="shared" si="54"/>
        <v>0</v>
      </c>
      <c r="Q438" s="7">
        <f t="shared" si="49"/>
        <v>0</v>
      </c>
      <c r="R438" s="7">
        <f t="shared" si="50"/>
        <v>0</v>
      </c>
      <c r="S438" s="7" t="str">
        <f t="shared" si="51"/>
        <v/>
      </c>
      <c r="T438" s="7" t="str">
        <f t="shared" si="52"/>
        <v/>
      </c>
    </row>
    <row r="439" spans="1:20" ht="15.95" hidden="1" customHeight="1">
      <c r="A439" s="239" t="s">
        <v>1583</v>
      </c>
      <c r="B439" s="105"/>
      <c r="C439" s="108"/>
      <c r="D439" s="108"/>
      <c r="E439" s="109"/>
      <c r="F439" s="109"/>
      <c r="G439" s="195">
        <f>VLOOKUP(E439,別表３!$B$9:$I$14,7,FALSE)</f>
        <v>0</v>
      </c>
      <c r="H439" s="195">
        <f>VLOOKUP($F439,別表３!$B$9:$I$14,7,FALSE)</f>
        <v>0</v>
      </c>
      <c r="I439" s="195">
        <f>VLOOKUP($F439,別表３!$B$9:$I$14,7,FALSE)</f>
        <v>0</v>
      </c>
      <c r="J439" s="195">
        <f>IF(F439=5,別表２!$E$4,0)</f>
        <v>0</v>
      </c>
      <c r="K439" s="195">
        <f>VLOOKUP($F439,別表３!$B$9:$I$14,5,FALSE)</f>
        <v>0</v>
      </c>
      <c r="L439" s="240" t="str">
        <f>IF(F439="","",VLOOKUP(F439,別表３!$B$9:$D$14,3,FALSE))</f>
        <v/>
      </c>
      <c r="M439" s="98"/>
      <c r="N439" s="98"/>
      <c r="O439" s="241">
        <f t="shared" si="48"/>
        <v>0</v>
      </c>
      <c r="P439" s="7">
        <f t="shared" si="54"/>
        <v>0</v>
      </c>
      <c r="Q439" s="7">
        <f t="shared" si="49"/>
        <v>0</v>
      </c>
      <c r="R439" s="7">
        <f t="shared" si="50"/>
        <v>0</v>
      </c>
      <c r="S439" s="7" t="str">
        <f t="shared" si="51"/>
        <v/>
      </c>
      <c r="T439" s="7" t="str">
        <f t="shared" si="52"/>
        <v/>
      </c>
    </row>
    <row r="440" spans="1:20" ht="15.95" hidden="1" customHeight="1">
      <c r="A440" s="239" t="s">
        <v>1584</v>
      </c>
      <c r="B440" s="105"/>
      <c r="C440" s="108"/>
      <c r="D440" s="108"/>
      <c r="E440" s="109"/>
      <c r="F440" s="109"/>
      <c r="G440" s="195">
        <f>VLOOKUP(E440,別表３!$B$9:$I$14,7,FALSE)</f>
        <v>0</v>
      </c>
      <c r="H440" s="195">
        <f>VLOOKUP($F440,別表３!$B$9:$I$14,7,FALSE)</f>
        <v>0</v>
      </c>
      <c r="I440" s="195">
        <f>VLOOKUP($F440,別表３!$B$9:$I$14,7,FALSE)</f>
        <v>0</v>
      </c>
      <c r="J440" s="195">
        <f>IF(F440=5,別表２!$E$4,0)</f>
        <v>0</v>
      </c>
      <c r="K440" s="195">
        <f>VLOOKUP($F440,別表３!$B$9:$I$14,5,FALSE)</f>
        <v>0</v>
      </c>
      <c r="L440" s="240" t="str">
        <f>IF(F440="","",VLOOKUP(F440,別表３!$B$9:$D$14,3,FALSE))</f>
        <v/>
      </c>
      <c r="M440" s="98"/>
      <c r="N440" s="98"/>
      <c r="O440" s="241">
        <f t="shared" si="48"/>
        <v>0</v>
      </c>
      <c r="P440" s="7">
        <f t="shared" si="54"/>
        <v>0</v>
      </c>
      <c r="Q440" s="7">
        <f t="shared" si="49"/>
        <v>0</v>
      </c>
      <c r="R440" s="7">
        <f t="shared" si="50"/>
        <v>0</v>
      </c>
      <c r="S440" s="7" t="str">
        <f t="shared" si="51"/>
        <v/>
      </c>
      <c r="T440" s="7" t="str">
        <f t="shared" si="52"/>
        <v/>
      </c>
    </row>
    <row r="441" spans="1:20" ht="15.95" hidden="1" customHeight="1">
      <c r="A441" s="239" t="s">
        <v>1585</v>
      </c>
      <c r="B441" s="105"/>
      <c r="C441" s="108"/>
      <c r="D441" s="108"/>
      <c r="E441" s="109"/>
      <c r="F441" s="109"/>
      <c r="G441" s="195">
        <f>VLOOKUP(E441,別表３!$B$9:$I$14,7,FALSE)</f>
        <v>0</v>
      </c>
      <c r="H441" s="195">
        <f>VLOOKUP($F441,別表３!$B$9:$I$14,7,FALSE)</f>
        <v>0</v>
      </c>
      <c r="I441" s="195">
        <f>VLOOKUP($F441,別表３!$B$9:$I$14,7,FALSE)</f>
        <v>0</v>
      </c>
      <c r="J441" s="195">
        <f>IF(F441=5,別表２!$E$4,0)</f>
        <v>0</v>
      </c>
      <c r="K441" s="195">
        <f>VLOOKUP($F441,別表３!$B$9:$I$14,5,FALSE)</f>
        <v>0</v>
      </c>
      <c r="L441" s="240" t="str">
        <f>IF(F441="","",VLOOKUP(F441,別表３!$B$9:$D$14,3,FALSE))</f>
        <v/>
      </c>
      <c r="M441" s="98"/>
      <c r="N441" s="98"/>
      <c r="O441" s="241">
        <f t="shared" si="48"/>
        <v>0</v>
      </c>
      <c r="P441" s="7">
        <f t="shared" si="54"/>
        <v>0</v>
      </c>
      <c r="Q441" s="7">
        <f t="shared" si="49"/>
        <v>0</v>
      </c>
      <c r="R441" s="7">
        <f t="shared" si="50"/>
        <v>0</v>
      </c>
      <c r="S441" s="7" t="str">
        <f t="shared" si="51"/>
        <v/>
      </c>
      <c r="T441" s="7" t="str">
        <f t="shared" si="52"/>
        <v/>
      </c>
    </row>
    <row r="442" spans="1:20" ht="15.95" hidden="1" customHeight="1">
      <c r="A442" s="239" t="s">
        <v>1586</v>
      </c>
      <c r="B442" s="105"/>
      <c r="C442" s="109"/>
      <c r="D442" s="109"/>
      <c r="E442" s="109"/>
      <c r="F442" s="109"/>
      <c r="G442" s="195">
        <f>VLOOKUP(E442,別表３!$B$9:$I$14,7,FALSE)</f>
        <v>0</v>
      </c>
      <c r="H442" s="195">
        <f>VLOOKUP($F442,別表３!$B$9:$I$14,7,FALSE)</f>
        <v>0</v>
      </c>
      <c r="I442" s="195">
        <f>VLOOKUP($F442,別表３!$B$9:$I$14,7,FALSE)</f>
        <v>0</v>
      </c>
      <c r="J442" s="195">
        <f>IF(F442=5,別表２!$E$4,0)</f>
        <v>0</v>
      </c>
      <c r="K442" s="195">
        <f>VLOOKUP($F442,別表３!$B$9:$I$14,5,FALSE)</f>
        <v>0</v>
      </c>
      <c r="L442" s="240" t="str">
        <f>IF(F442="","",VLOOKUP(F442,別表３!$B$9:$D$14,3,FALSE))</f>
        <v/>
      </c>
      <c r="M442" s="98"/>
      <c r="N442" s="98"/>
      <c r="O442" s="241">
        <f t="shared" si="48"/>
        <v>0</v>
      </c>
      <c r="P442" s="7">
        <f t="shared" si="54"/>
        <v>0</v>
      </c>
      <c r="Q442" s="7">
        <f t="shared" si="49"/>
        <v>0</v>
      </c>
      <c r="R442" s="7">
        <f t="shared" si="50"/>
        <v>0</v>
      </c>
      <c r="S442" s="7" t="str">
        <f t="shared" si="51"/>
        <v/>
      </c>
      <c r="T442" s="7" t="str">
        <f t="shared" si="52"/>
        <v/>
      </c>
    </row>
    <row r="443" spans="1:20" ht="15.95" hidden="1" customHeight="1">
      <c r="A443" s="239" t="s">
        <v>1587</v>
      </c>
      <c r="B443" s="105"/>
      <c r="C443" s="109"/>
      <c r="D443" s="109"/>
      <c r="E443" s="109"/>
      <c r="F443" s="109"/>
      <c r="G443" s="195">
        <f>VLOOKUP(E443,別表３!$B$9:$I$14,7,FALSE)</f>
        <v>0</v>
      </c>
      <c r="H443" s="195">
        <f>VLOOKUP($F443,別表３!$B$9:$I$14,7,FALSE)</f>
        <v>0</v>
      </c>
      <c r="I443" s="195">
        <f>VLOOKUP($F443,別表３!$B$9:$I$14,7,FALSE)</f>
        <v>0</v>
      </c>
      <c r="J443" s="195">
        <f>IF(F443=5,別表２!$E$4,0)</f>
        <v>0</v>
      </c>
      <c r="K443" s="195">
        <f>VLOOKUP($F443,別表３!$B$9:$I$14,5,FALSE)</f>
        <v>0</v>
      </c>
      <c r="L443" s="240" t="str">
        <f>IF(F443="","",VLOOKUP(F443,別表３!$B$9:$D$14,3,FALSE))</f>
        <v/>
      </c>
      <c r="M443" s="98"/>
      <c r="N443" s="98"/>
      <c r="O443" s="241">
        <f t="shared" si="48"/>
        <v>0</v>
      </c>
      <c r="P443" s="7">
        <f t="shared" si="54"/>
        <v>0</v>
      </c>
      <c r="Q443" s="7">
        <f t="shared" si="49"/>
        <v>0</v>
      </c>
      <c r="R443" s="7">
        <f t="shared" si="50"/>
        <v>0</v>
      </c>
      <c r="S443" s="7" t="str">
        <f t="shared" si="51"/>
        <v/>
      </c>
      <c r="T443" s="7" t="str">
        <f t="shared" si="52"/>
        <v/>
      </c>
    </row>
    <row r="444" spans="1:20" ht="15.95" hidden="1" customHeight="1">
      <c r="A444" s="239" t="s">
        <v>1588</v>
      </c>
      <c r="B444" s="105"/>
      <c r="C444" s="109"/>
      <c r="D444" s="109"/>
      <c r="E444" s="109"/>
      <c r="F444" s="109"/>
      <c r="G444" s="195">
        <f>VLOOKUP(E444,別表３!$B$9:$I$14,7,FALSE)</f>
        <v>0</v>
      </c>
      <c r="H444" s="195">
        <f>VLOOKUP($F444,別表３!$B$9:$I$14,7,FALSE)</f>
        <v>0</v>
      </c>
      <c r="I444" s="195">
        <f>VLOOKUP($F444,別表３!$B$9:$I$14,7,FALSE)</f>
        <v>0</v>
      </c>
      <c r="J444" s="195">
        <f>IF(F444=5,別表２!$E$4,0)</f>
        <v>0</v>
      </c>
      <c r="K444" s="195">
        <f>VLOOKUP($F444,別表３!$B$9:$I$14,5,FALSE)</f>
        <v>0</v>
      </c>
      <c r="L444" s="240" t="str">
        <f>IF(F444="","",VLOOKUP(F444,別表３!$B$9:$D$14,3,FALSE))</f>
        <v/>
      </c>
      <c r="M444" s="98"/>
      <c r="N444" s="98"/>
      <c r="O444" s="241">
        <f t="shared" si="48"/>
        <v>0</v>
      </c>
      <c r="P444" s="7">
        <f t="shared" si="54"/>
        <v>0</v>
      </c>
      <c r="Q444" s="7">
        <f t="shared" si="49"/>
        <v>0</v>
      </c>
      <c r="R444" s="7">
        <f t="shared" si="50"/>
        <v>0</v>
      </c>
      <c r="S444" s="7" t="str">
        <f t="shared" si="51"/>
        <v/>
      </c>
      <c r="T444" s="7" t="str">
        <f t="shared" si="52"/>
        <v/>
      </c>
    </row>
    <row r="445" spans="1:20" ht="15.95" hidden="1" customHeight="1">
      <c r="A445" s="239" t="s">
        <v>1589</v>
      </c>
      <c r="B445" s="105"/>
      <c r="C445" s="109"/>
      <c r="D445" s="109"/>
      <c r="E445" s="109"/>
      <c r="F445" s="109"/>
      <c r="G445" s="195">
        <f>VLOOKUP(E445,別表３!$B$9:$I$14,7,FALSE)</f>
        <v>0</v>
      </c>
      <c r="H445" s="195">
        <f>VLOOKUP($F445,別表３!$B$9:$I$14,7,FALSE)</f>
        <v>0</v>
      </c>
      <c r="I445" s="195">
        <f>VLOOKUP($F445,別表３!$B$9:$I$14,7,FALSE)</f>
        <v>0</v>
      </c>
      <c r="J445" s="195">
        <f>IF(F445=5,別表２!$E$4,0)</f>
        <v>0</v>
      </c>
      <c r="K445" s="195">
        <f>VLOOKUP($F445,別表３!$B$9:$I$14,5,FALSE)</f>
        <v>0</v>
      </c>
      <c r="L445" s="240" t="str">
        <f>IF(F445="","",VLOOKUP(F445,別表３!$B$9:$D$14,3,FALSE))</f>
        <v/>
      </c>
      <c r="M445" s="98"/>
      <c r="N445" s="98"/>
      <c r="O445" s="241">
        <f t="shared" si="48"/>
        <v>0</v>
      </c>
      <c r="P445" s="7">
        <f t="shared" si="54"/>
        <v>0</v>
      </c>
      <c r="Q445" s="7">
        <f t="shared" si="49"/>
        <v>0</v>
      </c>
      <c r="R445" s="7">
        <f t="shared" si="50"/>
        <v>0</v>
      </c>
      <c r="S445" s="7" t="str">
        <f t="shared" si="51"/>
        <v/>
      </c>
      <c r="T445" s="7" t="str">
        <f t="shared" si="52"/>
        <v/>
      </c>
    </row>
    <row r="446" spans="1:20" ht="15.95" hidden="1" customHeight="1">
      <c r="A446" s="239" t="s">
        <v>1590</v>
      </c>
      <c r="B446" s="105"/>
      <c r="C446" s="109"/>
      <c r="D446" s="109"/>
      <c r="E446" s="109"/>
      <c r="F446" s="109"/>
      <c r="G446" s="195">
        <f>VLOOKUP(E446,別表３!$B$9:$I$14,7,FALSE)</f>
        <v>0</v>
      </c>
      <c r="H446" s="195">
        <f>VLOOKUP($F446,別表３!$B$9:$I$14,7,FALSE)</f>
        <v>0</v>
      </c>
      <c r="I446" s="195">
        <f>VLOOKUP($F446,別表３!$B$9:$I$14,7,FALSE)</f>
        <v>0</v>
      </c>
      <c r="J446" s="195">
        <f>IF(F446=5,別表２!$E$4,0)</f>
        <v>0</v>
      </c>
      <c r="K446" s="195">
        <f>VLOOKUP($F446,別表３!$B$9:$I$14,5,FALSE)</f>
        <v>0</v>
      </c>
      <c r="L446" s="240" t="str">
        <f>IF(F446="","",VLOOKUP(F446,別表３!$B$9:$D$14,3,FALSE))</f>
        <v/>
      </c>
      <c r="M446" s="98"/>
      <c r="N446" s="98"/>
      <c r="O446" s="241">
        <f t="shared" si="48"/>
        <v>0</v>
      </c>
      <c r="P446" s="7">
        <f t="shared" si="54"/>
        <v>0</v>
      </c>
      <c r="Q446" s="7">
        <f t="shared" si="49"/>
        <v>0</v>
      </c>
      <c r="R446" s="7">
        <f t="shared" si="50"/>
        <v>0</v>
      </c>
      <c r="S446" s="7" t="str">
        <f t="shared" si="51"/>
        <v/>
      </c>
      <c r="T446" s="7" t="str">
        <f t="shared" si="52"/>
        <v/>
      </c>
    </row>
    <row r="447" spans="1:20" ht="15.95" hidden="1" customHeight="1">
      <c r="A447" s="239" t="s">
        <v>1591</v>
      </c>
      <c r="B447" s="105"/>
      <c r="C447" s="108"/>
      <c r="D447" s="108"/>
      <c r="E447" s="109"/>
      <c r="F447" s="109"/>
      <c r="G447" s="195">
        <f>VLOOKUP(E447,別表３!$B$9:$I$14,7,FALSE)</f>
        <v>0</v>
      </c>
      <c r="H447" s="195">
        <f>VLOOKUP($F447,別表３!$B$9:$I$14,7,FALSE)</f>
        <v>0</v>
      </c>
      <c r="I447" s="195">
        <f>VLOOKUP($F447,別表３!$B$9:$I$14,7,FALSE)</f>
        <v>0</v>
      </c>
      <c r="J447" s="195">
        <f>IF(F447=5,別表２!$E$4,0)</f>
        <v>0</v>
      </c>
      <c r="K447" s="195">
        <f>VLOOKUP($F447,別表３!$B$9:$I$14,5,FALSE)</f>
        <v>0</v>
      </c>
      <c r="L447" s="240" t="str">
        <f>IF(F447="","",VLOOKUP(F447,別表３!$B$9:$D$14,3,FALSE))</f>
        <v/>
      </c>
      <c r="M447" s="98"/>
      <c r="N447" s="98"/>
      <c r="O447" s="241">
        <f t="shared" si="48"/>
        <v>0</v>
      </c>
      <c r="P447" s="7">
        <f t="shared" si="54"/>
        <v>0</v>
      </c>
      <c r="Q447" s="7">
        <f t="shared" si="49"/>
        <v>0</v>
      </c>
      <c r="R447" s="7">
        <f t="shared" si="50"/>
        <v>0</v>
      </c>
      <c r="S447" s="7" t="str">
        <f t="shared" si="51"/>
        <v/>
      </c>
      <c r="T447" s="7" t="str">
        <f t="shared" si="52"/>
        <v/>
      </c>
    </row>
    <row r="448" spans="1:20" ht="15.95" hidden="1" customHeight="1">
      <c r="A448" s="239" t="s">
        <v>1592</v>
      </c>
      <c r="B448" s="105"/>
      <c r="C448" s="108"/>
      <c r="D448" s="108"/>
      <c r="E448" s="109"/>
      <c r="F448" s="109"/>
      <c r="G448" s="195">
        <f>VLOOKUP(E448,別表３!$B$9:$I$14,7,FALSE)</f>
        <v>0</v>
      </c>
      <c r="H448" s="195">
        <f>VLOOKUP($F448,別表３!$B$9:$I$14,7,FALSE)</f>
        <v>0</v>
      </c>
      <c r="I448" s="195">
        <f>VLOOKUP($F448,別表３!$B$9:$I$14,7,FALSE)</f>
        <v>0</v>
      </c>
      <c r="J448" s="195">
        <f>IF(F448=5,別表２!$E$4,0)</f>
        <v>0</v>
      </c>
      <c r="K448" s="195">
        <f>VLOOKUP($F448,別表３!$B$9:$I$14,5,FALSE)</f>
        <v>0</v>
      </c>
      <c r="L448" s="240" t="str">
        <f>IF(F448="","",VLOOKUP(F448,別表３!$B$9:$D$14,3,FALSE))</f>
        <v/>
      </c>
      <c r="M448" s="98"/>
      <c r="N448" s="98"/>
      <c r="O448" s="241">
        <f t="shared" si="48"/>
        <v>0</v>
      </c>
      <c r="P448" s="7">
        <f t="shared" si="54"/>
        <v>0</v>
      </c>
      <c r="Q448" s="7">
        <f t="shared" si="49"/>
        <v>0</v>
      </c>
      <c r="R448" s="7">
        <f t="shared" si="50"/>
        <v>0</v>
      </c>
      <c r="S448" s="7" t="str">
        <f t="shared" si="51"/>
        <v/>
      </c>
      <c r="T448" s="7" t="str">
        <f t="shared" si="52"/>
        <v/>
      </c>
    </row>
    <row r="449" spans="1:20" ht="15.95" hidden="1" customHeight="1">
      <c r="A449" s="239" t="s">
        <v>1593</v>
      </c>
      <c r="B449" s="105"/>
      <c r="C449" s="108"/>
      <c r="D449" s="108"/>
      <c r="E449" s="109"/>
      <c r="F449" s="109"/>
      <c r="G449" s="195">
        <f>VLOOKUP(E449,別表３!$B$9:$I$14,7,FALSE)</f>
        <v>0</v>
      </c>
      <c r="H449" s="195">
        <f>VLOOKUP($F449,別表３!$B$9:$I$14,7,FALSE)</f>
        <v>0</v>
      </c>
      <c r="I449" s="195">
        <f>VLOOKUP($F449,別表３!$B$9:$I$14,7,FALSE)</f>
        <v>0</v>
      </c>
      <c r="J449" s="195">
        <f>IF(F449=5,別表２!$E$4,0)</f>
        <v>0</v>
      </c>
      <c r="K449" s="195">
        <f>VLOOKUP($F449,別表３!$B$9:$I$14,5,FALSE)</f>
        <v>0</v>
      </c>
      <c r="L449" s="240" t="str">
        <f>IF(F449="","",VLOOKUP(F449,別表３!$B$9:$D$14,3,FALSE))</f>
        <v/>
      </c>
      <c r="M449" s="98"/>
      <c r="N449" s="98"/>
      <c r="O449" s="241">
        <f t="shared" si="48"/>
        <v>0</v>
      </c>
      <c r="P449" s="7">
        <f t="shared" si="54"/>
        <v>0</v>
      </c>
      <c r="Q449" s="7">
        <f t="shared" si="49"/>
        <v>0</v>
      </c>
      <c r="R449" s="7">
        <f t="shared" si="50"/>
        <v>0</v>
      </c>
      <c r="S449" s="7" t="str">
        <f t="shared" si="51"/>
        <v/>
      </c>
      <c r="T449" s="7" t="str">
        <f t="shared" si="52"/>
        <v/>
      </c>
    </row>
    <row r="450" spans="1:20" ht="15.95" hidden="1" customHeight="1">
      <c r="A450" s="239" t="s">
        <v>1594</v>
      </c>
      <c r="B450" s="105"/>
      <c r="C450" s="108"/>
      <c r="D450" s="108"/>
      <c r="E450" s="109"/>
      <c r="F450" s="109"/>
      <c r="G450" s="195">
        <f>VLOOKUP(E450,別表３!$B$9:$I$14,7,FALSE)</f>
        <v>0</v>
      </c>
      <c r="H450" s="195">
        <f>VLOOKUP($F450,別表３!$B$9:$I$14,7,FALSE)</f>
        <v>0</v>
      </c>
      <c r="I450" s="195">
        <f>VLOOKUP($F450,別表３!$B$9:$I$14,7,FALSE)</f>
        <v>0</v>
      </c>
      <c r="J450" s="195">
        <f>IF(F450=5,別表２!$E$4,0)</f>
        <v>0</v>
      </c>
      <c r="K450" s="195">
        <f>VLOOKUP($F450,別表３!$B$9:$I$14,5,FALSE)</f>
        <v>0</v>
      </c>
      <c r="L450" s="240" t="str">
        <f>IF(F450="","",VLOOKUP(F450,別表３!$B$9:$D$14,3,FALSE))</f>
        <v/>
      </c>
      <c r="M450" s="98"/>
      <c r="N450" s="98"/>
      <c r="O450" s="241">
        <f t="shared" si="48"/>
        <v>0</v>
      </c>
      <c r="P450" s="7">
        <f t="shared" si="54"/>
        <v>0</v>
      </c>
      <c r="Q450" s="7">
        <f t="shared" si="49"/>
        <v>0</v>
      </c>
      <c r="R450" s="7">
        <f t="shared" si="50"/>
        <v>0</v>
      </c>
      <c r="S450" s="7" t="str">
        <f t="shared" si="51"/>
        <v/>
      </c>
      <c r="T450" s="7" t="str">
        <f t="shared" si="52"/>
        <v/>
      </c>
    </row>
    <row r="451" spans="1:20" ht="15.95" hidden="1" customHeight="1">
      <c r="A451" s="239" t="s">
        <v>1595</v>
      </c>
      <c r="B451" s="105"/>
      <c r="C451" s="108"/>
      <c r="D451" s="108"/>
      <c r="E451" s="109"/>
      <c r="F451" s="109"/>
      <c r="G451" s="195">
        <f>VLOOKUP(E451,別表３!$B$9:$I$14,7,FALSE)</f>
        <v>0</v>
      </c>
      <c r="H451" s="195">
        <f>VLOOKUP($F451,別表３!$B$9:$I$14,7,FALSE)</f>
        <v>0</v>
      </c>
      <c r="I451" s="195">
        <f>VLOOKUP($F451,別表３!$B$9:$I$14,7,FALSE)</f>
        <v>0</v>
      </c>
      <c r="J451" s="195">
        <f>IF(F451=5,別表２!$E$4,0)</f>
        <v>0</v>
      </c>
      <c r="K451" s="195">
        <f>VLOOKUP($F451,別表３!$B$9:$I$14,5,FALSE)</f>
        <v>0</v>
      </c>
      <c r="L451" s="240" t="str">
        <f>IF(F451="","",VLOOKUP(F451,別表３!$B$9:$D$14,3,FALSE))</f>
        <v/>
      </c>
      <c r="M451" s="98"/>
      <c r="N451" s="98"/>
      <c r="O451" s="241">
        <f t="shared" si="48"/>
        <v>0</v>
      </c>
      <c r="P451" s="7">
        <f t="shared" si="54"/>
        <v>0</v>
      </c>
      <c r="Q451" s="7">
        <f t="shared" si="49"/>
        <v>0</v>
      </c>
      <c r="R451" s="7">
        <f t="shared" si="50"/>
        <v>0</v>
      </c>
      <c r="S451" s="7" t="str">
        <f t="shared" si="51"/>
        <v/>
      </c>
      <c r="T451" s="7" t="str">
        <f t="shared" si="52"/>
        <v/>
      </c>
    </row>
    <row r="452" spans="1:20" ht="15.95" hidden="1" customHeight="1">
      <c r="A452" s="239" t="s">
        <v>1596</v>
      </c>
      <c r="B452" s="105"/>
      <c r="C452" s="108"/>
      <c r="D452" s="108"/>
      <c r="E452" s="109"/>
      <c r="F452" s="109"/>
      <c r="G452" s="195">
        <f>VLOOKUP(E452,別表３!$B$9:$I$14,7,FALSE)</f>
        <v>0</v>
      </c>
      <c r="H452" s="195">
        <f>VLOOKUP($F452,別表３!$B$9:$I$14,7,FALSE)</f>
        <v>0</v>
      </c>
      <c r="I452" s="195">
        <f>VLOOKUP($F452,別表３!$B$9:$I$14,7,FALSE)</f>
        <v>0</v>
      </c>
      <c r="J452" s="195">
        <f>IF(F452=5,別表２!$E$4,0)</f>
        <v>0</v>
      </c>
      <c r="K452" s="195">
        <f>VLOOKUP($F452,別表３!$B$9:$I$14,5,FALSE)</f>
        <v>0</v>
      </c>
      <c r="L452" s="240" t="str">
        <f>IF(F452="","",VLOOKUP(F452,別表３!$B$9:$D$14,3,FALSE))</f>
        <v/>
      </c>
      <c r="M452" s="98"/>
      <c r="N452" s="98"/>
      <c r="O452" s="241">
        <f t="shared" si="48"/>
        <v>0</v>
      </c>
      <c r="P452" s="7">
        <f t="shared" si="54"/>
        <v>0</v>
      </c>
      <c r="Q452" s="7">
        <f t="shared" si="49"/>
        <v>0</v>
      </c>
      <c r="R452" s="7">
        <f t="shared" si="50"/>
        <v>0</v>
      </c>
      <c r="S452" s="7" t="str">
        <f t="shared" si="51"/>
        <v/>
      </c>
      <c r="T452" s="7" t="str">
        <f t="shared" si="52"/>
        <v/>
      </c>
    </row>
    <row r="453" spans="1:20" ht="15.95" hidden="1" customHeight="1">
      <c r="A453" s="239" t="s">
        <v>1597</v>
      </c>
      <c r="B453" s="105"/>
      <c r="C453" s="108"/>
      <c r="D453" s="108"/>
      <c r="E453" s="109"/>
      <c r="F453" s="109"/>
      <c r="G453" s="195">
        <f>VLOOKUP(E453,別表３!$B$9:$I$14,7,FALSE)</f>
        <v>0</v>
      </c>
      <c r="H453" s="195">
        <f>VLOOKUP($F453,別表３!$B$9:$I$14,7,FALSE)</f>
        <v>0</v>
      </c>
      <c r="I453" s="195">
        <f>VLOOKUP($F453,別表３!$B$9:$I$14,7,FALSE)</f>
        <v>0</v>
      </c>
      <c r="J453" s="195">
        <f>IF(F453=5,別表２!$E$4,0)</f>
        <v>0</v>
      </c>
      <c r="K453" s="195">
        <f>VLOOKUP($F453,別表３!$B$9:$I$14,5,FALSE)</f>
        <v>0</v>
      </c>
      <c r="L453" s="240" t="str">
        <f>IF(F453="","",VLOOKUP(F453,別表３!$B$9:$D$14,3,FALSE))</f>
        <v/>
      </c>
      <c r="M453" s="98"/>
      <c r="N453" s="98"/>
      <c r="O453" s="241">
        <f t="shared" si="48"/>
        <v>0</v>
      </c>
      <c r="P453" s="7">
        <f>IF(E453=5,G453,0)</f>
        <v>0</v>
      </c>
      <c r="Q453" s="7">
        <f t="shared" si="49"/>
        <v>0</v>
      </c>
      <c r="R453" s="7">
        <f t="shared" si="50"/>
        <v>0</v>
      </c>
      <c r="S453" s="7" t="str">
        <f t="shared" si="51"/>
        <v/>
      </c>
      <c r="T453" s="7" t="str">
        <f t="shared" si="52"/>
        <v/>
      </c>
    </row>
    <row r="454" spans="1:20" s="223" customFormat="1" ht="15.95" hidden="1" customHeight="1">
      <c r="A454" s="239" t="s">
        <v>1598</v>
      </c>
      <c r="B454" s="105"/>
      <c r="C454" s="108"/>
      <c r="D454" s="108"/>
      <c r="E454" s="109"/>
      <c r="F454" s="109"/>
      <c r="G454" s="243">
        <f>VLOOKUP(E454,別表３!$B$9:$I$14,7,FALSE)</f>
        <v>0</v>
      </c>
      <c r="H454" s="243">
        <f>VLOOKUP($F454,別表３!$B$9:$I$14,7,FALSE)</f>
        <v>0</v>
      </c>
      <c r="I454" s="243">
        <f>VLOOKUP($F454,別表３!$B$9:$I$14,7,FALSE)</f>
        <v>0</v>
      </c>
      <c r="J454" s="243">
        <f>IF(F454=5,別表２!$E$4,0)</f>
        <v>0</v>
      </c>
      <c r="K454" s="243">
        <f>VLOOKUP($F454,別表３!$B$9:$I$14,5,FALSE)</f>
        <v>0</v>
      </c>
      <c r="L454" s="244" t="str">
        <f>IF(F454="","",VLOOKUP(F454,別表３!$B$9:$D$14,3,FALSE))</f>
        <v/>
      </c>
      <c r="M454" s="98"/>
      <c r="N454" s="98"/>
      <c r="O454" s="245">
        <f t="shared" si="48"/>
        <v>0</v>
      </c>
      <c r="P454" s="7">
        <f t="shared" ref="P454:P474" si="55">IF(E454=5,G454,0)</f>
        <v>0</v>
      </c>
      <c r="Q454" s="7">
        <f t="shared" si="49"/>
        <v>0</v>
      </c>
      <c r="R454" s="7">
        <f t="shared" si="50"/>
        <v>0</v>
      </c>
      <c r="S454" s="7" t="str">
        <f t="shared" si="51"/>
        <v/>
      </c>
      <c r="T454" s="7" t="str">
        <f t="shared" si="52"/>
        <v/>
      </c>
    </row>
    <row r="455" spans="1:20" s="223" customFormat="1" ht="15.95" hidden="1" customHeight="1">
      <c r="A455" s="239" t="s">
        <v>1599</v>
      </c>
      <c r="B455" s="105"/>
      <c r="C455" s="108"/>
      <c r="D455" s="108"/>
      <c r="E455" s="109"/>
      <c r="F455" s="109"/>
      <c r="G455" s="243">
        <f>VLOOKUP(E455,別表３!$B$9:$I$14,7,FALSE)</f>
        <v>0</v>
      </c>
      <c r="H455" s="243">
        <f>VLOOKUP($F455,別表３!$B$9:$I$14,7,FALSE)</f>
        <v>0</v>
      </c>
      <c r="I455" s="243">
        <f>VLOOKUP($F455,別表３!$B$9:$I$14,7,FALSE)</f>
        <v>0</v>
      </c>
      <c r="J455" s="243">
        <f>IF(F455=5,別表２!$E$4,0)</f>
        <v>0</v>
      </c>
      <c r="K455" s="243">
        <f>VLOOKUP($F455,別表３!$B$9:$I$14,5,FALSE)</f>
        <v>0</v>
      </c>
      <c r="L455" s="244" t="str">
        <f>IF(F455="","",VLOOKUP(F455,別表３!$B$9:$D$14,3,FALSE))</f>
        <v/>
      </c>
      <c r="M455" s="98"/>
      <c r="N455" s="98"/>
      <c r="O455" s="245">
        <f t="shared" si="48"/>
        <v>0</v>
      </c>
      <c r="P455" s="7">
        <f t="shared" si="55"/>
        <v>0</v>
      </c>
      <c r="Q455" s="7">
        <f t="shared" si="49"/>
        <v>0</v>
      </c>
      <c r="R455" s="7">
        <f t="shared" si="50"/>
        <v>0</v>
      </c>
      <c r="S455" s="7" t="str">
        <f t="shared" si="51"/>
        <v/>
      </c>
      <c r="T455" s="7" t="str">
        <f t="shared" si="52"/>
        <v/>
      </c>
    </row>
    <row r="456" spans="1:20" s="223" customFormat="1" ht="15.95" hidden="1" customHeight="1">
      <c r="A456" s="239" t="s">
        <v>1600</v>
      </c>
      <c r="B456" s="105"/>
      <c r="C456" s="110"/>
      <c r="D456" s="110"/>
      <c r="E456" s="109"/>
      <c r="F456" s="109"/>
      <c r="G456" s="243">
        <f>VLOOKUP(E456,別表３!$B$9:$I$14,7,FALSE)</f>
        <v>0</v>
      </c>
      <c r="H456" s="243">
        <f>VLOOKUP($F456,別表３!$B$9:$I$14,7,FALSE)</f>
        <v>0</v>
      </c>
      <c r="I456" s="243">
        <f>VLOOKUP($F456,別表３!$B$9:$I$14,7,FALSE)</f>
        <v>0</v>
      </c>
      <c r="J456" s="243">
        <f>IF(F456=5,別表２!$E$4,0)</f>
        <v>0</v>
      </c>
      <c r="K456" s="243">
        <f>VLOOKUP($F456,別表３!$B$9:$I$14,5,FALSE)</f>
        <v>0</v>
      </c>
      <c r="L456" s="244" t="str">
        <f>IF(F456="","",VLOOKUP(F456,別表３!$B$9:$D$14,3,FALSE))</f>
        <v/>
      </c>
      <c r="M456" s="98"/>
      <c r="N456" s="98"/>
      <c r="O456" s="245">
        <f t="shared" si="48"/>
        <v>0</v>
      </c>
      <c r="P456" s="7">
        <f t="shared" si="55"/>
        <v>0</v>
      </c>
      <c r="Q456" s="7">
        <f t="shared" si="49"/>
        <v>0</v>
      </c>
      <c r="R456" s="7">
        <f t="shared" si="50"/>
        <v>0</v>
      </c>
      <c r="S456" s="7" t="str">
        <f t="shared" si="51"/>
        <v/>
      </c>
      <c r="T456" s="7" t="str">
        <f t="shared" si="52"/>
        <v/>
      </c>
    </row>
    <row r="457" spans="1:20" s="223" customFormat="1" ht="15.95" hidden="1" customHeight="1">
      <c r="A457" s="239" t="s">
        <v>1601</v>
      </c>
      <c r="B457" s="105"/>
      <c r="C457" s="108"/>
      <c r="D457" s="108"/>
      <c r="E457" s="109"/>
      <c r="F457" s="109"/>
      <c r="G457" s="243">
        <f>VLOOKUP(E457,別表３!$B$9:$I$14,7,FALSE)</f>
        <v>0</v>
      </c>
      <c r="H457" s="243">
        <f>VLOOKUP($F457,別表３!$B$9:$I$14,7,FALSE)</f>
        <v>0</v>
      </c>
      <c r="I457" s="243">
        <f>VLOOKUP($F457,別表３!$B$9:$I$14,7,FALSE)</f>
        <v>0</v>
      </c>
      <c r="J457" s="243">
        <f>IF(F457=5,別表２!$E$4,0)</f>
        <v>0</v>
      </c>
      <c r="K457" s="243">
        <f>VLOOKUP($F457,別表３!$B$9:$I$14,5,FALSE)</f>
        <v>0</v>
      </c>
      <c r="L457" s="244" t="str">
        <f>IF(F457="","",VLOOKUP(F457,別表３!$B$9:$D$14,3,FALSE))</f>
        <v/>
      </c>
      <c r="M457" s="103"/>
      <c r="N457" s="103"/>
      <c r="O457" s="245">
        <f t="shared" si="48"/>
        <v>0</v>
      </c>
      <c r="P457" s="7">
        <f t="shared" si="55"/>
        <v>0</v>
      </c>
      <c r="Q457" s="7">
        <f t="shared" si="49"/>
        <v>0</v>
      </c>
      <c r="R457" s="7">
        <f t="shared" si="50"/>
        <v>0</v>
      </c>
      <c r="S457" s="7" t="str">
        <f t="shared" si="51"/>
        <v/>
      </c>
      <c r="T457" s="7" t="str">
        <f t="shared" si="52"/>
        <v/>
      </c>
    </row>
    <row r="458" spans="1:20" ht="15.95" hidden="1" customHeight="1">
      <c r="A458" s="239" t="s">
        <v>1602</v>
      </c>
      <c r="B458" s="105"/>
      <c r="C458" s="108"/>
      <c r="D458" s="108"/>
      <c r="E458" s="109"/>
      <c r="F458" s="109"/>
      <c r="G458" s="195">
        <f>VLOOKUP(E458,別表３!$B$9:$I$14,7,FALSE)</f>
        <v>0</v>
      </c>
      <c r="H458" s="195">
        <f>VLOOKUP($F458,別表３!$B$9:$I$14,7,FALSE)</f>
        <v>0</v>
      </c>
      <c r="I458" s="195">
        <f>VLOOKUP($F458,別表３!$B$9:$I$14,7,FALSE)</f>
        <v>0</v>
      </c>
      <c r="J458" s="195">
        <f>IF(F458=5,別表２!$E$4,0)</f>
        <v>0</v>
      </c>
      <c r="K458" s="195">
        <f>VLOOKUP($F458,別表３!$B$9:$I$14,5,FALSE)</f>
        <v>0</v>
      </c>
      <c r="L458" s="240" t="str">
        <f>IF(F458="","",VLOOKUP(F458,別表３!$B$9:$D$14,3,FALSE))</f>
        <v/>
      </c>
      <c r="M458" s="98"/>
      <c r="N458" s="98"/>
      <c r="O458" s="241">
        <f t="shared" si="48"/>
        <v>0</v>
      </c>
      <c r="P458" s="7">
        <f t="shared" si="55"/>
        <v>0</v>
      </c>
      <c r="Q458" s="7">
        <f t="shared" si="49"/>
        <v>0</v>
      </c>
      <c r="R458" s="7">
        <f t="shared" si="50"/>
        <v>0</v>
      </c>
      <c r="S458" s="7" t="str">
        <f t="shared" si="51"/>
        <v/>
      </c>
      <c r="T458" s="7" t="str">
        <f t="shared" si="52"/>
        <v/>
      </c>
    </row>
    <row r="459" spans="1:20" ht="15.95" hidden="1" customHeight="1">
      <c r="A459" s="239" t="s">
        <v>1603</v>
      </c>
      <c r="B459" s="105"/>
      <c r="C459" s="108"/>
      <c r="D459" s="108"/>
      <c r="E459" s="109"/>
      <c r="F459" s="109"/>
      <c r="G459" s="195">
        <f>VLOOKUP(E459,別表３!$B$9:$I$14,7,FALSE)</f>
        <v>0</v>
      </c>
      <c r="H459" s="195">
        <f>VLOOKUP($F459,別表３!$B$9:$I$14,7,FALSE)</f>
        <v>0</v>
      </c>
      <c r="I459" s="195">
        <f>VLOOKUP($F459,別表３!$B$9:$I$14,7,FALSE)</f>
        <v>0</v>
      </c>
      <c r="J459" s="195">
        <f>IF(F459=5,別表２!$E$4,0)</f>
        <v>0</v>
      </c>
      <c r="K459" s="195">
        <f>VLOOKUP($F459,別表３!$B$9:$I$14,5,FALSE)</f>
        <v>0</v>
      </c>
      <c r="L459" s="240" t="str">
        <f>IF(F459="","",VLOOKUP(F459,別表３!$B$9:$D$14,3,FALSE))</f>
        <v/>
      </c>
      <c r="M459" s="98"/>
      <c r="N459" s="98"/>
      <c r="O459" s="241">
        <f t="shared" si="48"/>
        <v>0</v>
      </c>
      <c r="P459" s="7">
        <f t="shared" si="55"/>
        <v>0</v>
      </c>
      <c r="Q459" s="7">
        <f t="shared" si="49"/>
        <v>0</v>
      </c>
      <c r="R459" s="7">
        <f t="shared" si="50"/>
        <v>0</v>
      </c>
      <c r="S459" s="7" t="str">
        <f t="shared" si="51"/>
        <v/>
      </c>
      <c r="T459" s="7" t="str">
        <f t="shared" si="52"/>
        <v/>
      </c>
    </row>
    <row r="460" spans="1:20" ht="15.95" hidden="1" customHeight="1">
      <c r="A460" s="239" t="s">
        <v>1604</v>
      </c>
      <c r="B460" s="105"/>
      <c r="C460" s="108"/>
      <c r="D460" s="108"/>
      <c r="E460" s="109"/>
      <c r="F460" s="109"/>
      <c r="G460" s="195">
        <f>VLOOKUP(E460,別表３!$B$9:$I$14,7,FALSE)</f>
        <v>0</v>
      </c>
      <c r="H460" s="195">
        <f>VLOOKUP($F460,別表３!$B$9:$I$14,7,FALSE)</f>
        <v>0</v>
      </c>
      <c r="I460" s="195">
        <f>VLOOKUP($F460,別表３!$B$9:$I$14,7,FALSE)</f>
        <v>0</v>
      </c>
      <c r="J460" s="195">
        <f>IF(F460=5,別表２!$E$4,0)</f>
        <v>0</v>
      </c>
      <c r="K460" s="195">
        <f>VLOOKUP($F460,別表３!$B$9:$I$14,5,FALSE)</f>
        <v>0</v>
      </c>
      <c r="L460" s="240" t="str">
        <f>IF(F460="","",VLOOKUP(F460,別表３!$B$9:$D$14,3,FALSE))</f>
        <v/>
      </c>
      <c r="M460" s="98"/>
      <c r="N460" s="98"/>
      <c r="O460" s="241">
        <f t="shared" si="48"/>
        <v>0</v>
      </c>
      <c r="P460" s="7">
        <f t="shared" si="55"/>
        <v>0</v>
      </c>
      <c r="Q460" s="7">
        <f t="shared" si="49"/>
        <v>0</v>
      </c>
      <c r="R460" s="7">
        <f t="shared" si="50"/>
        <v>0</v>
      </c>
      <c r="S460" s="7" t="str">
        <f t="shared" si="51"/>
        <v/>
      </c>
      <c r="T460" s="7" t="str">
        <f t="shared" si="52"/>
        <v/>
      </c>
    </row>
    <row r="461" spans="1:20" ht="15.95" hidden="1" customHeight="1">
      <c r="A461" s="239" t="s">
        <v>1605</v>
      </c>
      <c r="B461" s="105"/>
      <c r="C461" s="108"/>
      <c r="D461" s="108"/>
      <c r="E461" s="109"/>
      <c r="F461" s="109"/>
      <c r="G461" s="195">
        <f>VLOOKUP(E461,別表３!$B$9:$I$14,7,FALSE)</f>
        <v>0</v>
      </c>
      <c r="H461" s="195">
        <f>VLOOKUP($F461,別表３!$B$9:$I$14,7,FALSE)</f>
        <v>0</v>
      </c>
      <c r="I461" s="195">
        <f>VLOOKUP($F461,別表３!$B$9:$I$14,7,FALSE)</f>
        <v>0</v>
      </c>
      <c r="J461" s="195">
        <f>IF(F461=5,別表２!$E$4,0)</f>
        <v>0</v>
      </c>
      <c r="K461" s="195">
        <f>VLOOKUP($F461,別表３!$B$9:$I$14,5,FALSE)</f>
        <v>0</v>
      </c>
      <c r="L461" s="240" t="str">
        <f>IF(F461="","",VLOOKUP(F461,別表３!$B$9:$D$14,3,FALSE))</f>
        <v/>
      </c>
      <c r="M461" s="98"/>
      <c r="N461" s="98"/>
      <c r="O461" s="241">
        <f t="shared" si="48"/>
        <v>0</v>
      </c>
      <c r="P461" s="7">
        <f t="shared" si="55"/>
        <v>0</v>
      </c>
      <c r="Q461" s="7">
        <f t="shared" si="49"/>
        <v>0</v>
      </c>
      <c r="R461" s="7">
        <f t="shared" si="50"/>
        <v>0</v>
      </c>
      <c r="S461" s="7" t="str">
        <f t="shared" si="51"/>
        <v/>
      </c>
      <c r="T461" s="7" t="str">
        <f t="shared" si="52"/>
        <v/>
      </c>
    </row>
    <row r="462" spans="1:20" ht="15.95" hidden="1" customHeight="1">
      <c r="A462" s="239" t="s">
        <v>1606</v>
      </c>
      <c r="B462" s="105"/>
      <c r="C462" s="108"/>
      <c r="D462" s="108"/>
      <c r="E462" s="109"/>
      <c r="F462" s="109"/>
      <c r="G462" s="195">
        <f>VLOOKUP(E462,別表３!$B$9:$I$14,7,FALSE)</f>
        <v>0</v>
      </c>
      <c r="H462" s="195">
        <f>VLOOKUP($F462,別表３!$B$9:$I$14,7,FALSE)</f>
        <v>0</v>
      </c>
      <c r="I462" s="195">
        <f>VLOOKUP($F462,別表３!$B$9:$I$14,7,FALSE)</f>
        <v>0</v>
      </c>
      <c r="J462" s="195">
        <f>IF(F462=5,別表２!$E$4,0)</f>
        <v>0</v>
      </c>
      <c r="K462" s="195">
        <f>VLOOKUP($F462,別表３!$B$9:$I$14,5,FALSE)</f>
        <v>0</v>
      </c>
      <c r="L462" s="240" t="str">
        <f>IF(F462="","",VLOOKUP(F462,別表３!$B$9:$D$14,3,FALSE))</f>
        <v/>
      </c>
      <c r="M462" s="98"/>
      <c r="N462" s="98"/>
      <c r="O462" s="241">
        <f t="shared" si="48"/>
        <v>0</v>
      </c>
      <c r="P462" s="7">
        <f t="shared" si="55"/>
        <v>0</v>
      </c>
      <c r="Q462" s="7">
        <f t="shared" si="49"/>
        <v>0</v>
      </c>
      <c r="R462" s="7">
        <f t="shared" si="50"/>
        <v>0</v>
      </c>
      <c r="S462" s="7" t="str">
        <f t="shared" si="51"/>
        <v/>
      </c>
      <c r="T462" s="7" t="str">
        <f t="shared" si="52"/>
        <v/>
      </c>
    </row>
    <row r="463" spans="1:20" ht="15.95" hidden="1" customHeight="1">
      <c r="A463" s="239" t="s">
        <v>1607</v>
      </c>
      <c r="B463" s="105"/>
      <c r="C463" s="108"/>
      <c r="D463" s="108"/>
      <c r="E463" s="109"/>
      <c r="F463" s="109"/>
      <c r="G463" s="195">
        <f>VLOOKUP(E463,別表３!$B$9:$I$14,7,FALSE)</f>
        <v>0</v>
      </c>
      <c r="H463" s="195">
        <f>VLOOKUP($F463,別表３!$B$9:$I$14,7,FALSE)</f>
        <v>0</v>
      </c>
      <c r="I463" s="195">
        <f>VLOOKUP($F463,別表３!$B$9:$I$14,7,FALSE)</f>
        <v>0</v>
      </c>
      <c r="J463" s="195">
        <f>IF(F463=5,別表２!$E$4,0)</f>
        <v>0</v>
      </c>
      <c r="K463" s="195">
        <f>VLOOKUP($F463,別表３!$B$9:$I$14,5,FALSE)</f>
        <v>0</v>
      </c>
      <c r="L463" s="240" t="str">
        <f>IF(F463="","",VLOOKUP(F463,別表３!$B$9:$D$14,3,FALSE))</f>
        <v/>
      </c>
      <c r="M463" s="98"/>
      <c r="N463" s="98"/>
      <c r="O463" s="241">
        <f t="shared" si="48"/>
        <v>0</v>
      </c>
      <c r="P463" s="7">
        <f t="shared" si="55"/>
        <v>0</v>
      </c>
      <c r="Q463" s="7">
        <f t="shared" si="49"/>
        <v>0</v>
      </c>
      <c r="R463" s="7">
        <f t="shared" si="50"/>
        <v>0</v>
      </c>
      <c r="S463" s="7" t="str">
        <f t="shared" si="51"/>
        <v/>
      </c>
      <c r="T463" s="7" t="str">
        <f t="shared" si="52"/>
        <v/>
      </c>
    </row>
    <row r="464" spans="1:20" ht="15.95" hidden="1" customHeight="1">
      <c r="A464" s="239" t="s">
        <v>1608</v>
      </c>
      <c r="B464" s="105"/>
      <c r="C464" s="109"/>
      <c r="D464" s="109"/>
      <c r="E464" s="109"/>
      <c r="F464" s="109"/>
      <c r="G464" s="195">
        <f>VLOOKUP(E464,別表３!$B$9:$I$14,7,FALSE)</f>
        <v>0</v>
      </c>
      <c r="H464" s="195">
        <f>VLOOKUP($F464,別表３!$B$9:$I$14,7,FALSE)</f>
        <v>0</v>
      </c>
      <c r="I464" s="195">
        <f>VLOOKUP($F464,別表３!$B$9:$I$14,7,FALSE)</f>
        <v>0</v>
      </c>
      <c r="J464" s="195">
        <f>IF(F464=5,別表２!$E$4,0)</f>
        <v>0</v>
      </c>
      <c r="K464" s="195">
        <f>VLOOKUP($F464,別表３!$B$9:$I$14,5,FALSE)</f>
        <v>0</v>
      </c>
      <c r="L464" s="240" t="str">
        <f>IF(F464="","",VLOOKUP(F464,別表３!$B$9:$D$14,3,FALSE))</f>
        <v/>
      </c>
      <c r="M464" s="98"/>
      <c r="N464" s="98"/>
      <c r="O464" s="241">
        <f t="shared" si="48"/>
        <v>0</v>
      </c>
      <c r="P464" s="7">
        <f t="shared" si="55"/>
        <v>0</v>
      </c>
      <c r="Q464" s="7">
        <f t="shared" si="49"/>
        <v>0</v>
      </c>
      <c r="R464" s="7">
        <f t="shared" si="50"/>
        <v>0</v>
      </c>
      <c r="S464" s="7" t="str">
        <f t="shared" si="51"/>
        <v/>
      </c>
      <c r="T464" s="7" t="str">
        <f t="shared" si="52"/>
        <v/>
      </c>
    </row>
    <row r="465" spans="1:20" ht="15.95" hidden="1" customHeight="1">
      <c r="A465" s="239" t="s">
        <v>1609</v>
      </c>
      <c r="B465" s="105"/>
      <c r="C465" s="109"/>
      <c r="D465" s="109"/>
      <c r="E465" s="109"/>
      <c r="F465" s="109"/>
      <c r="G465" s="195">
        <f>VLOOKUP(E465,別表３!$B$9:$I$14,7,FALSE)</f>
        <v>0</v>
      </c>
      <c r="H465" s="195">
        <f>VLOOKUP($F465,別表３!$B$9:$I$14,7,FALSE)</f>
        <v>0</v>
      </c>
      <c r="I465" s="195">
        <f>VLOOKUP($F465,別表３!$B$9:$I$14,7,FALSE)</f>
        <v>0</v>
      </c>
      <c r="J465" s="195">
        <f>IF(F465=5,別表２!$E$4,0)</f>
        <v>0</v>
      </c>
      <c r="K465" s="195">
        <f>VLOOKUP($F465,別表３!$B$9:$I$14,5,FALSE)</f>
        <v>0</v>
      </c>
      <c r="L465" s="240" t="str">
        <f>IF(F465="","",VLOOKUP(F465,別表３!$B$9:$D$14,3,FALSE))</f>
        <v/>
      </c>
      <c r="M465" s="98"/>
      <c r="N465" s="98"/>
      <c r="O465" s="241">
        <f t="shared" si="48"/>
        <v>0</v>
      </c>
      <c r="P465" s="7">
        <f t="shared" si="55"/>
        <v>0</v>
      </c>
      <c r="Q465" s="7">
        <f t="shared" si="49"/>
        <v>0</v>
      </c>
      <c r="R465" s="7">
        <f t="shared" si="50"/>
        <v>0</v>
      </c>
      <c r="S465" s="7" t="str">
        <f t="shared" si="51"/>
        <v/>
      </c>
      <c r="T465" s="7" t="str">
        <f t="shared" si="52"/>
        <v/>
      </c>
    </row>
    <row r="466" spans="1:20" ht="15.95" hidden="1" customHeight="1">
      <c r="A466" s="239" t="s">
        <v>1610</v>
      </c>
      <c r="B466" s="105"/>
      <c r="C466" s="109"/>
      <c r="D466" s="109"/>
      <c r="E466" s="109"/>
      <c r="F466" s="109"/>
      <c r="G466" s="195">
        <f>VLOOKUP(E466,別表３!$B$9:$I$14,7,FALSE)</f>
        <v>0</v>
      </c>
      <c r="H466" s="195">
        <f>VLOOKUP($F466,別表３!$B$9:$I$14,7,FALSE)</f>
        <v>0</v>
      </c>
      <c r="I466" s="195">
        <f>VLOOKUP($F466,別表３!$B$9:$I$14,7,FALSE)</f>
        <v>0</v>
      </c>
      <c r="J466" s="195">
        <f>IF(F466=5,別表２!$E$4,0)</f>
        <v>0</v>
      </c>
      <c r="K466" s="195">
        <f>VLOOKUP($F466,別表３!$B$9:$I$14,5,FALSE)</f>
        <v>0</v>
      </c>
      <c r="L466" s="240" t="str">
        <f>IF(F466="","",VLOOKUP(F466,別表３!$B$9:$D$14,3,FALSE))</f>
        <v/>
      </c>
      <c r="M466" s="98"/>
      <c r="N466" s="98"/>
      <c r="O466" s="241">
        <f t="shared" si="48"/>
        <v>0</v>
      </c>
      <c r="P466" s="7">
        <f t="shared" si="55"/>
        <v>0</v>
      </c>
      <c r="Q466" s="7">
        <f t="shared" si="49"/>
        <v>0</v>
      </c>
      <c r="R466" s="7">
        <f t="shared" si="50"/>
        <v>0</v>
      </c>
      <c r="S466" s="7" t="str">
        <f t="shared" si="51"/>
        <v/>
      </c>
      <c r="T466" s="7" t="str">
        <f t="shared" si="52"/>
        <v/>
      </c>
    </row>
    <row r="467" spans="1:20" ht="15.95" hidden="1" customHeight="1">
      <c r="A467" s="239" t="s">
        <v>1611</v>
      </c>
      <c r="B467" s="105"/>
      <c r="C467" s="109"/>
      <c r="D467" s="109"/>
      <c r="E467" s="109"/>
      <c r="F467" s="109"/>
      <c r="G467" s="195">
        <f>VLOOKUP(E467,別表３!$B$9:$I$14,7,FALSE)</f>
        <v>0</v>
      </c>
      <c r="H467" s="195">
        <f>VLOOKUP($F467,別表３!$B$9:$I$14,7,FALSE)</f>
        <v>0</v>
      </c>
      <c r="I467" s="195">
        <f>VLOOKUP($F467,別表３!$B$9:$I$14,7,FALSE)</f>
        <v>0</v>
      </c>
      <c r="J467" s="195">
        <f>IF(F467=5,別表２!$E$4,0)</f>
        <v>0</v>
      </c>
      <c r="K467" s="195">
        <f>VLOOKUP($F467,別表３!$B$9:$I$14,5,FALSE)</f>
        <v>0</v>
      </c>
      <c r="L467" s="240" t="str">
        <f>IF(F467="","",VLOOKUP(F467,別表３!$B$9:$D$14,3,FALSE))</f>
        <v/>
      </c>
      <c r="M467" s="98"/>
      <c r="N467" s="98"/>
      <c r="O467" s="241">
        <f t="shared" si="48"/>
        <v>0</v>
      </c>
      <c r="P467" s="7">
        <f t="shared" si="55"/>
        <v>0</v>
      </c>
      <c r="Q467" s="7">
        <f t="shared" si="49"/>
        <v>0</v>
      </c>
      <c r="R467" s="7">
        <f t="shared" si="50"/>
        <v>0</v>
      </c>
      <c r="S467" s="7" t="str">
        <f t="shared" si="51"/>
        <v/>
      </c>
      <c r="T467" s="7" t="str">
        <f t="shared" si="52"/>
        <v/>
      </c>
    </row>
    <row r="468" spans="1:20" ht="15.95" hidden="1" customHeight="1">
      <c r="A468" s="239" t="s">
        <v>1612</v>
      </c>
      <c r="B468" s="105"/>
      <c r="C468" s="109"/>
      <c r="D468" s="109"/>
      <c r="E468" s="109"/>
      <c r="F468" s="109"/>
      <c r="G468" s="195">
        <f>VLOOKUP(E468,別表３!$B$9:$I$14,7,FALSE)</f>
        <v>0</v>
      </c>
      <c r="H468" s="195">
        <f>VLOOKUP($F468,別表３!$B$9:$I$14,7,FALSE)</f>
        <v>0</v>
      </c>
      <c r="I468" s="195">
        <f>VLOOKUP($F468,別表３!$B$9:$I$14,7,FALSE)</f>
        <v>0</v>
      </c>
      <c r="J468" s="195">
        <f>IF(F468=5,別表２!$E$4,0)</f>
        <v>0</v>
      </c>
      <c r="K468" s="195">
        <f>VLOOKUP($F468,別表３!$B$9:$I$14,5,FALSE)</f>
        <v>0</v>
      </c>
      <c r="L468" s="240" t="str">
        <f>IF(F468="","",VLOOKUP(F468,別表３!$B$9:$D$14,3,FALSE))</f>
        <v/>
      </c>
      <c r="M468" s="98"/>
      <c r="N468" s="98"/>
      <c r="O468" s="241">
        <f t="shared" si="48"/>
        <v>0</v>
      </c>
      <c r="P468" s="7">
        <f t="shared" si="55"/>
        <v>0</v>
      </c>
      <c r="Q468" s="7">
        <f t="shared" si="49"/>
        <v>0</v>
      </c>
      <c r="R468" s="7">
        <f t="shared" si="50"/>
        <v>0</v>
      </c>
      <c r="S468" s="7" t="str">
        <f t="shared" si="51"/>
        <v/>
      </c>
      <c r="T468" s="7" t="str">
        <f t="shared" si="52"/>
        <v/>
      </c>
    </row>
    <row r="469" spans="1:20" ht="15.95" hidden="1" customHeight="1">
      <c r="A469" s="239" t="s">
        <v>1613</v>
      </c>
      <c r="B469" s="105"/>
      <c r="C469" s="108"/>
      <c r="D469" s="108"/>
      <c r="E469" s="109"/>
      <c r="F469" s="109"/>
      <c r="G469" s="195">
        <f>VLOOKUP(E469,別表３!$B$9:$I$14,7,FALSE)</f>
        <v>0</v>
      </c>
      <c r="H469" s="195">
        <f>VLOOKUP($F469,別表３!$B$9:$I$14,7,FALSE)</f>
        <v>0</v>
      </c>
      <c r="I469" s="195">
        <f>VLOOKUP($F469,別表３!$B$9:$I$14,7,FALSE)</f>
        <v>0</v>
      </c>
      <c r="J469" s="195">
        <f>IF(F469=5,別表２!$E$4,0)</f>
        <v>0</v>
      </c>
      <c r="K469" s="195">
        <f>VLOOKUP($F469,別表３!$B$9:$I$14,5,FALSE)</f>
        <v>0</v>
      </c>
      <c r="L469" s="240" t="str">
        <f>IF(F469="","",VLOOKUP(F469,別表３!$B$9:$D$14,3,FALSE))</f>
        <v/>
      </c>
      <c r="M469" s="98"/>
      <c r="N469" s="98"/>
      <c r="O469" s="241">
        <f t="shared" si="48"/>
        <v>0</v>
      </c>
      <c r="P469" s="7">
        <f t="shared" si="55"/>
        <v>0</v>
      </c>
      <c r="Q469" s="7">
        <f t="shared" si="49"/>
        <v>0</v>
      </c>
      <c r="R469" s="7">
        <f t="shared" si="50"/>
        <v>0</v>
      </c>
      <c r="S469" s="7" t="str">
        <f t="shared" si="51"/>
        <v/>
      </c>
      <c r="T469" s="7" t="str">
        <f t="shared" si="52"/>
        <v/>
      </c>
    </row>
    <row r="470" spans="1:20" ht="15.95" hidden="1" customHeight="1">
      <c r="A470" s="239" t="s">
        <v>1614</v>
      </c>
      <c r="B470" s="105"/>
      <c r="C470" s="108"/>
      <c r="D470" s="108"/>
      <c r="E470" s="109"/>
      <c r="F470" s="109"/>
      <c r="G470" s="195">
        <f>VLOOKUP(E470,別表３!$B$9:$I$14,7,FALSE)</f>
        <v>0</v>
      </c>
      <c r="H470" s="195">
        <f>VLOOKUP($F470,別表３!$B$9:$I$14,7,FALSE)</f>
        <v>0</v>
      </c>
      <c r="I470" s="195">
        <f>VLOOKUP($F470,別表３!$B$9:$I$14,7,FALSE)</f>
        <v>0</v>
      </c>
      <c r="J470" s="195">
        <f>IF(F470=5,別表２!$E$4,0)</f>
        <v>0</v>
      </c>
      <c r="K470" s="195">
        <f>VLOOKUP($F470,別表３!$B$9:$I$14,5,FALSE)</f>
        <v>0</v>
      </c>
      <c r="L470" s="240" t="str">
        <f>IF(F470="","",VLOOKUP(F470,別表３!$B$9:$D$14,3,FALSE))</f>
        <v/>
      </c>
      <c r="M470" s="98"/>
      <c r="N470" s="98"/>
      <c r="O470" s="241">
        <f t="shared" si="48"/>
        <v>0</v>
      </c>
      <c r="P470" s="7">
        <f t="shared" si="55"/>
        <v>0</v>
      </c>
      <c r="Q470" s="7">
        <f t="shared" si="49"/>
        <v>0</v>
      </c>
      <c r="R470" s="7">
        <f t="shared" si="50"/>
        <v>0</v>
      </c>
      <c r="S470" s="7" t="str">
        <f t="shared" si="51"/>
        <v/>
      </c>
      <c r="T470" s="7" t="str">
        <f t="shared" si="52"/>
        <v/>
      </c>
    </row>
    <row r="471" spans="1:20" ht="15.95" hidden="1" customHeight="1">
      <c r="A471" s="239" t="s">
        <v>1615</v>
      </c>
      <c r="B471" s="105"/>
      <c r="C471" s="108"/>
      <c r="D471" s="108"/>
      <c r="E471" s="109"/>
      <c r="F471" s="109"/>
      <c r="G471" s="195">
        <f>VLOOKUP(E471,別表３!$B$9:$I$14,7,FALSE)</f>
        <v>0</v>
      </c>
      <c r="H471" s="195">
        <f>VLOOKUP($F471,別表３!$B$9:$I$14,7,FALSE)</f>
        <v>0</v>
      </c>
      <c r="I471" s="195">
        <f>VLOOKUP($F471,別表３!$B$9:$I$14,7,FALSE)</f>
        <v>0</v>
      </c>
      <c r="J471" s="195">
        <f>IF(F471=5,別表２!$E$4,0)</f>
        <v>0</v>
      </c>
      <c r="K471" s="195">
        <f>VLOOKUP($F471,別表３!$B$9:$I$14,5,FALSE)</f>
        <v>0</v>
      </c>
      <c r="L471" s="240" t="str">
        <f>IF(F471="","",VLOOKUP(F471,別表３!$B$9:$D$14,3,FALSE))</f>
        <v/>
      </c>
      <c r="M471" s="98"/>
      <c r="N471" s="98"/>
      <c r="O471" s="241">
        <f t="shared" si="48"/>
        <v>0</v>
      </c>
      <c r="P471" s="7">
        <f t="shared" si="55"/>
        <v>0</v>
      </c>
      <c r="Q471" s="7">
        <f t="shared" si="49"/>
        <v>0</v>
      </c>
      <c r="R471" s="7">
        <f t="shared" si="50"/>
        <v>0</v>
      </c>
      <c r="S471" s="7" t="str">
        <f t="shared" si="51"/>
        <v/>
      </c>
      <c r="T471" s="7" t="str">
        <f t="shared" si="52"/>
        <v/>
      </c>
    </row>
    <row r="472" spans="1:20" ht="15.95" hidden="1" customHeight="1">
      <c r="A472" s="239" t="s">
        <v>1616</v>
      </c>
      <c r="B472" s="105"/>
      <c r="C472" s="108"/>
      <c r="D472" s="108"/>
      <c r="E472" s="109"/>
      <c r="F472" s="109"/>
      <c r="G472" s="195">
        <f>VLOOKUP(E472,別表３!$B$9:$I$14,7,FALSE)</f>
        <v>0</v>
      </c>
      <c r="H472" s="195">
        <f>VLOOKUP($F472,別表３!$B$9:$I$14,7,FALSE)</f>
        <v>0</v>
      </c>
      <c r="I472" s="195">
        <f>VLOOKUP($F472,別表３!$B$9:$I$14,7,FALSE)</f>
        <v>0</v>
      </c>
      <c r="J472" s="195">
        <f>IF(F472=5,別表２!$E$4,0)</f>
        <v>0</v>
      </c>
      <c r="K472" s="195">
        <f>VLOOKUP($F472,別表３!$B$9:$I$14,5,FALSE)</f>
        <v>0</v>
      </c>
      <c r="L472" s="240" t="str">
        <f>IF(F472="","",VLOOKUP(F472,別表３!$B$9:$D$14,3,FALSE))</f>
        <v/>
      </c>
      <c r="M472" s="98"/>
      <c r="N472" s="98"/>
      <c r="O472" s="241">
        <f t="shared" si="48"/>
        <v>0</v>
      </c>
      <c r="P472" s="7">
        <f t="shared" si="55"/>
        <v>0</v>
      </c>
      <c r="Q472" s="7">
        <f t="shared" si="49"/>
        <v>0</v>
      </c>
      <c r="R472" s="7">
        <f t="shared" si="50"/>
        <v>0</v>
      </c>
      <c r="S472" s="7" t="str">
        <f t="shared" si="51"/>
        <v/>
      </c>
      <c r="T472" s="7" t="str">
        <f t="shared" si="52"/>
        <v/>
      </c>
    </row>
    <row r="473" spans="1:20" ht="15.95" hidden="1" customHeight="1">
      <c r="A473" s="239" t="s">
        <v>1617</v>
      </c>
      <c r="B473" s="105"/>
      <c r="C473" s="108"/>
      <c r="D473" s="108"/>
      <c r="E473" s="109"/>
      <c r="F473" s="109"/>
      <c r="G473" s="195">
        <f>VLOOKUP(E473,別表３!$B$9:$I$14,7,FALSE)</f>
        <v>0</v>
      </c>
      <c r="H473" s="195">
        <f>VLOOKUP($F473,別表３!$B$9:$I$14,7,FALSE)</f>
        <v>0</v>
      </c>
      <c r="I473" s="195">
        <f>VLOOKUP($F473,別表３!$B$9:$I$14,7,FALSE)</f>
        <v>0</v>
      </c>
      <c r="J473" s="195">
        <f>IF(F473=5,別表２!$E$4,0)</f>
        <v>0</v>
      </c>
      <c r="K473" s="195">
        <f>VLOOKUP($F473,別表３!$B$9:$I$14,5,FALSE)</f>
        <v>0</v>
      </c>
      <c r="L473" s="240" t="str">
        <f>IF(F473="","",VLOOKUP(F473,別表３!$B$9:$D$14,3,FALSE))</f>
        <v/>
      </c>
      <c r="M473" s="98"/>
      <c r="N473" s="98"/>
      <c r="O473" s="241">
        <f t="shared" si="48"/>
        <v>0</v>
      </c>
      <c r="P473" s="7">
        <f t="shared" si="55"/>
        <v>0</v>
      </c>
      <c r="Q473" s="7">
        <f t="shared" si="49"/>
        <v>0</v>
      </c>
      <c r="R473" s="7">
        <f t="shared" si="50"/>
        <v>0</v>
      </c>
      <c r="S473" s="7" t="str">
        <f t="shared" si="51"/>
        <v/>
      </c>
      <c r="T473" s="7" t="str">
        <f t="shared" si="52"/>
        <v/>
      </c>
    </row>
    <row r="474" spans="1:20" ht="15.95" hidden="1" customHeight="1">
      <c r="A474" s="239" t="s">
        <v>1618</v>
      </c>
      <c r="B474" s="105"/>
      <c r="C474" s="108"/>
      <c r="D474" s="108"/>
      <c r="E474" s="109"/>
      <c r="F474" s="109"/>
      <c r="G474" s="195">
        <f>VLOOKUP(E474,別表３!$B$9:$I$14,7,FALSE)</f>
        <v>0</v>
      </c>
      <c r="H474" s="195">
        <f>VLOOKUP($F474,別表３!$B$9:$I$14,7,FALSE)</f>
        <v>0</v>
      </c>
      <c r="I474" s="195">
        <f>VLOOKUP($F474,別表３!$B$9:$I$14,7,FALSE)</f>
        <v>0</v>
      </c>
      <c r="J474" s="195">
        <f>IF(F474=5,別表２!$E$4,0)</f>
        <v>0</v>
      </c>
      <c r="K474" s="195">
        <f>VLOOKUP($F474,別表３!$B$9:$I$14,5,FALSE)</f>
        <v>0</v>
      </c>
      <c r="L474" s="240" t="str">
        <f>IF(F474="","",VLOOKUP(F474,別表３!$B$9:$D$14,3,FALSE))</f>
        <v/>
      </c>
      <c r="M474" s="98"/>
      <c r="N474" s="98"/>
      <c r="O474" s="241">
        <f t="shared" si="48"/>
        <v>0</v>
      </c>
      <c r="P474" s="7">
        <f t="shared" si="55"/>
        <v>0</v>
      </c>
      <c r="Q474" s="7">
        <f t="shared" si="49"/>
        <v>0</v>
      </c>
      <c r="R474" s="7">
        <f t="shared" si="50"/>
        <v>0</v>
      </c>
      <c r="S474" s="7" t="str">
        <f t="shared" si="51"/>
        <v/>
      </c>
      <c r="T474" s="7" t="str">
        <f t="shared" si="52"/>
        <v/>
      </c>
    </row>
    <row r="475" spans="1:20" ht="15.95" hidden="1" customHeight="1">
      <c r="A475" s="239" t="s">
        <v>1619</v>
      </c>
      <c r="B475" s="105"/>
      <c r="C475" s="108"/>
      <c r="D475" s="108"/>
      <c r="E475" s="109"/>
      <c r="F475" s="109"/>
      <c r="G475" s="195">
        <f>VLOOKUP(E475,別表３!$B$9:$I$14,7,FALSE)</f>
        <v>0</v>
      </c>
      <c r="H475" s="195">
        <f>VLOOKUP($F475,別表３!$B$9:$I$14,7,FALSE)</f>
        <v>0</v>
      </c>
      <c r="I475" s="195">
        <f>VLOOKUP($F475,別表３!$B$9:$I$14,7,FALSE)</f>
        <v>0</v>
      </c>
      <c r="J475" s="195">
        <f>IF(F475=5,別表２!$E$4,0)</f>
        <v>0</v>
      </c>
      <c r="K475" s="195">
        <f>VLOOKUP($F475,別表３!$B$9:$I$14,5,FALSE)</f>
        <v>0</v>
      </c>
      <c r="L475" s="240" t="str">
        <f>IF(F475="","",VLOOKUP(F475,別表３!$B$9:$D$14,3,FALSE))</f>
        <v/>
      </c>
      <c r="M475" s="98"/>
      <c r="N475" s="98"/>
      <c r="O475" s="241">
        <f t="shared" si="48"/>
        <v>0</v>
      </c>
      <c r="P475" s="7">
        <f>IF(E475=5,G475,0)</f>
        <v>0</v>
      </c>
      <c r="Q475" s="7">
        <f t="shared" si="49"/>
        <v>0</v>
      </c>
      <c r="R475" s="7">
        <f t="shared" si="50"/>
        <v>0</v>
      </c>
      <c r="S475" s="7" t="str">
        <f t="shared" si="51"/>
        <v/>
      </c>
      <c r="T475" s="7" t="str">
        <f t="shared" si="52"/>
        <v/>
      </c>
    </row>
    <row r="476" spans="1:20" s="223" customFormat="1" ht="15.95" hidden="1" customHeight="1">
      <c r="A476" s="239" t="s">
        <v>1620</v>
      </c>
      <c r="B476" s="105"/>
      <c r="C476" s="108"/>
      <c r="D476" s="108"/>
      <c r="E476" s="108"/>
      <c r="F476" s="108"/>
      <c r="G476" s="243">
        <f>VLOOKUP(E476,別表３!$B$9:$I$14,7,FALSE)</f>
        <v>0</v>
      </c>
      <c r="H476" s="243">
        <f>VLOOKUP($F476,別表３!$B$9:$I$14,7,FALSE)</f>
        <v>0</v>
      </c>
      <c r="I476" s="243">
        <f>VLOOKUP($F476,別表３!$B$9:$I$14,7,FALSE)</f>
        <v>0</v>
      </c>
      <c r="J476" s="243">
        <f>IF(F476=5,別表２!$E$4,0)</f>
        <v>0</v>
      </c>
      <c r="K476" s="243">
        <f>VLOOKUP($F476,別表３!$B$9:$I$14,5,FALSE)</f>
        <v>0</v>
      </c>
      <c r="L476" s="244" t="str">
        <f>IF(F476="","",VLOOKUP(F476,別表３!$B$9:$D$14,3,FALSE))</f>
        <v/>
      </c>
      <c r="M476" s="103"/>
      <c r="N476" s="103"/>
      <c r="O476" s="245">
        <f t="shared" si="48"/>
        <v>0</v>
      </c>
      <c r="P476" s="7">
        <f t="shared" ref="P476:P491" si="56">IF(E476=5,G476,0)</f>
        <v>0</v>
      </c>
      <c r="Q476" s="7">
        <f t="shared" si="49"/>
        <v>0</v>
      </c>
      <c r="R476" s="7">
        <f t="shared" si="50"/>
        <v>0</v>
      </c>
      <c r="S476" s="7" t="str">
        <f t="shared" si="51"/>
        <v/>
      </c>
      <c r="T476" s="7" t="str">
        <f t="shared" si="52"/>
        <v/>
      </c>
    </row>
    <row r="477" spans="1:20" s="223" customFormat="1" ht="15.95" hidden="1" customHeight="1">
      <c r="A477" s="239" t="s">
        <v>1621</v>
      </c>
      <c r="B477" s="105"/>
      <c r="C477" s="108"/>
      <c r="D477" s="108"/>
      <c r="E477" s="108"/>
      <c r="F477" s="108"/>
      <c r="G477" s="243">
        <f>VLOOKUP(E477,別表３!$B$9:$I$14,7,FALSE)</f>
        <v>0</v>
      </c>
      <c r="H477" s="243">
        <f>VLOOKUP($F477,別表３!$B$9:$I$14,7,FALSE)</f>
        <v>0</v>
      </c>
      <c r="I477" s="243">
        <f>VLOOKUP($F477,別表３!$B$9:$I$14,7,FALSE)</f>
        <v>0</v>
      </c>
      <c r="J477" s="243">
        <f>IF(F477=5,別表２!$E$4,0)</f>
        <v>0</v>
      </c>
      <c r="K477" s="243">
        <f>VLOOKUP($F477,別表３!$B$9:$I$14,5,FALSE)</f>
        <v>0</v>
      </c>
      <c r="L477" s="244" t="str">
        <f>IF(F477="","",VLOOKUP(F477,別表３!$B$9:$D$14,3,FALSE))</f>
        <v/>
      </c>
      <c r="M477" s="103"/>
      <c r="N477" s="103"/>
      <c r="O477" s="245">
        <f t="shared" si="48"/>
        <v>0</v>
      </c>
      <c r="P477" s="7">
        <f t="shared" si="56"/>
        <v>0</v>
      </c>
      <c r="Q477" s="7">
        <f t="shared" si="49"/>
        <v>0</v>
      </c>
      <c r="R477" s="7">
        <f t="shared" si="50"/>
        <v>0</v>
      </c>
      <c r="S477" s="7" t="str">
        <f t="shared" si="51"/>
        <v/>
      </c>
      <c r="T477" s="7" t="str">
        <f t="shared" si="52"/>
        <v/>
      </c>
    </row>
    <row r="478" spans="1:20" s="223" customFormat="1" ht="15.95" hidden="1" customHeight="1">
      <c r="A478" s="239" t="s">
        <v>1622</v>
      </c>
      <c r="B478" s="105"/>
      <c r="C478" s="110"/>
      <c r="D478" s="110"/>
      <c r="E478" s="108"/>
      <c r="F478" s="108"/>
      <c r="G478" s="243">
        <f>VLOOKUP(E478,別表３!$B$9:$I$14,7,FALSE)</f>
        <v>0</v>
      </c>
      <c r="H478" s="243">
        <f>VLOOKUP($F478,別表３!$B$9:$I$14,7,FALSE)</f>
        <v>0</v>
      </c>
      <c r="I478" s="243">
        <f>VLOOKUP($F478,別表３!$B$9:$I$14,7,FALSE)</f>
        <v>0</v>
      </c>
      <c r="J478" s="243">
        <f>IF(F478=5,別表２!$E$4,0)</f>
        <v>0</v>
      </c>
      <c r="K478" s="243">
        <f>VLOOKUP($F478,別表３!$B$9:$I$14,5,FALSE)</f>
        <v>0</v>
      </c>
      <c r="L478" s="244" t="str">
        <f>IF(F478="","",VLOOKUP(F478,別表３!$B$9:$D$14,3,FALSE))</f>
        <v/>
      </c>
      <c r="M478" s="103"/>
      <c r="N478" s="103"/>
      <c r="O478" s="245">
        <f t="shared" si="48"/>
        <v>0</v>
      </c>
      <c r="P478" s="7">
        <f t="shared" si="56"/>
        <v>0</v>
      </c>
      <c r="Q478" s="7">
        <f t="shared" si="49"/>
        <v>0</v>
      </c>
      <c r="R478" s="7">
        <f t="shared" si="50"/>
        <v>0</v>
      </c>
      <c r="S478" s="7" t="str">
        <f t="shared" si="51"/>
        <v/>
      </c>
      <c r="T478" s="7" t="str">
        <f t="shared" si="52"/>
        <v/>
      </c>
    </row>
    <row r="479" spans="1:20" s="223" customFormat="1" ht="15.95" hidden="1" customHeight="1">
      <c r="A479" s="239" t="s">
        <v>1623</v>
      </c>
      <c r="B479" s="105"/>
      <c r="C479" s="108"/>
      <c r="D479" s="108"/>
      <c r="E479" s="108"/>
      <c r="F479" s="108"/>
      <c r="G479" s="243">
        <f>VLOOKUP(E479,別表３!$B$9:$I$14,7,FALSE)</f>
        <v>0</v>
      </c>
      <c r="H479" s="243">
        <f>VLOOKUP($F479,別表３!$B$9:$I$14,7,FALSE)</f>
        <v>0</v>
      </c>
      <c r="I479" s="243">
        <f>VLOOKUP($F479,別表３!$B$9:$I$14,7,FALSE)</f>
        <v>0</v>
      </c>
      <c r="J479" s="243">
        <f>IF(F479=5,別表２!$E$4,0)</f>
        <v>0</v>
      </c>
      <c r="K479" s="243">
        <f>VLOOKUP($F479,別表３!$B$9:$I$14,5,FALSE)</f>
        <v>0</v>
      </c>
      <c r="L479" s="244" t="str">
        <f>IF(F479="","",VLOOKUP(F479,別表３!$B$9:$D$14,3,FALSE))</f>
        <v/>
      </c>
      <c r="M479" s="103"/>
      <c r="N479" s="103"/>
      <c r="O479" s="245">
        <f t="shared" si="48"/>
        <v>0</v>
      </c>
      <c r="P479" s="7">
        <f t="shared" si="56"/>
        <v>0</v>
      </c>
      <c r="Q479" s="7">
        <f t="shared" si="49"/>
        <v>0</v>
      </c>
      <c r="R479" s="7">
        <f t="shared" si="50"/>
        <v>0</v>
      </c>
      <c r="S479" s="7" t="str">
        <f t="shared" si="51"/>
        <v/>
      </c>
      <c r="T479" s="7" t="str">
        <f t="shared" si="52"/>
        <v/>
      </c>
    </row>
    <row r="480" spans="1:20" ht="15.95" hidden="1" customHeight="1">
      <c r="A480" s="239" t="s">
        <v>1624</v>
      </c>
      <c r="B480" s="105"/>
      <c r="C480" s="108"/>
      <c r="D480" s="108"/>
      <c r="E480" s="109"/>
      <c r="F480" s="109"/>
      <c r="G480" s="195">
        <f>VLOOKUP(E480,別表３!$B$9:$I$14,7,FALSE)</f>
        <v>0</v>
      </c>
      <c r="H480" s="195">
        <f>VLOOKUP($F480,別表３!$B$9:$I$14,7,FALSE)</f>
        <v>0</v>
      </c>
      <c r="I480" s="195">
        <f>VLOOKUP($F480,別表３!$B$9:$I$14,7,FALSE)</f>
        <v>0</v>
      </c>
      <c r="J480" s="195">
        <f>IF(F480=5,別表２!$E$4,0)</f>
        <v>0</v>
      </c>
      <c r="K480" s="195">
        <f>VLOOKUP($F480,別表３!$B$9:$I$14,5,FALSE)</f>
        <v>0</v>
      </c>
      <c r="L480" s="240" t="str">
        <f>IF(F480="","",VLOOKUP(F480,別表３!$B$9:$D$14,3,FALSE))</f>
        <v/>
      </c>
      <c r="M480" s="98"/>
      <c r="N480" s="98"/>
      <c r="O480" s="241">
        <f t="shared" si="48"/>
        <v>0</v>
      </c>
      <c r="P480" s="7">
        <f t="shared" si="56"/>
        <v>0</v>
      </c>
      <c r="Q480" s="7">
        <f t="shared" si="49"/>
        <v>0</v>
      </c>
      <c r="R480" s="7">
        <f t="shared" si="50"/>
        <v>0</v>
      </c>
      <c r="S480" s="7" t="str">
        <f t="shared" si="51"/>
        <v/>
      </c>
      <c r="T480" s="7" t="str">
        <f t="shared" si="52"/>
        <v/>
      </c>
    </row>
    <row r="481" spans="1:20" ht="15.95" hidden="1" customHeight="1">
      <c r="A481" s="239" t="s">
        <v>1625</v>
      </c>
      <c r="B481" s="105"/>
      <c r="C481" s="108"/>
      <c r="D481" s="108"/>
      <c r="E481" s="109"/>
      <c r="F481" s="109"/>
      <c r="G481" s="195">
        <f>VLOOKUP(E481,別表３!$B$9:$I$14,7,FALSE)</f>
        <v>0</v>
      </c>
      <c r="H481" s="195">
        <f>VLOOKUP($F481,別表３!$B$9:$I$14,7,FALSE)</f>
        <v>0</v>
      </c>
      <c r="I481" s="195">
        <f>VLOOKUP($F481,別表３!$B$9:$I$14,7,FALSE)</f>
        <v>0</v>
      </c>
      <c r="J481" s="195">
        <f>IF(F481=5,別表２!$E$4,0)</f>
        <v>0</v>
      </c>
      <c r="K481" s="195">
        <f>VLOOKUP($F481,別表３!$B$9:$I$14,5,FALSE)</f>
        <v>0</v>
      </c>
      <c r="L481" s="240" t="str">
        <f>IF(F481="","",VLOOKUP(F481,別表３!$B$9:$D$14,3,FALSE))</f>
        <v/>
      </c>
      <c r="M481" s="98"/>
      <c r="N481" s="98"/>
      <c r="O481" s="241">
        <f t="shared" si="48"/>
        <v>0</v>
      </c>
      <c r="P481" s="7">
        <f t="shared" si="56"/>
        <v>0</v>
      </c>
      <c r="Q481" s="7">
        <f t="shared" si="49"/>
        <v>0</v>
      </c>
      <c r="R481" s="7">
        <f t="shared" si="50"/>
        <v>0</v>
      </c>
      <c r="S481" s="7" t="str">
        <f t="shared" si="51"/>
        <v/>
      </c>
      <c r="T481" s="7" t="str">
        <f t="shared" si="52"/>
        <v/>
      </c>
    </row>
    <row r="482" spans="1:20" ht="15.95" hidden="1" customHeight="1">
      <c r="A482" s="239" t="s">
        <v>1626</v>
      </c>
      <c r="B482" s="105"/>
      <c r="C482" s="108"/>
      <c r="D482" s="108"/>
      <c r="E482" s="109"/>
      <c r="F482" s="109"/>
      <c r="G482" s="195">
        <f>VLOOKUP(E482,別表３!$B$9:$I$14,7,FALSE)</f>
        <v>0</v>
      </c>
      <c r="H482" s="195">
        <f>VLOOKUP($F482,別表３!$B$9:$I$14,7,FALSE)</f>
        <v>0</v>
      </c>
      <c r="I482" s="195">
        <f>VLOOKUP($F482,別表３!$B$9:$I$14,7,FALSE)</f>
        <v>0</v>
      </c>
      <c r="J482" s="195">
        <f>IF(F482=5,別表２!$E$4,0)</f>
        <v>0</v>
      </c>
      <c r="K482" s="195">
        <f>VLOOKUP($F482,別表３!$B$9:$I$14,5,FALSE)</f>
        <v>0</v>
      </c>
      <c r="L482" s="240" t="str">
        <f>IF(F482="","",VLOOKUP(F482,別表３!$B$9:$D$14,3,FALSE))</f>
        <v/>
      </c>
      <c r="M482" s="98"/>
      <c r="N482" s="98"/>
      <c r="O482" s="241">
        <f t="shared" si="48"/>
        <v>0</v>
      </c>
      <c r="P482" s="7">
        <f t="shared" si="56"/>
        <v>0</v>
      </c>
      <c r="Q482" s="7">
        <f t="shared" si="49"/>
        <v>0</v>
      </c>
      <c r="R482" s="7">
        <f t="shared" si="50"/>
        <v>0</v>
      </c>
      <c r="S482" s="7" t="str">
        <f t="shared" si="51"/>
        <v/>
      </c>
      <c r="T482" s="7" t="str">
        <f t="shared" si="52"/>
        <v/>
      </c>
    </row>
    <row r="483" spans="1:20" ht="15.95" hidden="1" customHeight="1">
      <c r="A483" s="239" t="s">
        <v>1627</v>
      </c>
      <c r="B483" s="105"/>
      <c r="C483" s="108"/>
      <c r="D483" s="108"/>
      <c r="E483" s="109"/>
      <c r="F483" s="109"/>
      <c r="G483" s="195">
        <f>VLOOKUP(E483,別表３!$B$9:$I$14,7,FALSE)</f>
        <v>0</v>
      </c>
      <c r="H483" s="195">
        <f>VLOOKUP($F483,別表３!$B$9:$I$14,7,FALSE)</f>
        <v>0</v>
      </c>
      <c r="I483" s="195">
        <f>VLOOKUP($F483,別表３!$B$9:$I$14,7,FALSE)</f>
        <v>0</v>
      </c>
      <c r="J483" s="195">
        <f>IF(F483=5,別表２!$E$4,0)</f>
        <v>0</v>
      </c>
      <c r="K483" s="195">
        <f>VLOOKUP($F483,別表３!$B$9:$I$14,5,FALSE)</f>
        <v>0</v>
      </c>
      <c r="L483" s="240" t="str">
        <f>IF(F483="","",VLOOKUP(F483,別表３!$B$9:$D$14,3,FALSE))</f>
        <v/>
      </c>
      <c r="M483" s="98"/>
      <c r="N483" s="98"/>
      <c r="O483" s="241">
        <f t="shared" si="48"/>
        <v>0</v>
      </c>
      <c r="P483" s="7">
        <f t="shared" si="56"/>
        <v>0</v>
      </c>
      <c r="Q483" s="7">
        <f t="shared" si="49"/>
        <v>0</v>
      </c>
      <c r="R483" s="7">
        <f t="shared" si="50"/>
        <v>0</v>
      </c>
      <c r="S483" s="7" t="str">
        <f t="shared" si="51"/>
        <v/>
      </c>
      <c r="T483" s="7" t="str">
        <f t="shared" si="52"/>
        <v/>
      </c>
    </row>
    <row r="484" spans="1:20" ht="15.95" hidden="1" customHeight="1">
      <c r="A484" s="239" t="s">
        <v>1628</v>
      </c>
      <c r="B484" s="105"/>
      <c r="C484" s="108"/>
      <c r="D484" s="108"/>
      <c r="E484" s="109"/>
      <c r="F484" s="109"/>
      <c r="G484" s="195">
        <f>VLOOKUP(E484,別表３!$B$9:$I$14,7,FALSE)</f>
        <v>0</v>
      </c>
      <c r="H484" s="195">
        <f>VLOOKUP($F484,別表３!$B$9:$I$14,7,FALSE)</f>
        <v>0</v>
      </c>
      <c r="I484" s="195">
        <f>VLOOKUP($F484,別表３!$B$9:$I$14,7,FALSE)</f>
        <v>0</v>
      </c>
      <c r="J484" s="195">
        <f>IF(F484=5,別表２!$E$4,0)</f>
        <v>0</v>
      </c>
      <c r="K484" s="195">
        <f>VLOOKUP($F484,別表３!$B$9:$I$14,5,FALSE)</f>
        <v>0</v>
      </c>
      <c r="L484" s="240" t="str">
        <f>IF(F484="","",VLOOKUP(F484,別表３!$B$9:$D$14,3,FALSE))</f>
        <v/>
      </c>
      <c r="M484" s="98"/>
      <c r="N484" s="98"/>
      <c r="O484" s="241">
        <f t="shared" si="48"/>
        <v>0</v>
      </c>
      <c r="P484" s="7">
        <f t="shared" si="56"/>
        <v>0</v>
      </c>
      <c r="Q484" s="7">
        <f t="shared" si="49"/>
        <v>0</v>
      </c>
      <c r="R484" s="7">
        <f t="shared" si="50"/>
        <v>0</v>
      </c>
      <c r="S484" s="7" t="str">
        <f t="shared" si="51"/>
        <v/>
      </c>
      <c r="T484" s="7" t="str">
        <f t="shared" si="52"/>
        <v/>
      </c>
    </row>
    <row r="485" spans="1:20" ht="15.95" hidden="1" customHeight="1">
      <c r="A485" s="239" t="s">
        <v>1629</v>
      </c>
      <c r="B485" s="105"/>
      <c r="C485" s="108"/>
      <c r="D485" s="108"/>
      <c r="E485" s="109"/>
      <c r="F485" s="109"/>
      <c r="G485" s="195">
        <f>VLOOKUP(E485,別表３!$B$9:$I$14,7,FALSE)</f>
        <v>0</v>
      </c>
      <c r="H485" s="195">
        <f>VLOOKUP($F485,別表３!$B$9:$I$14,7,FALSE)</f>
        <v>0</v>
      </c>
      <c r="I485" s="195">
        <f>VLOOKUP($F485,別表３!$B$9:$I$14,7,FALSE)</f>
        <v>0</v>
      </c>
      <c r="J485" s="195">
        <f>IF(F485=5,別表２!$E$4,0)</f>
        <v>0</v>
      </c>
      <c r="K485" s="195">
        <f>VLOOKUP($F485,別表３!$B$9:$I$14,5,FALSE)</f>
        <v>0</v>
      </c>
      <c r="L485" s="240" t="str">
        <f>IF(F485="","",VLOOKUP(F485,別表３!$B$9:$D$14,3,FALSE))</f>
        <v/>
      </c>
      <c r="M485" s="98"/>
      <c r="N485" s="98"/>
      <c r="O485" s="241">
        <f t="shared" si="48"/>
        <v>0</v>
      </c>
      <c r="P485" s="7">
        <f t="shared" si="56"/>
        <v>0</v>
      </c>
      <c r="Q485" s="7">
        <f t="shared" si="49"/>
        <v>0</v>
      </c>
      <c r="R485" s="7">
        <f t="shared" si="50"/>
        <v>0</v>
      </c>
      <c r="S485" s="7" t="str">
        <f t="shared" si="51"/>
        <v/>
      </c>
      <c r="T485" s="7" t="str">
        <f t="shared" si="52"/>
        <v/>
      </c>
    </row>
    <row r="486" spans="1:20" ht="15.95" hidden="1" customHeight="1">
      <c r="A486" s="239" t="s">
        <v>1630</v>
      </c>
      <c r="B486" s="105"/>
      <c r="C486" s="109"/>
      <c r="D486" s="109"/>
      <c r="E486" s="109"/>
      <c r="F486" s="109"/>
      <c r="G486" s="195">
        <f>VLOOKUP(E486,別表３!$B$9:$I$14,7,FALSE)</f>
        <v>0</v>
      </c>
      <c r="H486" s="195">
        <f>VLOOKUP($F486,別表３!$B$9:$I$14,7,FALSE)</f>
        <v>0</v>
      </c>
      <c r="I486" s="195">
        <f>VLOOKUP($F486,別表３!$B$9:$I$14,7,FALSE)</f>
        <v>0</v>
      </c>
      <c r="J486" s="195">
        <f>IF(F486=5,別表２!$E$4,0)</f>
        <v>0</v>
      </c>
      <c r="K486" s="195">
        <f>VLOOKUP($F486,別表３!$B$9:$I$14,5,FALSE)</f>
        <v>0</v>
      </c>
      <c r="L486" s="240" t="str">
        <f>IF(F486="","",VLOOKUP(F486,別表３!$B$9:$D$14,3,FALSE))</f>
        <v/>
      </c>
      <c r="M486" s="98"/>
      <c r="N486" s="98"/>
      <c r="O486" s="241">
        <f t="shared" si="48"/>
        <v>0</v>
      </c>
      <c r="P486" s="7">
        <f t="shared" si="56"/>
        <v>0</v>
      </c>
      <c r="Q486" s="7">
        <f t="shared" si="49"/>
        <v>0</v>
      </c>
      <c r="R486" s="7">
        <f t="shared" si="50"/>
        <v>0</v>
      </c>
      <c r="S486" s="7" t="str">
        <f t="shared" si="51"/>
        <v/>
      </c>
      <c r="T486" s="7" t="str">
        <f t="shared" si="52"/>
        <v/>
      </c>
    </row>
    <row r="487" spans="1:20" ht="15.95" hidden="1" customHeight="1">
      <c r="A487" s="239" t="s">
        <v>1631</v>
      </c>
      <c r="B487" s="105"/>
      <c r="C487" s="109"/>
      <c r="D487" s="109"/>
      <c r="E487" s="109"/>
      <c r="F487" s="109"/>
      <c r="G487" s="195">
        <f>VLOOKUP(E487,別表３!$B$9:$I$14,7,FALSE)</f>
        <v>0</v>
      </c>
      <c r="H487" s="195">
        <f>VLOOKUP($F487,別表３!$B$9:$I$14,7,FALSE)</f>
        <v>0</v>
      </c>
      <c r="I487" s="195">
        <f>VLOOKUP($F487,別表３!$B$9:$I$14,7,FALSE)</f>
        <v>0</v>
      </c>
      <c r="J487" s="195">
        <f>IF(F487=5,別表２!$E$4,0)</f>
        <v>0</v>
      </c>
      <c r="K487" s="195">
        <f>VLOOKUP($F487,別表３!$B$9:$I$14,5,FALSE)</f>
        <v>0</v>
      </c>
      <c r="L487" s="240" t="str">
        <f>IF(F487="","",VLOOKUP(F487,別表３!$B$9:$D$14,3,FALSE))</f>
        <v/>
      </c>
      <c r="M487" s="98"/>
      <c r="N487" s="98"/>
      <c r="O487" s="241">
        <f t="shared" si="48"/>
        <v>0</v>
      </c>
      <c r="P487" s="7">
        <f t="shared" si="56"/>
        <v>0</v>
      </c>
      <c r="Q487" s="7">
        <f t="shared" si="49"/>
        <v>0</v>
      </c>
      <c r="R487" s="7">
        <f t="shared" si="50"/>
        <v>0</v>
      </c>
      <c r="S487" s="7" t="str">
        <f t="shared" si="51"/>
        <v/>
      </c>
      <c r="T487" s="7" t="str">
        <f t="shared" si="52"/>
        <v/>
      </c>
    </row>
    <row r="488" spans="1:20" ht="15.95" hidden="1" customHeight="1">
      <c r="A488" s="239" t="s">
        <v>1632</v>
      </c>
      <c r="B488" s="105"/>
      <c r="C488" s="109"/>
      <c r="D488" s="109"/>
      <c r="E488" s="109"/>
      <c r="F488" s="109"/>
      <c r="G488" s="195">
        <f>VLOOKUP(E488,別表３!$B$9:$I$14,7,FALSE)</f>
        <v>0</v>
      </c>
      <c r="H488" s="195">
        <f>VLOOKUP($F488,別表３!$B$9:$I$14,7,FALSE)</f>
        <v>0</v>
      </c>
      <c r="I488" s="195">
        <f>VLOOKUP($F488,別表３!$B$9:$I$14,7,FALSE)</f>
        <v>0</v>
      </c>
      <c r="J488" s="195">
        <f>IF(F488=5,別表２!$E$4,0)</f>
        <v>0</v>
      </c>
      <c r="K488" s="195">
        <f>VLOOKUP($F488,別表３!$B$9:$I$14,5,FALSE)</f>
        <v>0</v>
      </c>
      <c r="L488" s="240" t="str">
        <f>IF(F488="","",VLOOKUP(F488,別表３!$B$9:$D$14,3,FALSE))</f>
        <v/>
      </c>
      <c r="M488" s="98"/>
      <c r="N488" s="98"/>
      <c r="O488" s="241">
        <f t="shared" si="48"/>
        <v>0</v>
      </c>
      <c r="P488" s="7">
        <f t="shared" si="56"/>
        <v>0</v>
      </c>
      <c r="Q488" s="7">
        <f t="shared" si="49"/>
        <v>0</v>
      </c>
      <c r="R488" s="7">
        <f t="shared" si="50"/>
        <v>0</v>
      </c>
      <c r="S488" s="7" t="str">
        <f t="shared" si="51"/>
        <v/>
      </c>
      <c r="T488" s="7" t="str">
        <f t="shared" si="52"/>
        <v/>
      </c>
    </row>
    <row r="489" spans="1:20" ht="15.95" hidden="1" customHeight="1">
      <c r="A489" s="239" t="s">
        <v>1633</v>
      </c>
      <c r="B489" s="105"/>
      <c r="C489" s="109"/>
      <c r="D489" s="109"/>
      <c r="E489" s="109"/>
      <c r="F489" s="109"/>
      <c r="G489" s="195">
        <f>VLOOKUP(E489,別表３!$B$9:$I$14,7,FALSE)</f>
        <v>0</v>
      </c>
      <c r="H489" s="195">
        <f>VLOOKUP($F489,別表３!$B$9:$I$14,7,FALSE)</f>
        <v>0</v>
      </c>
      <c r="I489" s="195">
        <f>VLOOKUP($F489,別表３!$B$9:$I$14,7,FALSE)</f>
        <v>0</v>
      </c>
      <c r="J489" s="195">
        <f>IF(F489=5,別表２!$E$4,0)</f>
        <v>0</v>
      </c>
      <c r="K489" s="195">
        <f>VLOOKUP($F489,別表３!$B$9:$I$14,5,FALSE)</f>
        <v>0</v>
      </c>
      <c r="L489" s="240" t="str">
        <f>IF(F489="","",VLOOKUP(F489,別表３!$B$9:$D$14,3,FALSE))</f>
        <v/>
      </c>
      <c r="M489" s="98"/>
      <c r="N489" s="98"/>
      <c r="O489" s="241">
        <f t="shared" si="48"/>
        <v>0</v>
      </c>
      <c r="P489" s="7">
        <f t="shared" si="56"/>
        <v>0</v>
      </c>
      <c r="Q489" s="7">
        <f t="shared" si="49"/>
        <v>0</v>
      </c>
      <c r="R489" s="7">
        <f t="shared" si="50"/>
        <v>0</v>
      </c>
      <c r="S489" s="7" t="str">
        <f t="shared" si="51"/>
        <v/>
      </c>
      <c r="T489" s="7" t="str">
        <f t="shared" si="52"/>
        <v/>
      </c>
    </row>
    <row r="490" spans="1:20" ht="15.95" hidden="1" customHeight="1">
      <c r="A490" s="239" t="s">
        <v>1634</v>
      </c>
      <c r="B490" s="105"/>
      <c r="C490" s="109"/>
      <c r="D490" s="109"/>
      <c r="E490" s="109"/>
      <c r="F490" s="109"/>
      <c r="G490" s="195">
        <f>VLOOKUP(E490,別表３!$B$9:$I$14,7,FALSE)</f>
        <v>0</v>
      </c>
      <c r="H490" s="195">
        <f>VLOOKUP($F490,別表３!$B$9:$I$14,7,FALSE)</f>
        <v>0</v>
      </c>
      <c r="I490" s="195">
        <f>VLOOKUP($F490,別表３!$B$9:$I$14,7,FALSE)</f>
        <v>0</v>
      </c>
      <c r="J490" s="195">
        <f>IF(F490=5,別表２!$E$4,0)</f>
        <v>0</v>
      </c>
      <c r="K490" s="195">
        <f>VLOOKUP($F490,別表３!$B$9:$I$14,5,FALSE)</f>
        <v>0</v>
      </c>
      <c r="L490" s="240" t="str">
        <f>IF(F490="","",VLOOKUP(F490,別表３!$B$9:$D$14,3,FALSE))</f>
        <v/>
      </c>
      <c r="M490" s="98"/>
      <c r="N490" s="98"/>
      <c r="O490" s="241">
        <f t="shared" si="48"/>
        <v>0</v>
      </c>
      <c r="P490" s="7">
        <f t="shared" si="56"/>
        <v>0</v>
      </c>
      <c r="Q490" s="7">
        <f t="shared" si="49"/>
        <v>0</v>
      </c>
      <c r="R490" s="7">
        <f t="shared" si="50"/>
        <v>0</v>
      </c>
      <c r="S490" s="7" t="str">
        <f t="shared" si="51"/>
        <v/>
      </c>
      <c r="T490" s="7" t="str">
        <f t="shared" si="52"/>
        <v/>
      </c>
    </row>
    <row r="491" spans="1:20" ht="15.95" hidden="1" customHeight="1">
      <c r="A491" s="239" t="s">
        <v>1635</v>
      </c>
      <c r="B491" s="105"/>
      <c r="C491" s="109"/>
      <c r="D491" s="109"/>
      <c r="E491" s="109"/>
      <c r="F491" s="109"/>
      <c r="G491" s="195">
        <f>VLOOKUP(E491,別表３!$B$9:$I$14,7,FALSE)</f>
        <v>0</v>
      </c>
      <c r="H491" s="195">
        <f>VLOOKUP($F491,別表３!$B$9:$I$14,7,FALSE)</f>
        <v>0</v>
      </c>
      <c r="I491" s="195">
        <f>VLOOKUP($F491,別表３!$B$9:$I$14,7,FALSE)</f>
        <v>0</v>
      </c>
      <c r="J491" s="195">
        <f>IF(F491=5,別表２!$E$4,0)</f>
        <v>0</v>
      </c>
      <c r="K491" s="195">
        <f>VLOOKUP($F491,別表３!$B$9:$I$14,5,FALSE)</f>
        <v>0</v>
      </c>
      <c r="L491" s="240" t="str">
        <f>IF(F491="","",VLOOKUP(F491,別表３!$B$9:$D$14,3,FALSE))</f>
        <v/>
      </c>
      <c r="M491" s="98"/>
      <c r="N491" s="98"/>
      <c r="O491" s="241">
        <f t="shared" si="48"/>
        <v>0</v>
      </c>
      <c r="P491" s="7">
        <f t="shared" si="56"/>
        <v>0</v>
      </c>
      <c r="Q491" s="7">
        <f t="shared" si="49"/>
        <v>0</v>
      </c>
      <c r="R491" s="7">
        <f t="shared" si="50"/>
        <v>0</v>
      </c>
      <c r="S491" s="7" t="str">
        <f t="shared" si="51"/>
        <v/>
      </c>
      <c r="T491" s="7" t="str">
        <f t="shared" si="52"/>
        <v/>
      </c>
    </row>
    <row r="492" spans="1:20" ht="15.95" hidden="1" customHeight="1">
      <c r="A492" s="239" t="s">
        <v>1636</v>
      </c>
      <c r="B492" s="105"/>
      <c r="C492" s="108"/>
      <c r="D492" s="108"/>
      <c r="E492" s="109"/>
      <c r="F492" s="109"/>
      <c r="G492" s="195">
        <f>VLOOKUP(E492,別表３!$B$9:$I$14,7,FALSE)</f>
        <v>0</v>
      </c>
      <c r="H492" s="195">
        <f>VLOOKUP($F492,別表３!$B$9:$I$14,7,FALSE)</f>
        <v>0</v>
      </c>
      <c r="I492" s="195">
        <f>VLOOKUP($F492,別表３!$B$9:$I$14,7,FALSE)</f>
        <v>0</v>
      </c>
      <c r="J492" s="195">
        <f>IF(F492=5,別表２!$E$4,0)</f>
        <v>0</v>
      </c>
      <c r="K492" s="195">
        <f>VLOOKUP($F492,別表３!$B$9:$I$14,5,FALSE)</f>
        <v>0</v>
      </c>
      <c r="L492" s="240" t="str">
        <f>IF(F492="","",VLOOKUP(F492,別表３!$B$9:$D$14,3,FALSE))</f>
        <v/>
      </c>
      <c r="M492" s="98"/>
      <c r="N492" s="98"/>
      <c r="O492" s="241">
        <f t="shared" si="24"/>
        <v>0</v>
      </c>
      <c r="P492" s="7">
        <f t="shared" si="29"/>
        <v>0</v>
      </c>
      <c r="Q492" s="7">
        <f t="shared" si="25"/>
        <v>0</v>
      </c>
      <c r="R492" s="7">
        <f t="shared" si="26"/>
        <v>0</v>
      </c>
      <c r="S492" s="7" t="str">
        <f t="shared" si="27"/>
        <v/>
      </c>
      <c r="T492" s="7" t="str">
        <f t="shared" si="28"/>
        <v/>
      </c>
    </row>
    <row r="493" spans="1:20" ht="15.95" hidden="1" customHeight="1">
      <c r="A493" s="239" t="s">
        <v>1637</v>
      </c>
      <c r="B493" s="105"/>
      <c r="C493" s="109"/>
      <c r="D493" s="109"/>
      <c r="E493" s="109"/>
      <c r="F493" s="109"/>
      <c r="G493" s="195">
        <f>VLOOKUP(E493,別表３!$B$9:$I$14,7,FALSE)</f>
        <v>0</v>
      </c>
      <c r="H493" s="195">
        <f>VLOOKUP($F493,別表３!$B$9:$I$14,7,FALSE)</f>
        <v>0</v>
      </c>
      <c r="I493" s="195">
        <f>VLOOKUP($F493,別表３!$B$9:$I$14,7,FALSE)</f>
        <v>0</v>
      </c>
      <c r="J493" s="195">
        <f>IF(F493=5,別表２!$E$4,0)</f>
        <v>0</v>
      </c>
      <c r="K493" s="195">
        <f>VLOOKUP($F493,別表３!$B$9:$I$14,5,FALSE)</f>
        <v>0</v>
      </c>
      <c r="L493" s="240" t="str">
        <f>IF(F493="","",VLOOKUP(F493,別表３!$B$9:$D$14,3,FALSE))</f>
        <v/>
      </c>
      <c r="M493" s="98"/>
      <c r="N493" s="98"/>
      <c r="O493" s="241">
        <f t="shared" si="24"/>
        <v>0</v>
      </c>
      <c r="P493" s="7">
        <f t="shared" si="29"/>
        <v>0</v>
      </c>
      <c r="Q493" s="7">
        <f t="shared" si="25"/>
        <v>0</v>
      </c>
      <c r="R493" s="7">
        <f t="shared" si="26"/>
        <v>0</v>
      </c>
      <c r="S493" s="7" t="str">
        <f t="shared" si="27"/>
        <v/>
      </c>
      <c r="T493" s="7" t="str">
        <f t="shared" si="28"/>
        <v/>
      </c>
    </row>
    <row r="494" spans="1:20" ht="15.95" hidden="1" customHeight="1">
      <c r="A494" s="239" t="s">
        <v>1638</v>
      </c>
      <c r="B494" s="105"/>
      <c r="C494" s="109"/>
      <c r="D494" s="109"/>
      <c r="E494" s="109"/>
      <c r="F494" s="109"/>
      <c r="G494" s="195">
        <f>VLOOKUP(E494,別表３!$B$9:$I$14,7,FALSE)</f>
        <v>0</v>
      </c>
      <c r="H494" s="195">
        <f>VLOOKUP($F494,別表３!$B$9:$I$14,7,FALSE)</f>
        <v>0</v>
      </c>
      <c r="I494" s="195">
        <f>VLOOKUP($F494,別表３!$B$9:$I$14,7,FALSE)</f>
        <v>0</v>
      </c>
      <c r="J494" s="195">
        <f>IF(F494=5,別表２!$E$4,0)</f>
        <v>0</v>
      </c>
      <c r="K494" s="195">
        <f>VLOOKUP($F494,別表３!$B$9:$I$14,5,FALSE)</f>
        <v>0</v>
      </c>
      <c r="L494" s="240" t="str">
        <f>IF(F494="","",VLOOKUP(F494,別表３!$B$9:$D$14,3,FALSE))</f>
        <v/>
      </c>
      <c r="M494" s="98"/>
      <c r="N494" s="98"/>
      <c r="O494" s="241">
        <f t="shared" si="24"/>
        <v>0</v>
      </c>
      <c r="P494" s="7">
        <f t="shared" si="29"/>
        <v>0</v>
      </c>
      <c r="Q494" s="7">
        <f t="shared" si="25"/>
        <v>0</v>
      </c>
      <c r="R494" s="7">
        <f t="shared" si="26"/>
        <v>0</v>
      </c>
      <c r="S494" s="7" t="str">
        <f t="shared" si="27"/>
        <v/>
      </c>
      <c r="T494" s="7" t="str">
        <f t="shared" si="28"/>
        <v/>
      </c>
    </row>
    <row r="495" spans="1:20" ht="15.95" hidden="1" customHeight="1">
      <c r="A495" s="239" t="s">
        <v>1639</v>
      </c>
      <c r="B495" s="105"/>
      <c r="C495" s="109"/>
      <c r="D495" s="109"/>
      <c r="E495" s="109"/>
      <c r="F495" s="109"/>
      <c r="G495" s="195">
        <f>VLOOKUP(E495,別表３!$B$9:$I$14,7,FALSE)</f>
        <v>0</v>
      </c>
      <c r="H495" s="195">
        <f>VLOOKUP($F495,別表３!$B$9:$I$14,7,FALSE)</f>
        <v>0</v>
      </c>
      <c r="I495" s="195">
        <f>VLOOKUP($F495,別表３!$B$9:$I$14,7,FALSE)</f>
        <v>0</v>
      </c>
      <c r="J495" s="195">
        <f>IF(F495=5,別表２!$E$4,0)</f>
        <v>0</v>
      </c>
      <c r="K495" s="195">
        <f>VLOOKUP($F495,別表３!$B$9:$I$14,5,FALSE)</f>
        <v>0</v>
      </c>
      <c r="L495" s="240" t="str">
        <f>IF(F495="","",VLOOKUP(F495,別表３!$B$9:$D$14,3,FALSE))</f>
        <v/>
      </c>
      <c r="M495" s="98"/>
      <c r="N495" s="98"/>
      <c r="O495" s="241">
        <f t="shared" si="24"/>
        <v>0</v>
      </c>
      <c r="P495" s="7">
        <f t="shared" si="29"/>
        <v>0</v>
      </c>
      <c r="Q495" s="7">
        <f t="shared" si="25"/>
        <v>0</v>
      </c>
      <c r="R495" s="7">
        <f t="shared" si="26"/>
        <v>0</v>
      </c>
      <c r="S495" s="7" t="str">
        <f t="shared" si="27"/>
        <v/>
      </c>
      <c r="T495" s="7" t="str">
        <f t="shared" si="28"/>
        <v/>
      </c>
    </row>
    <row r="496" spans="1:20" ht="15.95" hidden="1" customHeight="1">
      <c r="A496" s="239" t="s">
        <v>1640</v>
      </c>
      <c r="B496" s="105"/>
      <c r="C496" s="109"/>
      <c r="D496" s="109"/>
      <c r="E496" s="109"/>
      <c r="F496" s="109"/>
      <c r="G496" s="195">
        <f>VLOOKUP(E496,別表３!$B$9:$I$14,7,FALSE)</f>
        <v>0</v>
      </c>
      <c r="H496" s="195">
        <f>VLOOKUP($F496,別表３!$B$9:$I$14,7,FALSE)</f>
        <v>0</v>
      </c>
      <c r="I496" s="195">
        <f>VLOOKUP($F496,別表３!$B$9:$I$14,7,FALSE)</f>
        <v>0</v>
      </c>
      <c r="J496" s="195">
        <f>IF(F496=5,別表２!$E$4,0)</f>
        <v>0</v>
      </c>
      <c r="K496" s="195">
        <f>VLOOKUP($F496,別表３!$B$9:$I$14,5,FALSE)</f>
        <v>0</v>
      </c>
      <c r="L496" s="240" t="str">
        <f>IF(F496="","",VLOOKUP(F496,別表３!$B$9:$D$14,3,FALSE))</f>
        <v/>
      </c>
      <c r="M496" s="98"/>
      <c r="N496" s="98"/>
      <c r="O496" s="241">
        <f t="shared" si="24"/>
        <v>0</v>
      </c>
      <c r="P496" s="7">
        <f t="shared" si="29"/>
        <v>0</v>
      </c>
      <c r="Q496" s="7">
        <f t="shared" si="25"/>
        <v>0</v>
      </c>
      <c r="R496" s="7">
        <f t="shared" si="26"/>
        <v>0</v>
      </c>
      <c r="S496" s="7" t="str">
        <f t="shared" si="27"/>
        <v/>
      </c>
      <c r="T496" s="7" t="str">
        <f t="shared" si="28"/>
        <v/>
      </c>
    </row>
    <row r="497" spans="1:20" ht="15.95" hidden="1" customHeight="1">
      <c r="A497" s="239" t="s">
        <v>1641</v>
      </c>
      <c r="B497" s="105"/>
      <c r="C497" s="109"/>
      <c r="D497" s="109"/>
      <c r="E497" s="109"/>
      <c r="F497" s="109"/>
      <c r="G497" s="195">
        <f>VLOOKUP(E497,別表３!$B$9:$I$14,7,FALSE)</f>
        <v>0</v>
      </c>
      <c r="H497" s="195">
        <f>VLOOKUP($F497,別表３!$B$9:$I$14,7,FALSE)</f>
        <v>0</v>
      </c>
      <c r="I497" s="195">
        <f>VLOOKUP($F497,別表３!$B$9:$I$14,7,FALSE)</f>
        <v>0</v>
      </c>
      <c r="J497" s="195">
        <f>IF(F497=5,別表２!$E$4,0)</f>
        <v>0</v>
      </c>
      <c r="K497" s="195">
        <f>VLOOKUP($F497,別表３!$B$9:$I$14,5,FALSE)</f>
        <v>0</v>
      </c>
      <c r="L497" s="240" t="str">
        <f>IF(F497="","",VLOOKUP(F497,別表３!$B$9:$D$14,3,FALSE))</f>
        <v/>
      </c>
      <c r="M497" s="98"/>
      <c r="N497" s="98"/>
      <c r="O497" s="241">
        <f t="shared" si="24"/>
        <v>0</v>
      </c>
      <c r="P497" s="7">
        <f t="shared" si="29"/>
        <v>0</v>
      </c>
      <c r="Q497" s="7">
        <f t="shared" si="25"/>
        <v>0</v>
      </c>
      <c r="R497" s="7">
        <f t="shared" si="26"/>
        <v>0</v>
      </c>
      <c r="S497" s="7" t="str">
        <f t="shared" si="27"/>
        <v/>
      </c>
      <c r="T497" s="7" t="str">
        <f t="shared" si="28"/>
        <v/>
      </c>
    </row>
    <row r="498" spans="1:20" ht="15.95" hidden="1" customHeight="1">
      <c r="A498" s="239" t="s">
        <v>1642</v>
      </c>
      <c r="B498" s="105"/>
      <c r="C498" s="108"/>
      <c r="D498" s="108"/>
      <c r="E498" s="109"/>
      <c r="F498" s="109"/>
      <c r="G498" s="195">
        <f>VLOOKUP(E498,別表３!$B$9:$I$14,7,FALSE)</f>
        <v>0</v>
      </c>
      <c r="H498" s="195">
        <f>VLOOKUP($F498,別表３!$B$9:$I$14,7,FALSE)</f>
        <v>0</v>
      </c>
      <c r="I498" s="195">
        <f>VLOOKUP($F498,別表３!$B$9:$I$14,7,FALSE)</f>
        <v>0</v>
      </c>
      <c r="J498" s="195">
        <f>IF(F498=5,別表２!$E$4,0)</f>
        <v>0</v>
      </c>
      <c r="K498" s="195">
        <f>VLOOKUP($F498,別表３!$B$9:$I$14,5,FALSE)</f>
        <v>0</v>
      </c>
      <c r="L498" s="240" t="str">
        <f>IF(F498="","",VLOOKUP(F498,別表３!$B$9:$D$14,3,FALSE))</f>
        <v/>
      </c>
      <c r="M498" s="98"/>
      <c r="N498" s="98"/>
      <c r="O498" s="241">
        <f t="shared" ref="O498:O519" si="57">IF(J498=0,0,IF(M498="",J498,M498))+IF(N498="",K498,IF(L498&lt;=N498,L498,N498))+SUM(G498:I498)</f>
        <v>0</v>
      </c>
      <c r="P498" s="7">
        <f t="shared" si="29"/>
        <v>0</v>
      </c>
      <c r="Q498" s="7">
        <f t="shared" ref="Q498:Q519" si="58">IF(F498=5,O498-G498,0)</f>
        <v>0</v>
      </c>
      <c r="R498" s="7">
        <f t="shared" ref="R498:R519" si="59">SUM(P498:Q498)</f>
        <v>0</v>
      </c>
      <c r="S498" s="7" t="str">
        <f t="shared" ref="S498:S519" si="60">IF(E498="","",VLOOKUP(E498,$U$53:$V$58,2,FALSE))</f>
        <v/>
      </c>
      <c r="T498" s="7" t="str">
        <f t="shared" ref="T498:T519" si="61">IF(F498="","",VLOOKUP(F498,$U$53:$V$58,2,FALSE))</f>
        <v/>
      </c>
    </row>
    <row r="499" spans="1:20" ht="15.95" hidden="1" customHeight="1">
      <c r="A499" s="239" t="s">
        <v>1643</v>
      </c>
      <c r="B499" s="105"/>
      <c r="C499" s="108"/>
      <c r="D499" s="108"/>
      <c r="E499" s="109"/>
      <c r="F499" s="109"/>
      <c r="G499" s="195">
        <f>VLOOKUP(E499,別表３!$B$9:$I$14,7,FALSE)</f>
        <v>0</v>
      </c>
      <c r="H499" s="195">
        <f>VLOOKUP($F499,別表３!$B$9:$I$14,7,FALSE)</f>
        <v>0</v>
      </c>
      <c r="I499" s="195">
        <f>VLOOKUP($F499,別表３!$B$9:$I$14,7,FALSE)</f>
        <v>0</v>
      </c>
      <c r="J499" s="195">
        <f>IF(F499=5,別表２!$E$4,0)</f>
        <v>0</v>
      </c>
      <c r="K499" s="195">
        <f>VLOOKUP($F499,別表３!$B$9:$I$14,5,FALSE)</f>
        <v>0</v>
      </c>
      <c r="L499" s="240" t="str">
        <f>IF(F499="","",VLOOKUP(F499,別表３!$B$9:$D$14,3,FALSE))</f>
        <v/>
      </c>
      <c r="M499" s="98"/>
      <c r="N499" s="98"/>
      <c r="O499" s="241">
        <f t="shared" si="57"/>
        <v>0</v>
      </c>
      <c r="P499" s="7">
        <f t="shared" si="29"/>
        <v>0</v>
      </c>
      <c r="Q499" s="7">
        <f t="shared" si="58"/>
        <v>0</v>
      </c>
      <c r="R499" s="7">
        <f t="shared" si="59"/>
        <v>0</v>
      </c>
      <c r="S499" s="7" t="str">
        <f t="shared" si="60"/>
        <v/>
      </c>
      <c r="T499" s="7" t="str">
        <f t="shared" si="61"/>
        <v/>
      </c>
    </row>
    <row r="500" spans="1:20" ht="15.95" hidden="1" customHeight="1">
      <c r="A500" s="239" t="s">
        <v>1644</v>
      </c>
      <c r="B500" s="105"/>
      <c r="C500" s="108"/>
      <c r="D500" s="108"/>
      <c r="E500" s="109"/>
      <c r="F500" s="109"/>
      <c r="G500" s="195">
        <f>VLOOKUP(E500,別表３!$B$9:$I$14,7,FALSE)</f>
        <v>0</v>
      </c>
      <c r="H500" s="195">
        <f>VLOOKUP($F500,別表３!$B$9:$I$14,7,FALSE)</f>
        <v>0</v>
      </c>
      <c r="I500" s="195">
        <f>VLOOKUP($F500,別表３!$B$9:$I$14,7,FALSE)</f>
        <v>0</v>
      </c>
      <c r="J500" s="195">
        <f>IF(F500=5,別表２!$E$4,0)</f>
        <v>0</v>
      </c>
      <c r="K500" s="195">
        <f>VLOOKUP($F500,別表３!$B$9:$I$14,5,FALSE)</f>
        <v>0</v>
      </c>
      <c r="L500" s="240" t="str">
        <f>IF(F500="","",VLOOKUP(F500,別表３!$B$9:$D$14,3,FALSE))</f>
        <v/>
      </c>
      <c r="M500" s="98"/>
      <c r="N500" s="98"/>
      <c r="O500" s="241">
        <f t="shared" si="57"/>
        <v>0</v>
      </c>
      <c r="P500" s="7">
        <f t="shared" si="29"/>
        <v>0</v>
      </c>
      <c r="Q500" s="7">
        <f t="shared" si="58"/>
        <v>0</v>
      </c>
      <c r="R500" s="7">
        <f t="shared" si="59"/>
        <v>0</v>
      </c>
      <c r="S500" s="7" t="str">
        <f t="shared" si="60"/>
        <v/>
      </c>
      <c r="T500" s="7" t="str">
        <f t="shared" si="61"/>
        <v/>
      </c>
    </row>
    <row r="501" spans="1:20" ht="15.95" hidden="1" customHeight="1">
      <c r="A501" s="239" t="s">
        <v>1645</v>
      </c>
      <c r="B501" s="105"/>
      <c r="C501" s="108"/>
      <c r="D501" s="108"/>
      <c r="E501" s="109"/>
      <c r="F501" s="109"/>
      <c r="G501" s="195">
        <f>VLOOKUP(E501,別表３!$B$9:$I$14,7,FALSE)</f>
        <v>0</v>
      </c>
      <c r="H501" s="195">
        <f>VLOOKUP($F501,別表３!$B$9:$I$14,7,FALSE)</f>
        <v>0</v>
      </c>
      <c r="I501" s="195">
        <f>VLOOKUP($F501,別表３!$B$9:$I$14,7,FALSE)</f>
        <v>0</v>
      </c>
      <c r="J501" s="195">
        <f>IF(F501=5,別表２!$E$4,0)</f>
        <v>0</v>
      </c>
      <c r="K501" s="195">
        <f>VLOOKUP($F501,別表３!$B$9:$I$14,5,FALSE)</f>
        <v>0</v>
      </c>
      <c r="L501" s="240" t="str">
        <f>IF(F501="","",VLOOKUP(F501,別表３!$B$9:$D$14,3,FALSE))</f>
        <v/>
      </c>
      <c r="M501" s="98"/>
      <c r="N501" s="98"/>
      <c r="O501" s="241">
        <f t="shared" si="57"/>
        <v>0</v>
      </c>
      <c r="P501" s="7">
        <f t="shared" si="29"/>
        <v>0</v>
      </c>
      <c r="Q501" s="7">
        <f t="shared" si="58"/>
        <v>0</v>
      </c>
      <c r="R501" s="7">
        <f t="shared" si="59"/>
        <v>0</v>
      </c>
      <c r="S501" s="7" t="str">
        <f t="shared" si="60"/>
        <v/>
      </c>
      <c r="T501" s="7" t="str">
        <f t="shared" si="61"/>
        <v/>
      </c>
    </row>
    <row r="502" spans="1:20" ht="15.95" hidden="1" customHeight="1">
      <c r="A502" s="239" t="s">
        <v>1646</v>
      </c>
      <c r="B502" s="105"/>
      <c r="C502" s="108"/>
      <c r="D502" s="108"/>
      <c r="E502" s="109"/>
      <c r="F502" s="109"/>
      <c r="G502" s="195">
        <f>VLOOKUP(E502,別表３!$B$9:$I$14,7,FALSE)</f>
        <v>0</v>
      </c>
      <c r="H502" s="195">
        <f>VLOOKUP($F502,別表３!$B$9:$I$14,7,FALSE)</f>
        <v>0</v>
      </c>
      <c r="I502" s="195">
        <f>VLOOKUP($F502,別表３!$B$9:$I$14,7,FALSE)</f>
        <v>0</v>
      </c>
      <c r="J502" s="195">
        <f>IF(F502=5,別表２!$E$4,0)</f>
        <v>0</v>
      </c>
      <c r="K502" s="195">
        <f>VLOOKUP($F502,別表３!$B$9:$I$14,5,FALSE)</f>
        <v>0</v>
      </c>
      <c r="L502" s="240" t="str">
        <f>IF(F502="","",VLOOKUP(F502,別表３!$B$9:$D$14,3,FALSE))</f>
        <v/>
      </c>
      <c r="M502" s="98"/>
      <c r="N502" s="98"/>
      <c r="O502" s="241">
        <f t="shared" si="57"/>
        <v>0</v>
      </c>
      <c r="P502" s="7">
        <f t="shared" si="29"/>
        <v>0</v>
      </c>
      <c r="Q502" s="7">
        <f t="shared" si="58"/>
        <v>0</v>
      </c>
      <c r="R502" s="7">
        <f t="shared" si="59"/>
        <v>0</v>
      </c>
      <c r="S502" s="7" t="str">
        <f t="shared" si="60"/>
        <v/>
      </c>
      <c r="T502" s="7" t="str">
        <f t="shared" si="61"/>
        <v/>
      </c>
    </row>
    <row r="503" spans="1:20" ht="15.95" hidden="1" customHeight="1">
      <c r="A503" s="239" t="s">
        <v>1647</v>
      </c>
      <c r="B503" s="105"/>
      <c r="C503" s="108"/>
      <c r="D503" s="108"/>
      <c r="E503" s="109"/>
      <c r="F503" s="109"/>
      <c r="G503" s="195">
        <f>VLOOKUP(E503,別表３!$B$9:$I$14,7,FALSE)</f>
        <v>0</v>
      </c>
      <c r="H503" s="195">
        <f>VLOOKUP($F503,別表３!$B$9:$I$14,7,FALSE)</f>
        <v>0</v>
      </c>
      <c r="I503" s="195">
        <f>VLOOKUP($F503,別表３!$B$9:$I$14,7,FALSE)</f>
        <v>0</v>
      </c>
      <c r="J503" s="195">
        <f>IF(F503=5,別表２!$E$4,0)</f>
        <v>0</v>
      </c>
      <c r="K503" s="195">
        <f>VLOOKUP($F503,別表３!$B$9:$I$14,5,FALSE)</f>
        <v>0</v>
      </c>
      <c r="L503" s="240" t="str">
        <f>IF(F503="","",VLOOKUP(F503,別表３!$B$9:$D$14,3,FALSE))</f>
        <v/>
      </c>
      <c r="M503" s="98"/>
      <c r="N503" s="98"/>
      <c r="O503" s="241">
        <f t="shared" si="57"/>
        <v>0</v>
      </c>
      <c r="P503" s="7">
        <f t="shared" si="29"/>
        <v>0</v>
      </c>
      <c r="Q503" s="7">
        <f t="shared" si="58"/>
        <v>0</v>
      </c>
      <c r="R503" s="7">
        <f t="shared" si="59"/>
        <v>0</v>
      </c>
      <c r="S503" s="7" t="str">
        <f t="shared" si="60"/>
        <v/>
      </c>
      <c r="T503" s="7" t="str">
        <f t="shared" si="61"/>
        <v/>
      </c>
    </row>
    <row r="504" spans="1:20" ht="15.95" hidden="1" customHeight="1">
      <c r="A504" s="239" t="s">
        <v>1648</v>
      </c>
      <c r="B504" s="105"/>
      <c r="C504" s="108"/>
      <c r="D504" s="108"/>
      <c r="E504" s="109"/>
      <c r="F504" s="109"/>
      <c r="G504" s="195">
        <f>VLOOKUP(E504,別表３!$B$9:$I$14,7,FALSE)</f>
        <v>0</v>
      </c>
      <c r="H504" s="195">
        <f>VLOOKUP($F504,別表３!$B$9:$I$14,7,FALSE)</f>
        <v>0</v>
      </c>
      <c r="I504" s="195">
        <f>VLOOKUP($F504,別表３!$B$9:$I$14,7,FALSE)</f>
        <v>0</v>
      </c>
      <c r="J504" s="195">
        <f>IF(F504=5,別表２!$E$4,0)</f>
        <v>0</v>
      </c>
      <c r="K504" s="195">
        <f>VLOOKUP($F504,別表３!$B$9:$I$14,5,FALSE)</f>
        <v>0</v>
      </c>
      <c r="L504" s="240" t="str">
        <f>IF(F504="","",VLOOKUP(F504,別表３!$B$9:$D$14,3,FALSE))</f>
        <v/>
      </c>
      <c r="M504" s="98"/>
      <c r="N504" s="98"/>
      <c r="O504" s="241">
        <f t="shared" si="57"/>
        <v>0</v>
      </c>
      <c r="P504" s="7">
        <f>IF(E504=5,G504,0)</f>
        <v>0</v>
      </c>
      <c r="Q504" s="7">
        <f t="shared" si="58"/>
        <v>0</v>
      </c>
      <c r="R504" s="7">
        <f t="shared" si="59"/>
        <v>0</v>
      </c>
      <c r="S504" s="7" t="str">
        <f t="shared" si="60"/>
        <v/>
      </c>
      <c r="T504" s="7" t="str">
        <f t="shared" si="61"/>
        <v/>
      </c>
    </row>
    <row r="505" spans="1:20" s="223" customFormat="1" ht="15.95" hidden="1" customHeight="1">
      <c r="A505" s="239" t="s">
        <v>1649</v>
      </c>
      <c r="B505" s="105"/>
      <c r="C505" s="108"/>
      <c r="D505" s="108"/>
      <c r="E505" s="108"/>
      <c r="F505" s="108"/>
      <c r="G505" s="243">
        <f>VLOOKUP(E505,別表３!$B$9:$I$14,7,FALSE)</f>
        <v>0</v>
      </c>
      <c r="H505" s="243">
        <f>VLOOKUP($F505,別表３!$B$9:$I$14,7,FALSE)</f>
        <v>0</v>
      </c>
      <c r="I505" s="243">
        <f>VLOOKUP($F505,別表３!$B$9:$I$14,7,FALSE)</f>
        <v>0</v>
      </c>
      <c r="J505" s="243">
        <f>IF(F505=5,別表２!$E$4,0)</f>
        <v>0</v>
      </c>
      <c r="K505" s="243">
        <f>VLOOKUP($F505,別表３!$B$9:$I$14,5,FALSE)</f>
        <v>0</v>
      </c>
      <c r="L505" s="244" t="str">
        <f>IF(F505="","",VLOOKUP(F505,別表３!$B$9:$D$14,3,FALSE))</f>
        <v/>
      </c>
      <c r="M505" s="103"/>
      <c r="N505" s="103"/>
      <c r="O505" s="245">
        <f t="shared" si="57"/>
        <v>0</v>
      </c>
      <c r="P505" s="7">
        <f t="shared" ref="P505:P519" si="62">IF(E505=5,G505,0)</f>
        <v>0</v>
      </c>
      <c r="Q505" s="7">
        <f t="shared" si="58"/>
        <v>0</v>
      </c>
      <c r="R505" s="7">
        <f t="shared" si="59"/>
        <v>0</v>
      </c>
      <c r="S505" s="7" t="str">
        <f t="shared" si="60"/>
        <v/>
      </c>
      <c r="T505" s="7" t="str">
        <f t="shared" si="61"/>
        <v/>
      </c>
    </row>
    <row r="506" spans="1:20" s="223" customFormat="1" ht="15.95" hidden="1" customHeight="1">
      <c r="A506" s="239" t="s">
        <v>1650</v>
      </c>
      <c r="B506" s="105"/>
      <c r="C506" s="108"/>
      <c r="D506" s="108"/>
      <c r="E506" s="108"/>
      <c r="F506" s="108"/>
      <c r="G506" s="243">
        <f>VLOOKUP(E506,別表３!$B$9:$I$14,7,FALSE)</f>
        <v>0</v>
      </c>
      <c r="H506" s="243">
        <f>VLOOKUP($F506,別表３!$B$9:$I$14,7,FALSE)</f>
        <v>0</v>
      </c>
      <c r="I506" s="243">
        <f>VLOOKUP($F506,別表３!$B$9:$I$14,7,FALSE)</f>
        <v>0</v>
      </c>
      <c r="J506" s="243">
        <f>IF(F506=5,別表２!$E$4,0)</f>
        <v>0</v>
      </c>
      <c r="K506" s="243">
        <f>VLOOKUP($F506,別表３!$B$9:$I$14,5,FALSE)</f>
        <v>0</v>
      </c>
      <c r="L506" s="244" t="str">
        <f>IF(F506="","",VLOOKUP(F506,別表３!$B$9:$D$14,3,FALSE))</f>
        <v/>
      </c>
      <c r="M506" s="103"/>
      <c r="N506" s="103"/>
      <c r="O506" s="245">
        <f t="shared" si="57"/>
        <v>0</v>
      </c>
      <c r="P506" s="7">
        <f t="shared" si="62"/>
        <v>0</v>
      </c>
      <c r="Q506" s="7">
        <f t="shared" si="58"/>
        <v>0</v>
      </c>
      <c r="R506" s="7">
        <f t="shared" si="59"/>
        <v>0</v>
      </c>
      <c r="S506" s="7" t="str">
        <f t="shared" si="60"/>
        <v/>
      </c>
      <c r="T506" s="7" t="str">
        <f t="shared" si="61"/>
        <v/>
      </c>
    </row>
    <row r="507" spans="1:20" s="223" customFormat="1" ht="15.95" hidden="1" customHeight="1">
      <c r="A507" s="239" t="s">
        <v>1651</v>
      </c>
      <c r="B507" s="105"/>
      <c r="C507" s="110"/>
      <c r="D507" s="110"/>
      <c r="E507" s="108"/>
      <c r="F507" s="108"/>
      <c r="G507" s="243">
        <f>VLOOKUP(E507,別表３!$B$9:$I$14,7,FALSE)</f>
        <v>0</v>
      </c>
      <c r="H507" s="243">
        <f>VLOOKUP($F507,別表３!$B$9:$I$14,7,FALSE)</f>
        <v>0</v>
      </c>
      <c r="I507" s="243">
        <f>VLOOKUP($F507,別表３!$B$9:$I$14,7,FALSE)</f>
        <v>0</v>
      </c>
      <c r="J507" s="243">
        <f>IF(F507=5,別表２!$E$4,0)</f>
        <v>0</v>
      </c>
      <c r="K507" s="243">
        <f>VLOOKUP($F507,別表３!$B$9:$I$14,5,FALSE)</f>
        <v>0</v>
      </c>
      <c r="L507" s="244" t="str">
        <f>IF(F507="","",VLOOKUP(F507,別表３!$B$9:$D$14,3,FALSE))</f>
        <v/>
      </c>
      <c r="M507" s="103"/>
      <c r="N507" s="103"/>
      <c r="O507" s="245">
        <f t="shared" si="57"/>
        <v>0</v>
      </c>
      <c r="P507" s="7">
        <f t="shared" si="62"/>
        <v>0</v>
      </c>
      <c r="Q507" s="7">
        <f t="shared" si="58"/>
        <v>0</v>
      </c>
      <c r="R507" s="7">
        <f t="shared" si="59"/>
        <v>0</v>
      </c>
      <c r="S507" s="7" t="str">
        <f t="shared" si="60"/>
        <v/>
      </c>
      <c r="T507" s="7" t="str">
        <f t="shared" si="61"/>
        <v/>
      </c>
    </row>
    <row r="508" spans="1:20" s="223" customFormat="1" ht="15.95" hidden="1" customHeight="1">
      <c r="A508" s="239" t="s">
        <v>1652</v>
      </c>
      <c r="B508" s="105"/>
      <c r="C508" s="108"/>
      <c r="D508" s="108"/>
      <c r="E508" s="108"/>
      <c r="F508" s="108"/>
      <c r="G508" s="243">
        <f>VLOOKUP(E508,別表３!$B$9:$I$14,7,FALSE)</f>
        <v>0</v>
      </c>
      <c r="H508" s="243">
        <f>VLOOKUP($F508,別表３!$B$9:$I$14,7,FALSE)</f>
        <v>0</v>
      </c>
      <c r="I508" s="243">
        <f>VLOOKUP($F508,別表３!$B$9:$I$14,7,FALSE)</f>
        <v>0</v>
      </c>
      <c r="J508" s="243">
        <f>IF(F508=5,別表２!$E$4,0)</f>
        <v>0</v>
      </c>
      <c r="K508" s="243">
        <f>VLOOKUP($F508,別表３!$B$9:$I$14,5,FALSE)</f>
        <v>0</v>
      </c>
      <c r="L508" s="244" t="str">
        <f>IF(F508="","",VLOOKUP(F508,別表３!$B$9:$D$14,3,FALSE))</f>
        <v/>
      </c>
      <c r="M508" s="103"/>
      <c r="N508" s="103"/>
      <c r="O508" s="245">
        <f t="shared" si="57"/>
        <v>0</v>
      </c>
      <c r="P508" s="7">
        <f t="shared" si="62"/>
        <v>0</v>
      </c>
      <c r="Q508" s="7">
        <f t="shared" si="58"/>
        <v>0</v>
      </c>
      <c r="R508" s="7">
        <f t="shared" si="59"/>
        <v>0</v>
      </c>
      <c r="S508" s="7" t="str">
        <f t="shared" si="60"/>
        <v/>
      </c>
      <c r="T508" s="7" t="str">
        <f t="shared" si="61"/>
        <v/>
      </c>
    </row>
    <row r="509" spans="1:20" ht="15.95" hidden="1" customHeight="1">
      <c r="A509" s="239" t="s">
        <v>1653</v>
      </c>
      <c r="B509" s="105"/>
      <c r="C509" s="108"/>
      <c r="D509" s="108"/>
      <c r="E509" s="109"/>
      <c r="F509" s="109"/>
      <c r="G509" s="195">
        <f>VLOOKUP(E509,別表３!$B$9:$I$14,7,FALSE)</f>
        <v>0</v>
      </c>
      <c r="H509" s="195">
        <f>VLOOKUP($F509,別表３!$B$9:$I$14,7,FALSE)</f>
        <v>0</v>
      </c>
      <c r="I509" s="195">
        <f>VLOOKUP($F509,別表３!$B$9:$I$14,7,FALSE)</f>
        <v>0</v>
      </c>
      <c r="J509" s="195">
        <f>IF(F509=5,別表２!$E$4,0)</f>
        <v>0</v>
      </c>
      <c r="K509" s="195">
        <f>VLOOKUP($F509,別表３!$B$9:$I$14,5,FALSE)</f>
        <v>0</v>
      </c>
      <c r="L509" s="240" t="str">
        <f>IF(F509="","",VLOOKUP(F509,別表３!$B$9:$D$14,3,FALSE))</f>
        <v/>
      </c>
      <c r="M509" s="98"/>
      <c r="N509" s="98"/>
      <c r="O509" s="241">
        <f t="shared" si="57"/>
        <v>0</v>
      </c>
      <c r="P509" s="7">
        <f t="shared" si="62"/>
        <v>0</v>
      </c>
      <c r="Q509" s="7">
        <f t="shared" si="58"/>
        <v>0</v>
      </c>
      <c r="R509" s="7">
        <f t="shared" si="59"/>
        <v>0</v>
      </c>
      <c r="S509" s="7" t="str">
        <f t="shared" si="60"/>
        <v/>
      </c>
      <c r="T509" s="7" t="str">
        <f t="shared" si="61"/>
        <v/>
      </c>
    </row>
    <row r="510" spans="1:20" ht="15.95" hidden="1" customHeight="1">
      <c r="A510" s="239" t="s">
        <v>1654</v>
      </c>
      <c r="B510" s="105"/>
      <c r="C510" s="108"/>
      <c r="D510" s="108"/>
      <c r="E510" s="109"/>
      <c r="F510" s="109"/>
      <c r="G510" s="195">
        <f>VLOOKUP(E510,別表３!$B$9:$I$14,7,FALSE)</f>
        <v>0</v>
      </c>
      <c r="H510" s="195">
        <f>VLOOKUP($F510,別表３!$B$9:$I$14,7,FALSE)</f>
        <v>0</v>
      </c>
      <c r="I510" s="195">
        <f>VLOOKUP($F510,別表３!$B$9:$I$14,7,FALSE)</f>
        <v>0</v>
      </c>
      <c r="J510" s="195">
        <f>IF(F510=5,別表２!$E$4,0)</f>
        <v>0</v>
      </c>
      <c r="K510" s="195">
        <f>VLOOKUP($F510,別表３!$B$9:$I$14,5,FALSE)</f>
        <v>0</v>
      </c>
      <c r="L510" s="240" t="str">
        <f>IF(F510="","",VLOOKUP(F510,別表３!$B$9:$D$14,3,FALSE))</f>
        <v/>
      </c>
      <c r="M510" s="98"/>
      <c r="N510" s="98"/>
      <c r="O510" s="241">
        <f t="shared" si="57"/>
        <v>0</v>
      </c>
      <c r="P510" s="7">
        <f t="shared" si="62"/>
        <v>0</v>
      </c>
      <c r="Q510" s="7">
        <f t="shared" si="58"/>
        <v>0</v>
      </c>
      <c r="R510" s="7">
        <f t="shared" si="59"/>
        <v>0</v>
      </c>
      <c r="S510" s="7" t="str">
        <f t="shared" si="60"/>
        <v/>
      </c>
      <c r="T510" s="7" t="str">
        <f t="shared" si="61"/>
        <v/>
      </c>
    </row>
    <row r="511" spans="1:20" ht="15.95" hidden="1" customHeight="1">
      <c r="A511" s="239" t="s">
        <v>1655</v>
      </c>
      <c r="B511" s="105"/>
      <c r="C511" s="108"/>
      <c r="D511" s="108"/>
      <c r="E511" s="109"/>
      <c r="F511" s="109"/>
      <c r="G511" s="195">
        <f>VLOOKUP(E511,別表３!$B$9:$I$14,7,FALSE)</f>
        <v>0</v>
      </c>
      <c r="H511" s="195">
        <f>VLOOKUP($F511,別表３!$B$9:$I$14,7,FALSE)</f>
        <v>0</v>
      </c>
      <c r="I511" s="195">
        <f>VLOOKUP($F511,別表３!$B$9:$I$14,7,FALSE)</f>
        <v>0</v>
      </c>
      <c r="J511" s="195">
        <f>IF(F511=5,別表２!$E$4,0)</f>
        <v>0</v>
      </c>
      <c r="K511" s="195">
        <f>VLOOKUP($F511,別表３!$B$9:$I$14,5,FALSE)</f>
        <v>0</v>
      </c>
      <c r="L511" s="240" t="str">
        <f>IF(F511="","",VLOOKUP(F511,別表３!$B$9:$D$14,3,FALSE))</f>
        <v/>
      </c>
      <c r="M511" s="98"/>
      <c r="N511" s="98"/>
      <c r="O511" s="241">
        <f t="shared" si="57"/>
        <v>0</v>
      </c>
      <c r="P511" s="7">
        <f t="shared" si="62"/>
        <v>0</v>
      </c>
      <c r="Q511" s="7">
        <f t="shared" si="58"/>
        <v>0</v>
      </c>
      <c r="R511" s="7">
        <f t="shared" si="59"/>
        <v>0</v>
      </c>
      <c r="S511" s="7" t="str">
        <f t="shared" si="60"/>
        <v/>
      </c>
      <c r="T511" s="7" t="str">
        <f t="shared" si="61"/>
        <v/>
      </c>
    </row>
    <row r="512" spans="1:20" ht="15.95" hidden="1" customHeight="1">
      <c r="A512" s="239" t="s">
        <v>1656</v>
      </c>
      <c r="B512" s="105"/>
      <c r="C512" s="108"/>
      <c r="D512" s="108"/>
      <c r="E512" s="109"/>
      <c r="F512" s="109"/>
      <c r="G512" s="195">
        <f>VLOOKUP(E512,別表３!$B$9:$I$14,7,FALSE)</f>
        <v>0</v>
      </c>
      <c r="H512" s="195">
        <f>VLOOKUP($F512,別表３!$B$9:$I$14,7,FALSE)</f>
        <v>0</v>
      </c>
      <c r="I512" s="195">
        <f>VLOOKUP($F512,別表３!$B$9:$I$14,7,FALSE)</f>
        <v>0</v>
      </c>
      <c r="J512" s="195">
        <f>IF(F512=5,別表２!$E$4,0)</f>
        <v>0</v>
      </c>
      <c r="K512" s="195">
        <f>VLOOKUP($F512,別表３!$B$9:$I$14,5,FALSE)</f>
        <v>0</v>
      </c>
      <c r="L512" s="240" t="str">
        <f>IF(F512="","",VLOOKUP(F512,別表３!$B$9:$D$14,3,FALSE))</f>
        <v/>
      </c>
      <c r="M512" s="98"/>
      <c r="N512" s="98"/>
      <c r="O512" s="241">
        <f t="shared" si="57"/>
        <v>0</v>
      </c>
      <c r="P512" s="7">
        <f t="shared" si="62"/>
        <v>0</v>
      </c>
      <c r="Q512" s="7">
        <f t="shared" si="58"/>
        <v>0</v>
      </c>
      <c r="R512" s="7">
        <f t="shared" si="59"/>
        <v>0</v>
      </c>
      <c r="S512" s="7" t="str">
        <f t="shared" si="60"/>
        <v/>
      </c>
      <c r="T512" s="7" t="str">
        <f t="shared" si="61"/>
        <v/>
      </c>
    </row>
    <row r="513" spans="1:20" ht="15.95" hidden="1" customHeight="1">
      <c r="A513" s="239" t="s">
        <v>1657</v>
      </c>
      <c r="B513" s="105"/>
      <c r="C513" s="108"/>
      <c r="D513" s="108"/>
      <c r="E513" s="109"/>
      <c r="F513" s="109"/>
      <c r="G513" s="195">
        <f>VLOOKUP(E513,別表３!$B$9:$I$14,7,FALSE)</f>
        <v>0</v>
      </c>
      <c r="H513" s="195">
        <f>VLOOKUP($F513,別表３!$B$9:$I$14,7,FALSE)</f>
        <v>0</v>
      </c>
      <c r="I513" s="195">
        <f>VLOOKUP($F513,別表３!$B$9:$I$14,7,FALSE)</f>
        <v>0</v>
      </c>
      <c r="J513" s="195">
        <f>IF(F513=5,別表２!$E$4,0)</f>
        <v>0</v>
      </c>
      <c r="K513" s="195">
        <f>VLOOKUP($F513,別表３!$B$9:$I$14,5,FALSE)</f>
        <v>0</v>
      </c>
      <c r="L513" s="240" t="str">
        <f>IF(F513="","",VLOOKUP(F513,別表３!$B$9:$D$14,3,FALSE))</f>
        <v/>
      </c>
      <c r="M513" s="98"/>
      <c r="N513" s="98"/>
      <c r="O513" s="241">
        <f t="shared" si="57"/>
        <v>0</v>
      </c>
      <c r="P513" s="7">
        <f t="shared" si="62"/>
        <v>0</v>
      </c>
      <c r="Q513" s="7">
        <f t="shared" si="58"/>
        <v>0</v>
      </c>
      <c r="R513" s="7">
        <f t="shared" si="59"/>
        <v>0</v>
      </c>
      <c r="S513" s="7" t="str">
        <f t="shared" si="60"/>
        <v/>
      </c>
      <c r="T513" s="7" t="str">
        <f t="shared" si="61"/>
        <v/>
      </c>
    </row>
    <row r="514" spans="1:20" ht="15.95" hidden="1" customHeight="1">
      <c r="A514" s="239" t="s">
        <v>1658</v>
      </c>
      <c r="B514" s="105"/>
      <c r="C514" s="108"/>
      <c r="D514" s="108"/>
      <c r="E514" s="109"/>
      <c r="F514" s="109"/>
      <c r="G514" s="195">
        <f>VLOOKUP(E514,別表３!$B$9:$I$14,7,FALSE)</f>
        <v>0</v>
      </c>
      <c r="H514" s="195">
        <f>VLOOKUP($F514,別表３!$B$9:$I$14,7,FALSE)</f>
        <v>0</v>
      </c>
      <c r="I514" s="195">
        <f>VLOOKUP($F514,別表３!$B$9:$I$14,7,FALSE)</f>
        <v>0</v>
      </c>
      <c r="J514" s="195">
        <f>IF(F514=5,別表２!$E$4,0)</f>
        <v>0</v>
      </c>
      <c r="K514" s="195">
        <f>VLOOKUP($F514,別表３!$B$9:$I$14,5,FALSE)</f>
        <v>0</v>
      </c>
      <c r="L514" s="240" t="str">
        <f>IF(F514="","",VLOOKUP(F514,別表３!$B$9:$D$14,3,FALSE))</f>
        <v/>
      </c>
      <c r="M514" s="98"/>
      <c r="N514" s="98"/>
      <c r="O514" s="241">
        <f t="shared" si="57"/>
        <v>0</v>
      </c>
      <c r="P514" s="7">
        <f t="shared" si="62"/>
        <v>0</v>
      </c>
      <c r="Q514" s="7">
        <f t="shared" si="58"/>
        <v>0</v>
      </c>
      <c r="R514" s="7">
        <f t="shared" si="59"/>
        <v>0</v>
      </c>
      <c r="S514" s="7" t="str">
        <f t="shared" si="60"/>
        <v/>
      </c>
      <c r="T514" s="7" t="str">
        <f t="shared" si="61"/>
        <v/>
      </c>
    </row>
    <row r="515" spans="1:20" ht="15.95" hidden="1" customHeight="1">
      <c r="A515" s="239" t="s">
        <v>1659</v>
      </c>
      <c r="B515" s="105"/>
      <c r="C515" s="109"/>
      <c r="D515" s="109"/>
      <c r="E515" s="109"/>
      <c r="F515" s="109"/>
      <c r="G515" s="195">
        <f>VLOOKUP(E515,別表３!$B$9:$I$14,7,FALSE)</f>
        <v>0</v>
      </c>
      <c r="H515" s="195">
        <f>VLOOKUP($F515,別表３!$B$9:$I$14,7,FALSE)</f>
        <v>0</v>
      </c>
      <c r="I515" s="195">
        <f>VLOOKUP($F515,別表３!$B$9:$I$14,7,FALSE)</f>
        <v>0</v>
      </c>
      <c r="J515" s="195">
        <f>IF(F515=5,別表２!$E$4,0)</f>
        <v>0</v>
      </c>
      <c r="K515" s="195">
        <f>VLOOKUP($F515,別表３!$B$9:$I$14,5,FALSE)</f>
        <v>0</v>
      </c>
      <c r="L515" s="240" t="str">
        <f>IF(F515="","",VLOOKUP(F515,別表３!$B$9:$D$14,3,FALSE))</f>
        <v/>
      </c>
      <c r="M515" s="98"/>
      <c r="N515" s="98"/>
      <c r="O515" s="241">
        <f t="shared" si="57"/>
        <v>0</v>
      </c>
      <c r="P515" s="7">
        <f t="shared" si="62"/>
        <v>0</v>
      </c>
      <c r="Q515" s="7">
        <f t="shared" si="58"/>
        <v>0</v>
      </c>
      <c r="R515" s="7">
        <f t="shared" si="59"/>
        <v>0</v>
      </c>
      <c r="S515" s="7" t="str">
        <f t="shared" si="60"/>
        <v/>
      </c>
      <c r="T515" s="7" t="str">
        <f t="shared" si="61"/>
        <v/>
      </c>
    </row>
    <row r="516" spans="1:20" ht="15.95" hidden="1" customHeight="1">
      <c r="A516" s="239" t="s">
        <v>1660</v>
      </c>
      <c r="B516" s="105"/>
      <c r="C516" s="109"/>
      <c r="D516" s="109"/>
      <c r="E516" s="109"/>
      <c r="F516" s="109"/>
      <c r="G516" s="195">
        <f>VLOOKUP(E516,別表３!$B$9:$I$14,7,FALSE)</f>
        <v>0</v>
      </c>
      <c r="H516" s="195">
        <f>VLOOKUP($F516,別表３!$B$9:$I$14,7,FALSE)</f>
        <v>0</v>
      </c>
      <c r="I516" s="195">
        <f>VLOOKUP($F516,別表３!$B$9:$I$14,7,FALSE)</f>
        <v>0</v>
      </c>
      <c r="J516" s="195">
        <f>IF(F516=5,別表２!$E$4,0)</f>
        <v>0</v>
      </c>
      <c r="K516" s="195">
        <f>VLOOKUP($F516,別表３!$B$9:$I$14,5,FALSE)</f>
        <v>0</v>
      </c>
      <c r="L516" s="240" t="str">
        <f>IF(F516="","",VLOOKUP(F516,別表３!$B$9:$D$14,3,FALSE))</f>
        <v/>
      </c>
      <c r="M516" s="98"/>
      <c r="N516" s="98"/>
      <c r="O516" s="241">
        <f t="shared" si="57"/>
        <v>0</v>
      </c>
      <c r="P516" s="7">
        <f t="shared" si="62"/>
        <v>0</v>
      </c>
      <c r="Q516" s="7">
        <f t="shared" si="58"/>
        <v>0</v>
      </c>
      <c r="R516" s="7">
        <f t="shared" si="59"/>
        <v>0</v>
      </c>
      <c r="S516" s="7" t="str">
        <f t="shared" si="60"/>
        <v/>
      </c>
      <c r="T516" s="7" t="str">
        <f t="shared" si="61"/>
        <v/>
      </c>
    </row>
    <row r="517" spans="1:20" ht="15.95" hidden="1" customHeight="1">
      <c r="A517" s="239" t="s">
        <v>1661</v>
      </c>
      <c r="B517" s="105"/>
      <c r="C517" s="109"/>
      <c r="D517" s="109"/>
      <c r="E517" s="109"/>
      <c r="F517" s="109"/>
      <c r="G517" s="195">
        <f>VLOOKUP(E517,別表３!$B$9:$I$14,7,FALSE)</f>
        <v>0</v>
      </c>
      <c r="H517" s="195">
        <f>VLOOKUP($F517,別表３!$B$9:$I$14,7,FALSE)</f>
        <v>0</v>
      </c>
      <c r="I517" s="195">
        <f>VLOOKUP($F517,別表３!$B$9:$I$14,7,FALSE)</f>
        <v>0</v>
      </c>
      <c r="J517" s="195">
        <f>IF(F517=5,別表２!$E$4,0)</f>
        <v>0</v>
      </c>
      <c r="K517" s="195">
        <f>VLOOKUP($F517,別表３!$B$9:$I$14,5,FALSE)</f>
        <v>0</v>
      </c>
      <c r="L517" s="240" t="str">
        <f>IF(F517="","",VLOOKUP(F517,別表３!$B$9:$D$14,3,FALSE))</f>
        <v/>
      </c>
      <c r="M517" s="98"/>
      <c r="N517" s="98"/>
      <c r="O517" s="241">
        <f t="shared" si="57"/>
        <v>0</v>
      </c>
      <c r="P517" s="7">
        <f t="shared" si="62"/>
        <v>0</v>
      </c>
      <c r="Q517" s="7">
        <f t="shared" si="58"/>
        <v>0</v>
      </c>
      <c r="R517" s="7">
        <f t="shared" si="59"/>
        <v>0</v>
      </c>
      <c r="S517" s="7" t="str">
        <f t="shared" si="60"/>
        <v/>
      </c>
      <c r="T517" s="7" t="str">
        <f t="shared" si="61"/>
        <v/>
      </c>
    </row>
    <row r="518" spans="1:20" ht="15.95" hidden="1" customHeight="1">
      <c r="A518" s="239" t="s">
        <v>1662</v>
      </c>
      <c r="B518" s="105"/>
      <c r="C518" s="109"/>
      <c r="D518" s="109"/>
      <c r="E518" s="109"/>
      <c r="F518" s="109"/>
      <c r="G518" s="195">
        <f>VLOOKUP(E518,別表３!$B$9:$I$14,7,FALSE)</f>
        <v>0</v>
      </c>
      <c r="H518" s="195">
        <f>VLOOKUP($F518,別表３!$B$9:$I$14,7,FALSE)</f>
        <v>0</v>
      </c>
      <c r="I518" s="195">
        <f>VLOOKUP($F518,別表３!$B$9:$I$14,7,FALSE)</f>
        <v>0</v>
      </c>
      <c r="J518" s="195">
        <f>IF(F518=5,別表２!$E$4,0)</f>
        <v>0</v>
      </c>
      <c r="K518" s="195">
        <f>VLOOKUP($F518,別表３!$B$9:$I$14,5,FALSE)</f>
        <v>0</v>
      </c>
      <c r="L518" s="240" t="str">
        <f>IF(F518="","",VLOOKUP(F518,別表３!$B$9:$D$14,3,FALSE))</f>
        <v/>
      </c>
      <c r="M518" s="98"/>
      <c r="N518" s="98"/>
      <c r="O518" s="241">
        <f t="shared" si="57"/>
        <v>0</v>
      </c>
      <c r="P518" s="7">
        <f t="shared" si="62"/>
        <v>0</v>
      </c>
      <c r="Q518" s="7">
        <f t="shared" si="58"/>
        <v>0</v>
      </c>
      <c r="R518" s="7">
        <f t="shared" si="59"/>
        <v>0</v>
      </c>
      <c r="S518" s="7" t="str">
        <f t="shared" si="60"/>
        <v/>
      </c>
      <c r="T518" s="7" t="str">
        <f t="shared" si="61"/>
        <v/>
      </c>
    </row>
    <row r="519" spans="1:20" ht="15.95" hidden="1" customHeight="1">
      <c r="A519" s="239" t="s">
        <v>1663</v>
      </c>
      <c r="B519" s="105"/>
      <c r="C519" s="109"/>
      <c r="D519" s="109"/>
      <c r="E519" s="109"/>
      <c r="F519" s="109"/>
      <c r="G519" s="195">
        <f>VLOOKUP(E519,別表３!$B$9:$I$14,7,FALSE)</f>
        <v>0</v>
      </c>
      <c r="H519" s="195">
        <f>VLOOKUP($F519,別表３!$B$9:$I$14,7,FALSE)</f>
        <v>0</v>
      </c>
      <c r="I519" s="195">
        <f>VLOOKUP($F519,別表３!$B$9:$I$14,7,FALSE)</f>
        <v>0</v>
      </c>
      <c r="J519" s="195">
        <f>IF(F519=5,別表２!$E$4,0)</f>
        <v>0</v>
      </c>
      <c r="K519" s="195">
        <f>VLOOKUP($F519,別表３!$B$9:$I$14,5,FALSE)</f>
        <v>0</v>
      </c>
      <c r="L519" s="240" t="str">
        <f>IF(F519="","",VLOOKUP(F519,別表３!$B$9:$D$14,3,FALSE))</f>
        <v/>
      </c>
      <c r="M519" s="98"/>
      <c r="N519" s="98"/>
      <c r="O519" s="241">
        <f t="shared" si="57"/>
        <v>0</v>
      </c>
      <c r="P519" s="7">
        <f t="shared" si="62"/>
        <v>0</v>
      </c>
      <c r="Q519" s="7">
        <f t="shared" si="58"/>
        <v>0</v>
      </c>
      <c r="R519" s="7">
        <f t="shared" si="59"/>
        <v>0</v>
      </c>
      <c r="S519" s="7" t="str">
        <f t="shared" si="60"/>
        <v/>
      </c>
      <c r="T519" s="7" t="str">
        <f t="shared" si="61"/>
        <v/>
      </c>
    </row>
    <row r="520" spans="1:20" ht="15.95" hidden="1" customHeight="1">
      <c r="A520" s="239" t="s">
        <v>1664</v>
      </c>
      <c r="B520" s="105"/>
      <c r="C520" s="109"/>
      <c r="D520" s="109"/>
      <c r="E520" s="109"/>
      <c r="F520" s="109"/>
      <c r="G520" s="195">
        <f>VLOOKUP(E520,別表３!$B$9:$I$14,7,FALSE)</f>
        <v>0</v>
      </c>
      <c r="H520" s="195">
        <f>VLOOKUP($F520,別表３!$B$9:$I$14,7,FALSE)</f>
        <v>0</v>
      </c>
      <c r="I520" s="195">
        <f>VLOOKUP($F520,別表３!$B$9:$I$14,7,FALSE)</f>
        <v>0</v>
      </c>
      <c r="J520" s="195">
        <f>IF(F520=5,別表２!$E$4,0)</f>
        <v>0</v>
      </c>
      <c r="K520" s="195">
        <f>VLOOKUP($F520,別表３!$B$9:$I$14,5,FALSE)</f>
        <v>0</v>
      </c>
      <c r="L520" s="240" t="str">
        <f>IF(F520="","",VLOOKUP(F520,別表３!$B$9:$D$14,3,FALSE))</f>
        <v/>
      </c>
      <c r="M520" s="98"/>
      <c r="N520" s="98"/>
      <c r="O520" s="241">
        <f t="shared" si="5"/>
        <v>0</v>
      </c>
      <c r="P520" s="7">
        <f t="shared" si="7"/>
        <v>0</v>
      </c>
      <c r="Q520" s="7">
        <f t="shared" si="6"/>
        <v>0</v>
      </c>
      <c r="R520" s="7">
        <f t="shared" si="8"/>
        <v>0</v>
      </c>
      <c r="S520" s="7" t="str">
        <f t="shared" si="9"/>
        <v/>
      </c>
      <c r="T520" s="7" t="str">
        <f t="shared" si="10"/>
        <v/>
      </c>
    </row>
    <row r="521" spans="1:20" ht="15.95" hidden="1" customHeight="1">
      <c r="A521" s="239" t="s">
        <v>1665</v>
      </c>
      <c r="B521" s="105"/>
      <c r="C521" s="108"/>
      <c r="D521" s="108"/>
      <c r="E521" s="109"/>
      <c r="F521" s="109"/>
      <c r="G521" s="195">
        <f>VLOOKUP(E521,別表３!$B$9:$I$14,7,FALSE)</f>
        <v>0</v>
      </c>
      <c r="H521" s="195">
        <f>VLOOKUP($F521,別表３!$B$9:$I$14,7,FALSE)</f>
        <v>0</v>
      </c>
      <c r="I521" s="195">
        <f>VLOOKUP($F521,別表３!$B$9:$I$14,7,FALSE)</f>
        <v>0</v>
      </c>
      <c r="J521" s="195">
        <f>IF(F521=5,別表２!$E$4,0)</f>
        <v>0</v>
      </c>
      <c r="K521" s="195">
        <f>VLOOKUP($F521,別表３!$B$9:$I$14,5,FALSE)</f>
        <v>0</v>
      </c>
      <c r="L521" s="240" t="str">
        <f>IF(F521="","",VLOOKUP(F521,別表３!$B$9:$D$14,3,FALSE))</f>
        <v/>
      </c>
      <c r="M521" s="98"/>
      <c r="N521" s="98"/>
      <c r="O521" s="241">
        <f t="shared" ref="O521:O627" si="63">IF(J521=0,0,IF(M521="",J521,M521))+IF(N521="",K521,IF(L521&lt;=N521,L521,N521))+SUM(G521:I521)</f>
        <v>0</v>
      </c>
      <c r="P521" s="7">
        <f t="shared" ref="P521:P522" si="64">IF(E521=5,G521,0)</f>
        <v>0</v>
      </c>
      <c r="Q521" s="7">
        <f t="shared" ref="Q521:Q627" si="65">IF(F521=5,O521-G521,0)</f>
        <v>0</v>
      </c>
      <c r="R521" s="7">
        <f t="shared" ref="R521:R627" si="66">SUM(P521:Q521)</f>
        <v>0</v>
      </c>
      <c r="S521" s="7" t="str">
        <f t="shared" ref="S521:S627" si="67">IF(E521="","",VLOOKUP(E521,$U$53:$V$58,2,FALSE))</f>
        <v/>
      </c>
      <c r="T521" s="7" t="str">
        <f t="shared" ref="T521:T627" si="68">IF(F521="","",VLOOKUP(F521,$U$53:$V$58,2,FALSE))</f>
        <v/>
      </c>
    </row>
    <row r="522" spans="1:20" ht="15.95" hidden="1" customHeight="1">
      <c r="A522" s="239" t="s">
        <v>1666</v>
      </c>
      <c r="B522" s="105"/>
      <c r="C522" s="108"/>
      <c r="D522" s="108"/>
      <c r="E522" s="109"/>
      <c r="F522" s="109"/>
      <c r="G522" s="195">
        <f>VLOOKUP(E522,別表３!$B$9:$I$14,7,FALSE)</f>
        <v>0</v>
      </c>
      <c r="H522" s="195">
        <f>VLOOKUP($F522,別表３!$B$9:$I$14,7,FALSE)</f>
        <v>0</v>
      </c>
      <c r="I522" s="195">
        <f>VLOOKUP($F522,別表３!$B$9:$I$14,7,FALSE)</f>
        <v>0</v>
      </c>
      <c r="J522" s="195">
        <f>IF(F522=5,別表２!$E$4,0)</f>
        <v>0</v>
      </c>
      <c r="K522" s="195">
        <f>VLOOKUP($F522,別表３!$B$9:$I$14,5,FALSE)</f>
        <v>0</v>
      </c>
      <c r="L522" s="240" t="str">
        <f>IF(F522="","",VLOOKUP(F522,別表３!$B$9:$D$14,3,FALSE))</f>
        <v/>
      </c>
      <c r="M522" s="98"/>
      <c r="N522" s="98"/>
      <c r="O522" s="241">
        <f t="shared" si="63"/>
        <v>0</v>
      </c>
      <c r="P522" s="7">
        <f t="shared" si="64"/>
        <v>0</v>
      </c>
      <c r="Q522" s="7">
        <f t="shared" si="65"/>
        <v>0</v>
      </c>
      <c r="R522" s="7">
        <f t="shared" si="66"/>
        <v>0</v>
      </c>
      <c r="S522" s="7" t="str">
        <f t="shared" si="67"/>
        <v/>
      </c>
      <c r="T522" s="7" t="str">
        <f t="shared" si="68"/>
        <v/>
      </c>
    </row>
    <row r="523" spans="1:20" ht="15.95" hidden="1" customHeight="1">
      <c r="A523" s="239" t="s">
        <v>1667</v>
      </c>
      <c r="B523" s="105"/>
      <c r="C523" s="108"/>
      <c r="D523" s="108"/>
      <c r="E523" s="109"/>
      <c r="F523" s="109"/>
      <c r="G523" s="195">
        <f>VLOOKUP(E523,別表３!$B$9:$I$14,7,FALSE)</f>
        <v>0</v>
      </c>
      <c r="H523" s="195">
        <f>VLOOKUP($F523,別表３!$B$9:$I$14,7,FALSE)</f>
        <v>0</v>
      </c>
      <c r="I523" s="195">
        <f>VLOOKUP($F523,別表３!$B$9:$I$14,7,FALSE)</f>
        <v>0</v>
      </c>
      <c r="J523" s="195">
        <f>IF(F523=5,別表２!$E$4,0)</f>
        <v>0</v>
      </c>
      <c r="K523" s="195">
        <f>VLOOKUP($F523,別表３!$B$9:$I$14,5,FALSE)</f>
        <v>0</v>
      </c>
      <c r="L523" s="240" t="str">
        <f>IF(F523="","",VLOOKUP(F523,別表３!$B$9:$D$14,3,FALSE))</f>
        <v/>
      </c>
      <c r="M523" s="98"/>
      <c r="N523" s="98"/>
      <c r="O523" s="241">
        <f t="shared" si="63"/>
        <v>0</v>
      </c>
      <c r="P523" s="7">
        <f>IF(E523=5,G523,0)</f>
        <v>0</v>
      </c>
      <c r="Q523" s="7">
        <f t="shared" si="65"/>
        <v>0</v>
      </c>
      <c r="R523" s="7">
        <f t="shared" si="66"/>
        <v>0</v>
      </c>
      <c r="S523" s="7" t="str">
        <f t="shared" si="67"/>
        <v/>
      </c>
      <c r="T523" s="7" t="str">
        <f t="shared" si="68"/>
        <v/>
      </c>
    </row>
    <row r="524" spans="1:20" s="223" customFormat="1" ht="15.95" hidden="1" customHeight="1">
      <c r="A524" s="239" t="s">
        <v>1668</v>
      </c>
      <c r="B524" s="105"/>
      <c r="C524" s="108"/>
      <c r="D524" s="108"/>
      <c r="E524" s="108"/>
      <c r="F524" s="108"/>
      <c r="G524" s="243">
        <f>VLOOKUP(E524,別表３!$B$9:$I$14,7,FALSE)</f>
        <v>0</v>
      </c>
      <c r="H524" s="243">
        <f>VLOOKUP($F524,別表３!$B$9:$I$14,7,FALSE)</f>
        <v>0</v>
      </c>
      <c r="I524" s="243">
        <f>VLOOKUP($F524,別表３!$B$9:$I$14,7,FALSE)</f>
        <v>0</v>
      </c>
      <c r="J524" s="243">
        <f>IF(F524=5,別表２!$E$4,0)</f>
        <v>0</v>
      </c>
      <c r="K524" s="243">
        <f>VLOOKUP($F524,別表３!$B$9:$I$14,5,FALSE)</f>
        <v>0</v>
      </c>
      <c r="L524" s="244" t="str">
        <f>IF(F524="","",VLOOKUP(F524,別表３!$B$9:$D$14,3,FALSE))</f>
        <v/>
      </c>
      <c r="M524" s="103"/>
      <c r="N524" s="103"/>
      <c r="O524" s="245">
        <f t="shared" si="63"/>
        <v>0</v>
      </c>
      <c r="P524" s="7">
        <f t="shared" ref="P524:P544" si="69">IF(E524=5,G524,0)</f>
        <v>0</v>
      </c>
      <c r="Q524" s="7">
        <f t="shared" si="65"/>
        <v>0</v>
      </c>
      <c r="R524" s="7">
        <f t="shared" si="66"/>
        <v>0</v>
      </c>
      <c r="S524" s="7" t="str">
        <f t="shared" si="67"/>
        <v/>
      </c>
      <c r="T524" s="7" t="str">
        <f t="shared" si="68"/>
        <v/>
      </c>
    </row>
    <row r="525" spans="1:20" s="223" customFormat="1" ht="15.95" hidden="1" customHeight="1">
      <c r="A525" s="239" t="s">
        <v>1669</v>
      </c>
      <c r="B525" s="105"/>
      <c r="C525" s="108"/>
      <c r="D525" s="108"/>
      <c r="E525" s="108"/>
      <c r="F525" s="108"/>
      <c r="G525" s="243">
        <f>VLOOKUP(E525,別表３!$B$9:$I$14,7,FALSE)</f>
        <v>0</v>
      </c>
      <c r="H525" s="243">
        <f>VLOOKUP($F525,別表３!$B$9:$I$14,7,FALSE)</f>
        <v>0</v>
      </c>
      <c r="I525" s="243">
        <f>VLOOKUP($F525,別表３!$B$9:$I$14,7,FALSE)</f>
        <v>0</v>
      </c>
      <c r="J525" s="243">
        <f>IF(F525=5,別表２!$E$4,0)</f>
        <v>0</v>
      </c>
      <c r="K525" s="243">
        <f>VLOOKUP($F525,別表３!$B$9:$I$14,5,FALSE)</f>
        <v>0</v>
      </c>
      <c r="L525" s="244" t="str">
        <f>IF(F525="","",VLOOKUP(F525,別表３!$B$9:$D$14,3,FALSE))</f>
        <v/>
      </c>
      <c r="M525" s="103"/>
      <c r="N525" s="103"/>
      <c r="O525" s="245">
        <f t="shared" si="63"/>
        <v>0</v>
      </c>
      <c r="P525" s="7">
        <f t="shared" si="69"/>
        <v>0</v>
      </c>
      <c r="Q525" s="7">
        <f t="shared" si="65"/>
        <v>0</v>
      </c>
      <c r="R525" s="7">
        <f t="shared" si="66"/>
        <v>0</v>
      </c>
      <c r="S525" s="7" t="str">
        <f t="shared" si="67"/>
        <v/>
      </c>
      <c r="T525" s="7" t="str">
        <f t="shared" si="68"/>
        <v/>
      </c>
    </row>
    <row r="526" spans="1:20" s="223" customFormat="1" ht="15.95" hidden="1" customHeight="1">
      <c r="A526" s="239" t="s">
        <v>1670</v>
      </c>
      <c r="B526" s="105"/>
      <c r="C526" s="110"/>
      <c r="D526" s="110"/>
      <c r="E526" s="108"/>
      <c r="F526" s="108"/>
      <c r="G526" s="243">
        <f>VLOOKUP(E526,別表３!$B$9:$I$14,7,FALSE)</f>
        <v>0</v>
      </c>
      <c r="H526" s="243">
        <f>VLOOKUP($F526,別表３!$B$9:$I$14,7,FALSE)</f>
        <v>0</v>
      </c>
      <c r="I526" s="243">
        <f>VLOOKUP($F526,別表３!$B$9:$I$14,7,FALSE)</f>
        <v>0</v>
      </c>
      <c r="J526" s="243">
        <f>IF(F526=5,別表２!$E$4,0)</f>
        <v>0</v>
      </c>
      <c r="K526" s="243">
        <f>VLOOKUP($F526,別表３!$B$9:$I$14,5,FALSE)</f>
        <v>0</v>
      </c>
      <c r="L526" s="244" t="str">
        <f>IF(F526="","",VLOOKUP(F526,別表３!$B$9:$D$14,3,FALSE))</f>
        <v/>
      </c>
      <c r="M526" s="103"/>
      <c r="N526" s="103"/>
      <c r="O526" s="245">
        <f t="shared" si="63"/>
        <v>0</v>
      </c>
      <c r="P526" s="7">
        <f t="shared" si="69"/>
        <v>0</v>
      </c>
      <c r="Q526" s="7">
        <f t="shared" si="65"/>
        <v>0</v>
      </c>
      <c r="R526" s="7">
        <f t="shared" si="66"/>
        <v>0</v>
      </c>
      <c r="S526" s="7" t="str">
        <f t="shared" si="67"/>
        <v/>
      </c>
      <c r="T526" s="7" t="str">
        <f t="shared" si="68"/>
        <v/>
      </c>
    </row>
    <row r="527" spans="1:20" s="223" customFormat="1" ht="15.95" hidden="1" customHeight="1">
      <c r="A527" s="239" t="s">
        <v>1671</v>
      </c>
      <c r="B527" s="105"/>
      <c r="C527" s="108"/>
      <c r="D527" s="108"/>
      <c r="E527" s="108"/>
      <c r="F527" s="108"/>
      <c r="G527" s="243">
        <f>VLOOKUP(E527,別表３!$B$9:$I$14,7,FALSE)</f>
        <v>0</v>
      </c>
      <c r="H527" s="243">
        <f>VLOOKUP($F527,別表３!$B$9:$I$14,7,FALSE)</f>
        <v>0</v>
      </c>
      <c r="I527" s="243">
        <f>VLOOKUP($F527,別表３!$B$9:$I$14,7,FALSE)</f>
        <v>0</v>
      </c>
      <c r="J527" s="243">
        <f>IF(F527=5,別表２!$E$4,0)</f>
        <v>0</v>
      </c>
      <c r="K527" s="243">
        <f>VLOOKUP($F527,別表３!$B$9:$I$14,5,FALSE)</f>
        <v>0</v>
      </c>
      <c r="L527" s="244" t="str">
        <f>IF(F527="","",VLOOKUP(F527,別表３!$B$9:$D$14,3,FALSE))</f>
        <v/>
      </c>
      <c r="M527" s="103"/>
      <c r="N527" s="103"/>
      <c r="O527" s="245">
        <f t="shared" si="63"/>
        <v>0</v>
      </c>
      <c r="P527" s="7">
        <f t="shared" si="69"/>
        <v>0</v>
      </c>
      <c r="Q527" s="7">
        <f t="shared" si="65"/>
        <v>0</v>
      </c>
      <c r="R527" s="7">
        <f t="shared" si="66"/>
        <v>0</v>
      </c>
      <c r="S527" s="7" t="str">
        <f t="shared" si="67"/>
        <v/>
      </c>
      <c r="T527" s="7" t="str">
        <f t="shared" si="68"/>
        <v/>
      </c>
    </row>
    <row r="528" spans="1:20" ht="15.95" hidden="1" customHeight="1">
      <c r="A528" s="239" t="s">
        <v>1672</v>
      </c>
      <c r="B528" s="105"/>
      <c r="C528" s="108"/>
      <c r="D528" s="108"/>
      <c r="E528" s="109"/>
      <c r="F528" s="109"/>
      <c r="G528" s="195">
        <f>VLOOKUP(E528,別表３!$B$9:$I$14,7,FALSE)</f>
        <v>0</v>
      </c>
      <c r="H528" s="195">
        <f>VLOOKUP($F528,別表３!$B$9:$I$14,7,FALSE)</f>
        <v>0</v>
      </c>
      <c r="I528" s="195">
        <f>VLOOKUP($F528,別表３!$B$9:$I$14,7,FALSE)</f>
        <v>0</v>
      </c>
      <c r="J528" s="195">
        <f>IF(F528=5,別表２!$E$4,0)</f>
        <v>0</v>
      </c>
      <c r="K528" s="195">
        <f>VLOOKUP($F528,別表３!$B$9:$I$14,5,FALSE)</f>
        <v>0</v>
      </c>
      <c r="L528" s="240" t="str">
        <f>IF(F528="","",VLOOKUP(F528,別表３!$B$9:$D$14,3,FALSE))</f>
        <v/>
      </c>
      <c r="M528" s="98"/>
      <c r="N528" s="98"/>
      <c r="O528" s="241">
        <f t="shared" si="63"/>
        <v>0</v>
      </c>
      <c r="P528" s="7">
        <f t="shared" si="69"/>
        <v>0</v>
      </c>
      <c r="Q528" s="7">
        <f t="shared" si="65"/>
        <v>0</v>
      </c>
      <c r="R528" s="7">
        <f t="shared" si="66"/>
        <v>0</v>
      </c>
      <c r="S528" s="7" t="str">
        <f t="shared" si="67"/>
        <v/>
      </c>
      <c r="T528" s="7" t="str">
        <f t="shared" si="68"/>
        <v/>
      </c>
    </row>
    <row r="529" spans="1:20" ht="15.95" hidden="1" customHeight="1">
      <c r="A529" s="239" t="s">
        <v>1673</v>
      </c>
      <c r="B529" s="105"/>
      <c r="C529" s="108"/>
      <c r="D529" s="108"/>
      <c r="E529" s="109"/>
      <c r="F529" s="109"/>
      <c r="G529" s="195">
        <f>VLOOKUP(E529,別表３!$B$9:$I$14,7,FALSE)</f>
        <v>0</v>
      </c>
      <c r="H529" s="195">
        <f>VLOOKUP($F529,別表３!$B$9:$I$14,7,FALSE)</f>
        <v>0</v>
      </c>
      <c r="I529" s="195">
        <f>VLOOKUP($F529,別表３!$B$9:$I$14,7,FALSE)</f>
        <v>0</v>
      </c>
      <c r="J529" s="195">
        <f>IF(F529=5,別表２!$E$4,0)</f>
        <v>0</v>
      </c>
      <c r="K529" s="195">
        <f>VLOOKUP($F529,別表３!$B$9:$I$14,5,FALSE)</f>
        <v>0</v>
      </c>
      <c r="L529" s="240" t="str">
        <f>IF(F529="","",VLOOKUP(F529,別表３!$B$9:$D$14,3,FALSE))</f>
        <v/>
      </c>
      <c r="M529" s="98"/>
      <c r="N529" s="98"/>
      <c r="O529" s="241">
        <f t="shared" si="63"/>
        <v>0</v>
      </c>
      <c r="P529" s="7">
        <f t="shared" si="69"/>
        <v>0</v>
      </c>
      <c r="Q529" s="7">
        <f t="shared" si="65"/>
        <v>0</v>
      </c>
      <c r="R529" s="7">
        <f t="shared" si="66"/>
        <v>0</v>
      </c>
      <c r="S529" s="7" t="str">
        <f t="shared" si="67"/>
        <v/>
      </c>
      <c r="T529" s="7" t="str">
        <f t="shared" si="68"/>
        <v/>
      </c>
    </row>
    <row r="530" spans="1:20" ht="15.95" hidden="1" customHeight="1">
      <c r="A530" s="239" t="s">
        <v>1674</v>
      </c>
      <c r="B530" s="105"/>
      <c r="C530" s="108"/>
      <c r="D530" s="108"/>
      <c r="E530" s="109"/>
      <c r="F530" s="109"/>
      <c r="G530" s="195">
        <f>VLOOKUP(E530,別表３!$B$9:$I$14,7,FALSE)</f>
        <v>0</v>
      </c>
      <c r="H530" s="195">
        <f>VLOOKUP($F530,別表３!$B$9:$I$14,7,FALSE)</f>
        <v>0</v>
      </c>
      <c r="I530" s="195">
        <f>VLOOKUP($F530,別表３!$B$9:$I$14,7,FALSE)</f>
        <v>0</v>
      </c>
      <c r="J530" s="195">
        <f>IF(F530=5,別表２!$E$4,0)</f>
        <v>0</v>
      </c>
      <c r="K530" s="195">
        <f>VLOOKUP($F530,別表３!$B$9:$I$14,5,FALSE)</f>
        <v>0</v>
      </c>
      <c r="L530" s="240" t="str">
        <f>IF(F530="","",VLOOKUP(F530,別表３!$B$9:$D$14,3,FALSE))</f>
        <v/>
      </c>
      <c r="M530" s="98"/>
      <c r="N530" s="98"/>
      <c r="O530" s="241">
        <f t="shared" si="63"/>
        <v>0</v>
      </c>
      <c r="P530" s="7">
        <f t="shared" si="69"/>
        <v>0</v>
      </c>
      <c r="Q530" s="7">
        <f t="shared" si="65"/>
        <v>0</v>
      </c>
      <c r="R530" s="7">
        <f t="shared" si="66"/>
        <v>0</v>
      </c>
      <c r="S530" s="7" t="str">
        <f t="shared" si="67"/>
        <v/>
      </c>
      <c r="T530" s="7" t="str">
        <f t="shared" si="68"/>
        <v/>
      </c>
    </row>
    <row r="531" spans="1:20" ht="15.95" hidden="1" customHeight="1">
      <c r="A531" s="239" t="s">
        <v>1675</v>
      </c>
      <c r="B531" s="105"/>
      <c r="C531" s="108"/>
      <c r="D531" s="108"/>
      <c r="E531" s="109"/>
      <c r="F531" s="109"/>
      <c r="G531" s="195">
        <f>VLOOKUP(E531,別表３!$B$9:$I$14,7,FALSE)</f>
        <v>0</v>
      </c>
      <c r="H531" s="195">
        <f>VLOOKUP($F531,別表３!$B$9:$I$14,7,FALSE)</f>
        <v>0</v>
      </c>
      <c r="I531" s="195">
        <f>VLOOKUP($F531,別表３!$B$9:$I$14,7,FALSE)</f>
        <v>0</v>
      </c>
      <c r="J531" s="195">
        <f>IF(F531=5,別表２!$E$4,0)</f>
        <v>0</v>
      </c>
      <c r="K531" s="195">
        <f>VLOOKUP($F531,別表３!$B$9:$I$14,5,FALSE)</f>
        <v>0</v>
      </c>
      <c r="L531" s="240" t="str">
        <f>IF(F531="","",VLOOKUP(F531,別表３!$B$9:$D$14,3,FALSE))</f>
        <v/>
      </c>
      <c r="M531" s="98"/>
      <c r="N531" s="98"/>
      <c r="O531" s="241">
        <f t="shared" si="63"/>
        <v>0</v>
      </c>
      <c r="P531" s="7">
        <f t="shared" si="69"/>
        <v>0</v>
      </c>
      <c r="Q531" s="7">
        <f t="shared" si="65"/>
        <v>0</v>
      </c>
      <c r="R531" s="7">
        <f t="shared" si="66"/>
        <v>0</v>
      </c>
      <c r="S531" s="7" t="str">
        <f t="shared" si="67"/>
        <v/>
      </c>
      <c r="T531" s="7" t="str">
        <f t="shared" si="68"/>
        <v/>
      </c>
    </row>
    <row r="532" spans="1:20" ht="15.95" hidden="1" customHeight="1">
      <c r="A532" s="239" t="s">
        <v>1676</v>
      </c>
      <c r="B532" s="105"/>
      <c r="C532" s="108"/>
      <c r="D532" s="108"/>
      <c r="E532" s="109"/>
      <c r="F532" s="109"/>
      <c r="G532" s="195">
        <f>VLOOKUP(E532,別表３!$B$9:$I$14,7,FALSE)</f>
        <v>0</v>
      </c>
      <c r="H532" s="195">
        <f>VLOOKUP($F532,別表３!$B$9:$I$14,7,FALSE)</f>
        <v>0</v>
      </c>
      <c r="I532" s="195">
        <f>VLOOKUP($F532,別表３!$B$9:$I$14,7,FALSE)</f>
        <v>0</v>
      </c>
      <c r="J532" s="195">
        <f>IF(F532=5,別表２!$E$4,0)</f>
        <v>0</v>
      </c>
      <c r="K532" s="195">
        <f>VLOOKUP($F532,別表３!$B$9:$I$14,5,FALSE)</f>
        <v>0</v>
      </c>
      <c r="L532" s="240" t="str">
        <f>IF(F532="","",VLOOKUP(F532,別表３!$B$9:$D$14,3,FALSE))</f>
        <v/>
      </c>
      <c r="M532" s="98"/>
      <c r="N532" s="98"/>
      <c r="O532" s="241">
        <f t="shared" si="63"/>
        <v>0</v>
      </c>
      <c r="P532" s="7">
        <f t="shared" si="69"/>
        <v>0</v>
      </c>
      <c r="Q532" s="7">
        <f t="shared" si="65"/>
        <v>0</v>
      </c>
      <c r="R532" s="7">
        <f t="shared" si="66"/>
        <v>0</v>
      </c>
      <c r="S532" s="7" t="str">
        <f t="shared" si="67"/>
        <v/>
      </c>
      <c r="T532" s="7" t="str">
        <f t="shared" si="68"/>
        <v/>
      </c>
    </row>
    <row r="533" spans="1:20" ht="15.95" hidden="1" customHeight="1">
      <c r="A533" s="239" t="s">
        <v>1677</v>
      </c>
      <c r="B533" s="105"/>
      <c r="C533" s="108"/>
      <c r="D533" s="108"/>
      <c r="E533" s="109"/>
      <c r="F533" s="109"/>
      <c r="G533" s="195">
        <f>VLOOKUP(E533,別表３!$B$9:$I$14,7,FALSE)</f>
        <v>0</v>
      </c>
      <c r="H533" s="195">
        <f>VLOOKUP($F533,別表３!$B$9:$I$14,7,FALSE)</f>
        <v>0</v>
      </c>
      <c r="I533" s="195">
        <f>VLOOKUP($F533,別表３!$B$9:$I$14,7,FALSE)</f>
        <v>0</v>
      </c>
      <c r="J533" s="195">
        <f>IF(F533=5,別表２!$E$4,0)</f>
        <v>0</v>
      </c>
      <c r="K533" s="195">
        <f>VLOOKUP($F533,別表３!$B$9:$I$14,5,FALSE)</f>
        <v>0</v>
      </c>
      <c r="L533" s="240" t="str">
        <f>IF(F533="","",VLOOKUP(F533,別表３!$B$9:$D$14,3,FALSE))</f>
        <v/>
      </c>
      <c r="M533" s="98"/>
      <c r="N533" s="98"/>
      <c r="O533" s="241">
        <f t="shared" si="63"/>
        <v>0</v>
      </c>
      <c r="P533" s="7">
        <f t="shared" si="69"/>
        <v>0</v>
      </c>
      <c r="Q533" s="7">
        <f t="shared" si="65"/>
        <v>0</v>
      </c>
      <c r="R533" s="7">
        <f t="shared" si="66"/>
        <v>0</v>
      </c>
      <c r="S533" s="7" t="str">
        <f t="shared" si="67"/>
        <v/>
      </c>
      <c r="T533" s="7" t="str">
        <f t="shared" si="68"/>
        <v/>
      </c>
    </row>
    <row r="534" spans="1:20" ht="15.95" hidden="1" customHeight="1">
      <c r="A534" s="239" t="s">
        <v>1678</v>
      </c>
      <c r="B534" s="105"/>
      <c r="C534" s="109"/>
      <c r="D534" s="109"/>
      <c r="E534" s="109"/>
      <c r="F534" s="109"/>
      <c r="G534" s="195">
        <f>VLOOKUP(E534,別表３!$B$9:$I$14,7,FALSE)</f>
        <v>0</v>
      </c>
      <c r="H534" s="195">
        <f>VLOOKUP($F534,別表３!$B$9:$I$14,7,FALSE)</f>
        <v>0</v>
      </c>
      <c r="I534" s="195">
        <f>VLOOKUP($F534,別表３!$B$9:$I$14,7,FALSE)</f>
        <v>0</v>
      </c>
      <c r="J534" s="195">
        <f>IF(F534=5,別表２!$E$4,0)</f>
        <v>0</v>
      </c>
      <c r="K534" s="195">
        <f>VLOOKUP($F534,別表３!$B$9:$I$14,5,FALSE)</f>
        <v>0</v>
      </c>
      <c r="L534" s="240" t="str">
        <f>IF(F534="","",VLOOKUP(F534,別表３!$B$9:$D$14,3,FALSE))</f>
        <v/>
      </c>
      <c r="M534" s="98"/>
      <c r="N534" s="98"/>
      <c r="O534" s="241">
        <f t="shared" si="63"/>
        <v>0</v>
      </c>
      <c r="P534" s="7">
        <f t="shared" si="69"/>
        <v>0</v>
      </c>
      <c r="Q534" s="7">
        <f t="shared" si="65"/>
        <v>0</v>
      </c>
      <c r="R534" s="7">
        <f t="shared" si="66"/>
        <v>0</v>
      </c>
      <c r="S534" s="7" t="str">
        <f t="shared" si="67"/>
        <v/>
      </c>
      <c r="T534" s="7" t="str">
        <f t="shared" si="68"/>
        <v/>
      </c>
    </row>
    <row r="535" spans="1:20" ht="15.95" hidden="1" customHeight="1">
      <c r="A535" s="239" t="s">
        <v>1679</v>
      </c>
      <c r="B535" s="105"/>
      <c r="C535" s="109"/>
      <c r="D535" s="109"/>
      <c r="E535" s="109"/>
      <c r="F535" s="109"/>
      <c r="G535" s="195">
        <f>VLOOKUP(E535,別表３!$B$9:$I$14,7,FALSE)</f>
        <v>0</v>
      </c>
      <c r="H535" s="195">
        <f>VLOOKUP($F535,別表３!$B$9:$I$14,7,FALSE)</f>
        <v>0</v>
      </c>
      <c r="I535" s="195">
        <f>VLOOKUP($F535,別表３!$B$9:$I$14,7,FALSE)</f>
        <v>0</v>
      </c>
      <c r="J535" s="195">
        <f>IF(F535=5,別表２!$E$4,0)</f>
        <v>0</v>
      </c>
      <c r="K535" s="195">
        <f>VLOOKUP($F535,別表３!$B$9:$I$14,5,FALSE)</f>
        <v>0</v>
      </c>
      <c r="L535" s="240" t="str">
        <f>IF(F535="","",VLOOKUP(F535,別表３!$B$9:$D$14,3,FALSE))</f>
        <v/>
      </c>
      <c r="M535" s="98"/>
      <c r="N535" s="98"/>
      <c r="O535" s="241">
        <f t="shared" si="63"/>
        <v>0</v>
      </c>
      <c r="P535" s="7">
        <f t="shared" si="69"/>
        <v>0</v>
      </c>
      <c r="Q535" s="7">
        <f t="shared" si="65"/>
        <v>0</v>
      </c>
      <c r="R535" s="7">
        <f t="shared" si="66"/>
        <v>0</v>
      </c>
      <c r="S535" s="7" t="str">
        <f t="shared" si="67"/>
        <v/>
      </c>
      <c r="T535" s="7" t="str">
        <f t="shared" si="68"/>
        <v/>
      </c>
    </row>
    <row r="536" spans="1:20" ht="15.95" hidden="1" customHeight="1">
      <c r="A536" s="239" t="s">
        <v>1680</v>
      </c>
      <c r="B536" s="105"/>
      <c r="C536" s="109"/>
      <c r="D536" s="109"/>
      <c r="E536" s="109"/>
      <c r="F536" s="109"/>
      <c r="G536" s="195">
        <f>VLOOKUP(E536,別表３!$B$9:$I$14,7,FALSE)</f>
        <v>0</v>
      </c>
      <c r="H536" s="195">
        <f>VLOOKUP($F536,別表３!$B$9:$I$14,7,FALSE)</f>
        <v>0</v>
      </c>
      <c r="I536" s="195">
        <f>VLOOKUP($F536,別表３!$B$9:$I$14,7,FALSE)</f>
        <v>0</v>
      </c>
      <c r="J536" s="195">
        <f>IF(F536=5,別表２!$E$4,0)</f>
        <v>0</v>
      </c>
      <c r="K536" s="195">
        <f>VLOOKUP($F536,別表３!$B$9:$I$14,5,FALSE)</f>
        <v>0</v>
      </c>
      <c r="L536" s="240" t="str">
        <f>IF(F536="","",VLOOKUP(F536,別表３!$B$9:$D$14,3,FALSE))</f>
        <v/>
      </c>
      <c r="M536" s="98"/>
      <c r="N536" s="98"/>
      <c r="O536" s="241">
        <f t="shared" si="63"/>
        <v>0</v>
      </c>
      <c r="P536" s="7">
        <f t="shared" si="69"/>
        <v>0</v>
      </c>
      <c r="Q536" s="7">
        <f t="shared" si="65"/>
        <v>0</v>
      </c>
      <c r="R536" s="7">
        <f t="shared" si="66"/>
        <v>0</v>
      </c>
      <c r="S536" s="7" t="str">
        <f t="shared" si="67"/>
        <v/>
      </c>
      <c r="T536" s="7" t="str">
        <f t="shared" si="68"/>
        <v/>
      </c>
    </row>
    <row r="537" spans="1:20" ht="15.95" hidden="1" customHeight="1">
      <c r="A537" s="239" t="s">
        <v>1681</v>
      </c>
      <c r="B537" s="105"/>
      <c r="C537" s="109"/>
      <c r="D537" s="109"/>
      <c r="E537" s="109"/>
      <c r="F537" s="109"/>
      <c r="G537" s="195">
        <f>VLOOKUP(E537,別表３!$B$9:$I$14,7,FALSE)</f>
        <v>0</v>
      </c>
      <c r="H537" s="195">
        <f>VLOOKUP($F537,別表３!$B$9:$I$14,7,FALSE)</f>
        <v>0</v>
      </c>
      <c r="I537" s="195">
        <f>VLOOKUP($F537,別表３!$B$9:$I$14,7,FALSE)</f>
        <v>0</v>
      </c>
      <c r="J537" s="195">
        <f>IF(F537=5,別表２!$E$4,0)</f>
        <v>0</v>
      </c>
      <c r="K537" s="195">
        <f>VLOOKUP($F537,別表３!$B$9:$I$14,5,FALSE)</f>
        <v>0</v>
      </c>
      <c r="L537" s="240" t="str">
        <f>IF(F537="","",VLOOKUP(F537,別表３!$B$9:$D$14,3,FALSE))</f>
        <v/>
      </c>
      <c r="M537" s="98"/>
      <c r="N537" s="98"/>
      <c r="O537" s="241">
        <f t="shared" si="63"/>
        <v>0</v>
      </c>
      <c r="P537" s="7">
        <f t="shared" si="69"/>
        <v>0</v>
      </c>
      <c r="Q537" s="7">
        <f t="shared" si="65"/>
        <v>0</v>
      </c>
      <c r="R537" s="7">
        <f t="shared" si="66"/>
        <v>0</v>
      </c>
      <c r="S537" s="7" t="str">
        <f t="shared" si="67"/>
        <v/>
      </c>
      <c r="T537" s="7" t="str">
        <f t="shared" si="68"/>
        <v/>
      </c>
    </row>
    <row r="538" spans="1:20" ht="15.95" hidden="1" customHeight="1">
      <c r="A538" s="239" t="s">
        <v>1682</v>
      </c>
      <c r="B538" s="105"/>
      <c r="C538" s="109"/>
      <c r="D538" s="109"/>
      <c r="E538" s="109"/>
      <c r="F538" s="109"/>
      <c r="G538" s="195">
        <f>VLOOKUP(E538,別表３!$B$9:$I$14,7,FALSE)</f>
        <v>0</v>
      </c>
      <c r="H538" s="195">
        <f>VLOOKUP($F538,別表３!$B$9:$I$14,7,FALSE)</f>
        <v>0</v>
      </c>
      <c r="I538" s="195">
        <f>VLOOKUP($F538,別表３!$B$9:$I$14,7,FALSE)</f>
        <v>0</v>
      </c>
      <c r="J538" s="195">
        <f>IF(F538=5,別表２!$E$4,0)</f>
        <v>0</v>
      </c>
      <c r="K538" s="195">
        <f>VLOOKUP($F538,別表３!$B$9:$I$14,5,FALSE)</f>
        <v>0</v>
      </c>
      <c r="L538" s="240" t="str">
        <f>IF(F538="","",VLOOKUP(F538,別表３!$B$9:$D$14,3,FALSE))</f>
        <v/>
      </c>
      <c r="M538" s="98"/>
      <c r="N538" s="98"/>
      <c r="O538" s="241">
        <f t="shared" si="63"/>
        <v>0</v>
      </c>
      <c r="P538" s="7">
        <f t="shared" si="69"/>
        <v>0</v>
      </c>
      <c r="Q538" s="7">
        <f t="shared" si="65"/>
        <v>0</v>
      </c>
      <c r="R538" s="7">
        <f t="shared" si="66"/>
        <v>0</v>
      </c>
      <c r="S538" s="7" t="str">
        <f t="shared" si="67"/>
        <v/>
      </c>
      <c r="T538" s="7" t="str">
        <f t="shared" si="68"/>
        <v/>
      </c>
    </row>
    <row r="539" spans="1:20" ht="15.95" hidden="1" customHeight="1">
      <c r="A539" s="239" t="s">
        <v>1683</v>
      </c>
      <c r="B539" s="105"/>
      <c r="C539" s="108"/>
      <c r="D539" s="108"/>
      <c r="E539" s="109"/>
      <c r="F539" s="109"/>
      <c r="G539" s="195">
        <f>VLOOKUP(E539,別表３!$B$9:$I$14,7,FALSE)</f>
        <v>0</v>
      </c>
      <c r="H539" s="195">
        <f>VLOOKUP($F539,別表３!$B$9:$I$14,7,FALSE)</f>
        <v>0</v>
      </c>
      <c r="I539" s="195">
        <f>VLOOKUP($F539,別表３!$B$9:$I$14,7,FALSE)</f>
        <v>0</v>
      </c>
      <c r="J539" s="195">
        <f>IF(F539=5,別表２!$E$4,0)</f>
        <v>0</v>
      </c>
      <c r="K539" s="195">
        <f>VLOOKUP($F539,別表３!$B$9:$I$14,5,FALSE)</f>
        <v>0</v>
      </c>
      <c r="L539" s="240" t="str">
        <f>IF(F539="","",VLOOKUP(F539,別表３!$B$9:$D$14,3,FALSE))</f>
        <v/>
      </c>
      <c r="M539" s="98"/>
      <c r="N539" s="98"/>
      <c r="O539" s="241">
        <f t="shared" si="63"/>
        <v>0</v>
      </c>
      <c r="P539" s="7">
        <f t="shared" si="69"/>
        <v>0</v>
      </c>
      <c r="Q539" s="7">
        <f t="shared" si="65"/>
        <v>0</v>
      </c>
      <c r="R539" s="7">
        <f t="shared" si="66"/>
        <v>0</v>
      </c>
      <c r="S539" s="7" t="str">
        <f t="shared" si="67"/>
        <v/>
      </c>
      <c r="T539" s="7" t="str">
        <f t="shared" si="68"/>
        <v/>
      </c>
    </row>
    <row r="540" spans="1:20" ht="15.95" hidden="1" customHeight="1">
      <c r="A540" s="239" t="s">
        <v>1684</v>
      </c>
      <c r="B540" s="105"/>
      <c r="C540" s="108"/>
      <c r="D540" s="108"/>
      <c r="E540" s="109"/>
      <c r="F540" s="109"/>
      <c r="G540" s="195">
        <f>VLOOKUP(E540,別表３!$B$9:$I$14,7,FALSE)</f>
        <v>0</v>
      </c>
      <c r="H540" s="195">
        <f>VLOOKUP($F540,別表３!$B$9:$I$14,7,FALSE)</f>
        <v>0</v>
      </c>
      <c r="I540" s="195">
        <f>VLOOKUP($F540,別表３!$B$9:$I$14,7,FALSE)</f>
        <v>0</v>
      </c>
      <c r="J540" s="195">
        <f>IF(F540=5,別表２!$E$4,0)</f>
        <v>0</v>
      </c>
      <c r="K540" s="195">
        <f>VLOOKUP($F540,別表３!$B$9:$I$14,5,FALSE)</f>
        <v>0</v>
      </c>
      <c r="L540" s="240" t="str">
        <f>IF(F540="","",VLOOKUP(F540,別表３!$B$9:$D$14,3,FALSE))</f>
        <v/>
      </c>
      <c r="M540" s="98"/>
      <c r="N540" s="98"/>
      <c r="O540" s="241">
        <f t="shared" si="63"/>
        <v>0</v>
      </c>
      <c r="P540" s="7">
        <f t="shared" si="69"/>
        <v>0</v>
      </c>
      <c r="Q540" s="7">
        <f t="shared" si="65"/>
        <v>0</v>
      </c>
      <c r="R540" s="7">
        <f t="shared" si="66"/>
        <v>0</v>
      </c>
      <c r="S540" s="7" t="str">
        <f t="shared" si="67"/>
        <v/>
      </c>
      <c r="T540" s="7" t="str">
        <f t="shared" si="68"/>
        <v/>
      </c>
    </row>
    <row r="541" spans="1:20" ht="15.95" hidden="1" customHeight="1">
      <c r="A541" s="239" t="s">
        <v>1685</v>
      </c>
      <c r="B541" s="105"/>
      <c r="C541" s="108"/>
      <c r="D541" s="108"/>
      <c r="E541" s="109"/>
      <c r="F541" s="109"/>
      <c r="G541" s="195">
        <f>VLOOKUP(E541,別表３!$B$9:$I$14,7,FALSE)</f>
        <v>0</v>
      </c>
      <c r="H541" s="195">
        <f>VLOOKUP($F541,別表３!$B$9:$I$14,7,FALSE)</f>
        <v>0</v>
      </c>
      <c r="I541" s="195">
        <f>VLOOKUP($F541,別表３!$B$9:$I$14,7,FALSE)</f>
        <v>0</v>
      </c>
      <c r="J541" s="195">
        <f>IF(F541=5,別表２!$E$4,0)</f>
        <v>0</v>
      </c>
      <c r="K541" s="195">
        <f>VLOOKUP($F541,別表３!$B$9:$I$14,5,FALSE)</f>
        <v>0</v>
      </c>
      <c r="L541" s="240" t="str">
        <f>IF(F541="","",VLOOKUP(F541,別表３!$B$9:$D$14,3,FALSE))</f>
        <v/>
      </c>
      <c r="M541" s="98"/>
      <c r="N541" s="98"/>
      <c r="O541" s="241">
        <f t="shared" si="63"/>
        <v>0</v>
      </c>
      <c r="P541" s="7">
        <f t="shared" si="69"/>
        <v>0</v>
      </c>
      <c r="Q541" s="7">
        <f t="shared" si="65"/>
        <v>0</v>
      </c>
      <c r="R541" s="7">
        <f t="shared" si="66"/>
        <v>0</v>
      </c>
      <c r="S541" s="7" t="str">
        <f t="shared" si="67"/>
        <v/>
      </c>
      <c r="T541" s="7" t="str">
        <f t="shared" si="68"/>
        <v/>
      </c>
    </row>
    <row r="542" spans="1:20" ht="15.95" hidden="1" customHeight="1">
      <c r="A542" s="239" t="s">
        <v>1686</v>
      </c>
      <c r="B542" s="105"/>
      <c r="C542" s="108"/>
      <c r="D542" s="108"/>
      <c r="E542" s="109"/>
      <c r="F542" s="109"/>
      <c r="G542" s="195">
        <f>VLOOKUP(E542,別表３!$B$9:$I$14,7,FALSE)</f>
        <v>0</v>
      </c>
      <c r="H542" s="195">
        <f>VLOOKUP($F542,別表３!$B$9:$I$14,7,FALSE)</f>
        <v>0</v>
      </c>
      <c r="I542" s="195">
        <f>VLOOKUP($F542,別表３!$B$9:$I$14,7,FALSE)</f>
        <v>0</v>
      </c>
      <c r="J542" s="195">
        <f>IF(F542=5,別表２!$E$4,0)</f>
        <v>0</v>
      </c>
      <c r="K542" s="195">
        <f>VLOOKUP($F542,別表３!$B$9:$I$14,5,FALSE)</f>
        <v>0</v>
      </c>
      <c r="L542" s="240" t="str">
        <f>IF(F542="","",VLOOKUP(F542,別表３!$B$9:$D$14,3,FALSE))</f>
        <v/>
      </c>
      <c r="M542" s="98"/>
      <c r="N542" s="98"/>
      <c r="O542" s="241">
        <f t="shared" si="63"/>
        <v>0</v>
      </c>
      <c r="P542" s="7">
        <f t="shared" si="69"/>
        <v>0</v>
      </c>
      <c r="Q542" s="7">
        <f t="shared" si="65"/>
        <v>0</v>
      </c>
      <c r="R542" s="7">
        <f t="shared" si="66"/>
        <v>0</v>
      </c>
      <c r="S542" s="7" t="str">
        <f t="shared" si="67"/>
        <v/>
      </c>
      <c r="T542" s="7" t="str">
        <f t="shared" si="68"/>
        <v/>
      </c>
    </row>
    <row r="543" spans="1:20" ht="15.95" hidden="1" customHeight="1">
      <c r="A543" s="239" t="s">
        <v>1687</v>
      </c>
      <c r="B543" s="105"/>
      <c r="C543" s="108"/>
      <c r="D543" s="108"/>
      <c r="E543" s="109"/>
      <c r="F543" s="109"/>
      <c r="G543" s="195">
        <f>VLOOKUP(E543,別表３!$B$9:$I$14,7,FALSE)</f>
        <v>0</v>
      </c>
      <c r="H543" s="195">
        <f>VLOOKUP($F543,別表３!$B$9:$I$14,7,FALSE)</f>
        <v>0</v>
      </c>
      <c r="I543" s="195">
        <f>VLOOKUP($F543,別表３!$B$9:$I$14,7,FALSE)</f>
        <v>0</v>
      </c>
      <c r="J543" s="195">
        <f>IF(F543=5,別表２!$E$4,0)</f>
        <v>0</v>
      </c>
      <c r="K543" s="195">
        <f>VLOOKUP($F543,別表３!$B$9:$I$14,5,FALSE)</f>
        <v>0</v>
      </c>
      <c r="L543" s="240" t="str">
        <f>IF(F543="","",VLOOKUP(F543,別表３!$B$9:$D$14,3,FALSE))</f>
        <v/>
      </c>
      <c r="M543" s="98"/>
      <c r="N543" s="98"/>
      <c r="O543" s="241">
        <f t="shared" si="63"/>
        <v>0</v>
      </c>
      <c r="P543" s="7">
        <f t="shared" si="69"/>
        <v>0</v>
      </c>
      <c r="Q543" s="7">
        <f t="shared" si="65"/>
        <v>0</v>
      </c>
      <c r="R543" s="7">
        <f t="shared" si="66"/>
        <v>0</v>
      </c>
      <c r="S543" s="7" t="str">
        <f t="shared" si="67"/>
        <v/>
      </c>
      <c r="T543" s="7" t="str">
        <f t="shared" si="68"/>
        <v/>
      </c>
    </row>
    <row r="544" spans="1:20" ht="15.95" hidden="1" customHeight="1">
      <c r="A544" s="239" t="s">
        <v>1688</v>
      </c>
      <c r="B544" s="105"/>
      <c r="C544" s="108"/>
      <c r="D544" s="108"/>
      <c r="E544" s="109"/>
      <c r="F544" s="109"/>
      <c r="G544" s="195">
        <f>VLOOKUP(E544,別表３!$B$9:$I$14,7,FALSE)</f>
        <v>0</v>
      </c>
      <c r="H544" s="195">
        <f>VLOOKUP($F544,別表３!$B$9:$I$14,7,FALSE)</f>
        <v>0</v>
      </c>
      <c r="I544" s="195">
        <f>VLOOKUP($F544,別表３!$B$9:$I$14,7,FALSE)</f>
        <v>0</v>
      </c>
      <c r="J544" s="195">
        <f>IF(F544=5,別表２!$E$4,0)</f>
        <v>0</v>
      </c>
      <c r="K544" s="195">
        <f>VLOOKUP($F544,別表３!$B$9:$I$14,5,FALSE)</f>
        <v>0</v>
      </c>
      <c r="L544" s="240" t="str">
        <f>IF(F544="","",VLOOKUP(F544,別表３!$B$9:$D$14,3,FALSE))</f>
        <v/>
      </c>
      <c r="M544" s="98"/>
      <c r="N544" s="98"/>
      <c r="O544" s="241">
        <f t="shared" si="63"/>
        <v>0</v>
      </c>
      <c r="P544" s="7">
        <f t="shared" si="69"/>
        <v>0</v>
      </c>
      <c r="Q544" s="7">
        <f t="shared" si="65"/>
        <v>0</v>
      </c>
      <c r="R544" s="7">
        <f t="shared" si="66"/>
        <v>0</v>
      </c>
      <c r="S544" s="7" t="str">
        <f t="shared" si="67"/>
        <v/>
      </c>
      <c r="T544" s="7" t="str">
        <f t="shared" si="68"/>
        <v/>
      </c>
    </row>
    <row r="545" spans="1:20" ht="15.95" hidden="1" customHeight="1">
      <c r="A545" s="239" t="s">
        <v>1689</v>
      </c>
      <c r="B545" s="105"/>
      <c r="C545" s="108"/>
      <c r="D545" s="108"/>
      <c r="E545" s="109"/>
      <c r="F545" s="109"/>
      <c r="G545" s="195">
        <f>VLOOKUP(E545,別表３!$B$9:$I$14,7,FALSE)</f>
        <v>0</v>
      </c>
      <c r="H545" s="195">
        <f>VLOOKUP($F545,別表３!$B$9:$I$14,7,FALSE)</f>
        <v>0</v>
      </c>
      <c r="I545" s="195">
        <f>VLOOKUP($F545,別表３!$B$9:$I$14,7,FALSE)</f>
        <v>0</v>
      </c>
      <c r="J545" s="195">
        <f>IF(F545=5,別表２!$E$4,0)</f>
        <v>0</v>
      </c>
      <c r="K545" s="195">
        <f>VLOOKUP($F545,別表３!$B$9:$I$14,5,FALSE)</f>
        <v>0</v>
      </c>
      <c r="L545" s="240" t="str">
        <f>IF(F545="","",VLOOKUP(F545,別表３!$B$9:$D$14,3,FALSE))</f>
        <v/>
      </c>
      <c r="M545" s="98"/>
      <c r="N545" s="98"/>
      <c r="O545" s="241">
        <f t="shared" si="63"/>
        <v>0</v>
      </c>
      <c r="P545" s="7">
        <f>IF(E545=5,G545,0)</f>
        <v>0</v>
      </c>
      <c r="Q545" s="7">
        <f t="shared" si="65"/>
        <v>0</v>
      </c>
      <c r="R545" s="7">
        <f t="shared" si="66"/>
        <v>0</v>
      </c>
      <c r="S545" s="7" t="str">
        <f t="shared" si="67"/>
        <v/>
      </c>
      <c r="T545" s="7" t="str">
        <f t="shared" si="68"/>
        <v/>
      </c>
    </row>
    <row r="546" spans="1:20" s="223" customFormat="1" ht="15.95" hidden="1" customHeight="1">
      <c r="A546" s="239" t="s">
        <v>1690</v>
      </c>
      <c r="B546" s="105"/>
      <c r="C546" s="108"/>
      <c r="D546" s="108"/>
      <c r="E546" s="108"/>
      <c r="F546" s="108"/>
      <c r="G546" s="243">
        <f>VLOOKUP(E546,別表３!$B$9:$I$14,7,FALSE)</f>
        <v>0</v>
      </c>
      <c r="H546" s="243">
        <f>VLOOKUP($F546,別表３!$B$9:$I$14,7,FALSE)</f>
        <v>0</v>
      </c>
      <c r="I546" s="243">
        <f>VLOOKUP($F546,別表３!$B$9:$I$14,7,FALSE)</f>
        <v>0</v>
      </c>
      <c r="J546" s="243">
        <f>IF(F546=5,別表２!$E$4,0)</f>
        <v>0</v>
      </c>
      <c r="K546" s="243">
        <f>VLOOKUP($F546,別表３!$B$9:$I$14,5,FALSE)</f>
        <v>0</v>
      </c>
      <c r="L546" s="244" t="str">
        <f>IF(F546="","",VLOOKUP(F546,別表３!$B$9:$D$14,3,FALSE))</f>
        <v/>
      </c>
      <c r="M546" s="103"/>
      <c r="N546" s="103"/>
      <c r="O546" s="245">
        <f t="shared" si="63"/>
        <v>0</v>
      </c>
      <c r="P546" s="7">
        <f t="shared" ref="P546:P566" si="70">IF(E546=5,G546,0)</f>
        <v>0</v>
      </c>
      <c r="Q546" s="7">
        <f t="shared" si="65"/>
        <v>0</v>
      </c>
      <c r="R546" s="7">
        <f t="shared" si="66"/>
        <v>0</v>
      </c>
      <c r="S546" s="7" t="str">
        <f t="shared" si="67"/>
        <v/>
      </c>
      <c r="T546" s="7" t="str">
        <f t="shared" si="68"/>
        <v/>
      </c>
    </row>
    <row r="547" spans="1:20" s="223" customFormat="1" ht="15.95" hidden="1" customHeight="1">
      <c r="A547" s="239" t="s">
        <v>1691</v>
      </c>
      <c r="B547" s="105"/>
      <c r="C547" s="108"/>
      <c r="D547" s="108"/>
      <c r="E547" s="108"/>
      <c r="F547" s="108"/>
      <c r="G547" s="243">
        <f>VLOOKUP(E547,別表３!$B$9:$I$14,7,FALSE)</f>
        <v>0</v>
      </c>
      <c r="H547" s="243">
        <f>VLOOKUP($F547,別表３!$B$9:$I$14,7,FALSE)</f>
        <v>0</v>
      </c>
      <c r="I547" s="243">
        <f>VLOOKUP($F547,別表３!$B$9:$I$14,7,FALSE)</f>
        <v>0</v>
      </c>
      <c r="J547" s="243">
        <f>IF(F547=5,別表２!$E$4,0)</f>
        <v>0</v>
      </c>
      <c r="K547" s="243">
        <f>VLOOKUP($F547,別表３!$B$9:$I$14,5,FALSE)</f>
        <v>0</v>
      </c>
      <c r="L547" s="244" t="str">
        <f>IF(F547="","",VLOOKUP(F547,別表３!$B$9:$D$14,3,FALSE))</f>
        <v/>
      </c>
      <c r="M547" s="103"/>
      <c r="N547" s="103"/>
      <c r="O547" s="245">
        <f t="shared" si="63"/>
        <v>0</v>
      </c>
      <c r="P547" s="7">
        <f t="shared" si="70"/>
        <v>0</v>
      </c>
      <c r="Q547" s="7">
        <f t="shared" si="65"/>
        <v>0</v>
      </c>
      <c r="R547" s="7">
        <f t="shared" si="66"/>
        <v>0</v>
      </c>
      <c r="S547" s="7" t="str">
        <f t="shared" si="67"/>
        <v/>
      </c>
      <c r="T547" s="7" t="str">
        <f t="shared" si="68"/>
        <v/>
      </c>
    </row>
    <row r="548" spans="1:20" s="223" customFormat="1" ht="15.95" hidden="1" customHeight="1">
      <c r="A548" s="239" t="s">
        <v>1692</v>
      </c>
      <c r="B548" s="105"/>
      <c r="C548" s="110"/>
      <c r="D548" s="110"/>
      <c r="E548" s="108"/>
      <c r="F548" s="108"/>
      <c r="G548" s="243">
        <f>VLOOKUP(E548,別表３!$B$9:$I$14,7,FALSE)</f>
        <v>0</v>
      </c>
      <c r="H548" s="243">
        <f>VLOOKUP($F548,別表３!$B$9:$I$14,7,FALSE)</f>
        <v>0</v>
      </c>
      <c r="I548" s="243">
        <f>VLOOKUP($F548,別表３!$B$9:$I$14,7,FALSE)</f>
        <v>0</v>
      </c>
      <c r="J548" s="243">
        <f>IF(F548=5,別表２!$E$4,0)</f>
        <v>0</v>
      </c>
      <c r="K548" s="243">
        <f>VLOOKUP($F548,別表３!$B$9:$I$14,5,FALSE)</f>
        <v>0</v>
      </c>
      <c r="L548" s="244" t="str">
        <f>IF(F548="","",VLOOKUP(F548,別表３!$B$9:$D$14,3,FALSE))</f>
        <v/>
      </c>
      <c r="M548" s="103"/>
      <c r="N548" s="103"/>
      <c r="O548" s="245">
        <f t="shared" si="63"/>
        <v>0</v>
      </c>
      <c r="P548" s="7">
        <f t="shared" si="70"/>
        <v>0</v>
      </c>
      <c r="Q548" s="7">
        <f t="shared" si="65"/>
        <v>0</v>
      </c>
      <c r="R548" s="7">
        <f t="shared" si="66"/>
        <v>0</v>
      </c>
      <c r="S548" s="7" t="str">
        <f t="shared" si="67"/>
        <v/>
      </c>
      <c r="T548" s="7" t="str">
        <f t="shared" si="68"/>
        <v/>
      </c>
    </row>
    <row r="549" spans="1:20" s="223" customFormat="1" ht="15.95" hidden="1" customHeight="1">
      <c r="A549" s="239" t="s">
        <v>1693</v>
      </c>
      <c r="B549" s="105"/>
      <c r="C549" s="108"/>
      <c r="D549" s="108"/>
      <c r="E549" s="108"/>
      <c r="F549" s="108"/>
      <c r="G549" s="243">
        <f>VLOOKUP(E549,別表３!$B$9:$I$14,7,FALSE)</f>
        <v>0</v>
      </c>
      <c r="H549" s="243">
        <f>VLOOKUP($F549,別表３!$B$9:$I$14,7,FALSE)</f>
        <v>0</v>
      </c>
      <c r="I549" s="243">
        <f>VLOOKUP($F549,別表３!$B$9:$I$14,7,FALSE)</f>
        <v>0</v>
      </c>
      <c r="J549" s="243">
        <f>IF(F549=5,別表２!$E$4,0)</f>
        <v>0</v>
      </c>
      <c r="K549" s="243">
        <f>VLOOKUP($F549,別表３!$B$9:$I$14,5,FALSE)</f>
        <v>0</v>
      </c>
      <c r="L549" s="244" t="str">
        <f>IF(F549="","",VLOOKUP(F549,別表３!$B$9:$D$14,3,FALSE))</f>
        <v/>
      </c>
      <c r="M549" s="103"/>
      <c r="N549" s="103"/>
      <c r="O549" s="245">
        <f t="shared" si="63"/>
        <v>0</v>
      </c>
      <c r="P549" s="7">
        <f t="shared" si="70"/>
        <v>0</v>
      </c>
      <c r="Q549" s="7">
        <f t="shared" si="65"/>
        <v>0</v>
      </c>
      <c r="R549" s="7">
        <f t="shared" si="66"/>
        <v>0</v>
      </c>
      <c r="S549" s="7" t="str">
        <f t="shared" si="67"/>
        <v/>
      </c>
      <c r="T549" s="7" t="str">
        <f t="shared" si="68"/>
        <v/>
      </c>
    </row>
    <row r="550" spans="1:20" ht="15.95" hidden="1" customHeight="1">
      <c r="A550" s="239" t="s">
        <v>1694</v>
      </c>
      <c r="B550" s="105"/>
      <c r="C550" s="108"/>
      <c r="D550" s="108"/>
      <c r="E550" s="109"/>
      <c r="F550" s="109"/>
      <c r="G550" s="195">
        <f>VLOOKUP(E550,別表３!$B$9:$I$14,7,FALSE)</f>
        <v>0</v>
      </c>
      <c r="H550" s="195">
        <f>VLOOKUP($F550,別表３!$B$9:$I$14,7,FALSE)</f>
        <v>0</v>
      </c>
      <c r="I550" s="195">
        <f>VLOOKUP($F550,別表３!$B$9:$I$14,7,FALSE)</f>
        <v>0</v>
      </c>
      <c r="J550" s="195">
        <f>IF(F550=5,別表２!$E$4,0)</f>
        <v>0</v>
      </c>
      <c r="K550" s="195">
        <f>VLOOKUP($F550,別表３!$B$9:$I$14,5,FALSE)</f>
        <v>0</v>
      </c>
      <c r="L550" s="240" t="str">
        <f>IF(F550="","",VLOOKUP(F550,別表３!$B$9:$D$14,3,FALSE))</f>
        <v/>
      </c>
      <c r="M550" s="98"/>
      <c r="N550" s="98"/>
      <c r="O550" s="241">
        <f t="shared" si="63"/>
        <v>0</v>
      </c>
      <c r="P550" s="7">
        <f t="shared" si="70"/>
        <v>0</v>
      </c>
      <c r="Q550" s="7">
        <f t="shared" si="65"/>
        <v>0</v>
      </c>
      <c r="R550" s="7">
        <f t="shared" si="66"/>
        <v>0</v>
      </c>
      <c r="S550" s="7" t="str">
        <f t="shared" si="67"/>
        <v/>
      </c>
      <c r="T550" s="7" t="str">
        <f t="shared" si="68"/>
        <v/>
      </c>
    </row>
    <row r="551" spans="1:20" ht="15.95" hidden="1" customHeight="1">
      <c r="A551" s="239" t="s">
        <v>1695</v>
      </c>
      <c r="B551" s="105"/>
      <c r="C551" s="108"/>
      <c r="D551" s="108"/>
      <c r="E551" s="109"/>
      <c r="F551" s="109"/>
      <c r="G551" s="195">
        <f>VLOOKUP(E551,別表３!$B$9:$I$14,7,FALSE)</f>
        <v>0</v>
      </c>
      <c r="H551" s="195">
        <f>VLOOKUP($F551,別表３!$B$9:$I$14,7,FALSE)</f>
        <v>0</v>
      </c>
      <c r="I551" s="195">
        <f>VLOOKUP($F551,別表３!$B$9:$I$14,7,FALSE)</f>
        <v>0</v>
      </c>
      <c r="J551" s="195">
        <f>IF(F551=5,別表２!$E$4,0)</f>
        <v>0</v>
      </c>
      <c r="K551" s="195">
        <f>VLOOKUP($F551,別表３!$B$9:$I$14,5,FALSE)</f>
        <v>0</v>
      </c>
      <c r="L551" s="240" t="str">
        <f>IF(F551="","",VLOOKUP(F551,別表３!$B$9:$D$14,3,FALSE))</f>
        <v/>
      </c>
      <c r="M551" s="98"/>
      <c r="N551" s="98"/>
      <c r="O551" s="241">
        <f t="shared" si="63"/>
        <v>0</v>
      </c>
      <c r="P551" s="7">
        <f t="shared" si="70"/>
        <v>0</v>
      </c>
      <c r="Q551" s="7">
        <f t="shared" si="65"/>
        <v>0</v>
      </c>
      <c r="R551" s="7">
        <f t="shared" si="66"/>
        <v>0</v>
      </c>
      <c r="S551" s="7" t="str">
        <f t="shared" si="67"/>
        <v/>
      </c>
      <c r="T551" s="7" t="str">
        <f t="shared" si="68"/>
        <v/>
      </c>
    </row>
    <row r="552" spans="1:20" ht="15.95" hidden="1" customHeight="1">
      <c r="A552" s="239" t="s">
        <v>1696</v>
      </c>
      <c r="B552" s="105"/>
      <c r="C552" s="108"/>
      <c r="D552" s="108"/>
      <c r="E552" s="109"/>
      <c r="F552" s="109"/>
      <c r="G552" s="195">
        <f>VLOOKUP(E552,別表３!$B$9:$I$14,7,FALSE)</f>
        <v>0</v>
      </c>
      <c r="H552" s="195">
        <f>VLOOKUP($F552,別表３!$B$9:$I$14,7,FALSE)</f>
        <v>0</v>
      </c>
      <c r="I552" s="195">
        <f>VLOOKUP($F552,別表３!$B$9:$I$14,7,FALSE)</f>
        <v>0</v>
      </c>
      <c r="J552" s="195">
        <f>IF(F552=5,別表２!$E$4,0)</f>
        <v>0</v>
      </c>
      <c r="K552" s="195">
        <f>VLOOKUP($F552,別表３!$B$9:$I$14,5,FALSE)</f>
        <v>0</v>
      </c>
      <c r="L552" s="240" t="str">
        <f>IF(F552="","",VLOOKUP(F552,別表３!$B$9:$D$14,3,FALSE))</f>
        <v/>
      </c>
      <c r="M552" s="98"/>
      <c r="N552" s="98"/>
      <c r="O552" s="241">
        <f t="shared" si="63"/>
        <v>0</v>
      </c>
      <c r="P552" s="7">
        <f t="shared" si="70"/>
        <v>0</v>
      </c>
      <c r="Q552" s="7">
        <f t="shared" si="65"/>
        <v>0</v>
      </c>
      <c r="R552" s="7">
        <f t="shared" si="66"/>
        <v>0</v>
      </c>
      <c r="S552" s="7" t="str">
        <f t="shared" si="67"/>
        <v/>
      </c>
      <c r="T552" s="7" t="str">
        <f t="shared" si="68"/>
        <v/>
      </c>
    </row>
    <row r="553" spans="1:20" ht="15.95" hidden="1" customHeight="1">
      <c r="A553" s="239" t="s">
        <v>1697</v>
      </c>
      <c r="B553" s="105"/>
      <c r="C553" s="108"/>
      <c r="D553" s="108"/>
      <c r="E553" s="109"/>
      <c r="F553" s="109"/>
      <c r="G553" s="195">
        <f>VLOOKUP(E553,別表３!$B$9:$I$14,7,FALSE)</f>
        <v>0</v>
      </c>
      <c r="H553" s="195">
        <f>VLOOKUP($F553,別表３!$B$9:$I$14,7,FALSE)</f>
        <v>0</v>
      </c>
      <c r="I553" s="195">
        <f>VLOOKUP($F553,別表３!$B$9:$I$14,7,FALSE)</f>
        <v>0</v>
      </c>
      <c r="J553" s="195">
        <f>IF(F553=5,別表２!$E$4,0)</f>
        <v>0</v>
      </c>
      <c r="K553" s="195">
        <f>VLOOKUP($F553,別表３!$B$9:$I$14,5,FALSE)</f>
        <v>0</v>
      </c>
      <c r="L553" s="240" t="str">
        <f>IF(F553="","",VLOOKUP(F553,別表３!$B$9:$D$14,3,FALSE))</f>
        <v/>
      </c>
      <c r="M553" s="98"/>
      <c r="N553" s="98"/>
      <c r="O553" s="241">
        <f t="shared" si="63"/>
        <v>0</v>
      </c>
      <c r="P553" s="7">
        <f t="shared" si="70"/>
        <v>0</v>
      </c>
      <c r="Q553" s="7">
        <f t="shared" si="65"/>
        <v>0</v>
      </c>
      <c r="R553" s="7">
        <f t="shared" si="66"/>
        <v>0</v>
      </c>
      <c r="S553" s="7" t="str">
        <f t="shared" si="67"/>
        <v/>
      </c>
      <c r="T553" s="7" t="str">
        <f t="shared" si="68"/>
        <v/>
      </c>
    </row>
    <row r="554" spans="1:20" ht="15.95" hidden="1" customHeight="1">
      <c r="A554" s="239" t="s">
        <v>1698</v>
      </c>
      <c r="B554" s="105"/>
      <c r="C554" s="108"/>
      <c r="D554" s="108"/>
      <c r="E554" s="109"/>
      <c r="F554" s="109"/>
      <c r="G554" s="195">
        <f>VLOOKUP(E554,別表３!$B$9:$I$14,7,FALSE)</f>
        <v>0</v>
      </c>
      <c r="H554" s="195">
        <f>VLOOKUP($F554,別表３!$B$9:$I$14,7,FALSE)</f>
        <v>0</v>
      </c>
      <c r="I554" s="195">
        <f>VLOOKUP($F554,別表３!$B$9:$I$14,7,FALSE)</f>
        <v>0</v>
      </c>
      <c r="J554" s="195">
        <f>IF(F554=5,別表２!$E$4,0)</f>
        <v>0</v>
      </c>
      <c r="K554" s="195">
        <f>VLOOKUP($F554,別表３!$B$9:$I$14,5,FALSE)</f>
        <v>0</v>
      </c>
      <c r="L554" s="240" t="str">
        <f>IF(F554="","",VLOOKUP(F554,別表３!$B$9:$D$14,3,FALSE))</f>
        <v/>
      </c>
      <c r="M554" s="98"/>
      <c r="N554" s="98"/>
      <c r="O554" s="241">
        <f t="shared" si="63"/>
        <v>0</v>
      </c>
      <c r="P554" s="7">
        <f t="shared" si="70"/>
        <v>0</v>
      </c>
      <c r="Q554" s="7">
        <f t="shared" si="65"/>
        <v>0</v>
      </c>
      <c r="R554" s="7">
        <f t="shared" si="66"/>
        <v>0</v>
      </c>
      <c r="S554" s="7" t="str">
        <f t="shared" si="67"/>
        <v/>
      </c>
      <c r="T554" s="7" t="str">
        <f t="shared" si="68"/>
        <v/>
      </c>
    </row>
    <row r="555" spans="1:20" ht="15.95" hidden="1" customHeight="1">
      <c r="A555" s="239" t="s">
        <v>1699</v>
      </c>
      <c r="B555" s="105"/>
      <c r="C555" s="108"/>
      <c r="D555" s="108"/>
      <c r="E555" s="109"/>
      <c r="F555" s="109"/>
      <c r="G555" s="195">
        <f>VLOOKUP(E555,別表３!$B$9:$I$14,7,FALSE)</f>
        <v>0</v>
      </c>
      <c r="H555" s="195">
        <f>VLOOKUP($F555,別表３!$B$9:$I$14,7,FALSE)</f>
        <v>0</v>
      </c>
      <c r="I555" s="195">
        <f>VLOOKUP($F555,別表３!$B$9:$I$14,7,FALSE)</f>
        <v>0</v>
      </c>
      <c r="J555" s="195">
        <f>IF(F555=5,別表２!$E$4,0)</f>
        <v>0</v>
      </c>
      <c r="K555" s="195">
        <f>VLOOKUP($F555,別表３!$B$9:$I$14,5,FALSE)</f>
        <v>0</v>
      </c>
      <c r="L555" s="240" t="str">
        <f>IF(F555="","",VLOOKUP(F555,別表３!$B$9:$D$14,3,FALSE))</f>
        <v/>
      </c>
      <c r="M555" s="98"/>
      <c r="N555" s="98"/>
      <c r="O555" s="241">
        <f t="shared" si="63"/>
        <v>0</v>
      </c>
      <c r="P555" s="7">
        <f t="shared" si="70"/>
        <v>0</v>
      </c>
      <c r="Q555" s="7">
        <f t="shared" si="65"/>
        <v>0</v>
      </c>
      <c r="R555" s="7">
        <f t="shared" si="66"/>
        <v>0</v>
      </c>
      <c r="S555" s="7" t="str">
        <f t="shared" si="67"/>
        <v/>
      </c>
      <c r="T555" s="7" t="str">
        <f t="shared" si="68"/>
        <v/>
      </c>
    </row>
    <row r="556" spans="1:20" ht="15.95" hidden="1" customHeight="1">
      <c r="A556" s="239" t="s">
        <v>1700</v>
      </c>
      <c r="B556" s="105"/>
      <c r="C556" s="109"/>
      <c r="D556" s="109"/>
      <c r="E556" s="109"/>
      <c r="F556" s="109"/>
      <c r="G556" s="195">
        <f>VLOOKUP(E556,別表３!$B$9:$I$14,7,FALSE)</f>
        <v>0</v>
      </c>
      <c r="H556" s="195">
        <f>VLOOKUP($F556,別表３!$B$9:$I$14,7,FALSE)</f>
        <v>0</v>
      </c>
      <c r="I556" s="195">
        <f>VLOOKUP($F556,別表３!$B$9:$I$14,7,FALSE)</f>
        <v>0</v>
      </c>
      <c r="J556" s="195">
        <f>IF(F556=5,別表２!$E$4,0)</f>
        <v>0</v>
      </c>
      <c r="K556" s="195">
        <f>VLOOKUP($F556,別表３!$B$9:$I$14,5,FALSE)</f>
        <v>0</v>
      </c>
      <c r="L556" s="240" t="str">
        <f>IF(F556="","",VLOOKUP(F556,別表３!$B$9:$D$14,3,FALSE))</f>
        <v/>
      </c>
      <c r="M556" s="98"/>
      <c r="N556" s="98"/>
      <c r="O556" s="241">
        <f t="shared" si="63"/>
        <v>0</v>
      </c>
      <c r="P556" s="7">
        <f t="shared" si="70"/>
        <v>0</v>
      </c>
      <c r="Q556" s="7">
        <f t="shared" si="65"/>
        <v>0</v>
      </c>
      <c r="R556" s="7">
        <f t="shared" si="66"/>
        <v>0</v>
      </c>
      <c r="S556" s="7" t="str">
        <f t="shared" si="67"/>
        <v/>
      </c>
      <c r="T556" s="7" t="str">
        <f t="shared" si="68"/>
        <v/>
      </c>
    </row>
    <row r="557" spans="1:20" ht="15.95" hidden="1" customHeight="1">
      <c r="A557" s="239" t="s">
        <v>1701</v>
      </c>
      <c r="B557" s="105"/>
      <c r="C557" s="109"/>
      <c r="D557" s="109"/>
      <c r="E557" s="109"/>
      <c r="F557" s="109"/>
      <c r="G557" s="195">
        <f>VLOOKUP(E557,別表３!$B$9:$I$14,7,FALSE)</f>
        <v>0</v>
      </c>
      <c r="H557" s="195">
        <f>VLOOKUP($F557,別表３!$B$9:$I$14,7,FALSE)</f>
        <v>0</v>
      </c>
      <c r="I557" s="195">
        <f>VLOOKUP($F557,別表３!$B$9:$I$14,7,FALSE)</f>
        <v>0</v>
      </c>
      <c r="J557" s="195">
        <f>IF(F557=5,別表２!$E$4,0)</f>
        <v>0</v>
      </c>
      <c r="K557" s="195">
        <f>VLOOKUP($F557,別表３!$B$9:$I$14,5,FALSE)</f>
        <v>0</v>
      </c>
      <c r="L557" s="240" t="str">
        <f>IF(F557="","",VLOOKUP(F557,別表３!$B$9:$D$14,3,FALSE))</f>
        <v/>
      </c>
      <c r="M557" s="98"/>
      <c r="N557" s="98"/>
      <c r="O557" s="241">
        <f t="shared" si="63"/>
        <v>0</v>
      </c>
      <c r="P557" s="7">
        <f t="shared" si="70"/>
        <v>0</v>
      </c>
      <c r="Q557" s="7">
        <f t="shared" si="65"/>
        <v>0</v>
      </c>
      <c r="R557" s="7">
        <f t="shared" si="66"/>
        <v>0</v>
      </c>
      <c r="S557" s="7" t="str">
        <f t="shared" si="67"/>
        <v/>
      </c>
      <c r="T557" s="7" t="str">
        <f t="shared" si="68"/>
        <v/>
      </c>
    </row>
    <row r="558" spans="1:20" ht="15.95" hidden="1" customHeight="1">
      <c r="A558" s="239" t="s">
        <v>1702</v>
      </c>
      <c r="B558" s="105"/>
      <c r="C558" s="109"/>
      <c r="D558" s="109"/>
      <c r="E558" s="109"/>
      <c r="F558" s="109"/>
      <c r="G558" s="195">
        <f>VLOOKUP(E558,別表３!$B$9:$I$14,7,FALSE)</f>
        <v>0</v>
      </c>
      <c r="H558" s="195">
        <f>VLOOKUP($F558,別表３!$B$9:$I$14,7,FALSE)</f>
        <v>0</v>
      </c>
      <c r="I558" s="195">
        <f>VLOOKUP($F558,別表３!$B$9:$I$14,7,FALSE)</f>
        <v>0</v>
      </c>
      <c r="J558" s="195">
        <f>IF(F558=5,別表２!$E$4,0)</f>
        <v>0</v>
      </c>
      <c r="K558" s="195">
        <f>VLOOKUP($F558,別表３!$B$9:$I$14,5,FALSE)</f>
        <v>0</v>
      </c>
      <c r="L558" s="240" t="str">
        <f>IF(F558="","",VLOOKUP(F558,別表３!$B$9:$D$14,3,FALSE))</f>
        <v/>
      </c>
      <c r="M558" s="98"/>
      <c r="N558" s="98"/>
      <c r="O558" s="241">
        <f t="shared" si="63"/>
        <v>0</v>
      </c>
      <c r="P558" s="7">
        <f t="shared" si="70"/>
        <v>0</v>
      </c>
      <c r="Q558" s="7">
        <f t="shared" si="65"/>
        <v>0</v>
      </c>
      <c r="R558" s="7">
        <f t="shared" si="66"/>
        <v>0</v>
      </c>
      <c r="S558" s="7" t="str">
        <f t="shared" si="67"/>
        <v/>
      </c>
      <c r="T558" s="7" t="str">
        <f t="shared" si="68"/>
        <v/>
      </c>
    </row>
    <row r="559" spans="1:20" ht="15.95" hidden="1" customHeight="1">
      <c r="A559" s="239" t="s">
        <v>1703</v>
      </c>
      <c r="B559" s="105"/>
      <c r="C559" s="109"/>
      <c r="D559" s="109"/>
      <c r="E559" s="109"/>
      <c r="F559" s="109"/>
      <c r="G559" s="195">
        <f>VLOOKUP(E559,別表３!$B$9:$I$14,7,FALSE)</f>
        <v>0</v>
      </c>
      <c r="H559" s="195">
        <f>VLOOKUP($F559,別表３!$B$9:$I$14,7,FALSE)</f>
        <v>0</v>
      </c>
      <c r="I559" s="195">
        <f>VLOOKUP($F559,別表３!$B$9:$I$14,7,FALSE)</f>
        <v>0</v>
      </c>
      <c r="J559" s="195">
        <f>IF(F559=5,別表２!$E$4,0)</f>
        <v>0</v>
      </c>
      <c r="K559" s="195">
        <f>VLOOKUP($F559,別表３!$B$9:$I$14,5,FALSE)</f>
        <v>0</v>
      </c>
      <c r="L559" s="240" t="str">
        <f>IF(F559="","",VLOOKUP(F559,別表３!$B$9:$D$14,3,FALSE))</f>
        <v/>
      </c>
      <c r="M559" s="98"/>
      <c r="N559" s="98"/>
      <c r="O559" s="241">
        <f t="shared" si="63"/>
        <v>0</v>
      </c>
      <c r="P559" s="7">
        <f t="shared" si="70"/>
        <v>0</v>
      </c>
      <c r="Q559" s="7">
        <f t="shared" si="65"/>
        <v>0</v>
      </c>
      <c r="R559" s="7">
        <f t="shared" si="66"/>
        <v>0</v>
      </c>
      <c r="S559" s="7" t="str">
        <f t="shared" si="67"/>
        <v/>
      </c>
      <c r="T559" s="7" t="str">
        <f t="shared" si="68"/>
        <v/>
      </c>
    </row>
    <row r="560" spans="1:20" ht="15.95" hidden="1" customHeight="1">
      <c r="A560" s="239" t="s">
        <v>1704</v>
      </c>
      <c r="B560" s="105"/>
      <c r="C560" s="109"/>
      <c r="D560" s="109"/>
      <c r="E560" s="109"/>
      <c r="F560" s="109"/>
      <c r="G560" s="195">
        <f>VLOOKUP(E560,別表３!$B$9:$I$14,7,FALSE)</f>
        <v>0</v>
      </c>
      <c r="H560" s="195">
        <f>VLOOKUP($F560,別表３!$B$9:$I$14,7,FALSE)</f>
        <v>0</v>
      </c>
      <c r="I560" s="195">
        <f>VLOOKUP($F560,別表３!$B$9:$I$14,7,FALSE)</f>
        <v>0</v>
      </c>
      <c r="J560" s="195">
        <f>IF(F560=5,別表２!$E$4,0)</f>
        <v>0</v>
      </c>
      <c r="K560" s="195">
        <f>VLOOKUP($F560,別表３!$B$9:$I$14,5,FALSE)</f>
        <v>0</v>
      </c>
      <c r="L560" s="240" t="str">
        <f>IF(F560="","",VLOOKUP(F560,別表３!$B$9:$D$14,3,FALSE))</f>
        <v/>
      </c>
      <c r="M560" s="98"/>
      <c r="N560" s="98"/>
      <c r="O560" s="241">
        <f t="shared" si="63"/>
        <v>0</v>
      </c>
      <c r="P560" s="7">
        <f t="shared" si="70"/>
        <v>0</v>
      </c>
      <c r="Q560" s="7">
        <f t="shared" si="65"/>
        <v>0</v>
      </c>
      <c r="R560" s="7">
        <f t="shared" si="66"/>
        <v>0</v>
      </c>
      <c r="S560" s="7" t="str">
        <f t="shared" si="67"/>
        <v/>
      </c>
      <c r="T560" s="7" t="str">
        <f t="shared" si="68"/>
        <v/>
      </c>
    </row>
    <row r="561" spans="1:20" ht="15.95" hidden="1" customHeight="1">
      <c r="A561" s="239" t="s">
        <v>1705</v>
      </c>
      <c r="B561" s="105"/>
      <c r="C561" s="108"/>
      <c r="D561" s="108"/>
      <c r="E561" s="109"/>
      <c r="F561" s="109"/>
      <c r="G561" s="195">
        <f>VLOOKUP(E561,別表３!$B$9:$I$14,7,FALSE)</f>
        <v>0</v>
      </c>
      <c r="H561" s="195">
        <f>VLOOKUP($F561,別表３!$B$9:$I$14,7,FALSE)</f>
        <v>0</v>
      </c>
      <c r="I561" s="195">
        <f>VLOOKUP($F561,別表３!$B$9:$I$14,7,FALSE)</f>
        <v>0</v>
      </c>
      <c r="J561" s="195">
        <f>IF(F561=5,別表２!$E$4,0)</f>
        <v>0</v>
      </c>
      <c r="K561" s="195">
        <f>VLOOKUP($F561,別表３!$B$9:$I$14,5,FALSE)</f>
        <v>0</v>
      </c>
      <c r="L561" s="240" t="str">
        <f>IF(F561="","",VLOOKUP(F561,別表３!$B$9:$D$14,3,FALSE))</f>
        <v/>
      </c>
      <c r="M561" s="98"/>
      <c r="N561" s="98"/>
      <c r="O561" s="241">
        <f t="shared" si="63"/>
        <v>0</v>
      </c>
      <c r="P561" s="7">
        <f t="shared" si="70"/>
        <v>0</v>
      </c>
      <c r="Q561" s="7">
        <f t="shared" si="65"/>
        <v>0</v>
      </c>
      <c r="R561" s="7">
        <f t="shared" si="66"/>
        <v>0</v>
      </c>
      <c r="S561" s="7" t="str">
        <f t="shared" si="67"/>
        <v/>
      </c>
      <c r="T561" s="7" t="str">
        <f t="shared" si="68"/>
        <v/>
      </c>
    </row>
    <row r="562" spans="1:20" ht="15.95" hidden="1" customHeight="1">
      <c r="A562" s="239" t="s">
        <v>1706</v>
      </c>
      <c r="B562" s="105"/>
      <c r="C562" s="108"/>
      <c r="D562" s="108"/>
      <c r="E562" s="109"/>
      <c r="F562" s="109"/>
      <c r="G562" s="195">
        <f>VLOOKUP(E562,別表３!$B$9:$I$14,7,FALSE)</f>
        <v>0</v>
      </c>
      <c r="H562" s="195">
        <f>VLOOKUP($F562,別表３!$B$9:$I$14,7,FALSE)</f>
        <v>0</v>
      </c>
      <c r="I562" s="195">
        <f>VLOOKUP($F562,別表３!$B$9:$I$14,7,FALSE)</f>
        <v>0</v>
      </c>
      <c r="J562" s="195">
        <f>IF(F562=5,別表２!$E$4,0)</f>
        <v>0</v>
      </c>
      <c r="K562" s="195">
        <f>VLOOKUP($F562,別表３!$B$9:$I$14,5,FALSE)</f>
        <v>0</v>
      </c>
      <c r="L562" s="240" t="str">
        <f>IF(F562="","",VLOOKUP(F562,別表３!$B$9:$D$14,3,FALSE))</f>
        <v/>
      </c>
      <c r="M562" s="98"/>
      <c r="N562" s="98"/>
      <c r="O562" s="241">
        <f t="shared" si="63"/>
        <v>0</v>
      </c>
      <c r="P562" s="7">
        <f t="shared" si="70"/>
        <v>0</v>
      </c>
      <c r="Q562" s="7">
        <f t="shared" si="65"/>
        <v>0</v>
      </c>
      <c r="R562" s="7">
        <f t="shared" si="66"/>
        <v>0</v>
      </c>
      <c r="S562" s="7" t="str">
        <f t="shared" si="67"/>
        <v/>
      </c>
      <c r="T562" s="7" t="str">
        <f t="shared" si="68"/>
        <v/>
      </c>
    </row>
    <row r="563" spans="1:20" ht="15.95" hidden="1" customHeight="1">
      <c r="A563" s="239" t="s">
        <v>1707</v>
      </c>
      <c r="B563" s="105"/>
      <c r="C563" s="108"/>
      <c r="D563" s="108"/>
      <c r="E563" s="109"/>
      <c r="F563" s="109"/>
      <c r="G563" s="195">
        <f>VLOOKUP(E563,別表３!$B$9:$I$14,7,FALSE)</f>
        <v>0</v>
      </c>
      <c r="H563" s="195">
        <f>VLOOKUP($F563,別表３!$B$9:$I$14,7,FALSE)</f>
        <v>0</v>
      </c>
      <c r="I563" s="195">
        <f>VLOOKUP($F563,別表３!$B$9:$I$14,7,FALSE)</f>
        <v>0</v>
      </c>
      <c r="J563" s="195">
        <f>IF(F563=5,別表２!$E$4,0)</f>
        <v>0</v>
      </c>
      <c r="K563" s="195">
        <f>VLOOKUP($F563,別表３!$B$9:$I$14,5,FALSE)</f>
        <v>0</v>
      </c>
      <c r="L563" s="240" t="str">
        <f>IF(F563="","",VLOOKUP(F563,別表３!$B$9:$D$14,3,FALSE))</f>
        <v/>
      </c>
      <c r="M563" s="98"/>
      <c r="N563" s="98"/>
      <c r="O563" s="241">
        <f t="shared" si="63"/>
        <v>0</v>
      </c>
      <c r="P563" s="7">
        <f t="shared" si="70"/>
        <v>0</v>
      </c>
      <c r="Q563" s="7">
        <f t="shared" si="65"/>
        <v>0</v>
      </c>
      <c r="R563" s="7">
        <f t="shared" si="66"/>
        <v>0</v>
      </c>
      <c r="S563" s="7" t="str">
        <f t="shared" si="67"/>
        <v/>
      </c>
      <c r="T563" s="7" t="str">
        <f t="shared" si="68"/>
        <v/>
      </c>
    </row>
    <row r="564" spans="1:20" ht="15.95" hidden="1" customHeight="1">
      <c r="A564" s="239" t="s">
        <v>1708</v>
      </c>
      <c r="B564" s="105"/>
      <c r="C564" s="108"/>
      <c r="D564" s="108"/>
      <c r="E564" s="109"/>
      <c r="F564" s="109"/>
      <c r="G564" s="195">
        <f>VLOOKUP(E564,別表３!$B$9:$I$14,7,FALSE)</f>
        <v>0</v>
      </c>
      <c r="H564" s="195">
        <f>VLOOKUP($F564,別表３!$B$9:$I$14,7,FALSE)</f>
        <v>0</v>
      </c>
      <c r="I564" s="195">
        <f>VLOOKUP($F564,別表３!$B$9:$I$14,7,FALSE)</f>
        <v>0</v>
      </c>
      <c r="J564" s="195">
        <f>IF(F564=5,別表２!$E$4,0)</f>
        <v>0</v>
      </c>
      <c r="K564" s="195">
        <f>VLOOKUP($F564,別表３!$B$9:$I$14,5,FALSE)</f>
        <v>0</v>
      </c>
      <c r="L564" s="240" t="str">
        <f>IF(F564="","",VLOOKUP(F564,別表３!$B$9:$D$14,3,FALSE))</f>
        <v/>
      </c>
      <c r="M564" s="98"/>
      <c r="N564" s="98"/>
      <c r="O564" s="241">
        <f t="shared" si="63"/>
        <v>0</v>
      </c>
      <c r="P564" s="7">
        <f t="shared" si="70"/>
        <v>0</v>
      </c>
      <c r="Q564" s="7">
        <f t="shared" si="65"/>
        <v>0</v>
      </c>
      <c r="R564" s="7">
        <f t="shared" si="66"/>
        <v>0</v>
      </c>
      <c r="S564" s="7" t="str">
        <f t="shared" si="67"/>
        <v/>
      </c>
      <c r="T564" s="7" t="str">
        <f t="shared" si="68"/>
        <v/>
      </c>
    </row>
    <row r="565" spans="1:20" ht="15.95" hidden="1" customHeight="1">
      <c r="A565" s="239" t="s">
        <v>1709</v>
      </c>
      <c r="B565" s="105"/>
      <c r="C565" s="108"/>
      <c r="D565" s="108"/>
      <c r="E565" s="109"/>
      <c r="F565" s="109"/>
      <c r="G565" s="195">
        <f>VLOOKUP(E565,別表３!$B$9:$I$14,7,FALSE)</f>
        <v>0</v>
      </c>
      <c r="H565" s="195">
        <f>VLOOKUP($F565,別表３!$B$9:$I$14,7,FALSE)</f>
        <v>0</v>
      </c>
      <c r="I565" s="195">
        <f>VLOOKUP($F565,別表３!$B$9:$I$14,7,FALSE)</f>
        <v>0</v>
      </c>
      <c r="J565" s="195">
        <f>IF(F565=5,別表２!$E$4,0)</f>
        <v>0</v>
      </c>
      <c r="K565" s="195">
        <f>VLOOKUP($F565,別表３!$B$9:$I$14,5,FALSE)</f>
        <v>0</v>
      </c>
      <c r="L565" s="240" t="str">
        <f>IF(F565="","",VLOOKUP(F565,別表３!$B$9:$D$14,3,FALSE))</f>
        <v/>
      </c>
      <c r="M565" s="98"/>
      <c r="N565" s="98"/>
      <c r="O565" s="241">
        <f t="shared" si="63"/>
        <v>0</v>
      </c>
      <c r="P565" s="7">
        <f t="shared" si="70"/>
        <v>0</v>
      </c>
      <c r="Q565" s="7">
        <f t="shared" si="65"/>
        <v>0</v>
      </c>
      <c r="R565" s="7">
        <f t="shared" si="66"/>
        <v>0</v>
      </c>
      <c r="S565" s="7" t="str">
        <f t="shared" si="67"/>
        <v/>
      </c>
      <c r="T565" s="7" t="str">
        <f t="shared" si="68"/>
        <v/>
      </c>
    </row>
    <row r="566" spans="1:20" ht="15.95" hidden="1" customHeight="1">
      <c r="A566" s="239" t="s">
        <v>1710</v>
      </c>
      <c r="B566" s="105"/>
      <c r="C566" s="108"/>
      <c r="D566" s="108"/>
      <c r="E566" s="109"/>
      <c r="F566" s="109"/>
      <c r="G566" s="195">
        <f>VLOOKUP(E566,別表３!$B$9:$I$14,7,FALSE)</f>
        <v>0</v>
      </c>
      <c r="H566" s="195">
        <f>VLOOKUP($F566,別表３!$B$9:$I$14,7,FALSE)</f>
        <v>0</v>
      </c>
      <c r="I566" s="195">
        <f>VLOOKUP($F566,別表３!$B$9:$I$14,7,FALSE)</f>
        <v>0</v>
      </c>
      <c r="J566" s="195">
        <f>IF(F566=5,別表２!$E$4,0)</f>
        <v>0</v>
      </c>
      <c r="K566" s="195">
        <f>VLOOKUP($F566,別表３!$B$9:$I$14,5,FALSE)</f>
        <v>0</v>
      </c>
      <c r="L566" s="240" t="str">
        <f>IF(F566="","",VLOOKUP(F566,別表３!$B$9:$D$14,3,FALSE))</f>
        <v/>
      </c>
      <c r="M566" s="98"/>
      <c r="N566" s="98"/>
      <c r="O566" s="241">
        <f t="shared" si="63"/>
        <v>0</v>
      </c>
      <c r="P566" s="7">
        <f t="shared" si="70"/>
        <v>0</v>
      </c>
      <c r="Q566" s="7">
        <f t="shared" si="65"/>
        <v>0</v>
      </c>
      <c r="R566" s="7">
        <f t="shared" si="66"/>
        <v>0</v>
      </c>
      <c r="S566" s="7" t="str">
        <f t="shared" si="67"/>
        <v/>
      </c>
      <c r="T566" s="7" t="str">
        <f t="shared" si="68"/>
        <v/>
      </c>
    </row>
    <row r="567" spans="1:20" ht="15.95" hidden="1" customHeight="1">
      <c r="A567" s="239" t="s">
        <v>1711</v>
      </c>
      <c r="B567" s="105"/>
      <c r="C567" s="108"/>
      <c r="D567" s="108"/>
      <c r="E567" s="109"/>
      <c r="F567" s="109"/>
      <c r="G567" s="195">
        <f>VLOOKUP(E567,別表３!$B$9:$I$14,7,FALSE)</f>
        <v>0</v>
      </c>
      <c r="H567" s="195">
        <f>VLOOKUP($F567,別表３!$B$9:$I$14,7,FALSE)</f>
        <v>0</v>
      </c>
      <c r="I567" s="195">
        <f>VLOOKUP($F567,別表３!$B$9:$I$14,7,FALSE)</f>
        <v>0</v>
      </c>
      <c r="J567" s="195">
        <f>IF(F567=5,別表２!$E$4,0)</f>
        <v>0</v>
      </c>
      <c r="K567" s="195">
        <f>VLOOKUP($F567,別表３!$B$9:$I$14,5,FALSE)</f>
        <v>0</v>
      </c>
      <c r="L567" s="240" t="str">
        <f>IF(F567="","",VLOOKUP(F567,別表３!$B$9:$D$14,3,FALSE))</f>
        <v/>
      </c>
      <c r="M567" s="98"/>
      <c r="N567" s="98"/>
      <c r="O567" s="241">
        <f t="shared" si="63"/>
        <v>0</v>
      </c>
      <c r="P567" s="7">
        <f>IF(E567=5,G567,0)</f>
        <v>0</v>
      </c>
      <c r="Q567" s="7">
        <f t="shared" si="65"/>
        <v>0</v>
      </c>
      <c r="R567" s="7">
        <f t="shared" si="66"/>
        <v>0</v>
      </c>
      <c r="S567" s="7" t="str">
        <f t="shared" si="67"/>
        <v/>
      </c>
      <c r="T567" s="7" t="str">
        <f t="shared" si="68"/>
        <v/>
      </c>
    </row>
    <row r="568" spans="1:20" s="223" customFormat="1" ht="15.95" hidden="1" customHeight="1">
      <c r="A568" s="239" t="s">
        <v>1712</v>
      </c>
      <c r="B568" s="105"/>
      <c r="C568" s="108"/>
      <c r="D568" s="108"/>
      <c r="E568" s="108"/>
      <c r="F568" s="108"/>
      <c r="G568" s="243">
        <f>VLOOKUP(E568,別表３!$B$9:$I$14,7,FALSE)</f>
        <v>0</v>
      </c>
      <c r="H568" s="243">
        <f>VLOOKUP($F568,別表３!$B$9:$I$14,7,FALSE)</f>
        <v>0</v>
      </c>
      <c r="I568" s="243">
        <f>VLOOKUP($F568,別表３!$B$9:$I$14,7,FALSE)</f>
        <v>0</v>
      </c>
      <c r="J568" s="243">
        <f>IF(F568=5,別表２!$E$4,0)</f>
        <v>0</v>
      </c>
      <c r="K568" s="243">
        <f>VLOOKUP($F568,別表３!$B$9:$I$14,5,FALSE)</f>
        <v>0</v>
      </c>
      <c r="L568" s="244" t="str">
        <f>IF(F568="","",VLOOKUP(F568,別表３!$B$9:$D$14,3,FALSE))</f>
        <v/>
      </c>
      <c r="M568" s="103"/>
      <c r="N568" s="103"/>
      <c r="O568" s="245">
        <f t="shared" si="63"/>
        <v>0</v>
      </c>
      <c r="P568" s="7">
        <f t="shared" ref="P568:P588" si="71">IF(E568=5,G568,0)</f>
        <v>0</v>
      </c>
      <c r="Q568" s="7">
        <f t="shared" si="65"/>
        <v>0</v>
      </c>
      <c r="R568" s="7">
        <f t="shared" si="66"/>
        <v>0</v>
      </c>
      <c r="S568" s="7" t="str">
        <f t="shared" si="67"/>
        <v/>
      </c>
      <c r="T568" s="7" t="str">
        <f t="shared" si="68"/>
        <v/>
      </c>
    </row>
    <row r="569" spans="1:20" s="223" customFormat="1" ht="15.95" hidden="1" customHeight="1">
      <c r="A569" s="239" t="s">
        <v>1713</v>
      </c>
      <c r="B569" s="105"/>
      <c r="C569" s="108"/>
      <c r="D569" s="108"/>
      <c r="E569" s="108"/>
      <c r="F569" s="108"/>
      <c r="G569" s="243">
        <f>VLOOKUP(E569,別表３!$B$9:$I$14,7,FALSE)</f>
        <v>0</v>
      </c>
      <c r="H569" s="243">
        <f>VLOOKUP($F569,別表３!$B$9:$I$14,7,FALSE)</f>
        <v>0</v>
      </c>
      <c r="I569" s="243">
        <f>VLOOKUP($F569,別表３!$B$9:$I$14,7,FALSE)</f>
        <v>0</v>
      </c>
      <c r="J569" s="243">
        <f>IF(F569=5,別表２!$E$4,0)</f>
        <v>0</v>
      </c>
      <c r="K569" s="243">
        <f>VLOOKUP($F569,別表３!$B$9:$I$14,5,FALSE)</f>
        <v>0</v>
      </c>
      <c r="L569" s="244" t="str">
        <f>IF(F569="","",VLOOKUP(F569,別表３!$B$9:$D$14,3,FALSE))</f>
        <v/>
      </c>
      <c r="M569" s="103"/>
      <c r="N569" s="103"/>
      <c r="O569" s="245">
        <f t="shared" si="63"/>
        <v>0</v>
      </c>
      <c r="P569" s="7">
        <f t="shared" si="71"/>
        <v>0</v>
      </c>
      <c r="Q569" s="7">
        <f t="shared" si="65"/>
        <v>0</v>
      </c>
      <c r="R569" s="7">
        <f t="shared" si="66"/>
        <v>0</v>
      </c>
      <c r="S569" s="7" t="str">
        <f t="shared" si="67"/>
        <v/>
      </c>
      <c r="T569" s="7" t="str">
        <f t="shared" si="68"/>
        <v/>
      </c>
    </row>
    <row r="570" spans="1:20" s="223" customFormat="1" ht="15.95" hidden="1" customHeight="1">
      <c r="A570" s="239" t="s">
        <v>1714</v>
      </c>
      <c r="B570" s="105"/>
      <c r="C570" s="110"/>
      <c r="D570" s="110"/>
      <c r="E570" s="108"/>
      <c r="F570" s="108"/>
      <c r="G570" s="243">
        <f>VLOOKUP(E570,別表３!$B$9:$I$14,7,FALSE)</f>
        <v>0</v>
      </c>
      <c r="H570" s="243">
        <f>VLOOKUP($F570,別表３!$B$9:$I$14,7,FALSE)</f>
        <v>0</v>
      </c>
      <c r="I570" s="243">
        <f>VLOOKUP($F570,別表３!$B$9:$I$14,7,FALSE)</f>
        <v>0</v>
      </c>
      <c r="J570" s="243">
        <f>IF(F570=5,別表２!$E$4,0)</f>
        <v>0</v>
      </c>
      <c r="K570" s="243">
        <f>VLOOKUP($F570,別表３!$B$9:$I$14,5,FALSE)</f>
        <v>0</v>
      </c>
      <c r="L570" s="244" t="str">
        <f>IF(F570="","",VLOOKUP(F570,別表３!$B$9:$D$14,3,FALSE))</f>
        <v/>
      </c>
      <c r="M570" s="103"/>
      <c r="N570" s="103"/>
      <c r="O570" s="245">
        <f t="shared" si="63"/>
        <v>0</v>
      </c>
      <c r="P570" s="7">
        <f t="shared" si="71"/>
        <v>0</v>
      </c>
      <c r="Q570" s="7">
        <f t="shared" si="65"/>
        <v>0</v>
      </c>
      <c r="R570" s="7">
        <f t="shared" si="66"/>
        <v>0</v>
      </c>
      <c r="S570" s="7" t="str">
        <f t="shared" si="67"/>
        <v/>
      </c>
      <c r="T570" s="7" t="str">
        <f t="shared" si="68"/>
        <v/>
      </c>
    </row>
    <row r="571" spans="1:20" s="223" customFormat="1" ht="15.95" hidden="1" customHeight="1">
      <c r="A571" s="239" t="s">
        <v>1715</v>
      </c>
      <c r="B571" s="105"/>
      <c r="C571" s="108"/>
      <c r="D571" s="108"/>
      <c r="E571" s="108"/>
      <c r="F571" s="108"/>
      <c r="G571" s="243">
        <f>VLOOKUP(E571,別表３!$B$9:$I$14,7,FALSE)</f>
        <v>0</v>
      </c>
      <c r="H571" s="243">
        <f>VLOOKUP($F571,別表３!$B$9:$I$14,7,FALSE)</f>
        <v>0</v>
      </c>
      <c r="I571" s="243">
        <f>VLOOKUP($F571,別表３!$B$9:$I$14,7,FALSE)</f>
        <v>0</v>
      </c>
      <c r="J571" s="243">
        <f>IF(F571=5,別表２!$E$4,0)</f>
        <v>0</v>
      </c>
      <c r="K571" s="243">
        <f>VLOOKUP($F571,別表３!$B$9:$I$14,5,FALSE)</f>
        <v>0</v>
      </c>
      <c r="L571" s="244" t="str">
        <f>IF(F571="","",VLOOKUP(F571,別表３!$B$9:$D$14,3,FALSE))</f>
        <v/>
      </c>
      <c r="M571" s="103"/>
      <c r="N571" s="103"/>
      <c r="O571" s="245">
        <f t="shared" si="63"/>
        <v>0</v>
      </c>
      <c r="P571" s="7">
        <f t="shared" si="71"/>
        <v>0</v>
      </c>
      <c r="Q571" s="7">
        <f t="shared" si="65"/>
        <v>0</v>
      </c>
      <c r="R571" s="7">
        <f t="shared" si="66"/>
        <v>0</v>
      </c>
      <c r="S571" s="7" t="str">
        <f t="shared" si="67"/>
        <v/>
      </c>
      <c r="T571" s="7" t="str">
        <f t="shared" si="68"/>
        <v/>
      </c>
    </row>
    <row r="572" spans="1:20" ht="15.95" hidden="1" customHeight="1">
      <c r="A572" s="239" t="s">
        <v>1716</v>
      </c>
      <c r="B572" s="105"/>
      <c r="C572" s="108"/>
      <c r="D572" s="108"/>
      <c r="E572" s="109"/>
      <c r="F572" s="109"/>
      <c r="G572" s="195">
        <f>VLOOKUP(E572,別表３!$B$9:$I$14,7,FALSE)</f>
        <v>0</v>
      </c>
      <c r="H572" s="195">
        <f>VLOOKUP($F572,別表３!$B$9:$I$14,7,FALSE)</f>
        <v>0</v>
      </c>
      <c r="I572" s="195">
        <f>VLOOKUP($F572,別表３!$B$9:$I$14,7,FALSE)</f>
        <v>0</v>
      </c>
      <c r="J572" s="195">
        <f>IF(F572=5,別表２!$E$4,0)</f>
        <v>0</v>
      </c>
      <c r="K572" s="195">
        <f>VLOOKUP($F572,別表３!$B$9:$I$14,5,FALSE)</f>
        <v>0</v>
      </c>
      <c r="L572" s="240" t="str">
        <f>IF(F572="","",VLOOKUP(F572,別表３!$B$9:$D$14,3,FALSE))</f>
        <v/>
      </c>
      <c r="M572" s="98"/>
      <c r="N572" s="98"/>
      <c r="O572" s="241">
        <f t="shared" si="63"/>
        <v>0</v>
      </c>
      <c r="P572" s="7">
        <f t="shared" si="71"/>
        <v>0</v>
      </c>
      <c r="Q572" s="7">
        <f t="shared" si="65"/>
        <v>0</v>
      </c>
      <c r="R572" s="7">
        <f t="shared" si="66"/>
        <v>0</v>
      </c>
      <c r="S572" s="7" t="str">
        <f t="shared" si="67"/>
        <v/>
      </c>
      <c r="T572" s="7" t="str">
        <f t="shared" si="68"/>
        <v/>
      </c>
    </row>
    <row r="573" spans="1:20" ht="15.95" hidden="1" customHeight="1">
      <c r="A573" s="239" t="s">
        <v>1717</v>
      </c>
      <c r="B573" s="105"/>
      <c r="C573" s="108"/>
      <c r="D573" s="108"/>
      <c r="E573" s="109"/>
      <c r="F573" s="109"/>
      <c r="G573" s="195">
        <f>VLOOKUP(E573,別表３!$B$9:$I$14,7,FALSE)</f>
        <v>0</v>
      </c>
      <c r="H573" s="195">
        <f>VLOOKUP($F573,別表３!$B$9:$I$14,7,FALSE)</f>
        <v>0</v>
      </c>
      <c r="I573" s="195">
        <f>VLOOKUP($F573,別表３!$B$9:$I$14,7,FALSE)</f>
        <v>0</v>
      </c>
      <c r="J573" s="195">
        <f>IF(F573=5,別表２!$E$4,0)</f>
        <v>0</v>
      </c>
      <c r="K573" s="195">
        <f>VLOOKUP($F573,別表３!$B$9:$I$14,5,FALSE)</f>
        <v>0</v>
      </c>
      <c r="L573" s="240" t="str">
        <f>IF(F573="","",VLOOKUP(F573,別表３!$B$9:$D$14,3,FALSE))</f>
        <v/>
      </c>
      <c r="M573" s="98"/>
      <c r="N573" s="98"/>
      <c r="O573" s="241">
        <f t="shared" si="63"/>
        <v>0</v>
      </c>
      <c r="P573" s="7">
        <f t="shared" si="71"/>
        <v>0</v>
      </c>
      <c r="Q573" s="7">
        <f t="shared" si="65"/>
        <v>0</v>
      </c>
      <c r="R573" s="7">
        <f t="shared" si="66"/>
        <v>0</v>
      </c>
      <c r="S573" s="7" t="str">
        <f t="shared" si="67"/>
        <v/>
      </c>
      <c r="T573" s="7" t="str">
        <f t="shared" si="68"/>
        <v/>
      </c>
    </row>
    <row r="574" spans="1:20" ht="15.95" hidden="1" customHeight="1">
      <c r="A574" s="239" t="s">
        <v>1718</v>
      </c>
      <c r="B574" s="105"/>
      <c r="C574" s="108"/>
      <c r="D574" s="108"/>
      <c r="E574" s="109"/>
      <c r="F574" s="109"/>
      <c r="G574" s="195">
        <f>VLOOKUP(E574,別表３!$B$9:$I$14,7,FALSE)</f>
        <v>0</v>
      </c>
      <c r="H574" s="195">
        <f>VLOOKUP($F574,別表３!$B$9:$I$14,7,FALSE)</f>
        <v>0</v>
      </c>
      <c r="I574" s="195">
        <f>VLOOKUP($F574,別表３!$B$9:$I$14,7,FALSE)</f>
        <v>0</v>
      </c>
      <c r="J574" s="195">
        <f>IF(F574=5,別表２!$E$4,0)</f>
        <v>0</v>
      </c>
      <c r="K574" s="195">
        <f>VLOOKUP($F574,別表３!$B$9:$I$14,5,FALSE)</f>
        <v>0</v>
      </c>
      <c r="L574" s="240" t="str">
        <f>IF(F574="","",VLOOKUP(F574,別表３!$B$9:$D$14,3,FALSE))</f>
        <v/>
      </c>
      <c r="M574" s="98"/>
      <c r="N574" s="98"/>
      <c r="O574" s="241">
        <f t="shared" si="63"/>
        <v>0</v>
      </c>
      <c r="P574" s="7">
        <f t="shared" si="71"/>
        <v>0</v>
      </c>
      <c r="Q574" s="7">
        <f t="shared" si="65"/>
        <v>0</v>
      </c>
      <c r="R574" s="7">
        <f t="shared" si="66"/>
        <v>0</v>
      </c>
      <c r="S574" s="7" t="str">
        <f t="shared" si="67"/>
        <v/>
      </c>
      <c r="T574" s="7" t="str">
        <f t="shared" si="68"/>
        <v/>
      </c>
    </row>
    <row r="575" spans="1:20" ht="15.95" hidden="1" customHeight="1">
      <c r="A575" s="239" t="s">
        <v>1719</v>
      </c>
      <c r="B575" s="105"/>
      <c r="C575" s="108"/>
      <c r="D575" s="108"/>
      <c r="E575" s="109"/>
      <c r="F575" s="109"/>
      <c r="G575" s="195">
        <f>VLOOKUP(E575,別表３!$B$9:$I$14,7,FALSE)</f>
        <v>0</v>
      </c>
      <c r="H575" s="195">
        <f>VLOOKUP($F575,別表３!$B$9:$I$14,7,FALSE)</f>
        <v>0</v>
      </c>
      <c r="I575" s="195">
        <f>VLOOKUP($F575,別表３!$B$9:$I$14,7,FALSE)</f>
        <v>0</v>
      </c>
      <c r="J575" s="195">
        <f>IF(F575=5,別表２!$E$4,0)</f>
        <v>0</v>
      </c>
      <c r="K575" s="195">
        <f>VLOOKUP($F575,別表３!$B$9:$I$14,5,FALSE)</f>
        <v>0</v>
      </c>
      <c r="L575" s="240" t="str">
        <f>IF(F575="","",VLOOKUP(F575,別表３!$B$9:$D$14,3,FALSE))</f>
        <v/>
      </c>
      <c r="M575" s="98"/>
      <c r="N575" s="98"/>
      <c r="O575" s="241">
        <f t="shared" si="63"/>
        <v>0</v>
      </c>
      <c r="P575" s="7">
        <f t="shared" si="71"/>
        <v>0</v>
      </c>
      <c r="Q575" s="7">
        <f t="shared" si="65"/>
        <v>0</v>
      </c>
      <c r="R575" s="7">
        <f t="shared" si="66"/>
        <v>0</v>
      </c>
      <c r="S575" s="7" t="str">
        <f t="shared" si="67"/>
        <v/>
      </c>
      <c r="T575" s="7" t="str">
        <f t="shared" si="68"/>
        <v/>
      </c>
    </row>
    <row r="576" spans="1:20" ht="15.95" hidden="1" customHeight="1">
      <c r="A576" s="239" t="s">
        <v>1720</v>
      </c>
      <c r="B576" s="105"/>
      <c r="C576" s="108"/>
      <c r="D576" s="108"/>
      <c r="E576" s="109"/>
      <c r="F576" s="109"/>
      <c r="G576" s="195">
        <f>VLOOKUP(E576,別表３!$B$9:$I$14,7,FALSE)</f>
        <v>0</v>
      </c>
      <c r="H576" s="195">
        <f>VLOOKUP($F576,別表３!$B$9:$I$14,7,FALSE)</f>
        <v>0</v>
      </c>
      <c r="I576" s="195">
        <f>VLOOKUP($F576,別表３!$B$9:$I$14,7,FALSE)</f>
        <v>0</v>
      </c>
      <c r="J576" s="195">
        <f>IF(F576=5,別表２!$E$4,0)</f>
        <v>0</v>
      </c>
      <c r="K576" s="195">
        <f>VLOOKUP($F576,別表３!$B$9:$I$14,5,FALSE)</f>
        <v>0</v>
      </c>
      <c r="L576" s="240" t="str">
        <f>IF(F576="","",VLOOKUP(F576,別表３!$B$9:$D$14,3,FALSE))</f>
        <v/>
      </c>
      <c r="M576" s="98"/>
      <c r="N576" s="98"/>
      <c r="O576" s="241">
        <f t="shared" si="63"/>
        <v>0</v>
      </c>
      <c r="P576" s="7">
        <f t="shared" si="71"/>
        <v>0</v>
      </c>
      <c r="Q576" s="7">
        <f t="shared" si="65"/>
        <v>0</v>
      </c>
      <c r="R576" s="7">
        <f t="shared" si="66"/>
        <v>0</v>
      </c>
      <c r="S576" s="7" t="str">
        <f t="shared" si="67"/>
        <v/>
      </c>
      <c r="T576" s="7" t="str">
        <f t="shared" si="68"/>
        <v/>
      </c>
    </row>
    <row r="577" spans="1:20" ht="15.95" hidden="1" customHeight="1">
      <c r="A577" s="239" t="s">
        <v>1721</v>
      </c>
      <c r="B577" s="105"/>
      <c r="C577" s="108"/>
      <c r="D577" s="108"/>
      <c r="E577" s="109"/>
      <c r="F577" s="109"/>
      <c r="G577" s="195">
        <f>VLOOKUP(E577,別表３!$B$9:$I$14,7,FALSE)</f>
        <v>0</v>
      </c>
      <c r="H577" s="195">
        <f>VLOOKUP($F577,別表３!$B$9:$I$14,7,FALSE)</f>
        <v>0</v>
      </c>
      <c r="I577" s="195">
        <f>VLOOKUP($F577,別表３!$B$9:$I$14,7,FALSE)</f>
        <v>0</v>
      </c>
      <c r="J577" s="195">
        <f>IF(F577=5,別表２!$E$4,0)</f>
        <v>0</v>
      </c>
      <c r="K577" s="195">
        <f>VLOOKUP($F577,別表３!$B$9:$I$14,5,FALSE)</f>
        <v>0</v>
      </c>
      <c r="L577" s="240" t="str">
        <f>IF(F577="","",VLOOKUP(F577,別表３!$B$9:$D$14,3,FALSE))</f>
        <v/>
      </c>
      <c r="M577" s="98"/>
      <c r="N577" s="98"/>
      <c r="O577" s="241">
        <f t="shared" si="63"/>
        <v>0</v>
      </c>
      <c r="P577" s="7">
        <f t="shared" si="71"/>
        <v>0</v>
      </c>
      <c r="Q577" s="7">
        <f t="shared" si="65"/>
        <v>0</v>
      </c>
      <c r="R577" s="7">
        <f t="shared" si="66"/>
        <v>0</v>
      </c>
      <c r="S577" s="7" t="str">
        <f t="shared" si="67"/>
        <v/>
      </c>
      <c r="T577" s="7" t="str">
        <f t="shared" si="68"/>
        <v/>
      </c>
    </row>
    <row r="578" spans="1:20" ht="15.95" hidden="1" customHeight="1">
      <c r="A578" s="239" t="s">
        <v>1722</v>
      </c>
      <c r="B578" s="105"/>
      <c r="C578" s="109"/>
      <c r="D578" s="109"/>
      <c r="E578" s="109"/>
      <c r="F578" s="109"/>
      <c r="G578" s="195">
        <f>VLOOKUP(E578,別表３!$B$9:$I$14,7,FALSE)</f>
        <v>0</v>
      </c>
      <c r="H578" s="195">
        <f>VLOOKUP($F578,別表３!$B$9:$I$14,7,FALSE)</f>
        <v>0</v>
      </c>
      <c r="I578" s="195">
        <f>VLOOKUP($F578,別表３!$B$9:$I$14,7,FALSE)</f>
        <v>0</v>
      </c>
      <c r="J578" s="195">
        <f>IF(F578=5,別表２!$E$4,0)</f>
        <v>0</v>
      </c>
      <c r="K578" s="195">
        <f>VLOOKUP($F578,別表３!$B$9:$I$14,5,FALSE)</f>
        <v>0</v>
      </c>
      <c r="L578" s="240" t="str">
        <f>IF(F578="","",VLOOKUP(F578,別表３!$B$9:$D$14,3,FALSE))</f>
        <v/>
      </c>
      <c r="M578" s="98"/>
      <c r="N578" s="98"/>
      <c r="O578" s="241">
        <f t="shared" si="63"/>
        <v>0</v>
      </c>
      <c r="P578" s="7">
        <f t="shared" si="71"/>
        <v>0</v>
      </c>
      <c r="Q578" s="7">
        <f t="shared" si="65"/>
        <v>0</v>
      </c>
      <c r="R578" s="7">
        <f t="shared" si="66"/>
        <v>0</v>
      </c>
      <c r="S578" s="7" t="str">
        <f t="shared" si="67"/>
        <v/>
      </c>
      <c r="T578" s="7" t="str">
        <f t="shared" si="68"/>
        <v/>
      </c>
    </row>
    <row r="579" spans="1:20" ht="15.95" hidden="1" customHeight="1">
      <c r="A579" s="239" t="s">
        <v>1723</v>
      </c>
      <c r="B579" s="105"/>
      <c r="C579" s="109"/>
      <c r="D579" s="109"/>
      <c r="E579" s="109"/>
      <c r="F579" s="109"/>
      <c r="G579" s="195">
        <f>VLOOKUP(E579,別表３!$B$9:$I$14,7,FALSE)</f>
        <v>0</v>
      </c>
      <c r="H579" s="195">
        <f>VLOOKUP($F579,別表３!$B$9:$I$14,7,FALSE)</f>
        <v>0</v>
      </c>
      <c r="I579" s="195">
        <f>VLOOKUP($F579,別表３!$B$9:$I$14,7,FALSE)</f>
        <v>0</v>
      </c>
      <c r="J579" s="195">
        <f>IF(F579=5,別表２!$E$4,0)</f>
        <v>0</v>
      </c>
      <c r="K579" s="195">
        <f>VLOOKUP($F579,別表３!$B$9:$I$14,5,FALSE)</f>
        <v>0</v>
      </c>
      <c r="L579" s="240" t="str">
        <f>IF(F579="","",VLOOKUP(F579,別表３!$B$9:$D$14,3,FALSE))</f>
        <v/>
      </c>
      <c r="M579" s="98"/>
      <c r="N579" s="98"/>
      <c r="O579" s="241">
        <f t="shared" si="63"/>
        <v>0</v>
      </c>
      <c r="P579" s="7">
        <f t="shared" si="71"/>
        <v>0</v>
      </c>
      <c r="Q579" s="7">
        <f t="shared" si="65"/>
        <v>0</v>
      </c>
      <c r="R579" s="7">
        <f t="shared" si="66"/>
        <v>0</v>
      </c>
      <c r="S579" s="7" t="str">
        <f t="shared" si="67"/>
        <v/>
      </c>
      <c r="T579" s="7" t="str">
        <f t="shared" si="68"/>
        <v/>
      </c>
    </row>
    <row r="580" spans="1:20" ht="15.95" hidden="1" customHeight="1">
      <c r="A580" s="239" t="s">
        <v>1724</v>
      </c>
      <c r="B580" s="105"/>
      <c r="C580" s="109"/>
      <c r="D580" s="109"/>
      <c r="E580" s="109"/>
      <c r="F580" s="109"/>
      <c r="G580" s="195">
        <f>VLOOKUP(E580,別表３!$B$9:$I$14,7,FALSE)</f>
        <v>0</v>
      </c>
      <c r="H580" s="195">
        <f>VLOOKUP($F580,別表３!$B$9:$I$14,7,FALSE)</f>
        <v>0</v>
      </c>
      <c r="I580" s="195">
        <f>VLOOKUP($F580,別表３!$B$9:$I$14,7,FALSE)</f>
        <v>0</v>
      </c>
      <c r="J580" s="195">
        <f>IF(F580=5,別表２!$E$4,0)</f>
        <v>0</v>
      </c>
      <c r="K580" s="195">
        <f>VLOOKUP($F580,別表３!$B$9:$I$14,5,FALSE)</f>
        <v>0</v>
      </c>
      <c r="L580" s="240" t="str">
        <f>IF(F580="","",VLOOKUP(F580,別表３!$B$9:$D$14,3,FALSE))</f>
        <v/>
      </c>
      <c r="M580" s="98"/>
      <c r="N580" s="98"/>
      <c r="O580" s="241">
        <f t="shared" si="63"/>
        <v>0</v>
      </c>
      <c r="P580" s="7">
        <f t="shared" si="71"/>
        <v>0</v>
      </c>
      <c r="Q580" s="7">
        <f t="shared" si="65"/>
        <v>0</v>
      </c>
      <c r="R580" s="7">
        <f t="shared" si="66"/>
        <v>0</v>
      </c>
      <c r="S580" s="7" t="str">
        <f t="shared" si="67"/>
        <v/>
      </c>
      <c r="T580" s="7" t="str">
        <f t="shared" si="68"/>
        <v/>
      </c>
    </row>
    <row r="581" spans="1:20" ht="15.95" hidden="1" customHeight="1">
      <c r="A581" s="239" t="s">
        <v>1725</v>
      </c>
      <c r="B581" s="105"/>
      <c r="C581" s="109"/>
      <c r="D581" s="109"/>
      <c r="E581" s="109"/>
      <c r="F581" s="109"/>
      <c r="G581" s="195">
        <f>VLOOKUP(E581,別表３!$B$9:$I$14,7,FALSE)</f>
        <v>0</v>
      </c>
      <c r="H581" s="195">
        <f>VLOOKUP($F581,別表３!$B$9:$I$14,7,FALSE)</f>
        <v>0</v>
      </c>
      <c r="I581" s="195">
        <f>VLOOKUP($F581,別表３!$B$9:$I$14,7,FALSE)</f>
        <v>0</v>
      </c>
      <c r="J581" s="195">
        <f>IF(F581=5,別表２!$E$4,0)</f>
        <v>0</v>
      </c>
      <c r="K581" s="195">
        <f>VLOOKUP($F581,別表３!$B$9:$I$14,5,FALSE)</f>
        <v>0</v>
      </c>
      <c r="L581" s="240" t="str">
        <f>IF(F581="","",VLOOKUP(F581,別表３!$B$9:$D$14,3,FALSE))</f>
        <v/>
      </c>
      <c r="M581" s="98"/>
      <c r="N581" s="98"/>
      <c r="O581" s="241">
        <f t="shared" si="63"/>
        <v>0</v>
      </c>
      <c r="P581" s="7">
        <f t="shared" si="71"/>
        <v>0</v>
      </c>
      <c r="Q581" s="7">
        <f t="shared" si="65"/>
        <v>0</v>
      </c>
      <c r="R581" s="7">
        <f t="shared" si="66"/>
        <v>0</v>
      </c>
      <c r="S581" s="7" t="str">
        <f t="shared" si="67"/>
        <v/>
      </c>
      <c r="T581" s="7" t="str">
        <f t="shared" si="68"/>
        <v/>
      </c>
    </row>
    <row r="582" spans="1:20" ht="15.95" hidden="1" customHeight="1">
      <c r="A582" s="239" t="s">
        <v>1726</v>
      </c>
      <c r="B582" s="105"/>
      <c r="C582" s="109"/>
      <c r="D582" s="109"/>
      <c r="E582" s="109"/>
      <c r="F582" s="109"/>
      <c r="G582" s="195">
        <f>VLOOKUP(E582,別表３!$B$9:$I$14,7,FALSE)</f>
        <v>0</v>
      </c>
      <c r="H582" s="195">
        <f>VLOOKUP($F582,別表３!$B$9:$I$14,7,FALSE)</f>
        <v>0</v>
      </c>
      <c r="I582" s="195">
        <f>VLOOKUP($F582,別表３!$B$9:$I$14,7,FALSE)</f>
        <v>0</v>
      </c>
      <c r="J582" s="195">
        <f>IF(F582=5,別表２!$E$4,0)</f>
        <v>0</v>
      </c>
      <c r="K582" s="195">
        <f>VLOOKUP($F582,別表３!$B$9:$I$14,5,FALSE)</f>
        <v>0</v>
      </c>
      <c r="L582" s="240" t="str">
        <f>IF(F582="","",VLOOKUP(F582,別表３!$B$9:$D$14,3,FALSE))</f>
        <v/>
      </c>
      <c r="M582" s="98"/>
      <c r="N582" s="98"/>
      <c r="O582" s="241">
        <f t="shared" si="63"/>
        <v>0</v>
      </c>
      <c r="P582" s="7">
        <f t="shared" si="71"/>
        <v>0</v>
      </c>
      <c r="Q582" s="7">
        <f t="shared" si="65"/>
        <v>0</v>
      </c>
      <c r="R582" s="7">
        <f t="shared" si="66"/>
        <v>0</v>
      </c>
      <c r="S582" s="7" t="str">
        <f t="shared" si="67"/>
        <v/>
      </c>
      <c r="T582" s="7" t="str">
        <f t="shared" si="68"/>
        <v/>
      </c>
    </row>
    <row r="583" spans="1:20" ht="15.95" hidden="1" customHeight="1">
      <c r="A583" s="239" t="s">
        <v>1727</v>
      </c>
      <c r="B583" s="105"/>
      <c r="C583" s="108"/>
      <c r="D583" s="108"/>
      <c r="E583" s="109"/>
      <c r="F583" s="109"/>
      <c r="G583" s="195">
        <f>VLOOKUP(E583,別表３!$B$9:$I$14,7,FALSE)</f>
        <v>0</v>
      </c>
      <c r="H583" s="195">
        <f>VLOOKUP($F583,別表３!$B$9:$I$14,7,FALSE)</f>
        <v>0</v>
      </c>
      <c r="I583" s="195">
        <f>VLOOKUP($F583,別表３!$B$9:$I$14,7,FALSE)</f>
        <v>0</v>
      </c>
      <c r="J583" s="195">
        <f>IF(F583=5,別表２!$E$4,0)</f>
        <v>0</v>
      </c>
      <c r="K583" s="195">
        <f>VLOOKUP($F583,別表３!$B$9:$I$14,5,FALSE)</f>
        <v>0</v>
      </c>
      <c r="L583" s="240" t="str">
        <f>IF(F583="","",VLOOKUP(F583,別表３!$B$9:$D$14,3,FALSE))</f>
        <v/>
      </c>
      <c r="M583" s="98"/>
      <c r="N583" s="98"/>
      <c r="O583" s="241">
        <f t="shared" si="63"/>
        <v>0</v>
      </c>
      <c r="P583" s="7">
        <f t="shared" si="71"/>
        <v>0</v>
      </c>
      <c r="Q583" s="7">
        <f t="shared" si="65"/>
        <v>0</v>
      </c>
      <c r="R583" s="7">
        <f t="shared" si="66"/>
        <v>0</v>
      </c>
      <c r="S583" s="7" t="str">
        <f t="shared" si="67"/>
        <v/>
      </c>
      <c r="T583" s="7" t="str">
        <f t="shared" si="68"/>
        <v/>
      </c>
    </row>
    <row r="584" spans="1:20" ht="15.95" hidden="1" customHeight="1">
      <c r="A584" s="239" t="s">
        <v>1728</v>
      </c>
      <c r="B584" s="105"/>
      <c r="C584" s="108"/>
      <c r="D584" s="108"/>
      <c r="E584" s="109"/>
      <c r="F584" s="109"/>
      <c r="G584" s="195">
        <f>VLOOKUP(E584,別表３!$B$9:$I$14,7,FALSE)</f>
        <v>0</v>
      </c>
      <c r="H584" s="195">
        <f>VLOOKUP($F584,別表３!$B$9:$I$14,7,FALSE)</f>
        <v>0</v>
      </c>
      <c r="I584" s="195">
        <f>VLOOKUP($F584,別表３!$B$9:$I$14,7,FALSE)</f>
        <v>0</v>
      </c>
      <c r="J584" s="195">
        <f>IF(F584=5,別表２!$E$4,0)</f>
        <v>0</v>
      </c>
      <c r="K584" s="195">
        <f>VLOOKUP($F584,別表３!$B$9:$I$14,5,FALSE)</f>
        <v>0</v>
      </c>
      <c r="L584" s="240" t="str">
        <f>IF(F584="","",VLOOKUP(F584,別表３!$B$9:$D$14,3,FALSE))</f>
        <v/>
      </c>
      <c r="M584" s="98"/>
      <c r="N584" s="98"/>
      <c r="O584" s="241">
        <f t="shared" si="63"/>
        <v>0</v>
      </c>
      <c r="P584" s="7">
        <f t="shared" si="71"/>
        <v>0</v>
      </c>
      <c r="Q584" s="7">
        <f t="shared" si="65"/>
        <v>0</v>
      </c>
      <c r="R584" s="7">
        <f t="shared" si="66"/>
        <v>0</v>
      </c>
      <c r="S584" s="7" t="str">
        <f t="shared" si="67"/>
        <v/>
      </c>
      <c r="T584" s="7" t="str">
        <f t="shared" si="68"/>
        <v/>
      </c>
    </row>
    <row r="585" spans="1:20" ht="15.95" hidden="1" customHeight="1">
      <c r="A585" s="239" t="s">
        <v>1729</v>
      </c>
      <c r="B585" s="105"/>
      <c r="C585" s="108"/>
      <c r="D585" s="108"/>
      <c r="E585" s="109"/>
      <c r="F585" s="109"/>
      <c r="G585" s="195">
        <f>VLOOKUP(E585,別表３!$B$9:$I$14,7,FALSE)</f>
        <v>0</v>
      </c>
      <c r="H585" s="195">
        <f>VLOOKUP($F585,別表３!$B$9:$I$14,7,FALSE)</f>
        <v>0</v>
      </c>
      <c r="I585" s="195">
        <f>VLOOKUP($F585,別表３!$B$9:$I$14,7,FALSE)</f>
        <v>0</v>
      </c>
      <c r="J585" s="195">
        <f>IF(F585=5,別表２!$E$4,0)</f>
        <v>0</v>
      </c>
      <c r="K585" s="195">
        <f>VLOOKUP($F585,別表３!$B$9:$I$14,5,FALSE)</f>
        <v>0</v>
      </c>
      <c r="L585" s="240" t="str">
        <f>IF(F585="","",VLOOKUP(F585,別表３!$B$9:$D$14,3,FALSE))</f>
        <v/>
      </c>
      <c r="M585" s="98"/>
      <c r="N585" s="98"/>
      <c r="O585" s="241">
        <f t="shared" si="63"/>
        <v>0</v>
      </c>
      <c r="P585" s="7">
        <f t="shared" si="71"/>
        <v>0</v>
      </c>
      <c r="Q585" s="7">
        <f t="shared" si="65"/>
        <v>0</v>
      </c>
      <c r="R585" s="7">
        <f t="shared" si="66"/>
        <v>0</v>
      </c>
      <c r="S585" s="7" t="str">
        <f t="shared" si="67"/>
        <v/>
      </c>
      <c r="T585" s="7" t="str">
        <f t="shared" si="68"/>
        <v/>
      </c>
    </row>
    <row r="586" spans="1:20" ht="15.95" hidden="1" customHeight="1">
      <c r="A586" s="239" t="s">
        <v>1730</v>
      </c>
      <c r="B586" s="105"/>
      <c r="C586" s="108"/>
      <c r="D586" s="108"/>
      <c r="E586" s="109"/>
      <c r="F586" s="109"/>
      <c r="G586" s="195">
        <f>VLOOKUP(E586,別表３!$B$9:$I$14,7,FALSE)</f>
        <v>0</v>
      </c>
      <c r="H586" s="195">
        <f>VLOOKUP($F586,別表３!$B$9:$I$14,7,FALSE)</f>
        <v>0</v>
      </c>
      <c r="I586" s="195">
        <f>VLOOKUP($F586,別表３!$B$9:$I$14,7,FALSE)</f>
        <v>0</v>
      </c>
      <c r="J586" s="195">
        <f>IF(F586=5,別表２!$E$4,0)</f>
        <v>0</v>
      </c>
      <c r="K586" s="195">
        <f>VLOOKUP($F586,別表３!$B$9:$I$14,5,FALSE)</f>
        <v>0</v>
      </c>
      <c r="L586" s="240" t="str">
        <f>IF(F586="","",VLOOKUP(F586,別表３!$B$9:$D$14,3,FALSE))</f>
        <v/>
      </c>
      <c r="M586" s="98"/>
      <c r="N586" s="98"/>
      <c r="O586" s="241">
        <f t="shared" si="63"/>
        <v>0</v>
      </c>
      <c r="P586" s="7">
        <f t="shared" si="71"/>
        <v>0</v>
      </c>
      <c r="Q586" s="7">
        <f t="shared" si="65"/>
        <v>0</v>
      </c>
      <c r="R586" s="7">
        <f t="shared" si="66"/>
        <v>0</v>
      </c>
      <c r="S586" s="7" t="str">
        <f t="shared" si="67"/>
        <v/>
      </c>
      <c r="T586" s="7" t="str">
        <f t="shared" si="68"/>
        <v/>
      </c>
    </row>
    <row r="587" spans="1:20" ht="15.95" hidden="1" customHeight="1">
      <c r="A587" s="239" t="s">
        <v>1731</v>
      </c>
      <c r="B587" s="105"/>
      <c r="C587" s="108"/>
      <c r="D587" s="108"/>
      <c r="E587" s="109"/>
      <c r="F587" s="109"/>
      <c r="G587" s="195">
        <f>VLOOKUP(E587,別表３!$B$9:$I$14,7,FALSE)</f>
        <v>0</v>
      </c>
      <c r="H587" s="195">
        <f>VLOOKUP($F587,別表３!$B$9:$I$14,7,FALSE)</f>
        <v>0</v>
      </c>
      <c r="I587" s="195">
        <f>VLOOKUP($F587,別表３!$B$9:$I$14,7,FALSE)</f>
        <v>0</v>
      </c>
      <c r="J587" s="195">
        <f>IF(F587=5,別表２!$E$4,0)</f>
        <v>0</v>
      </c>
      <c r="K587" s="195">
        <f>VLOOKUP($F587,別表３!$B$9:$I$14,5,FALSE)</f>
        <v>0</v>
      </c>
      <c r="L587" s="240" t="str">
        <f>IF(F587="","",VLOOKUP(F587,別表３!$B$9:$D$14,3,FALSE))</f>
        <v/>
      </c>
      <c r="M587" s="98"/>
      <c r="N587" s="98"/>
      <c r="O587" s="241">
        <f t="shared" si="63"/>
        <v>0</v>
      </c>
      <c r="P587" s="7">
        <f t="shared" si="71"/>
        <v>0</v>
      </c>
      <c r="Q587" s="7">
        <f t="shared" si="65"/>
        <v>0</v>
      </c>
      <c r="R587" s="7">
        <f t="shared" si="66"/>
        <v>0</v>
      </c>
      <c r="S587" s="7" t="str">
        <f t="shared" si="67"/>
        <v/>
      </c>
      <c r="T587" s="7" t="str">
        <f t="shared" si="68"/>
        <v/>
      </c>
    </row>
    <row r="588" spans="1:20" ht="15.95" hidden="1" customHeight="1">
      <c r="A588" s="239" t="s">
        <v>1732</v>
      </c>
      <c r="B588" s="105"/>
      <c r="C588" s="108"/>
      <c r="D588" s="108"/>
      <c r="E588" s="109"/>
      <c r="F588" s="109"/>
      <c r="G588" s="195">
        <f>VLOOKUP(E588,別表３!$B$9:$I$14,7,FALSE)</f>
        <v>0</v>
      </c>
      <c r="H588" s="195">
        <f>VLOOKUP($F588,別表３!$B$9:$I$14,7,FALSE)</f>
        <v>0</v>
      </c>
      <c r="I588" s="195">
        <f>VLOOKUP($F588,別表３!$B$9:$I$14,7,FALSE)</f>
        <v>0</v>
      </c>
      <c r="J588" s="195">
        <f>IF(F588=5,別表２!$E$4,0)</f>
        <v>0</v>
      </c>
      <c r="K588" s="195">
        <f>VLOOKUP($F588,別表３!$B$9:$I$14,5,FALSE)</f>
        <v>0</v>
      </c>
      <c r="L588" s="240" t="str">
        <f>IF(F588="","",VLOOKUP(F588,別表３!$B$9:$D$14,3,FALSE))</f>
        <v/>
      </c>
      <c r="M588" s="98"/>
      <c r="N588" s="98"/>
      <c r="O588" s="241">
        <f t="shared" si="63"/>
        <v>0</v>
      </c>
      <c r="P588" s="7">
        <f t="shared" si="71"/>
        <v>0</v>
      </c>
      <c r="Q588" s="7">
        <f t="shared" si="65"/>
        <v>0</v>
      </c>
      <c r="R588" s="7">
        <f t="shared" si="66"/>
        <v>0</v>
      </c>
      <c r="S588" s="7" t="str">
        <f t="shared" si="67"/>
        <v/>
      </c>
      <c r="T588" s="7" t="str">
        <f t="shared" si="68"/>
        <v/>
      </c>
    </row>
    <row r="589" spans="1:20" ht="15.95" hidden="1" customHeight="1">
      <c r="A589" s="239" t="s">
        <v>1733</v>
      </c>
      <c r="B589" s="105"/>
      <c r="C589" s="108"/>
      <c r="D589" s="108"/>
      <c r="E589" s="109"/>
      <c r="F589" s="109"/>
      <c r="G589" s="195">
        <f>VLOOKUP(E589,別表３!$B$9:$I$14,7,FALSE)</f>
        <v>0</v>
      </c>
      <c r="H589" s="195">
        <f>VLOOKUP($F589,別表３!$B$9:$I$14,7,FALSE)</f>
        <v>0</v>
      </c>
      <c r="I589" s="195">
        <f>VLOOKUP($F589,別表３!$B$9:$I$14,7,FALSE)</f>
        <v>0</v>
      </c>
      <c r="J589" s="195">
        <f>IF(F589=5,別表２!$E$4,0)</f>
        <v>0</v>
      </c>
      <c r="K589" s="195">
        <f>VLOOKUP($F589,別表３!$B$9:$I$14,5,FALSE)</f>
        <v>0</v>
      </c>
      <c r="L589" s="240" t="str">
        <f>IF(F589="","",VLOOKUP(F589,別表３!$B$9:$D$14,3,FALSE))</f>
        <v/>
      </c>
      <c r="M589" s="98"/>
      <c r="N589" s="98"/>
      <c r="O589" s="241">
        <f t="shared" si="63"/>
        <v>0</v>
      </c>
      <c r="P589" s="7">
        <f>IF(E589=5,G589,0)</f>
        <v>0</v>
      </c>
      <c r="Q589" s="7">
        <f t="shared" si="65"/>
        <v>0</v>
      </c>
      <c r="R589" s="7">
        <f t="shared" si="66"/>
        <v>0</v>
      </c>
      <c r="S589" s="7" t="str">
        <f t="shared" si="67"/>
        <v/>
      </c>
      <c r="T589" s="7" t="str">
        <f t="shared" si="68"/>
        <v/>
      </c>
    </row>
    <row r="590" spans="1:20" s="223" customFormat="1" ht="15.95" hidden="1" customHeight="1">
      <c r="A590" s="239" t="s">
        <v>1734</v>
      </c>
      <c r="B590" s="105"/>
      <c r="C590" s="108"/>
      <c r="D590" s="108"/>
      <c r="E590" s="108"/>
      <c r="F590" s="108"/>
      <c r="G590" s="243">
        <f>VLOOKUP(E590,別表３!$B$9:$I$14,7,FALSE)</f>
        <v>0</v>
      </c>
      <c r="H590" s="243">
        <f>VLOOKUP($F590,別表３!$B$9:$I$14,7,FALSE)</f>
        <v>0</v>
      </c>
      <c r="I590" s="243">
        <f>VLOOKUP($F590,別表３!$B$9:$I$14,7,FALSE)</f>
        <v>0</v>
      </c>
      <c r="J590" s="243">
        <f>IF(F590=5,別表２!$E$4,0)</f>
        <v>0</v>
      </c>
      <c r="K590" s="243">
        <f>VLOOKUP($F590,別表３!$B$9:$I$14,5,FALSE)</f>
        <v>0</v>
      </c>
      <c r="L590" s="244" t="str">
        <f>IF(F590="","",VLOOKUP(F590,別表３!$B$9:$D$14,3,FALSE))</f>
        <v/>
      </c>
      <c r="M590" s="103"/>
      <c r="N590" s="103"/>
      <c r="O590" s="245">
        <f t="shared" si="63"/>
        <v>0</v>
      </c>
      <c r="P590" s="7">
        <f t="shared" ref="P590:P610" si="72">IF(E590=5,G590,0)</f>
        <v>0</v>
      </c>
      <c r="Q590" s="7">
        <f t="shared" si="65"/>
        <v>0</v>
      </c>
      <c r="R590" s="7">
        <f t="shared" si="66"/>
        <v>0</v>
      </c>
      <c r="S590" s="7" t="str">
        <f t="shared" si="67"/>
        <v/>
      </c>
      <c r="T590" s="7" t="str">
        <f t="shared" si="68"/>
        <v/>
      </c>
    </row>
    <row r="591" spans="1:20" s="223" customFormat="1" ht="15.95" hidden="1" customHeight="1">
      <c r="A591" s="239" t="s">
        <v>1735</v>
      </c>
      <c r="B591" s="105"/>
      <c r="C591" s="108"/>
      <c r="D591" s="108"/>
      <c r="E591" s="108"/>
      <c r="F591" s="108"/>
      <c r="G591" s="243">
        <f>VLOOKUP(E591,別表３!$B$9:$I$14,7,FALSE)</f>
        <v>0</v>
      </c>
      <c r="H591" s="243">
        <f>VLOOKUP($F591,別表３!$B$9:$I$14,7,FALSE)</f>
        <v>0</v>
      </c>
      <c r="I591" s="243">
        <f>VLOOKUP($F591,別表３!$B$9:$I$14,7,FALSE)</f>
        <v>0</v>
      </c>
      <c r="J591" s="243">
        <f>IF(F591=5,別表２!$E$4,0)</f>
        <v>0</v>
      </c>
      <c r="K591" s="243">
        <f>VLOOKUP($F591,別表３!$B$9:$I$14,5,FALSE)</f>
        <v>0</v>
      </c>
      <c r="L591" s="244" t="str">
        <f>IF(F591="","",VLOOKUP(F591,別表３!$B$9:$D$14,3,FALSE))</f>
        <v/>
      </c>
      <c r="M591" s="103"/>
      <c r="N591" s="103"/>
      <c r="O591" s="245">
        <f t="shared" si="63"/>
        <v>0</v>
      </c>
      <c r="P591" s="7">
        <f t="shared" si="72"/>
        <v>0</v>
      </c>
      <c r="Q591" s="7">
        <f t="shared" si="65"/>
        <v>0</v>
      </c>
      <c r="R591" s="7">
        <f t="shared" si="66"/>
        <v>0</v>
      </c>
      <c r="S591" s="7" t="str">
        <f t="shared" si="67"/>
        <v/>
      </c>
      <c r="T591" s="7" t="str">
        <f t="shared" si="68"/>
        <v/>
      </c>
    </row>
    <row r="592" spans="1:20" s="223" customFormat="1" ht="15.95" hidden="1" customHeight="1">
      <c r="A592" s="239" t="s">
        <v>1736</v>
      </c>
      <c r="B592" s="105"/>
      <c r="C592" s="110"/>
      <c r="D592" s="110"/>
      <c r="E592" s="108"/>
      <c r="F592" s="108"/>
      <c r="G592" s="243">
        <f>VLOOKUP(E592,別表３!$B$9:$I$14,7,FALSE)</f>
        <v>0</v>
      </c>
      <c r="H592" s="243">
        <f>VLOOKUP($F592,別表３!$B$9:$I$14,7,FALSE)</f>
        <v>0</v>
      </c>
      <c r="I592" s="243">
        <f>VLOOKUP($F592,別表３!$B$9:$I$14,7,FALSE)</f>
        <v>0</v>
      </c>
      <c r="J592" s="243">
        <f>IF(F592=5,別表２!$E$4,0)</f>
        <v>0</v>
      </c>
      <c r="K592" s="243">
        <f>VLOOKUP($F592,別表３!$B$9:$I$14,5,FALSE)</f>
        <v>0</v>
      </c>
      <c r="L592" s="244" t="str">
        <f>IF(F592="","",VLOOKUP(F592,別表３!$B$9:$D$14,3,FALSE))</f>
        <v/>
      </c>
      <c r="M592" s="103"/>
      <c r="N592" s="103"/>
      <c r="O592" s="245">
        <f t="shared" si="63"/>
        <v>0</v>
      </c>
      <c r="P592" s="7">
        <f t="shared" si="72"/>
        <v>0</v>
      </c>
      <c r="Q592" s="7">
        <f t="shared" si="65"/>
        <v>0</v>
      </c>
      <c r="R592" s="7">
        <f t="shared" si="66"/>
        <v>0</v>
      </c>
      <c r="S592" s="7" t="str">
        <f t="shared" si="67"/>
        <v/>
      </c>
      <c r="T592" s="7" t="str">
        <f t="shared" si="68"/>
        <v/>
      </c>
    </row>
    <row r="593" spans="1:20" s="223" customFormat="1" ht="15.95" hidden="1" customHeight="1">
      <c r="A593" s="239" t="s">
        <v>1737</v>
      </c>
      <c r="B593" s="105"/>
      <c r="C593" s="108"/>
      <c r="D593" s="108"/>
      <c r="E593" s="108"/>
      <c r="F593" s="108"/>
      <c r="G593" s="243">
        <f>VLOOKUP(E593,別表３!$B$9:$I$14,7,FALSE)</f>
        <v>0</v>
      </c>
      <c r="H593" s="243">
        <f>VLOOKUP($F593,別表３!$B$9:$I$14,7,FALSE)</f>
        <v>0</v>
      </c>
      <c r="I593" s="243">
        <f>VLOOKUP($F593,別表３!$B$9:$I$14,7,FALSE)</f>
        <v>0</v>
      </c>
      <c r="J593" s="243">
        <f>IF(F593=5,別表２!$E$4,0)</f>
        <v>0</v>
      </c>
      <c r="K593" s="243">
        <f>VLOOKUP($F593,別表３!$B$9:$I$14,5,FALSE)</f>
        <v>0</v>
      </c>
      <c r="L593" s="244" t="str">
        <f>IF(F593="","",VLOOKUP(F593,別表３!$B$9:$D$14,3,FALSE))</f>
        <v/>
      </c>
      <c r="M593" s="103"/>
      <c r="N593" s="103"/>
      <c r="O593" s="245">
        <f t="shared" si="63"/>
        <v>0</v>
      </c>
      <c r="P593" s="7">
        <f t="shared" si="72"/>
        <v>0</v>
      </c>
      <c r="Q593" s="7">
        <f t="shared" si="65"/>
        <v>0</v>
      </c>
      <c r="R593" s="7">
        <f t="shared" si="66"/>
        <v>0</v>
      </c>
      <c r="S593" s="7" t="str">
        <f t="shared" si="67"/>
        <v/>
      </c>
      <c r="T593" s="7" t="str">
        <f t="shared" si="68"/>
        <v/>
      </c>
    </row>
    <row r="594" spans="1:20" ht="15.95" hidden="1" customHeight="1">
      <c r="A594" s="239" t="s">
        <v>1738</v>
      </c>
      <c r="B594" s="105"/>
      <c r="C594" s="108"/>
      <c r="D594" s="108"/>
      <c r="E594" s="109"/>
      <c r="F594" s="109"/>
      <c r="G594" s="195">
        <f>VLOOKUP(E594,別表３!$B$9:$I$14,7,FALSE)</f>
        <v>0</v>
      </c>
      <c r="H594" s="195">
        <f>VLOOKUP($F594,別表３!$B$9:$I$14,7,FALSE)</f>
        <v>0</v>
      </c>
      <c r="I594" s="195">
        <f>VLOOKUP($F594,別表３!$B$9:$I$14,7,FALSE)</f>
        <v>0</v>
      </c>
      <c r="J594" s="195">
        <f>IF(F594=5,別表２!$E$4,0)</f>
        <v>0</v>
      </c>
      <c r="K594" s="195">
        <f>VLOOKUP($F594,別表３!$B$9:$I$14,5,FALSE)</f>
        <v>0</v>
      </c>
      <c r="L594" s="240" t="str">
        <f>IF(F594="","",VLOOKUP(F594,別表３!$B$9:$D$14,3,FALSE))</f>
        <v/>
      </c>
      <c r="M594" s="98"/>
      <c r="N594" s="98"/>
      <c r="O594" s="241">
        <f t="shared" si="63"/>
        <v>0</v>
      </c>
      <c r="P594" s="7">
        <f t="shared" si="72"/>
        <v>0</v>
      </c>
      <c r="Q594" s="7">
        <f t="shared" si="65"/>
        <v>0</v>
      </c>
      <c r="R594" s="7">
        <f t="shared" si="66"/>
        <v>0</v>
      </c>
      <c r="S594" s="7" t="str">
        <f t="shared" si="67"/>
        <v/>
      </c>
      <c r="T594" s="7" t="str">
        <f t="shared" si="68"/>
        <v/>
      </c>
    </row>
    <row r="595" spans="1:20" ht="15.95" hidden="1" customHeight="1">
      <c r="A595" s="239" t="s">
        <v>1739</v>
      </c>
      <c r="B595" s="105"/>
      <c r="C595" s="108"/>
      <c r="D595" s="108"/>
      <c r="E595" s="109"/>
      <c r="F595" s="109"/>
      <c r="G595" s="195">
        <f>VLOOKUP(E595,別表３!$B$9:$I$14,7,FALSE)</f>
        <v>0</v>
      </c>
      <c r="H595" s="195">
        <f>VLOOKUP($F595,別表３!$B$9:$I$14,7,FALSE)</f>
        <v>0</v>
      </c>
      <c r="I595" s="195">
        <f>VLOOKUP($F595,別表３!$B$9:$I$14,7,FALSE)</f>
        <v>0</v>
      </c>
      <c r="J595" s="195">
        <f>IF(F595=5,別表２!$E$4,0)</f>
        <v>0</v>
      </c>
      <c r="K595" s="195">
        <f>VLOOKUP($F595,別表３!$B$9:$I$14,5,FALSE)</f>
        <v>0</v>
      </c>
      <c r="L595" s="240" t="str">
        <f>IF(F595="","",VLOOKUP(F595,別表３!$B$9:$D$14,3,FALSE))</f>
        <v/>
      </c>
      <c r="M595" s="98"/>
      <c r="N595" s="98"/>
      <c r="O595" s="241">
        <f t="shared" si="63"/>
        <v>0</v>
      </c>
      <c r="P595" s="7">
        <f t="shared" si="72"/>
        <v>0</v>
      </c>
      <c r="Q595" s="7">
        <f t="shared" si="65"/>
        <v>0</v>
      </c>
      <c r="R595" s="7">
        <f t="shared" si="66"/>
        <v>0</v>
      </c>
      <c r="S595" s="7" t="str">
        <f t="shared" si="67"/>
        <v/>
      </c>
      <c r="T595" s="7" t="str">
        <f t="shared" si="68"/>
        <v/>
      </c>
    </row>
    <row r="596" spans="1:20" ht="15.95" hidden="1" customHeight="1">
      <c r="A596" s="239" t="s">
        <v>1740</v>
      </c>
      <c r="B596" s="105"/>
      <c r="C596" s="108"/>
      <c r="D596" s="108"/>
      <c r="E596" s="109"/>
      <c r="F596" s="109"/>
      <c r="G596" s="195">
        <f>VLOOKUP(E596,別表３!$B$9:$I$14,7,FALSE)</f>
        <v>0</v>
      </c>
      <c r="H596" s="195">
        <f>VLOOKUP($F596,別表３!$B$9:$I$14,7,FALSE)</f>
        <v>0</v>
      </c>
      <c r="I596" s="195">
        <f>VLOOKUP($F596,別表３!$B$9:$I$14,7,FALSE)</f>
        <v>0</v>
      </c>
      <c r="J596" s="195">
        <f>IF(F596=5,別表２!$E$4,0)</f>
        <v>0</v>
      </c>
      <c r="K596" s="195">
        <f>VLOOKUP($F596,別表３!$B$9:$I$14,5,FALSE)</f>
        <v>0</v>
      </c>
      <c r="L596" s="240" t="str">
        <f>IF(F596="","",VLOOKUP(F596,別表３!$B$9:$D$14,3,FALSE))</f>
        <v/>
      </c>
      <c r="M596" s="98"/>
      <c r="N596" s="98"/>
      <c r="O596" s="241">
        <f t="shared" si="63"/>
        <v>0</v>
      </c>
      <c r="P596" s="7">
        <f t="shared" si="72"/>
        <v>0</v>
      </c>
      <c r="Q596" s="7">
        <f t="shared" si="65"/>
        <v>0</v>
      </c>
      <c r="R596" s="7">
        <f t="shared" si="66"/>
        <v>0</v>
      </c>
      <c r="S596" s="7" t="str">
        <f t="shared" si="67"/>
        <v/>
      </c>
      <c r="T596" s="7" t="str">
        <f t="shared" si="68"/>
        <v/>
      </c>
    </row>
    <row r="597" spans="1:20" ht="15.95" hidden="1" customHeight="1">
      <c r="A597" s="239" t="s">
        <v>1741</v>
      </c>
      <c r="B597" s="105"/>
      <c r="C597" s="108"/>
      <c r="D597" s="108"/>
      <c r="E597" s="109"/>
      <c r="F597" s="109"/>
      <c r="G597" s="195">
        <f>VLOOKUP(E597,別表３!$B$9:$I$14,7,FALSE)</f>
        <v>0</v>
      </c>
      <c r="H597" s="195">
        <f>VLOOKUP($F597,別表３!$B$9:$I$14,7,FALSE)</f>
        <v>0</v>
      </c>
      <c r="I597" s="195">
        <f>VLOOKUP($F597,別表３!$B$9:$I$14,7,FALSE)</f>
        <v>0</v>
      </c>
      <c r="J597" s="195">
        <f>IF(F597=5,別表２!$E$4,0)</f>
        <v>0</v>
      </c>
      <c r="K597" s="195">
        <f>VLOOKUP($F597,別表３!$B$9:$I$14,5,FALSE)</f>
        <v>0</v>
      </c>
      <c r="L597" s="240" t="str">
        <f>IF(F597="","",VLOOKUP(F597,別表３!$B$9:$D$14,3,FALSE))</f>
        <v/>
      </c>
      <c r="M597" s="98"/>
      <c r="N597" s="98"/>
      <c r="O597" s="241">
        <f t="shared" si="63"/>
        <v>0</v>
      </c>
      <c r="P597" s="7">
        <f t="shared" si="72"/>
        <v>0</v>
      </c>
      <c r="Q597" s="7">
        <f t="shared" si="65"/>
        <v>0</v>
      </c>
      <c r="R597" s="7">
        <f t="shared" si="66"/>
        <v>0</v>
      </c>
      <c r="S597" s="7" t="str">
        <f t="shared" si="67"/>
        <v/>
      </c>
      <c r="T597" s="7" t="str">
        <f t="shared" si="68"/>
        <v/>
      </c>
    </row>
    <row r="598" spans="1:20" ht="15.95" hidden="1" customHeight="1">
      <c r="A598" s="239" t="s">
        <v>1742</v>
      </c>
      <c r="B598" s="105"/>
      <c r="C598" s="108"/>
      <c r="D598" s="108"/>
      <c r="E598" s="109"/>
      <c r="F598" s="109"/>
      <c r="G598" s="195">
        <f>VLOOKUP(E598,別表３!$B$9:$I$14,7,FALSE)</f>
        <v>0</v>
      </c>
      <c r="H598" s="195">
        <f>VLOOKUP($F598,別表３!$B$9:$I$14,7,FALSE)</f>
        <v>0</v>
      </c>
      <c r="I598" s="195">
        <f>VLOOKUP($F598,別表３!$B$9:$I$14,7,FALSE)</f>
        <v>0</v>
      </c>
      <c r="J598" s="195">
        <f>IF(F598=5,別表２!$E$4,0)</f>
        <v>0</v>
      </c>
      <c r="K598" s="195">
        <f>VLOOKUP($F598,別表３!$B$9:$I$14,5,FALSE)</f>
        <v>0</v>
      </c>
      <c r="L598" s="240" t="str">
        <f>IF(F598="","",VLOOKUP(F598,別表３!$B$9:$D$14,3,FALSE))</f>
        <v/>
      </c>
      <c r="M598" s="98"/>
      <c r="N598" s="98"/>
      <c r="O598" s="241">
        <f t="shared" si="63"/>
        <v>0</v>
      </c>
      <c r="P598" s="7">
        <f t="shared" si="72"/>
        <v>0</v>
      </c>
      <c r="Q598" s="7">
        <f t="shared" si="65"/>
        <v>0</v>
      </c>
      <c r="R598" s="7">
        <f t="shared" si="66"/>
        <v>0</v>
      </c>
      <c r="S598" s="7" t="str">
        <f t="shared" si="67"/>
        <v/>
      </c>
      <c r="T598" s="7" t="str">
        <f t="shared" si="68"/>
        <v/>
      </c>
    </row>
    <row r="599" spans="1:20" ht="15.95" hidden="1" customHeight="1">
      <c r="A599" s="239" t="s">
        <v>1743</v>
      </c>
      <c r="B599" s="105"/>
      <c r="C599" s="108"/>
      <c r="D599" s="108"/>
      <c r="E599" s="109"/>
      <c r="F599" s="109"/>
      <c r="G599" s="195">
        <f>VLOOKUP(E599,別表３!$B$9:$I$14,7,FALSE)</f>
        <v>0</v>
      </c>
      <c r="H599" s="195">
        <f>VLOOKUP($F599,別表３!$B$9:$I$14,7,FALSE)</f>
        <v>0</v>
      </c>
      <c r="I599" s="195">
        <f>VLOOKUP($F599,別表３!$B$9:$I$14,7,FALSE)</f>
        <v>0</v>
      </c>
      <c r="J599" s="195">
        <f>IF(F599=5,別表２!$E$4,0)</f>
        <v>0</v>
      </c>
      <c r="K599" s="195">
        <f>VLOOKUP($F599,別表３!$B$9:$I$14,5,FALSE)</f>
        <v>0</v>
      </c>
      <c r="L599" s="240" t="str">
        <f>IF(F599="","",VLOOKUP(F599,別表３!$B$9:$D$14,3,FALSE))</f>
        <v/>
      </c>
      <c r="M599" s="98"/>
      <c r="N599" s="98"/>
      <c r="O599" s="241">
        <f t="shared" si="63"/>
        <v>0</v>
      </c>
      <c r="P599" s="7">
        <f t="shared" si="72"/>
        <v>0</v>
      </c>
      <c r="Q599" s="7">
        <f t="shared" si="65"/>
        <v>0</v>
      </c>
      <c r="R599" s="7">
        <f t="shared" si="66"/>
        <v>0</v>
      </c>
      <c r="S599" s="7" t="str">
        <f t="shared" si="67"/>
        <v/>
      </c>
      <c r="T599" s="7" t="str">
        <f t="shared" si="68"/>
        <v/>
      </c>
    </row>
    <row r="600" spans="1:20" ht="15.95" hidden="1" customHeight="1">
      <c r="A600" s="239" t="s">
        <v>1744</v>
      </c>
      <c r="B600" s="105"/>
      <c r="C600" s="109"/>
      <c r="D600" s="109"/>
      <c r="E600" s="109"/>
      <c r="F600" s="109"/>
      <c r="G600" s="195">
        <f>VLOOKUP(E600,別表３!$B$9:$I$14,7,FALSE)</f>
        <v>0</v>
      </c>
      <c r="H600" s="195">
        <f>VLOOKUP($F600,別表３!$B$9:$I$14,7,FALSE)</f>
        <v>0</v>
      </c>
      <c r="I600" s="195">
        <f>VLOOKUP($F600,別表３!$B$9:$I$14,7,FALSE)</f>
        <v>0</v>
      </c>
      <c r="J600" s="195">
        <f>IF(F600=5,別表２!$E$4,0)</f>
        <v>0</v>
      </c>
      <c r="K600" s="195">
        <f>VLOOKUP($F600,別表３!$B$9:$I$14,5,FALSE)</f>
        <v>0</v>
      </c>
      <c r="L600" s="240" t="str">
        <f>IF(F600="","",VLOOKUP(F600,別表３!$B$9:$D$14,3,FALSE))</f>
        <v/>
      </c>
      <c r="M600" s="98"/>
      <c r="N600" s="98"/>
      <c r="O600" s="241">
        <f t="shared" si="63"/>
        <v>0</v>
      </c>
      <c r="P600" s="7">
        <f t="shared" si="72"/>
        <v>0</v>
      </c>
      <c r="Q600" s="7">
        <f t="shared" si="65"/>
        <v>0</v>
      </c>
      <c r="R600" s="7">
        <f t="shared" si="66"/>
        <v>0</v>
      </c>
      <c r="S600" s="7" t="str">
        <f t="shared" si="67"/>
        <v/>
      </c>
      <c r="T600" s="7" t="str">
        <f t="shared" si="68"/>
        <v/>
      </c>
    </row>
    <row r="601" spans="1:20" ht="15.95" hidden="1" customHeight="1">
      <c r="A601" s="239" t="s">
        <v>1745</v>
      </c>
      <c r="B601" s="105"/>
      <c r="C601" s="109"/>
      <c r="D601" s="109"/>
      <c r="E601" s="109"/>
      <c r="F601" s="109"/>
      <c r="G601" s="195">
        <f>VLOOKUP(E601,別表３!$B$9:$I$14,7,FALSE)</f>
        <v>0</v>
      </c>
      <c r="H601" s="195">
        <f>VLOOKUP($F601,別表３!$B$9:$I$14,7,FALSE)</f>
        <v>0</v>
      </c>
      <c r="I601" s="195">
        <f>VLOOKUP($F601,別表３!$B$9:$I$14,7,FALSE)</f>
        <v>0</v>
      </c>
      <c r="J601" s="195">
        <f>IF(F601=5,別表２!$E$4,0)</f>
        <v>0</v>
      </c>
      <c r="K601" s="195">
        <f>VLOOKUP($F601,別表３!$B$9:$I$14,5,FALSE)</f>
        <v>0</v>
      </c>
      <c r="L601" s="240" t="str">
        <f>IF(F601="","",VLOOKUP(F601,別表３!$B$9:$D$14,3,FALSE))</f>
        <v/>
      </c>
      <c r="M601" s="98"/>
      <c r="N601" s="98"/>
      <c r="O601" s="241">
        <f t="shared" si="63"/>
        <v>0</v>
      </c>
      <c r="P601" s="7">
        <f t="shared" si="72"/>
        <v>0</v>
      </c>
      <c r="Q601" s="7">
        <f t="shared" si="65"/>
        <v>0</v>
      </c>
      <c r="R601" s="7">
        <f t="shared" si="66"/>
        <v>0</v>
      </c>
      <c r="S601" s="7" t="str">
        <f t="shared" si="67"/>
        <v/>
      </c>
      <c r="T601" s="7" t="str">
        <f t="shared" si="68"/>
        <v/>
      </c>
    </row>
    <row r="602" spans="1:20" ht="15.95" hidden="1" customHeight="1">
      <c r="A602" s="239" t="s">
        <v>1746</v>
      </c>
      <c r="B602" s="105"/>
      <c r="C602" s="109"/>
      <c r="D602" s="109"/>
      <c r="E602" s="109"/>
      <c r="F602" s="109"/>
      <c r="G602" s="195">
        <f>VLOOKUP(E602,別表３!$B$9:$I$14,7,FALSE)</f>
        <v>0</v>
      </c>
      <c r="H602" s="195">
        <f>VLOOKUP($F602,別表３!$B$9:$I$14,7,FALSE)</f>
        <v>0</v>
      </c>
      <c r="I602" s="195">
        <f>VLOOKUP($F602,別表３!$B$9:$I$14,7,FALSE)</f>
        <v>0</v>
      </c>
      <c r="J602" s="195">
        <f>IF(F602=5,別表２!$E$4,0)</f>
        <v>0</v>
      </c>
      <c r="K602" s="195">
        <f>VLOOKUP($F602,別表３!$B$9:$I$14,5,FALSE)</f>
        <v>0</v>
      </c>
      <c r="L602" s="240" t="str">
        <f>IF(F602="","",VLOOKUP(F602,別表３!$B$9:$D$14,3,FALSE))</f>
        <v/>
      </c>
      <c r="M602" s="98"/>
      <c r="N602" s="98"/>
      <c r="O602" s="241">
        <f t="shared" si="63"/>
        <v>0</v>
      </c>
      <c r="P602" s="7">
        <f t="shared" si="72"/>
        <v>0</v>
      </c>
      <c r="Q602" s="7">
        <f t="shared" si="65"/>
        <v>0</v>
      </c>
      <c r="R602" s="7">
        <f t="shared" si="66"/>
        <v>0</v>
      </c>
      <c r="S602" s="7" t="str">
        <f t="shared" si="67"/>
        <v/>
      </c>
      <c r="T602" s="7" t="str">
        <f t="shared" si="68"/>
        <v/>
      </c>
    </row>
    <row r="603" spans="1:20" ht="15.95" hidden="1" customHeight="1">
      <c r="A603" s="239" t="s">
        <v>1747</v>
      </c>
      <c r="B603" s="105"/>
      <c r="C603" s="109"/>
      <c r="D603" s="109"/>
      <c r="E603" s="109"/>
      <c r="F603" s="109"/>
      <c r="G603" s="195">
        <f>VLOOKUP(E603,別表３!$B$9:$I$14,7,FALSE)</f>
        <v>0</v>
      </c>
      <c r="H603" s="195">
        <f>VLOOKUP($F603,別表３!$B$9:$I$14,7,FALSE)</f>
        <v>0</v>
      </c>
      <c r="I603" s="195">
        <f>VLOOKUP($F603,別表３!$B$9:$I$14,7,FALSE)</f>
        <v>0</v>
      </c>
      <c r="J603" s="195">
        <f>IF(F603=5,別表２!$E$4,0)</f>
        <v>0</v>
      </c>
      <c r="K603" s="195">
        <f>VLOOKUP($F603,別表３!$B$9:$I$14,5,FALSE)</f>
        <v>0</v>
      </c>
      <c r="L603" s="240" t="str">
        <f>IF(F603="","",VLOOKUP(F603,別表３!$B$9:$D$14,3,FALSE))</f>
        <v/>
      </c>
      <c r="M603" s="98"/>
      <c r="N603" s="98"/>
      <c r="O603" s="241">
        <f t="shared" si="63"/>
        <v>0</v>
      </c>
      <c r="P603" s="7">
        <f t="shared" si="72"/>
        <v>0</v>
      </c>
      <c r="Q603" s="7">
        <f t="shared" si="65"/>
        <v>0</v>
      </c>
      <c r="R603" s="7">
        <f t="shared" si="66"/>
        <v>0</v>
      </c>
      <c r="S603" s="7" t="str">
        <f t="shared" si="67"/>
        <v/>
      </c>
      <c r="T603" s="7" t="str">
        <f t="shared" si="68"/>
        <v/>
      </c>
    </row>
    <row r="604" spans="1:20" ht="15.95" hidden="1" customHeight="1">
      <c r="A604" s="239" t="s">
        <v>1748</v>
      </c>
      <c r="B604" s="105"/>
      <c r="C604" s="109"/>
      <c r="D604" s="109"/>
      <c r="E604" s="109"/>
      <c r="F604" s="109"/>
      <c r="G604" s="195">
        <f>VLOOKUP(E604,別表３!$B$9:$I$14,7,FALSE)</f>
        <v>0</v>
      </c>
      <c r="H604" s="195">
        <f>VLOOKUP($F604,別表３!$B$9:$I$14,7,FALSE)</f>
        <v>0</v>
      </c>
      <c r="I604" s="195">
        <f>VLOOKUP($F604,別表３!$B$9:$I$14,7,FALSE)</f>
        <v>0</v>
      </c>
      <c r="J604" s="195">
        <f>IF(F604=5,別表２!$E$4,0)</f>
        <v>0</v>
      </c>
      <c r="K604" s="195">
        <f>VLOOKUP($F604,別表３!$B$9:$I$14,5,FALSE)</f>
        <v>0</v>
      </c>
      <c r="L604" s="240" t="str">
        <f>IF(F604="","",VLOOKUP(F604,別表３!$B$9:$D$14,3,FALSE))</f>
        <v/>
      </c>
      <c r="M604" s="98"/>
      <c r="N604" s="98"/>
      <c r="O604" s="241">
        <f t="shared" si="63"/>
        <v>0</v>
      </c>
      <c r="P604" s="7">
        <f t="shared" si="72"/>
        <v>0</v>
      </c>
      <c r="Q604" s="7">
        <f t="shared" si="65"/>
        <v>0</v>
      </c>
      <c r="R604" s="7">
        <f t="shared" si="66"/>
        <v>0</v>
      </c>
      <c r="S604" s="7" t="str">
        <f t="shared" si="67"/>
        <v/>
      </c>
      <c r="T604" s="7" t="str">
        <f t="shared" si="68"/>
        <v/>
      </c>
    </row>
    <row r="605" spans="1:20" ht="15.95" hidden="1" customHeight="1">
      <c r="A605" s="239" t="s">
        <v>1749</v>
      </c>
      <c r="B605" s="105"/>
      <c r="C605" s="108"/>
      <c r="D605" s="108"/>
      <c r="E605" s="109"/>
      <c r="F605" s="109"/>
      <c r="G605" s="195">
        <f>VLOOKUP(E605,別表３!$B$9:$I$14,7,FALSE)</f>
        <v>0</v>
      </c>
      <c r="H605" s="195">
        <f>VLOOKUP($F605,別表３!$B$9:$I$14,7,FALSE)</f>
        <v>0</v>
      </c>
      <c r="I605" s="195">
        <f>VLOOKUP($F605,別表３!$B$9:$I$14,7,FALSE)</f>
        <v>0</v>
      </c>
      <c r="J605" s="195">
        <f>IF(F605=5,別表２!$E$4,0)</f>
        <v>0</v>
      </c>
      <c r="K605" s="195">
        <f>VLOOKUP($F605,別表３!$B$9:$I$14,5,FALSE)</f>
        <v>0</v>
      </c>
      <c r="L605" s="240" t="str">
        <f>IF(F605="","",VLOOKUP(F605,別表３!$B$9:$D$14,3,FALSE))</f>
        <v/>
      </c>
      <c r="M605" s="98"/>
      <c r="N605" s="98"/>
      <c r="O605" s="241">
        <f t="shared" si="63"/>
        <v>0</v>
      </c>
      <c r="P605" s="7">
        <f t="shared" si="72"/>
        <v>0</v>
      </c>
      <c r="Q605" s="7">
        <f t="shared" si="65"/>
        <v>0</v>
      </c>
      <c r="R605" s="7">
        <f t="shared" si="66"/>
        <v>0</v>
      </c>
      <c r="S605" s="7" t="str">
        <f t="shared" si="67"/>
        <v/>
      </c>
      <c r="T605" s="7" t="str">
        <f t="shared" si="68"/>
        <v/>
      </c>
    </row>
    <row r="606" spans="1:20" ht="15.95" hidden="1" customHeight="1">
      <c r="A606" s="239" t="s">
        <v>1750</v>
      </c>
      <c r="B606" s="105"/>
      <c r="C606" s="108"/>
      <c r="D606" s="108"/>
      <c r="E606" s="109"/>
      <c r="F606" s="109"/>
      <c r="G606" s="195">
        <f>VLOOKUP(E606,別表３!$B$9:$I$14,7,FALSE)</f>
        <v>0</v>
      </c>
      <c r="H606" s="195">
        <f>VLOOKUP($F606,別表３!$B$9:$I$14,7,FALSE)</f>
        <v>0</v>
      </c>
      <c r="I606" s="195">
        <f>VLOOKUP($F606,別表３!$B$9:$I$14,7,FALSE)</f>
        <v>0</v>
      </c>
      <c r="J606" s="195">
        <f>IF(F606=5,別表２!$E$4,0)</f>
        <v>0</v>
      </c>
      <c r="K606" s="195">
        <f>VLOOKUP($F606,別表３!$B$9:$I$14,5,FALSE)</f>
        <v>0</v>
      </c>
      <c r="L606" s="240" t="str">
        <f>IF(F606="","",VLOOKUP(F606,別表３!$B$9:$D$14,3,FALSE))</f>
        <v/>
      </c>
      <c r="M606" s="98"/>
      <c r="N606" s="98"/>
      <c r="O606" s="241">
        <f t="shared" si="63"/>
        <v>0</v>
      </c>
      <c r="P606" s="7">
        <f t="shared" si="72"/>
        <v>0</v>
      </c>
      <c r="Q606" s="7">
        <f t="shared" si="65"/>
        <v>0</v>
      </c>
      <c r="R606" s="7">
        <f t="shared" si="66"/>
        <v>0</v>
      </c>
      <c r="S606" s="7" t="str">
        <f t="shared" si="67"/>
        <v/>
      </c>
      <c r="T606" s="7" t="str">
        <f t="shared" si="68"/>
        <v/>
      </c>
    </row>
    <row r="607" spans="1:20" ht="15.95" hidden="1" customHeight="1">
      <c r="A607" s="239" t="s">
        <v>1751</v>
      </c>
      <c r="B607" s="105"/>
      <c r="C607" s="108"/>
      <c r="D607" s="108"/>
      <c r="E607" s="109"/>
      <c r="F607" s="109"/>
      <c r="G607" s="195">
        <f>VLOOKUP(E607,別表３!$B$9:$I$14,7,FALSE)</f>
        <v>0</v>
      </c>
      <c r="H607" s="195">
        <f>VLOOKUP($F607,別表３!$B$9:$I$14,7,FALSE)</f>
        <v>0</v>
      </c>
      <c r="I607" s="195">
        <f>VLOOKUP($F607,別表３!$B$9:$I$14,7,FALSE)</f>
        <v>0</v>
      </c>
      <c r="J607" s="195">
        <f>IF(F607=5,別表２!$E$4,0)</f>
        <v>0</v>
      </c>
      <c r="K607" s="195">
        <f>VLOOKUP($F607,別表３!$B$9:$I$14,5,FALSE)</f>
        <v>0</v>
      </c>
      <c r="L607" s="240" t="str">
        <f>IF(F607="","",VLOOKUP(F607,別表３!$B$9:$D$14,3,FALSE))</f>
        <v/>
      </c>
      <c r="M607" s="98"/>
      <c r="N607" s="98"/>
      <c r="O607" s="241">
        <f t="shared" si="63"/>
        <v>0</v>
      </c>
      <c r="P607" s="7">
        <f t="shared" si="72"/>
        <v>0</v>
      </c>
      <c r="Q607" s="7">
        <f t="shared" si="65"/>
        <v>0</v>
      </c>
      <c r="R607" s="7">
        <f t="shared" si="66"/>
        <v>0</v>
      </c>
      <c r="S607" s="7" t="str">
        <f t="shared" si="67"/>
        <v/>
      </c>
      <c r="T607" s="7" t="str">
        <f t="shared" si="68"/>
        <v/>
      </c>
    </row>
    <row r="608" spans="1:20" ht="15.95" hidden="1" customHeight="1">
      <c r="A608" s="239" t="s">
        <v>1752</v>
      </c>
      <c r="B608" s="105"/>
      <c r="C608" s="108"/>
      <c r="D608" s="108"/>
      <c r="E608" s="109"/>
      <c r="F608" s="109"/>
      <c r="G608" s="195">
        <f>VLOOKUP(E608,別表３!$B$9:$I$14,7,FALSE)</f>
        <v>0</v>
      </c>
      <c r="H608" s="195">
        <f>VLOOKUP($F608,別表３!$B$9:$I$14,7,FALSE)</f>
        <v>0</v>
      </c>
      <c r="I608" s="195">
        <f>VLOOKUP($F608,別表３!$B$9:$I$14,7,FALSE)</f>
        <v>0</v>
      </c>
      <c r="J608" s="195">
        <f>IF(F608=5,別表２!$E$4,0)</f>
        <v>0</v>
      </c>
      <c r="K608" s="195">
        <f>VLOOKUP($F608,別表３!$B$9:$I$14,5,FALSE)</f>
        <v>0</v>
      </c>
      <c r="L608" s="240" t="str">
        <f>IF(F608="","",VLOOKUP(F608,別表３!$B$9:$D$14,3,FALSE))</f>
        <v/>
      </c>
      <c r="M608" s="98"/>
      <c r="N608" s="98"/>
      <c r="O608" s="241">
        <f t="shared" si="63"/>
        <v>0</v>
      </c>
      <c r="P608" s="7">
        <f t="shared" si="72"/>
        <v>0</v>
      </c>
      <c r="Q608" s="7">
        <f t="shared" si="65"/>
        <v>0</v>
      </c>
      <c r="R608" s="7">
        <f t="shared" si="66"/>
        <v>0</v>
      </c>
      <c r="S608" s="7" t="str">
        <f t="shared" si="67"/>
        <v/>
      </c>
      <c r="T608" s="7" t="str">
        <f t="shared" si="68"/>
        <v/>
      </c>
    </row>
    <row r="609" spans="1:20" ht="15.95" hidden="1" customHeight="1">
      <c r="A609" s="239" t="s">
        <v>1753</v>
      </c>
      <c r="B609" s="105"/>
      <c r="C609" s="108"/>
      <c r="D609" s="108"/>
      <c r="E609" s="109"/>
      <c r="F609" s="109"/>
      <c r="G609" s="195">
        <f>VLOOKUP(E609,別表３!$B$9:$I$14,7,FALSE)</f>
        <v>0</v>
      </c>
      <c r="H609" s="195">
        <f>VLOOKUP($F609,別表３!$B$9:$I$14,7,FALSE)</f>
        <v>0</v>
      </c>
      <c r="I609" s="195">
        <f>VLOOKUP($F609,別表３!$B$9:$I$14,7,FALSE)</f>
        <v>0</v>
      </c>
      <c r="J609" s="195">
        <f>IF(F609=5,別表２!$E$4,0)</f>
        <v>0</v>
      </c>
      <c r="K609" s="195">
        <f>VLOOKUP($F609,別表３!$B$9:$I$14,5,FALSE)</f>
        <v>0</v>
      </c>
      <c r="L609" s="240" t="str">
        <f>IF(F609="","",VLOOKUP(F609,別表３!$B$9:$D$14,3,FALSE))</f>
        <v/>
      </c>
      <c r="M609" s="98"/>
      <c r="N609" s="98"/>
      <c r="O609" s="241">
        <f t="shared" si="63"/>
        <v>0</v>
      </c>
      <c r="P609" s="7">
        <f t="shared" si="72"/>
        <v>0</v>
      </c>
      <c r="Q609" s="7">
        <f t="shared" si="65"/>
        <v>0</v>
      </c>
      <c r="R609" s="7">
        <f t="shared" si="66"/>
        <v>0</v>
      </c>
      <c r="S609" s="7" t="str">
        <f t="shared" si="67"/>
        <v/>
      </c>
      <c r="T609" s="7" t="str">
        <f t="shared" si="68"/>
        <v/>
      </c>
    </row>
    <row r="610" spans="1:20" ht="15.95" hidden="1" customHeight="1">
      <c r="A610" s="239" t="s">
        <v>1754</v>
      </c>
      <c r="B610" s="105"/>
      <c r="C610" s="108"/>
      <c r="D610" s="108"/>
      <c r="E610" s="109"/>
      <c r="F610" s="109"/>
      <c r="G610" s="195">
        <f>VLOOKUP(E610,別表３!$B$9:$I$14,7,FALSE)</f>
        <v>0</v>
      </c>
      <c r="H610" s="195">
        <f>VLOOKUP($F610,別表３!$B$9:$I$14,7,FALSE)</f>
        <v>0</v>
      </c>
      <c r="I610" s="195">
        <f>VLOOKUP($F610,別表３!$B$9:$I$14,7,FALSE)</f>
        <v>0</v>
      </c>
      <c r="J610" s="195">
        <f>IF(F610=5,別表２!$E$4,0)</f>
        <v>0</v>
      </c>
      <c r="K610" s="195">
        <f>VLOOKUP($F610,別表３!$B$9:$I$14,5,FALSE)</f>
        <v>0</v>
      </c>
      <c r="L610" s="240" t="str">
        <f>IF(F610="","",VLOOKUP(F610,別表３!$B$9:$D$14,3,FALSE))</f>
        <v/>
      </c>
      <c r="M610" s="98"/>
      <c r="N610" s="98"/>
      <c r="O610" s="241">
        <f t="shared" si="63"/>
        <v>0</v>
      </c>
      <c r="P610" s="7">
        <f t="shared" si="72"/>
        <v>0</v>
      </c>
      <c r="Q610" s="7">
        <f t="shared" si="65"/>
        <v>0</v>
      </c>
      <c r="R610" s="7">
        <f t="shared" si="66"/>
        <v>0</v>
      </c>
      <c r="S610" s="7" t="str">
        <f t="shared" si="67"/>
        <v/>
      </c>
      <c r="T610" s="7" t="str">
        <f t="shared" si="68"/>
        <v/>
      </c>
    </row>
    <row r="611" spans="1:20" ht="15.95" hidden="1" customHeight="1">
      <c r="A611" s="239" t="s">
        <v>1755</v>
      </c>
      <c r="B611" s="105"/>
      <c r="C611" s="108"/>
      <c r="D611" s="108"/>
      <c r="E611" s="109"/>
      <c r="F611" s="109"/>
      <c r="G611" s="195">
        <f>VLOOKUP(E611,別表３!$B$9:$I$14,7,FALSE)</f>
        <v>0</v>
      </c>
      <c r="H611" s="195">
        <f>VLOOKUP($F611,別表３!$B$9:$I$14,7,FALSE)</f>
        <v>0</v>
      </c>
      <c r="I611" s="195">
        <f>VLOOKUP($F611,別表３!$B$9:$I$14,7,FALSE)</f>
        <v>0</v>
      </c>
      <c r="J611" s="195">
        <f>IF(F611=5,別表２!$E$4,0)</f>
        <v>0</v>
      </c>
      <c r="K611" s="195">
        <f>VLOOKUP($F611,別表３!$B$9:$I$14,5,FALSE)</f>
        <v>0</v>
      </c>
      <c r="L611" s="240" t="str">
        <f>IF(F611="","",VLOOKUP(F611,別表３!$B$9:$D$14,3,FALSE))</f>
        <v/>
      </c>
      <c r="M611" s="98"/>
      <c r="N611" s="98"/>
      <c r="O611" s="241">
        <f t="shared" si="63"/>
        <v>0</v>
      </c>
      <c r="P611" s="7">
        <f>IF(E611=5,G611,0)</f>
        <v>0</v>
      </c>
      <c r="Q611" s="7">
        <f t="shared" si="65"/>
        <v>0</v>
      </c>
      <c r="R611" s="7">
        <f t="shared" si="66"/>
        <v>0</v>
      </c>
      <c r="S611" s="7" t="str">
        <f t="shared" si="67"/>
        <v/>
      </c>
      <c r="T611" s="7" t="str">
        <f t="shared" si="68"/>
        <v/>
      </c>
    </row>
    <row r="612" spans="1:20" s="223" customFormat="1" ht="15.95" hidden="1" customHeight="1">
      <c r="A612" s="239" t="s">
        <v>1756</v>
      </c>
      <c r="B612" s="105"/>
      <c r="C612" s="108"/>
      <c r="D612" s="108"/>
      <c r="E612" s="108"/>
      <c r="F612" s="108"/>
      <c r="G612" s="243">
        <f>VLOOKUP(E612,別表３!$B$9:$I$14,7,FALSE)</f>
        <v>0</v>
      </c>
      <c r="H612" s="243">
        <f>VLOOKUP($F612,別表３!$B$9:$I$14,7,FALSE)</f>
        <v>0</v>
      </c>
      <c r="I612" s="243">
        <f>VLOOKUP($F612,別表３!$B$9:$I$14,7,FALSE)</f>
        <v>0</v>
      </c>
      <c r="J612" s="243">
        <f>IF(F612=5,別表２!$E$4,0)</f>
        <v>0</v>
      </c>
      <c r="K612" s="243">
        <f>VLOOKUP($F612,別表３!$B$9:$I$14,5,FALSE)</f>
        <v>0</v>
      </c>
      <c r="L612" s="244" t="str">
        <f>IF(F612="","",VLOOKUP(F612,別表３!$B$9:$D$14,3,FALSE))</f>
        <v/>
      </c>
      <c r="M612" s="103"/>
      <c r="N612" s="103"/>
      <c r="O612" s="245">
        <f t="shared" si="63"/>
        <v>0</v>
      </c>
      <c r="P612" s="7">
        <f t="shared" ref="P612:P627" si="73">IF(E612=5,G612,0)</f>
        <v>0</v>
      </c>
      <c r="Q612" s="7">
        <f t="shared" si="65"/>
        <v>0</v>
      </c>
      <c r="R612" s="7">
        <f t="shared" si="66"/>
        <v>0</v>
      </c>
      <c r="S612" s="7" t="str">
        <f t="shared" si="67"/>
        <v/>
      </c>
      <c r="T612" s="7" t="str">
        <f t="shared" si="68"/>
        <v/>
      </c>
    </row>
    <row r="613" spans="1:20" s="223" customFormat="1" ht="15.95" hidden="1" customHeight="1">
      <c r="A613" s="239" t="s">
        <v>1757</v>
      </c>
      <c r="B613" s="105"/>
      <c r="C613" s="108"/>
      <c r="D613" s="108"/>
      <c r="E613" s="108"/>
      <c r="F613" s="108"/>
      <c r="G613" s="243">
        <f>VLOOKUP(E613,別表３!$B$9:$I$14,7,FALSE)</f>
        <v>0</v>
      </c>
      <c r="H613" s="243">
        <f>VLOOKUP($F613,別表３!$B$9:$I$14,7,FALSE)</f>
        <v>0</v>
      </c>
      <c r="I613" s="243">
        <f>VLOOKUP($F613,別表３!$B$9:$I$14,7,FALSE)</f>
        <v>0</v>
      </c>
      <c r="J613" s="243">
        <f>IF(F613=5,別表２!$E$4,0)</f>
        <v>0</v>
      </c>
      <c r="K613" s="243">
        <f>VLOOKUP($F613,別表３!$B$9:$I$14,5,FALSE)</f>
        <v>0</v>
      </c>
      <c r="L613" s="244" t="str">
        <f>IF(F613="","",VLOOKUP(F613,別表３!$B$9:$D$14,3,FALSE))</f>
        <v/>
      </c>
      <c r="M613" s="103"/>
      <c r="N613" s="103"/>
      <c r="O613" s="245">
        <f t="shared" si="63"/>
        <v>0</v>
      </c>
      <c r="P613" s="7">
        <f t="shared" si="73"/>
        <v>0</v>
      </c>
      <c r="Q613" s="7">
        <f t="shared" si="65"/>
        <v>0</v>
      </c>
      <c r="R613" s="7">
        <f t="shared" si="66"/>
        <v>0</v>
      </c>
      <c r="S613" s="7" t="str">
        <f t="shared" si="67"/>
        <v/>
      </c>
      <c r="T613" s="7" t="str">
        <f t="shared" si="68"/>
        <v/>
      </c>
    </row>
    <row r="614" spans="1:20" s="223" customFormat="1" ht="15.95" hidden="1" customHeight="1">
      <c r="A614" s="239" t="s">
        <v>1758</v>
      </c>
      <c r="B614" s="105"/>
      <c r="C614" s="110"/>
      <c r="D614" s="110"/>
      <c r="E614" s="108"/>
      <c r="F614" s="108"/>
      <c r="G614" s="243">
        <f>VLOOKUP(E614,別表３!$B$9:$I$14,7,FALSE)</f>
        <v>0</v>
      </c>
      <c r="H614" s="243">
        <f>VLOOKUP($F614,別表３!$B$9:$I$14,7,FALSE)</f>
        <v>0</v>
      </c>
      <c r="I614" s="243">
        <f>VLOOKUP($F614,別表３!$B$9:$I$14,7,FALSE)</f>
        <v>0</v>
      </c>
      <c r="J614" s="243">
        <f>IF(F614=5,別表２!$E$4,0)</f>
        <v>0</v>
      </c>
      <c r="K614" s="243">
        <f>VLOOKUP($F614,別表３!$B$9:$I$14,5,FALSE)</f>
        <v>0</v>
      </c>
      <c r="L614" s="244" t="str">
        <f>IF(F614="","",VLOOKUP(F614,別表３!$B$9:$D$14,3,FALSE))</f>
        <v/>
      </c>
      <c r="M614" s="103"/>
      <c r="N614" s="103"/>
      <c r="O614" s="245">
        <f t="shared" si="63"/>
        <v>0</v>
      </c>
      <c r="P614" s="7">
        <f t="shared" si="73"/>
        <v>0</v>
      </c>
      <c r="Q614" s="7">
        <f t="shared" si="65"/>
        <v>0</v>
      </c>
      <c r="R614" s="7">
        <f t="shared" si="66"/>
        <v>0</v>
      </c>
      <c r="S614" s="7" t="str">
        <f t="shared" si="67"/>
        <v/>
      </c>
      <c r="T614" s="7" t="str">
        <f t="shared" si="68"/>
        <v/>
      </c>
    </row>
    <row r="615" spans="1:20" s="223" customFormat="1" ht="15.95" hidden="1" customHeight="1">
      <c r="A615" s="239" t="s">
        <v>1759</v>
      </c>
      <c r="B615" s="105"/>
      <c r="C615" s="108"/>
      <c r="D615" s="108"/>
      <c r="E615" s="108"/>
      <c r="F615" s="108"/>
      <c r="G615" s="243">
        <f>VLOOKUP(E615,別表３!$B$9:$I$14,7,FALSE)</f>
        <v>0</v>
      </c>
      <c r="H615" s="243">
        <f>VLOOKUP($F615,別表３!$B$9:$I$14,7,FALSE)</f>
        <v>0</v>
      </c>
      <c r="I615" s="243">
        <f>VLOOKUP($F615,別表３!$B$9:$I$14,7,FALSE)</f>
        <v>0</v>
      </c>
      <c r="J615" s="243">
        <f>IF(F615=5,別表２!$E$4,0)</f>
        <v>0</v>
      </c>
      <c r="K615" s="243">
        <f>VLOOKUP($F615,別表３!$B$9:$I$14,5,FALSE)</f>
        <v>0</v>
      </c>
      <c r="L615" s="244" t="str">
        <f>IF(F615="","",VLOOKUP(F615,別表３!$B$9:$D$14,3,FALSE))</f>
        <v/>
      </c>
      <c r="M615" s="103"/>
      <c r="N615" s="103"/>
      <c r="O615" s="245">
        <f t="shared" si="63"/>
        <v>0</v>
      </c>
      <c r="P615" s="7">
        <f t="shared" si="73"/>
        <v>0</v>
      </c>
      <c r="Q615" s="7">
        <f t="shared" si="65"/>
        <v>0</v>
      </c>
      <c r="R615" s="7">
        <f t="shared" si="66"/>
        <v>0</v>
      </c>
      <c r="S615" s="7" t="str">
        <f t="shared" si="67"/>
        <v/>
      </c>
      <c r="T615" s="7" t="str">
        <f t="shared" si="68"/>
        <v/>
      </c>
    </row>
    <row r="616" spans="1:20" ht="15.95" hidden="1" customHeight="1">
      <c r="A616" s="239" t="s">
        <v>1760</v>
      </c>
      <c r="B616" s="105"/>
      <c r="C616" s="108"/>
      <c r="D616" s="108"/>
      <c r="E616" s="109"/>
      <c r="F616" s="109"/>
      <c r="G616" s="195">
        <f>VLOOKUP(E616,別表３!$B$9:$I$14,7,FALSE)</f>
        <v>0</v>
      </c>
      <c r="H616" s="195">
        <f>VLOOKUP($F616,別表３!$B$9:$I$14,7,FALSE)</f>
        <v>0</v>
      </c>
      <c r="I616" s="195">
        <f>VLOOKUP($F616,別表３!$B$9:$I$14,7,FALSE)</f>
        <v>0</v>
      </c>
      <c r="J616" s="195">
        <f>IF(F616=5,別表２!$E$4,0)</f>
        <v>0</v>
      </c>
      <c r="K616" s="195">
        <f>VLOOKUP($F616,別表３!$B$9:$I$14,5,FALSE)</f>
        <v>0</v>
      </c>
      <c r="L616" s="240" t="str">
        <f>IF(F616="","",VLOOKUP(F616,別表３!$B$9:$D$14,3,FALSE))</f>
        <v/>
      </c>
      <c r="M616" s="98"/>
      <c r="N616" s="98"/>
      <c r="O616" s="241">
        <f t="shared" si="63"/>
        <v>0</v>
      </c>
      <c r="P616" s="7">
        <f t="shared" si="73"/>
        <v>0</v>
      </c>
      <c r="Q616" s="7">
        <f t="shared" si="65"/>
        <v>0</v>
      </c>
      <c r="R616" s="7">
        <f t="shared" si="66"/>
        <v>0</v>
      </c>
      <c r="S616" s="7" t="str">
        <f t="shared" si="67"/>
        <v/>
      </c>
      <c r="T616" s="7" t="str">
        <f t="shared" si="68"/>
        <v/>
      </c>
    </row>
    <row r="617" spans="1:20" ht="15.95" hidden="1" customHeight="1">
      <c r="A617" s="239" t="s">
        <v>1761</v>
      </c>
      <c r="B617" s="105"/>
      <c r="C617" s="108"/>
      <c r="D617" s="108"/>
      <c r="E617" s="109"/>
      <c r="F617" s="109"/>
      <c r="G617" s="195">
        <f>VLOOKUP(E617,別表３!$B$9:$I$14,7,FALSE)</f>
        <v>0</v>
      </c>
      <c r="H617" s="195">
        <f>VLOOKUP($F617,別表３!$B$9:$I$14,7,FALSE)</f>
        <v>0</v>
      </c>
      <c r="I617" s="195">
        <f>VLOOKUP($F617,別表３!$B$9:$I$14,7,FALSE)</f>
        <v>0</v>
      </c>
      <c r="J617" s="195">
        <f>IF(F617=5,別表２!$E$4,0)</f>
        <v>0</v>
      </c>
      <c r="K617" s="195">
        <f>VLOOKUP($F617,別表３!$B$9:$I$14,5,FALSE)</f>
        <v>0</v>
      </c>
      <c r="L617" s="240" t="str">
        <f>IF(F617="","",VLOOKUP(F617,別表３!$B$9:$D$14,3,FALSE))</f>
        <v/>
      </c>
      <c r="M617" s="98"/>
      <c r="N617" s="98"/>
      <c r="O617" s="241">
        <f t="shared" si="63"/>
        <v>0</v>
      </c>
      <c r="P617" s="7">
        <f t="shared" si="73"/>
        <v>0</v>
      </c>
      <c r="Q617" s="7">
        <f t="shared" si="65"/>
        <v>0</v>
      </c>
      <c r="R617" s="7">
        <f t="shared" si="66"/>
        <v>0</v>
      </c>
      <c r="S617" s="7" t="str">
        <f t="shared" si="67"/>
        <v/>
      </c>
      <c r="T617" s="7" t="str">
        <f t="shared" si="68"/>
        <v/>
      </c>
    </row>
    <row r="618" spans="1:20" ht="15.95" hidden="1" customHeight="1">
      <c r="A618" s="239" t="s">
        <v>1762</v>
      </c>
      <c r="B618" s="105"/>
      <c r="C618" s="108"/>
      <c r="D618" s="108"/>
      <c r="E618" s="109"/>
      <c r="F618" s="109"/>
      <c r="G618" s="195">
        <f>VLOOKUP(E618,別表３!$B$9:$I$14,7,FALSE)</f>
        <v>0</v>
      </c>
      <c r="H618" s="195">
        <f>VLOOKUP($F618,別表３!$B$9:$I$14,7,FALSE)</f>
        <v>0</v>
      </c>
      <c r="I618" s="195">
        <f>VLOOKUP($F618,別表３!$B$9:$I$14,7,FALSE)</f>
        <v>0</v>
      </c>
      <c r="J618" s="195">
        <f>IF(F618=5,別表２!$E$4,0)</f>
        <v>0</v>
      </c>
      <c r="K618" s="195">
        <f>VLOOKUP($F618,別表３!$B$9:$I$14,5,FALSE)</f>
        <v>0</v>
      </c>
      <c r="L618" s="240" t="str">
        <f>IF(F618="","",VLOOKUP(F618,別表３!$B$9:$D$14,3,FALSE))</f>
        <v/>
      </c>
      <c r="M618" s="98"/>
      <c r="N618" s="98"/>
      <c r="O618" s="241">
        <f t="shared" si="63"/>
        <v>0</v>
      </c>
      <c r="P618" s="7">
        <f t="shared" si="73"/>
        <v>0</v>
      </c>
      <c r="Q618" s="7">
        <f t="shared" si="65"/>
        <v>0</v>
      </c>
      <c r="R618" s="7">
        <f t="shared" si="66"/>
        <v>0</v>
      </c>
      <c r="S618" s="7" t="str">
        <f t="shared" si="67"/>
        <v/>
      </c>
      <c r="T618" s="7" t="str">
        <f t="shared" si="68"/>
        <v/>
      </c>
    </row>
    <row r="619" spans="1:20" ht="15.95" hidden="1" customHeight="1">
      <c r="A619" s="239" t="s">
        <v>1763</v>
      </c>
      <c r="B619" s="105"/>
      <c r="C619" s="108"/>
      <c r="D619" s="108"/>
      <c r="E619" s="109"/>
      <c r="F619" s="109"/>
      <c r="G619" s="195">
        <f>VLOOKUP(E619,別表３!$B$9:$I$14,7,FALSE)</f>
        <v>0</v>
      </c>
      <c r="H619" s="195">
        <f>VLOOKUP($F619,別表３!$B$9:$I$14,7,FALSE)</f>
        <v>0</v>
      </c>
      <c r="I619" s="195">
        <f>VLOOKUP($F619,別表３!$B$9:$I$14,7,FALSE)</f>
        <v>0</v>
      </c>
      <c r="J619" s="195">
        <f>IF(F619=5,別表２!$E$4,0)</f>
        <v>0</v>
      </c>
      <c r="K619" s="195">
        <f>VLOOKUP($F619,別表３!$B$9:$I$14,5,FALSE)</f>
        <v>0</v>
      </c>
      <c r="L619" s="240" t="str">
        <f>IF(F619="","",VLOOKUP(F619,別表３!$B$9:$D$14,3,FALSE))</f>
        <v/>
      </c>
      <c r="M619" s="98"/>
      <c r="N619" s="98"/>
      <c r="O619" s="241">
        <f t="shared" si="63"/>
        <v>0</v>
      </c>
      <c r="P619" s="7">
        <f t="shared" si="73"/>
        <v>0</v>
      </c>
      <c r="Q619" s="7">
        <f t="shared" si="65"/>
        <v>0</v>
      </c>
      <c r="R619" s="7">
        <f t="shared" si="66"/>
        <v>0</v>
      </c>
      <c r="S619" s="7" t="str">
        <f t="shared" si="67"/>
        <v/>
      </c>
      <c r="T619" s="7" t="str">
        <f t="shared" si="68"/>
        <v/>
      </c>
    </row>
    <row r="620" spans="1:20" ht="15.95" hidden="1" customHeight="1">
      <c r="A620" s="239" t="s">
        <v>1764</v>
      </c>
      <c r="B620" s="105"/>
      <c r="C620" s="108"/>
      <c r="D620" s="108"/>
      <c r="E620" s="109"/>
      <c r="F620" s="109"/>
      <c r="G620" s="195">
        <f>VLOOKUP(E620,別表３!$B$9:$I$14,7,FALSE)</f>
        <v>0</v>
      </c>
      <c r="H620" s="195">
        <f>VLOOKUP($F620,別表３!$B$9:$I$14,7,FALSE)</f>
        <v>0</v>
      </c>
      <c r="I620" s="195">
        <f>VLOOKUP($F620,別表３!$B$9:$I$14,7,FALSE)</f>
        <v>0</v>
      </c>
      <c r="J620" s="195">
        <f>IF(F620=5,別表２!$E$4,0)</f>
        <v>0</v>
      </c>
      <c r="K620" s="195">
        <f>VLOOKUP($F620,別表３!$B$9:$I$14,5,FALSE)</f>
        <v>0</v>
      </c>
      <c r="L620" s="240" t="str">
        <f>IF(F620="","",VLOOKUP(F620,別表３!$B$9:$D$14,3,FALSE))</f>
        <v/>
      </c>
      <c r="M620" s="98"/>
      <c r="N620" s="98"/>
      <c r="O620" s="241">
        <f t="shared" si="63"/>
        <v>0</v>
      </c>
      <c r="P620" s="7">
        <f t="shared" si="73"/>
        <v>0</v>
      </c>
      <c r="Q620" s="7">
        <f t="shared" si="65"/>
        <v>0</v>
      </c>
      <c r="R620" s="7">
        <f t="shared" si="66"/>
        <v>0</v>
      </c>
      <c r="S620" s="7" t="str">
        <f t="shared" si="67"/>
        <v/>
      </c>
      <c r="T620" s="7" t="str">
        <f t="shared" si="68"/>
        <v/>
      </c>
    </row>
    <row r="621" spans="1:20" ht="15.95" hidden="1" customHeight="1">
      <c r="A621" s="239" t="s">
        <v>1765</v>
      </c>
      <c r="B621" s="105"/>
      <c r="C621" s="108"/>
      <c r="D621" s="108"/>
      <c r="E621" s="109"/>
      <c r="F621" s="109"/>
      <c r="G621" s="195">
        <f>VLOOKUP(E621,別表３!$B$9:$I$14,7,FALSE)</f>
        <v>0</v>
      </c>
      <c r="H621" s="195">
        <f>VLOOKUP($F621,別表３!$B$9:$I$14,7,FALSE)</f>
        <v>0</v>
      </c>
      <c r="I621" s="195">
        <f>VLOOKUP($F621,別表３!$B$9:$I$14,7,FALSE)</f>
        <v>0</v>
      </c>
      <c r="J621" s="195">
        <f>IF(F621=5,別表２!$E$4,0)</f>
        <v>0</v>
      </c>
      <c r="K621" s="195">
        <f>VLOOKUP($F621,別表３!$B$9:$I$14,5,FALSE)</f>
        <v>0</v>
      </c>
      <c r="L621" s="240" t="str">
        <f>IF(F621="","",VLOOKUP(F621,別表３!$B$9:$D$14,3,FALSE))</f>
        <v/>
      </c>
      <c r="M621" s="98"/>
      <c r="N621" s="98"/>
      <c r="O621" s="241">
        <f t="shared" si="63"/>
        <v>0</v>
      </c>
      <c r="P621" s="7">
        <f t="shared" si="73"/>
        <v>0</v>
      </c>
      <c r="Q621" s="7">
        <f t="shared" si="65"/>
        <v>0</v>
      </c>
      <c r="R621" s="7">
        <f t="shared" si="66"/>
        <v>0</v>
      </c>
      <c r="S621" s="7" t="str">
        <f t="shared" si="67"/>
        <v/>
      </c>
      <c r="T621" s="7" t="str">
        <f t="shared" si="68"/>
        <v/>
      </c>
    </row>
    <row r="622" spans="1:20" ht="15.95" hidden="1" customHeight="1">
      <c r="A622" s="239" t="s">
        <v>1766</v>
      </c>
      <c r="B622" s="105"/>
      <c r="C622" s="109"/>
      <c r="D622" s="109"/>
      <c r="E622" s="109"/>
      <c r="F622" s="109"/>
      <c r="G622" s="195">
        <f>VLOOKUP(E622,別表３!$B$9:$I$14,7,FALSE)</f>
        <v>0</v>
      </c>
      <c r="H622" s="195">
        <f>VLOOKUP($F622,別表３!$B$9:$I$14,7,FALSE)</f>
        <v>0</v>
      </c>
      <c r="I622" s="195">
        <f>VLOOKUP($F622,別表３!$B$9:$I$14,7,FALSE)</f>
        <v>0</v>
      </c>
      <c r="J622" s="195">
        <f>IF(F622=5,別表２!$E$4,0)</f>
        <v>0</v>
      </c>
      <c r="K622" s="195">
        <f>VLOOKUP($F622,別表３!$B$9:$I$14,5,FALSE)</f>
        <v>0</v>
      </c>
      <c r="L622" s="240" t="str">
        <f>IF(F622="","",VLOOKUP(F622,別表３!$B$9:$D$14,3,FALSE))</f>
        <v/>
      </c>
      <c r="M622" s="98"/>
      <c r="N622" s="98"/>
      <c r="O622" s="241">
        <f t="shared" si="63"/>
        <v>0</v>
      </c>
      <c r="P622" s="7">
        <f t="shared" si="73"/>
        <v>0</v>
      </c>
      <c r="Q622" s="7">
        <f t="shared" si="65"/>
        <v>0</v>
      </c>
      <c r="R622" s="7">
        <f t="shared" si="66"/>
        <v>0</v>
      </c>
      <c r="S622" s="7" t="str">
        <f t="shared" si="67"/>
        <v/>
      </c>
      <c r="T622" s="7" t="str">
        <f t="shared" si="68"/>
        <v/>
      </c>
    </row>
    <row r="623" spans="1:20" ht="15.95" hidden="1" customHeight="1">
      <c r="A623" s="239" t="s">
        <v>1767</v>
      </c>
      <c r="B623" s="105"/>
      <c r="C623" s="109"/>
      <c r="D623" s="109"/>
      <c r="E623" s="109"/>
      <c r="F623" s="109"/>
      <c r="G623" s="195">
        <f>VLOOKUP(E623,別表３!$B$9:$I$14,7,FALSE)</f>
        <v>0</v>
      </c>
      <c r="H623" s="195">
        <f>VLOOKUP($F623,別表３!$B$9:$I$14,7,FALSE)</f>
        <v>0</v>
      </c>
      <c r="I623" s="195">
        <f>VLOOKUP($F623,別表３!$B$9:$I$14,7,FALSE)</f>
        <v>0</v>
      </c>
      <c r="J623" s="195">
        <f>IF(F623=5,別表２!$E$4,0)</f>
        <v>0</v>
      </c>
      <c r="K623" s="195">
        <f>VLOOKUP($F623,別表３!$B$9:$I$14,5,FALSE)</f>
        <v>0</v>
      </c>
      <c r="L623" s="240" t="str">
        <f>IF(F623="","",VLOOKUP(F623,別表３!$B$9:$D$14,3,FALSE))</f>
        <v/>
      </c>
      <c r="M623" s="98"/>
      <c r="N623" s="98"/>
      <c r="O623" s="241">
        <f t="shared" si="63"/>
        <v>0</v>
      </c>
      <c r="P623" s="7">
        <f t="shared" si="73"/>
        <v>0</v>
      </c>
      <c r="Q623" s="7">
        <f t="shared" si="65"/>
        <v>0</v>
      </c>
      <c r="R623" s="7">
        <f t="shared" si="66"/>
        <v>0</v>
      </c>
      <c r="S623" s="7" t="str">
        <f t="shared" si="67"/>
        <v/>
      </c>
      <c r="T623" s="7" t="str">
        <f t="shared" si="68"/>
        <v/>
      </c>
    </row>
    <row r="624" spans="1:20" ht="15.95" hidden="1" customHeight="1">
      <c r="A624" s="239" t="s">
        <v>1768</v>
      </c>
      <c r="B624" s="105"/>
      <c r="C624" s="109"/>
      <c r="D624" s="109"/>
      <c r="E624" s="109"/>
      <c r="F624" s="109"/>
      <c r="G624" s="195">
        <f>VLOOKUP(E624,別表３!$B$9:$I$14,7,FALSE)</f>
        <v>0</v>
      </c>
      <c r="H624" s="195">
        <f>VLOOKUP($F624,別表３!$B$9:$I$14,7,FALSE)</f>
        <v>0</v>
      </c>
      <c r="I624" s="195">
        <f>VLOOKUP($F624,別表３!$B$9:$I$14,7,FALSE)</f>
        <v>0</v>
      </c>
      <c r="J624" s="195">
        <f>IF(F624=5,別表２!$E$4,0)</f>
        <v>0</v>
      </c>
      <c r="K624" s="195">
        <f>VLOOKUP($F624,別表３!$B$9:$I$14,5,FALSE)</f>
        <v>0</v>
      </c>
      <c r="L624" s="240" t="str">
        <f>IF(F624="","",VLOOKUP(F624,別表３!$B$9:$D$14,3,FALSE))</f>
        <v/>
      </c>
      <c r="M624" s="98"/>
      <c r="N624" s="98"/>
      <c r="O624" s="241">
        <f t="shared" si="63"/>
        <v>0</v>
      </c>
      <c r="P624" s="7">
        <f t="shared" si="73"/>
        <v>0</v>
      </c>
      <c r="Q624" s="7">
        <f t="shared" si="65"/>
        <v>0</v>
      </c>
      <c r="R624" s="7">
        <f t="shared" si="66"/>
        <v>0</v>
      </c>
      <c r="S624" s="7" t="str">
        <f t="shared" si="67"/>
        <v/>
      </c>
      <c r="T624" s="7" t="str">
        <f t="shared" si="68"/>
        <v/>
      </c>
    </row>
    <row r="625" spans="1:20" ht="15.95" hidden="1" customHeight="1">
      <c r="A625" s="239" t="s">
        <v>1769</v>
      </c>
      <c r="B625" s="105"/>
      <c r="C625" s="109"/>
      <c r="D625" s="109"/>
      <c r="E625" s="109"/>
      <c r="F625" s="109"/>
      <c r="G625" s="195">
        <f>VLOOKUP(E625,別表３!$B$9:$I$14,7,FALSE)</f>
        <v>0</v>
      </c>
      <c r="H625" s="195">
        <f>VLOOKUP($F625,別表３!$B$9:$I$14,7,FALSE)</f>
        <v>0</v>
      </c>
      <c r="I625" s="195">
        <f>VLOOKUP($F625,別表３!$B$9:$I$14,7,FALSE)</f>
        <v>0</v>
      </c>
      <c r="J625" s="195">
        <f>IF(F625=5,別表２!$E$4,0)</f>
        <v>0</v>
      </c>
      <c r="K625" s="195">
        <f>VLOOKUP($F625,別表３!$B$9:$I$14,5,FALSE)</f>
        <v>0</v>
      </c>
      <c r="L625" s="240" t="str">
        <f>IF(F625="","",VLOOKUP(F625,別表３!$B$9:$D$14,3,FALSE))</f>
        <v/>
      </c>
      <c r="M625" s="98"/>
      <c r="N625" s="98"/>
      <c r="O625" s="241">
        <f t="shared" si="63"/>
        <v>0</v>
      </c>
      <c r="P625" s="7">
        <f t="shared" si="73"/>
        <v>0</v>
      </c>
      <c r="Q625" s="7">
        <f t="shared" si="65"/>
        <v>0</v>
      </c>
      <c r="R625" s="7">
        <f t="shared" si="66"/>
        <v>0</v>
      </c>
      <c r="S625" s="7" t="str">
        <f t="shared" si="67"/>
        <v/>
      </c>
      <c r="T625" s="7" t="str">
        <f t="shared" si="68"/>
        <v/>
      </c>
    </row>
    <row r="626" spans="1:20" ht="15.95" hidden="1" customHeight="1">
      <c r="A626" s="239" t="s">
        <v>1770</v>
      </c>
      <c r="B626" s="105"/>
      <c r="C626" s="109"/>
      <c r="D626" s="109"/>
      <c r="E626" s="109"/>
      <c r="F626" s="109"/>
      <c r="G626" s="195">
        <f>VLOOKUP(E626,別表３!$B$9:$I$14,7,FALSE)</f>
        <v>0</v>
      </c>
      <c r="H626" s="195">
        <f>VLOOKUP($F626,別表３!$B$9:$I$14,7,FALSE)</f>
        <v>0</v>
      </c>
      <c r="I626" s="195">
        <f>VLOOKUP($F626,別表３!$B$9:$I$14,7,FALSE)</f>
        <v>0</v>
      </c>
      <c r="J626" s="195">
        <f>IF(F626=5,別表２!$E$4,0)</f>
        <v>0</v>
      </c>
      <c r="K626" s="195">
        <f>VLOOKUP($F626,別表３!$B$9:$I$14,5,FALSE)</f>
        <v>0</v>
      </c>
      <c r="L626" s="240" t="str">
        <f>IF(F626="","",VLOOKUP(F626,別表３!$B$9:$D$14,3,FALSE))</f>
        <v/>
      </c>
      <c r="M626" s="98"/>
      <c r="N626" s="98"/>
      <c r="O626" s="241">
        <f t="shared" si="63"/>
        <v>0</v>
      </c>
      <c r="P626" s="7">
        <f t="shared" si="73"/>
        <v>0</v>
      </c>
      <c r="Q626" s="7">
        <f t="shared" si="65"/>
        <v>0</v>
      </c>
      <c r="R626" s="7">
        <f t="shared" si="66"/>
        <v>0</v>
      </c>
      <c r="S626" s="7" t="str">
        <f t="shared" si="67"/>
        <v/>
      </c>
      <c r="T626" s="7" t="str">
        <f t="shared" si="68"/>
        <v/>
      </c>
    </row>
    <row r="627" spans="1:20" ht="15.95" hidden="1" customHeight="1">
      <c r="A627" s="239" t="s">
        <v>1771</v>
      </c>
      <c r="B627" s="105"/>
      <c r="C627" s="109"/>
      <c r="D627" s="109"/>
      <c r="E627" s="109"/>
      <c r="F627" s="109"/>
      <c r="G627" s="195">
        <f>VLOOKUP(E627,別表３!$B$9:$I$14,7,FALSE)</f>
        <v>0</v>
      </c>
      <c r="H627" s="195">
        <f>VLOOKUP($F627,別表３!$B$9:$I$14,7,FALSE)</f>
        <v>0</v>
      </c>
      <c r="I627" s="195">
        <f>VLOOKUP($F627,別表３!$B$9:$I$14,7,FALSE)</f>
        <v>0</v>
      </c>
      <c r="J627" s="195">
        <f>IF(F627=5,別表２!$E$4,0)</f>
        <v>0</v>
      </c>
      <c r="K627" s="195">
        <f>VLOOKUP($F627,別表３!$B$9:$I$14,5,FALSE)</f>
        <v>0</v>
      </c>
      <c r="L627" s="240" t="str">
        <f>IF(F627="","",VLOOKUP(F627,別表３!$B$9:$D$14,3,FALSE))</f>
        <v/>
      </c>
      <c r="M627" s="98"/>
      <c r="N627" s="98"/>
      <c r="O627" s="241">
        <f t="shared" si="63"/>
        <v>0</v>
      </c>
      <c r="P627" s="7">
        <f t="shared" si="73"/>
        <v>0</v>
      </c>
      <c r="Q627" s="7">
        <f t="shared" si="65"/>
        <v>0</v>
      </c>
      <c r="R627" s="7">
        <f t="shared" si="66"/>
        <v>0</v>
      </c>
      <c r="S627" s="7" t="str">
        <f t="shared" si="67"/>
        <v/>
      </c>
      <c r="T627" s="7" t="str">
        <f t="shared" si="68"/>
        <v/>
      </c>
    </row>
    <row r="628" spans="1:20" ht="15.95" hidden="1" customHeight="1">
      <c r="A628" s="239" t="s">
        <v>1772</v>
      </c>
      <c r="B628" s="105"/>
      <c r="C628" s="108"/>
      <c r="D628" s="108"/>
      <c r="E628" s="109"/>
      <c r="F628" s="109"/>
      <c r="G628" s="195">
        <f>VLOOKUP(E628,別表３!$B$9:$I$14,7,FALSE)</f>
        <v>0</v>
      </c>
      <c r="H628" s="195">
        <f>VLOOKUP($F628,別表３!$B$9:$I$14,7,FALSE)</f>
        <v>0</v>
      </c>
      <c r="I628" s="195">
        <f>VLOOKUP($F628,別表３!$B$9:$I$14,7,FALSE)</f>
        <v>0</v>
      </c>
      <c r="J628" s="195">
        <f>IF(F628=5,別表２!$E$4,0)</f>
        <v>0</v>
      </c>
      <c r="K628" s="195">
        <f>VLOOKUP($F628,別表３!$B$9:$I$14,5,FALSE)</f>
        <v>0</v>
      </c>
      <c r="L628" s="240" t="str">
        <f>IF(F628="","",VLOOKUP(F628,別表３!$B$9:$D$14,3,FALSE))</f>
        <v/>
      </c>
      <c r="M628" s="98"/>
      <c r="N628" s="98"/>
      <c r="O628" s="241">
        <f t="shared" si="5"/>
        <v>0</v>
      </c>
      <c r="P628" s="7">
        <f t="shared" si="7"/>
        <v>0</v>
      </c>
      <c r="Q628" s="7">
        <f t="shared" si="6"/>
        <v>0</v>
      </c>
      <c r="R628" s="7">
        <f t="shared" si="8"/>
        <v>0</v>
      </c>
      <c r="S628" s="7" t="str">
        <f t="shared" si="9"/>
        <v/>
      </c>
      <c r="T628" s="7" t="str">
        <f t="shared" si="10"/>
        <v/>
      </c>
    </row>
    <row r="629" spans="1:20" ht="15.95" hidden="1" customHeight="1">
      <c r="A629" s="239" t="s">
        <v>1773</v>
      </c>
      <c r="B629" s="105"/>
      <c r="C629" s="108"/>
      <c r="D629" s="108"/>
      <c r="E629" s="109"/>
      <c r="F629" s="109"/>
      <c r="G629" s="195">
        <f>VLOOKUP(E629,別表３!$B$9:$I$14,7,FALSE)</f>
        <v>0</v>
      </c>
      <c r="H629" s="195">
        <f>VLOOKUP($F629,別表３!$B$9:$I$14,7,FALSE)</f>
        <v>0</v>
      </c>
      <c r="I629" s="195">
        <f>VLOOKUP($F629,別表３!$B$9:$I$14,7,FALSE)</f>
        <v>0</v>
      </c>
      <c r="J629" s="195">
        <f>IF(F629=5,別表２!$E$4,0)</f>
        <v>0</v>
      </c>
      <c r="K629" s="195">
        <f>VLOOKUP($F629,別表３!$B$9:$I$14,5,FALSE)</f>
        <v>0</v>
      </c>
      <c r="L629" s="240" t="str">
        <f>IF(F629="","",VLOOKUP(F629,別表３!$B$9:$D$14,3,FALSE))</f>
        <v/>
      </c>
      <c r="M629" s="98"/>
      <c r="N629" s="98"/>
      <c r="O629" s="241">
        <f t="shared" si="5"/>
        <v>0</v>
      </c>
      <c r="P629" s="7">
        <f t="shared" si="7"/>
        <v>0</v>
      </c>
      <c r="Q629" s="7">
        <f t="shared" si="6"/>
        <v>0</v>
      </c>
      <c r="R629" s="7">
        <f t="shared" si="8"/>
        <v>0</v>
      </c>
      <c r="S629" s="7" t="str">
        <f t="shared" si="9"/>
        <v/>
      </c>
      <c r="T629" s="7" t="str">
        <f t="shared" si="10"/>
        <v/>
      </c>
    </row>
    <row r="630" spans="1:20" ht="15.95" hidden="1" customHeight="1">
      <c r="A630" s="239" t="s">
        <v>1774</v>
      </c>
      <c r="B630" s="105"/>
      <c r="C630" s="108"/>
      <c r="D630" s="108"/>
      <c r="E630" s="109"/>
      <c r="F630" s="109"/>
      <c r="G630" s="195">
        <f>VLOOKUP(E630,別表３!$B$9:$I$14,7,FALSE)</f>
        <v>0</v>
      </c>
      <c r="H630" s="195">
        <f>VLOOKUP($F630,別表３!$B$9:$I$14,7,FALSE)</f>
        <v>0</v>
      </c>
      <c r="I630" s="195">
        <f>VLOOKUP($F630,別表３!$B$9:$I$14,7,FALSE)</f>
        <v>0</v>
      </c>
      <c r="J630" s="195">
        <f>IF(F630=5,別表２!$E$4,0)</f>
        <v>0</v>
      </c>
      <c r="K630" s="195">
        <f>VLOOKUP($F630,別表３!$B$9:$I$14,5,FALSE)</f>
        <v>0</v>
      </c>
      <c r="L630" s="240" t="str">
        <f>IF(F630="","",VLOOKUP(F630,別表３!$B$9:$D$14,3,FALSE))</f>
        <v/>
      </c>
      <c r="M630" s="98"/>
      <c r="N630" s="98"/>
      <c r="O630" s="241">
        <f t="shared" si="5"/>
        <v>0</v>
      </c>
      <c r="P630" s="7">
        <f>IF(E630=5,G630,0)</f>
        <v>0</v>
      </c>
      <c r="Q630" s="7">
        <f t="shared" si="6"/>
        <v>0</v>
      </c>
      <c r="R630" s="7">
        <f t="shared" si="8"/>
        <v>0</v>
      </c>
      <c r="S630" s="7" t="str">
        <f t="shared" si="9"/>
        <v/>
      </c>
      <c r="T630" s="7" t="str">
        <f t="shared" si="10"/>
        <v/>
      </c>
    </row>
    <row r="631" spans="1:20" s="223" customFormat="1" ht="15.95" hidden="1" customHeight="1">
      <c r="A631" s="239" t="s">
        <v>1775</v>
      </c>
      <c r="B631" s="105"/>
      <c r="C631" s="108"/>
      <c r="D631" s="108"/>
      <c r="E631" s="108"/>
      <c r="F631" s="108"/>
      <c r="G631" s="243">
        <f>VLOOKUP(E631,別表３!$B$9:$I$14,7,FALSE)</f>
        <v>0</v>
      </c>
      <c r="H631" s="243">
        <f>VLOOKUP($F631,別表３!$B$9:$I$14,7,FALSE)</f>
        <v>0</v>
      </c>
      <c r="I631" s="243">
        <f>VLOOKUP($F631,別表３!$B$9:$I$14,7,FALSE)</f>
        <v>0</v>
      </c>
      <c r="J631" s="243">
        <f>IF(F631=5,別表２!$E$4,0)</f>
        <v>0</v>
      </c>
      <c r="K631" s="243">
        <f>VLOOKUP($F631,別表３!$B$9:$I$14,5,FALSE)</f>
        <v>0</v>
      </c>
      <c r="L631" s="244" t="str">
        <f>IF(F631="","",VLOOKUP(F631,別表３!$B$9:$D$14,3,FALSE))</f>
        <v/>
      </c>
      <c r="M631" s="103"/>
      <c r="N631" s="103"/>
      <c r="O631" s="245">
        <f t="shared" si="5"/>
        <v>0</v>
      </c>
      <c r="P631" s="7">
        <f t="shared" ref="P631:P651" si="74">IF(E631=5,G631,0)</f>
        <v>0</v>
      </c>
      <c r="Q631" s="7">
        <f t="shared" si="6"/>
        <v>0</v>
      </c>
      <c r="R631" s="7">
        <f t="shared" si="8"/>
        <v>0</v>
      </c>
      <c r="S631" s="7" t="str">
        <f t="shared" si="9"/>
        <v/>
      </c>
      <c r="T631" s="7" t="str">
        <f t="shared" si="10"/>
        <v/>
      </c>
    </row>
    <row r="632" spans="1:20" s="223" customFormat="1" ht="15.95" hidden="1" customHeight="1">
      <c r="A632" s="239" t="s">
        <v>1776</v>
      </c>
      <c r="B632" s="105"/>
      <c r="C632" s="108"/>
      <c r="D632" s="108"/>
      <c r="E632" s="108"/>
      <c r="F632" s="108"/>
      <c r="G632" s="243">
        <f>VLOOKUP(E632,別表３!$B$9:$I$14,7,FALSE)</f>
        <v>0</v>
      </c>
      <c r="H632" s="243">
        <f>VLOOKUP($F632,別表３!$B$9:$I$14,7,FALSE)</f>
        <v>0</v>
      </c>
      <c r="I632" s="243">
        <f>VLOOKUP($F632,別表３!$B$9:$I$14,7,FALSE)</f>
        <v>0</v>
      </c>
      <c r="J632" s="243">
        <f>IF(F632=5,別表２!$E$4,0)</f>
        <v>0</v>
      </c>
      <c r="K632" s="243">
        <f>VLOOKUP($F632,別表３!$B$9:$I$14,5,FALSE)</f>
        <v>0</v>
      </c>
      <c r="L632" s="244" t="str">
        <f>IF(F632="","",VLOOKUP(F632,別表３!$B$9:$D$14,3,FALSE))</f>
        <v/>
      </c>
      <c r="M632" s="103"/>
      <c r="N632" s="103"/>
      <c r="O632" s="245">
        <f t="shared" si="5"/>
        <v>0</v>
      </c>
      <c r="P632" s="7">
        <f t="shared" si="74"/>
        <v>0</v>
      </c>
      <c r="Q632" s="7">
        <f t="shared" si="6"/>
        <v>0</v>
      </c>
      <c r="R632" s="7">
        <f t="shared" si="8"/>
        <v>0</v>
      </c>
      <c r="S632" s="7" t="str">
        <f t="shared" si="9"/>
        <v/>
      </c>
      <c r="T632" s="7" t="str">
        <f t="shared" si="10"/>
        <v/>
      </c>
    </row>
    <row r="633" spans="1:20" s="223" customFormat="1" ht="15.95" hidden="1" customHeight="1">
      <c r="A633" s="239" t="s">
        <v>1777</v>
      </c>
      <c r="B633" s="105"/>
      <c r="C633" s="110"/>
      <c r="D633" s="110"/>
      <c r="E633" s="108"/>
      <c r="F633" s="108"/>
      <c r="G633" s="243">
        <f>VLOOKUP(E633,別表３!$B$9:$I$14,7,FALSE)</f>
        <v>0</v>
      </c>
      <c r="H633" s="243">
        <f>VLOOKUP($F633,別表３!$B$9:$I$14,7,FALSE)</f>
        <v>0</v>
      </c>
      <c r="I633" s="243">
        <f>VLOOKUP($F633,別表３!$B$9:$I$14,7,FALSE)</f>
        <v>0</v>
      </c>
      <c r="J633" s="243">
        <f>IF(F633=5,別表２!$E$4,0)</f>
        <v>0</v>
      </c>
      <c r="K633" s="243">
        <f>VLOOKUP($F633,別表３!$B$9:$I$14,5,FALSE)</f>
        <v>0</v>
      </c>
      <c r="L633" s="244" t="str">
        <f>IF(F633="","",VLOOKUP(F633,別表３!$B$9:$D$14,3,FALSE))</f>
        <v/>
      </c>
      <c r="M633" s="103"/>
      <c r="N633" s="103"/>
      <c r="O633" s="245">
        <f t="shared" si="5"/>
        <v>0</v>
      </c>
      <c r="P633" s="7">
        <f t="shared" si="74"/>
        <v>0</v>
      </c>
      <c r="Q633" s="7">
        <f t="shared" si="6"/>
        <v>0</v>
      </c>
      <c r="R633" s="7">
        <f t="shared" si="8"/>
        <v>0</v>
      </c>
      <c r="S633" s="7" t="str">
        <f t="shared" si="9"/>
        <v/>
      </c>
      <c r="T633" s="7" t="str">
        <f t="shared" si="10"/>
        <v/>
      </c>
    </row>
    <row r="634" spans="1:20" s="223" customFormat="1" ht="15.95" hidden="1" customHeight="1">
      <c r="A634" s="239" t="s">
        <v>1778</v>
      </c>
      <c r="B634" s="105"/>
      <c r="C634" s="108"/>
      <c r="D634" s="108"/>
      <c r="E634" s="108"/>
      <c r="F634" s="108"/>
      <c r="G634" s="243">
        <f>VLOOKUP(E634,別表３!$B$9:$I$14,7,FALSE)</f>
        <v>0</v>
      </c>
      <c r="H634" s="243">
        <f>VLOOKUP($F634,別表３!$B$9:$I$14,7,FALSE)</f>
        <v>0</v>
      </c>
      <c r="I634" s="243">
        <f>VLOOKUP($F634,別表３!$B$9:$I$14,7,FALSE)</f>
        <v>0</v>
      </c>
      <c r="J634" s="243">
        <f>IF(F634=5,別表２!$E$4,0)</f>
        <v>0</v>
      </c>
      <c r="K634" s="243">
        <f>VLOOKUP($F634,別表３!$B$9:$I$14,5,FALSE)</f>
        <v>0</v>
      </c>
      <c r="L634" s="244" t="str">
        <f>IF(F634="","",VLOOKUP(F634,別表３!$B$9:$D$14,3,FALSE))</f>
        <v/>
      </c>
      <c r="M634" s="103"/>
      <c r="N634" s="103"/>
      <c r="O634" s="245">
        <f t="shared" si="5"/>
        <v>0</v>
      </c>
      <c r="P634" s="7">
        <f t="shared" si="74"/>
        <v>0</v>
      </c>
      <c r="Q634" s="7">
        <f t="shared" si="6"/>
        <v>0</v>
      </c>
      <c r="R634" s="7">
        <f t="shared" si="8"/>
        <v>0</v>
      </c>
      <c r="S634" s="7" t="str">
        <f t="shared" si="9"/>
        <v/>
      </c>
      <c r="T634" s="7" t="str">
        <f t="shared" si="10"/>
        <v/>
      </c>
    </row>
    <row r="635" spans="1:20" ht="15.95" hidden="1" customHeight="1">
      <c r="A635" s="239" t="s">
        <v>1779</v>
      </c>
      <c r="B635" s="105"/>
      <c r="C635" s="108"/>
      <c r="D635" s="108"/>
      <c r="E635" s="109"/>
      <c r="F635" s="109"/>
      <c r="G635" s="195">
        <f>VLOOKUP(E635,別表３!$B$9:$I$14,7,FALSE)</f>
        <v>0</v>
      </c>
      <c r="H635" s="195">
        <f>VLOOKUP($F635,別表３!$B$9:$I$14,7,FALSE)</f>
        <v>0</v>
      </c>
      <c r="I635" s="195">
        <f>VLOOKUP($F635,別表３!$B$9:$I$14,7,FALSE)</f>
        <v>0</v>
      </c>
      <c r="J635" s="195">
        <f>IF(F635=5,別表２!$E$4,0)</f>
        <v>0</v>
      </c>
      <c r="K635" s="195">
        <f>VLOOKUP($F635,別表３!$B$9:$I$14,5,FALSE)</f>
        <v>0</v>
      </c>
      <c r="L635" s="240" t="str">
        <f>IF(F635="","",VLOOKUP(F635,別表３!$B$9:$D$14,3,FALSE))</f>
        <v/>
      </c>
      <c r="M635" s="98"/>
      <c r="N635" s="98"/>
      <c r="O635" s="241">
        <f t="shared" si="5"/>
        <v>0</v>
      </c>
      <c r="P635" s="7">
        <f t="shared" si="74"/>
        <v>0</v>
      </c>
      <c r="Q635" s="7">
        <f t="shared" si="6"/>
        <v>0</v>
      </c>
      <c r="R635" s="7">
        <f t="shared" si="8"/>
        <v>0</v>
      </c>
      <c r="S635" s="7" t="str">
        <f t="shared" si="9"/>
        <v/>
      </c>
      <c r="T635" s="7" t="str">
        <f t="shared" si="10"/>
        <v/>
      </c>
    </row>
    <row r="636" spans="1:20" ht="15.95" hidden="1" customHeight="1">
      <c r="A636" s="239" t="s">
        <v>1780</v>
      </c>
      <c r="B636" s="105"/>
      <c r="C636" s="108"/>
      <c r="D636" s="108"/>
      <c r="E636" s="109"/>
      <c r="F636" s="109"/>
      <c r="G636" s="195">
        <f>VLOOKUP(E636,別表３!$B$9:$I$14,7,FALSE)</f>
        <v>0</v>
      </c>
      <c r="H636" s="195">
        <f>VLOOKUP($F636,別表３!$B$9:$I$14,7,FALSE)</f>
        <v>0</v>
      </c>
      <c r="I636" s="195">
        <f>VLOOKUP($F636,別表３!$B$9:$I$14,7,FALSE)</f>
        <v>0</v>
      </c>
      <c r="J636" s="195">
        <f>IF(F636=5,別表２!$E$4,0)</f>
        <v>0</v>
      </c>
      <c r="K636" s="195">
        <f>VLOOKUP($F636,別表３!$B$9:$I$14,5,FALSE)</f>
        <v>0</v>
      </c>
      <c r="L636" s="240" t="str">
        <f>IF(F636="","",VLOOKUP(F636,別表３!$B$9:$D$14,3,FALSE))</f>
        <v/>
      </c>
      <c r="M636" s="98"/>
      <c r="N636" s="98"/>
      <c r="O636" s="241">
        <f t="shared" si="5"/>
        <v>0</v>
      </c>
      <c r="P636" s="7">
        <f t="shared" si="74"/>
        <v>0</v>
      </c>
      <c r="Q636" s="7">
        <f t="shared" si="6"/>
        <v>0</v>
      </c>
      <c r="R636" s="7">
        <f t="shared" si="8"/>
        <v>0</v>
      </c>
      <c r="S636" s="7" t="str">
        <f t="shared" si="9"/>
        <v/>
      </c>
      <c r="T636" s="7" t="str">
        <f t="shared" si="10"/>
        <v/>
      </c>
    </row>
    <row r="637" spans="1:20" ht="15.95" hidden="1" customHeight="1">
      <c r="A637" s="239" t="s">
        <v>1781</v>
      </c>
      <c r="B637" s="105"/>
      <c r="C637" s="108"/>
      <c r="D637" s="108"/>
      <c r="E637" s="109"/>
      <c r="F637" s="109"/>
      <c r="G637" s="195">
        <f>VLOOKUP(E637,別表３!$B$9:$I$14,7,FALSE)</f>
        <v>0</v>
      </c>
      <c r="H637" s="195">
        <f>VLOOKUP($F637,別表３!$B$9:$I$14,7,FALSE)</f>
        <v>0</v>
      </c>
      <c r="I637" s="195">
        <f>VLOOKUP($F637,別表３!$B$9:$I$14,7,FALSE)</f>
        <v>0</v>
      </c>
      <c r="J637" s="195">
        <f>IF(F637=5,別表２!$E$4,0)</f>
        <v>0</v>
      </c>
      <c r="K637" s="195">
        <f>VLOOKUP($F637,別表３!$B$9:$I$14,5,FALSE)</f>
        <v>0</v>
      </c>
      <c r="L637" s="240" t="str">
        <f>IF(F637="","",VLOOKUP(F637,別表３!$B$9:$D$14,3,FALSE))</f>
        <v/>
      </c>
      <c r="M637" s="98"/>
      <c r="N637" s="98"/>
      <c r="O637" s="241">
        <f t="shared" si="5"/>
        <v>0</v>
      </c>
      <c r="P637" s="7">
        <f t="shared" si="74"/>
        <v>0</v>
      </c>
      <c r="Q637" s="7">
        <f t="shared" si="6"/>
        <v>0</v>
      </c>
      <c r="R637" s="7">
        <f t="shared" si="8"/>
        <v>0</v>
      </c>
      <c r="S637" s="7" t="str">
        <f t="shared" si="9"/>
        <v/>
      </c>
      <c r="T637" s="7" t="str">
        <f t="shared" si="10"/>
        <v/>
      </c>
    </row>
    <row r="638" spans="1:20" ht="15.95" hidden="1" customHeight="1">
      <c r="A638" s="239" t="s">
        <v>1782</v>
      </c>
      <c r="B638" s="105"/>
      <c r="C638" s="108"/>
      <c r="D638" s="108"/>
      <c r="E638" s="109"/>
      <c r="F638" s="109"/>
      <c r="G638" s="195">
        <f>VLOOKUP(E638,別表３!$B$9:$I$14,7,FALSE)</f>
        <v>0</v>
      </c>
      <c r="H638" s="195">
        <f>VLOOKUP($F638,別表３!$B$9:$I$14,7,FALSE)</f>
        <v>0</v>
      </c>
      <c r="I638" s="195">
        <f>VLOOKUP($F638,別表３!$B$9:$I$14,7,FALSE)</f>
        <v>0</v>
      </c>
      <c r="J638" s="195">
        <f>IF(F638=5,別表２!$E$4,0)</f>
        <v>0</v>
      </c>
      <c r="K638" s="195">
        <f>VLOOKUP($F638,別表３!$B$9:$I$14,5,FALSE)</f>
        <v>0</v>
      </c>
      <c r="L638" s="240" t="str">
        <f>IF(F638="","",VLOOKUP(F638,別表３!$B$9:$D$14,3,FALSE))</f>
        <v/>
      </c>
      <c r="M638" s="98"/>
      <c r="N638" s="98"/>
      <c r="O638" s="241">
        <f t="shared" si="5"/>
        <v>0</v>
      </c>
      <c r="P638" s="7">
        <f t="shared" si="74"/>
        <v>0</v>
      </c>
      <c r="Q638" s="7">
        <f t="shared" si="6"/>
        <v>0</v>
      </c>
      <c r="R638" s="7">
        <f t="shared" si="8"/>
        <v>0</v>
      </c>
      <c r="S638" s="7" t="str">
        <f t="shared" si="9"/>
        <v/>
      </c>
      <c r="T638" s="7" t="str">
        <f t="shared" si="10"/>
        <v/>
      </c>
    </row>
    <row r="639" spans="1:20" ht="15.95" hidden="1" customHeight="1">
      <c r="A639" s="239" t="s">
        <v>1783</v>
      </c>
      <c r="B639" s="105"/>
      <c r="C639" s="108"/>
      <c r="D639" s="108"/>
      <c r="E639" s="109"/>
      <c r="F639" s="109"/>
      <c r="G639" s="195">
        <f>VLOOKUP(E639,別表３!$B$9:$I$14,7,FALSE)</f>
        <v>0</v>
      </c>
      <c r="H639" s="195">
        <f>VLOOKUP($F639,別表３!$B$9:$I$14,7,FALSE)</f>
        <v>0</v>
      </c>
      <c r="I639" s="195">
        <f>VLOOKUP($F639,別表３!$B$9:$I$14,7,FALSE)</f>
        <v>0</v>
      </c>
      <c r="J639" s="195">
        <f>IF(F639=5,別表２!$E$4,0)</f>
        <v>0</v>
      </c>
      <c r="K639" s="195">
        <f>VLOOKUP($F639,別表３!$B$9:$I$14,5,FALSE)</f>
        <v>0</v>
      </c>
      <c r="L639" s="240" t="str">
        <f>IF(F639="","",VLOOKUP(F639,別表３!$B$9:$D$14,3,FALSE))</f>
        <v/>
      </c>
      <c r="M639" s="98"/>
      <c r="N639" s="98"/>
      <c r="O639" s="241">
        <f t="shared" si="5"/>
        <v>0</v>
      </c>
      <c r="P639" s="7">
        <f t="shared" si="74"/>
        <v>0</v>
      </c>
      <c r="Q639" s="7">
        <f t="shared" si="6"/>
        <v>0</v>
      </c>
      <c r="R639" s="7">
        <f t="shared" si="8"/>
        <v>0</v>
      </c>
      <c r="S639" s="7" t="str">
        <f t="shared" si="9"/>
        <v/>
      </c>
      <c r="T639" s="7" t="str">
        <f t="shared" si="10"/>
        <v/>
      </c>
    </row>
    <row r="640" spans="1:20" ht="15.95" hidden="1" customHeight="1">
      <c r="A640" s="239" t="s">
        <v>1784</v>
      </c>
      <c r="B640" s="105"/>
      <c r="C640" s="108"/>
      <c r="D640" s="108"/>
      <c r="E640" s="109"/>
      <c r="F640" s="109"/>
      <c r="G640" s="195">
        <f>VLOOKUP(E640,別表３!$B$9:$I$14,7,FALSE)</f>
        <v>0</v>
      </c>
      <c r="H640" s="195">
        <f>VLOOKUP($F640,別表３!$B$9:$I$14,7,FALSE)</f>
        <v>0</v>
      </c>
      <c r="I640" s="195">
        <f>VLOOKUP($F640,別表３!$B$9:$I$14,7,FALSE)</f>
        <v>0</v>
      </c>
      <c r="J640" s="195">
        <f>IF(F640=5,別表２!$E$4,0)</f>
        <v>0</v>
      </c>
      <c r="K640" s="195">
        <f>VLOOKUP($F640,別表３!$B$9:$I$14,5,FALSE)</f>
        <v>0</v>
      </c>
      <c r="L640" s="240" t="str">
        <f>IF(F640="","",VLOOKUP(F640,別表３!$B$9:$D$14,3,FALSE))</f>
        <v/>
      </c>
      <c r="M640" s="98"/>
      <c r="N640" s="98"/>
      <c r="O640" s="241">
        <f t="shared" si="5"/>
        <v>0</v>
      </c>
      <c r="P640" s="7">
        <f t="shared" si="74"/>
        <v>0</v>
      </c>
      <c r="Q640" s="7">
        <f t="shared" si="6"/>
        <v>0</v>
      </c>
      <c r="R640" s="7">
        <f t="shared" si="8"/>
        <v>0</v>
      </c>
      <c r="S640" s="7" t="str">
        <f t="shared" si="9"/>
        <v/>
      </c>
      <c r="T640" s="7" t="str">
        <f t="shared" si="10"/>
        <v/>
      </c>
    </row>
    <row r="641" spans="1:20" ht="15.95" hidden="1" customHeight="1">
      <c r="A641" s="239" t="s">
        <v>1785</v>
      </c>
      <c r="B641" s="105"/>
      <c r="C641" s="109"/>
      <c r="D641" s="109"/>
      <c r="E641" s="109"/>
      <c r="F641" s="109"/>
      <c r="G641" s="195">
        <f>VLOOKUP(E641,別表３!$B$9:$I$14,7,FALSE)</f>
        <v>0</v>
      </c>
      <c r="H641" s="195">
        <f>VLOOKUP($F641,別表３!$B$9:$I$14,7,FALSE)</f>
        <v>0</v>
      </c>
      <c r="I641" s="195">
        <f>VLOOKUP($F641,別表３!$B$9:$I$14,7,FALSE)</f>
        <v>0</v>
      </c>
      <c r="J641" s="195">
        <f>IF(F641=5,別表２!$E$4,0)</f>
        <v>0</v>
      </c>
      <c r="K641" s="195">
        <f>VLOOKUP($F641,別表３!$B$9:$I$14,5,FALSE)</f>
        <v>0</v>
      </c>
      <c r="L641" s="240" t="str">
        <f>IF(F641="","",VLOOKUP(F641,別表３!$B$9:$D$14,3,FALSE))</f>
        <v/>
      </c>
      <c r="M641" s="98"/>
      <c r="N641" s="98"/>
      <c r="O641" s="241">
        <f t="shared" si="5"/>
        <v>0</v>
      </c>
      <c r="P641" s="7">
        <f t="shared" si="74"/>
        <v>0</v>
      </c>
      <c r="Q641" s="7">
        <f t="shared" si="6"/>
        <v>0</v>
      </c>
      <c r="R641" s="7">
        <f t="shared" si="8"/>
        <v>0</v>
      </c>
      <c r="S641" s="7" t="str">
        <f t="shared" si="9"/>
        <v/>
      </c>
      <c r="T641" s="7" t="str">
        <f t="shared" si="10"/>
        <v/>
      </c>
    </row>
    <row r="642" spans="1:20" ht="15.95" hidden="1" customHeight="1">
      <c r="A642" s="239" t="s">
        <v>1786</v>
      </c>
      <c r="B642" s="105"/>
      <c r="C642" s="109"/>
      <c r="D642" s="109"/>
      <c r="E642" s="109"/>
      <c r="F642" s="109"/>
      <c r="G642" s="195">
        <f>VLOOKUP(E642,別表３!$B$9:$I$14,7,FALSE)</f>
        <v>0</v>
      </c>
      <c r="H642" s="195">
        <f>VLOOKUP($F642,別表３!$B$9:$I$14,7,FALSE)</f>
        <v>0</v>
      </c>
      <c r="I642" s="195">
        <f>VLOOKUP($F642,別表３!$B$9:$I$14,7,FALSE)</f>
        <v>0</v>
      </c>
      <c r="J642" s="195">
        <f>IF(F642=5,別表２!$E$4,0)</f>
        <v>0</v>
      </c>
      <c r="K642" s="195">
        <f>VLOOKUP($F642,別表３!$B$9:$I$14,5,FALSE)</f>
        <v>0</v>
      </c>
      <c r="L642" s="240" t="str">
        <f>IF(F642="","",VLOOKUP(F642,別表３!$B$9:$D$14,3,FALSE))</f>
        <v/>
      </c>
      <c r="M642" s="98"/>
      <c r="N642" s="98"/>
      <c r="O642" s="241">
        <f t="shared" si="5"/>
        <v>0</v>
      </c>
      <c r="P642" s="7">
        <f t="shared" si="74"/>
        <v>0</v>
      </c>
      <c r="Q642" s="7">
        <f t="shared" si="6"/>
        <v>0</v>
      </c>
      <c r="R642" s="7">
        <f t="shared" si="8"/>
        <v>0</v>
      </c>
      <c r="S642" s="7" t="str">
        <f t="shared" si="9"/>
        <v/>
      </c>
      <c r="T642" s="7" t="str">
        <f t="shared" si="10"/>
        <v/>
      </c>
    </row>
    <row r="643" spans="1:20" ht="15.95" hidden="1" customHeight="1">
      <c r="A643" s="239" t="s">
        <v>1787</v>
      </c>
      <c r="B643" s="105"/>
      <c r="C643" s="109"/>
      <c r="D643" s="109"/>
      <c r="E643" s="109"/>
      <c r="F643" s="109"/>
      <c r="G643" s="195">
        <f>VLOOKUP(E643,別表３!$B$9:$I$14,7,FALSE)</f>
        <v>0</v>
      </c>
      <c r="H643" s="195">
        <f>VLOOKUP($F643,別表３!$B$9:$I$14,7,FALSE)</f>
        <v>0</v>
      </c>
      <c r="I643" s="195">
        <f>VLOOKUP($F643,別表３!$B$9:$I$14,7,FALSE)</f>
        <v>0</v>
      </c>
      <c r="J643" s="195">
        <f>IF(F643=5,別表２!$E$4,0)</f>
        <v>0</v>
      </c>
      <c r="K643" s="195">
        <f>VLOOKUP($F643,別表３!$B$9:$I$14,5,FALSE)</f>
        <v>0</v>
      </c>
      <c r="L643" s="240" t="str">
        <f>IF(F643="","",VLOOKUP(F643,別表３!$B$9:$D$14,3,FALSE))</f>
        <v/>
      </c>
      <c r="M643" s="98"/>
      <c r="N643" s="98"/>
      <c r="O643" s="241">
        <f t="shared" si="5"/>
        <v>0</v>
      </c>
      <c r="P643" s="7">
        <f t="shared" si="74"/>
        <v>0</v>
      </c>
      <c r="Q643" s="7">
        <f t="shared" si="6"/>
        <v>0</v>
      </c>
      <c r="R643" s="7">
        <f t="shared" si="8"/>
        <v>0</v>
      </c>
      <c r="S643" s="7" t="str">
        <f t="shared" si="9"/>
        <v/>
      </c>
      <c r="T643" s="7" t="str">
        <f t="shared" si="10"/>
        <v/>
      </c>
    </row>
    <row r="644" spans="1:20" ht="15.95" hidden="1" customHeight="1">
      <c r="A644" s="239" t="s">
        <v>1788</v>
      </c>
      <c r="B644" s="105"/>
      <c r="C644" s="109"/>
      <c r="D644" s="109"/>
      <c r="E644" s="109"/>
      <c r="F644" s="109"/>
      <c r="G644" s="195">
        <f>VLOOKUP(E644,別表３!$B$9:$I$14,7,FALSE)</f>
        <v>0</v>
      </c>
      <c r="H644" s="195">
        <f>VLOOKUP($F644,別表３!$B$9:$I$14,7,FALSE)</f>
        <v>0</v>
      </c>
      <c r="I644" s="195">
        <f>VLOOKUP($F644,別表３!$B$9:$I$14,7,FALSE)</f>
        <v>0</v>
      </c>
      <c r="J644" s="195">
        <f>IF(F644=5,別表２!$E$4,0)</f>
        <v>0</v>
      </c>
      <c r="K644" s="195">
        <f>VLOOKUP($F644,別表３!$B$9:$I$14,5,FALSE)</f>
        <v>0</v>
      </c>
      <c r="L644" s="240" t="str">
        <f>IF(F644="","",VLOOKUP(F644,別表３!$B$9:$D$14,3,FALSE))</f>
        <v/>
      </c>
      <c r="M644" s="98"/>
      <c r="N644" s="98"/>
      <c r="O644" s="241">
        <f t="shared" si="5"/>
        <v>0</v>
      </c>
      <c r="P644" s="7">
        <f t="shared" si="74"/>
        <v>0</v>
      </c>
      <c r="Q644" s="7">
        <f t="shared" si="6"/>
        <v>0</v>
      </c>
      <c r="R644" s="7">
        <f t="shared" si="8"/>
        <v>0</v>
      </c>
      <c r="S644" s="7" t="str">
        <f t="shared" si="9"/>
        <v/>
      </c>
      <c r="T644" s="7" t="str">
        <f t="shared" si="10"/>
        <v/>
      </c>
    </row>
    <row r="645" spans="1:20" ht="15.95" hidden="1" customHeight="1">
      <c r="A645" s="239" t="s">
        <v>1789</v>
      </c>
      <c r="B645" s="105"/>
      <c r="C645" s="109"/>
      <c r="D645" s="109"/>
      <c r="E645" s="109"/>
      <c r="F645" s="109"/>
      <c r="G645" s="195">
        <f>VLOOKUP(E645,別表３!$B$9:$I$14,7,FALSE)</f>
        <v>0</v>
      </c>
      <c r="H645" s="195">
        <f>VLOOKUP($F645,別表３!$B$9:$I$14,7,FALSE)</f>
        <v>0</v>
      </c>
      <c r="I645" s="195">
        <f>VLOOKUP($F645,別表３!$B$9:$I$14,7,FALSE)</f>
        <v>0</v>
      </c>
      <c r="J645" s="195">
        <f>IF(F645=5,別表２!$E$4,0)</f>
        <v>0</v>
      </c>
      <c r="K645" s="195">
        <f>VLOOKUP($F645,別表３!$B$9:$I$14,5,FALSE)</f>
        <v>0</v>
      </c>
      <c r="L645" s="240" t="str">
        <f>IF(F645="","",VLOOKUP(F645,別表３!$B$9:$D$14,3,FALSE))</f>
        <v/>
      </c>
      <c r="M645" s="98"/>
      <c r="N645" s="98"/>
      <c r="O645" s="241">
        <f t="shared" si="5"/>
        <v>0</v>
      </c>
      <c r="P645" s="7">
        <f t="shared" si="74"/>
        <v>0</v>
      </c>
      <c r="Q645" s="7">
        <f t="shared" si="6"/>
        <v>0</v>
      </c>
      <c r="R645" s="7">
        <f t="shared" si="8"/>
        <v>0</v>
      </c>
      <c r="S645" s="7" t="str">
        <f t="shared" si="9"/>
        <v/>
      </c>
      <c r="T645" s="7" t="str">
        <f t="shared" si="10"/>
        <v/>
      </c>
    </row>
    <row r="646" spans="1:20" ht="15.95" hidden="1" customHeight="1">
      <c r="A646" s="239" t="s">
        <v>1790</v>
      </c>
      <c r="B646" s="105"/>
      <c r="C646" s="108"/>
      <c r="D646" s="108"/>
      <c r="E646" s="109"/>
      <c r="F646" s="109"/>
      <c r="G646" s="195">
        <f>VLOOKUP(E646,別表３!$B$9:$I$14,7,FALSE)</f>
        <v>0</v>
      </c>
      <c r="H646" s="195">
        <f>VLOOKUP($F646,別表３!$B$9:$I$14,7,FALSE)</f>
        <v>0</v>
      </c>
      <c r="I646" s="195">
        <f>VLOOKUP($F646,別表３!$B$9:$I$14,7,FALSE)</f>
        <v>0</v>
      </c>
      <c r="J646" s="195">
        <f>IF(F646=5,別表２!$E$4,0)</f>
        <v>0</v>
      </c>
      <c r="K646" s="195">
        <f>VLOOKUP($F646,別表３!$B$9:$I$14,5,FALSE)</f>
        <v>0</v>
      </c>
      <c r="L646" s="240" t="str">
        <f>IF(F646="","",VLOOKUP(F646,別表３!$B$9:$D$14,3,FALSE))</f>
        <v/>
      </c>
      <c r="M646" s="98"/>
      <c r="N646" s="98"/>
      <c r="O646" s="241">
        <f t="shared" si="5"/>
        <v>0</v>
      </c>
      <c r="P646" s="7">
        <f t="shared" si="74"/>
        <v>0</v>
      </c>
      <c r="Q646" s="7">
        <f t="shared" si="6"/>
        <v>0</v>
      </c>
      <c r="R646" s="7">
        <f t="shared" si="8"/>
        <v>0</v>
      </c>
      <c r="S646" s="7" t="str">
        <f t="shared" si="9"/>
        <v/>
      </c>
      <c r="T646" s="7" t="str">
        <f t="shared" si="10"/>
        <v/>
      </c>
    </row>
    <row r="647" spans="1:20" ht="15.95" hidden="1" customHeight="1">
      <c r="A647" s="239" t="s">
        <v>1791</v>
      </c>
      <c r="B647" s="105"/>
      <c r="C647" s="108"/>
      <c r="D647" s="108"/>
      <c r="E647" s="109"/>
      <c r="F647" s="109"/>
      <c r="G647" s="195">
        <f>VLOOKUP(E647,別表３!$B$9:$I$14,7,FALSE)</f>
        <v>0</v>
      </c>
      <c r="H647" s="195">
        <f>VLOOKUP($F647,別表３!$B$9:$I$14,7,FALSE)</f>
        <v>0</v>
      </c>
      <c r="I647" s="195">
        <f>VLOOKUP($F647,別表３!$B$9:$I$14,7,FALSE)</f>
        <v>0</v>
      </c>
      <c r="J647" s="195">
        <f>IF(F647=5,別表２!$E$4,0)</f>
        <v>0</v>
      </c>
      <c r="K647" s="195">
        <f>VLOOKUP($F647,別表３!$B$9:$I$14,5,FALSE)</f>
        <v>0</v>
      </c>
      <c r="L647" s="240" t="str">
        <f>IF(F647="","",VLOOKUP(F647,別表３!$B$9:$D$14,3,FALSE))</f>
        <v/>
      </c>
      <c r="M647" s="98"/>
      <c r="N647" s="98"/>
      <c r="O647" s="241">
        <f t="shared" si="5"/>
        <v>0</v>
      </c>
      <c r="P647" s="7">
        <f t="shared" si="74"/>
        <v>0</v>
      </c>
      <c r="Q647" s="7">
        <f t="shared" si="6"/>
        <v>0</v>
      </c>
      <c r="R647" s="7">
        <f t="shared" si="8"/>
        <v>0</v>
      </c>
      <c r="S647" s="7" t="str">
        <f t="shared" si="9"/>
        <v/>
      </c>
      <c r="T647" s="7" t="str">
        <f t="shared" si="10"/>
        <v/>
      </c>
    </row>
    <row r="648" spans="1:20" ht="15.95" hidden="1" customHeight="1">
      <c r="A648" s="239" t="s">
        <v>1792</v>
      </c>
      <c r="B648" s="105"/>
      <c r="C648" s="108"/>
      <c r="D648" s="108"/>
      <c r="E648" s="109"/>
      <c r="F648" s="109"/>
      <c r="G648" s="195">
        <f>VLOOKUP(E648,別表３!$B$9:$I$14,7,FALSE)</f>
        <v>0</v>
      </c>
      <c r="H648" s="195">
        <f>VLOOKUP($F648,別表３!$B$9:$I$14,7,FALSE)</f>
        <v>0</v>
      </c>
      <c r="I648" s="195">
        <f>VLOOKUP($F648,別表３!$B$9:$I$14,7,FALSE)</f>
        <v>0</v>
      </c>
      <c r="J648" s="195">
        <f>IF(F648=5,別表２!$E$4,0)</f>
        <v>0</v>
      </c>
      <c r="K648" s="195">
        <f>VLOOKUP($F648,別表３!$B$9:$I$14,5,FALSE)</f>
        <v>0</v>
      </c>
      <c r="L648" s="240" t="str">
        <f>IF(F648="","",VLOOKUP(F648,別表３!$B$9:$D$14,3,FALSE))</f>
        <v/>
      </c>
      <c r="M648" s="98"/>
      <c r="N648" s="98"/>
      <c r="O648" s="241">
        <f t="shared" si="5"/>
        <v>0</v>
      </c>
      <c r="P648" s="7">
        <f t="shared" si="74"/>
        <v>0</v>
      </c>
      <c r="Q648" s="7">
        <f t="shared" si="6"/>
        <v>0</v>
      </c>
      <c r="R648" s="7">
        <f t="shared" si="8"/>
        <v>0</v>
      </c>
      <c r="S648" s="7" t="str">
        <f t="shared" si="9"/>
        <v/>
      </c>
      <c r="T648" s="7" t="str">
        <f t="shared" si="10"/>
        <v/>
      </c>
    </row>
    <row r="649" spans="1:20" ht="15.95" hidden="1" customHeight="1">
      <c r="A649" s="239" t="s">
        <v>1793</v>
      </c>
      <c r="B649" s="105"/>
      <c r="C649" s="108"/>
      <c r="D649" s="108"/>
      <c r="E649" s="109"/>
      <c r="F649" s="109"/>
      <c r="G649" s="195">
        <f>VLOOKUP(E649,別表３!$B$9:$I$14,7,FALSE)</f>
        <v>0</v>
      </c>
      <c r="H649" s="195">
        <f>VLOOKUP($F649,別表３!$B$9:$I$14,7,FALSE)</f>
        <v>0</v>
      </c>
      <c r="I649" s="195">
        <f>VLOOKUP($F649,別表３!$B$9:$I$14,7,FALSE)</f>
        <v>0</v>
      </c>
      <c r="J649" s="195">
        <f>IF(F649=5,別表２!$E$4,0)</f>
        <v>0</v>
      </c>
      <c r="K649" s="195">
        <f>VLOOKUP($F649,別表３!$B$9:$I$14,5,FALSE)</f>
        <v>0</v>
      </c>
      <c r="L649" s="240" t="str">
        <f>IF(F649="","",VLOOKUP(F649,別表３!$B$9:$D$14,3,FALSE))</f>
        <v/>
      </c>
      <c r="M649" s="98"/>
      <c r="N649" s="98"/>
      <c r="O649" s="241">
        <f t="shared" si="5"/>
        <v>0</v>
      </c>
      <c r="P649" s="7">
        <f t="shared" si="74"/>
        <v>0</v>
      </c>
      <c r="Q649" s="7">
        <f t="shared" si="6"/>
        <v>0</v>
      </c>
      <c r="R649" s="7">
        <f t="shared" si="8"/>
        <v>0</v>
      </c>
      <c r="S649" s="7" t="str">
        <f t="shared" si="9"/>
        <v/>
      </c>
      <c r="T649" s="7" t="str">
        <f t="shared" si="10"/>
        <v/>
      </c>
    </row>
    <row r="650" spans="1:20" ht="15.95" hidden="1" customHeight="1">
      <c r="A650" s="239" t="s">
        <v>1794</v>
      </c>
      <c r="B650" s="105"/>
      <c r="C650" s="108"/>
      <c r="D650" s="108"/>
      <c r="E650" s="109"/>
      <c r="F650" s="109"/>
      <c r="G650" s="195">
        <f>VLOOKUP(E650,別表３!$B$9:$I$14,7,FALSE)</f>
        <v>0</v>
      </c>
      <c r="H650" s="195">
        <f>VLOOKUP($F650,別表３!$B$9:$I$14,7,FALSE)</f>
        <v>0</v>
      </c>
      <c r="I650" s="195">
        <f>VLOOKUP($F650,別表３!$B$9:$I$14,7,FALSE)</f>
        <v>0</v>
      </c>
      <c r="J650" s="195">
        <f>IF(F650=5,別表２!$E$4,0)</f>
        <v>0</v>
      </c>
      <c r="K650" s="195">
        <f>VLOOKUP($F650,別表３!$B$9:$I$14,5,FALSE)</f>
        <v>0</v>
      </c>
      <c r="L650" s="240" t="str">
        <f>IF(F650="","",VLOOKUP(F650,別表３!$B$9:$D$14,3,FALSE))</f>
        <v/>
      </c>
      <c r="M650" s="98"/>
      <c r="N650" s="98"/>
      <c r="O650" s="241">
        <f t="shared" si="5"/>
        <v>0</v>
      </c>
      <c r="P650" s="7">
        <f t="shared" si="74"/>
        <v>0</v>
      </c>
      <c r="Q650" s="7">
        <f t="shared" si="6"/>
        <v>0</v>
      </c>
      <c r="R650" s="7">
        <f t="shared" si="8"/>
        <v>0</v>
      </c>
      <c r="S650" s="7" t="str">
        <f t="shared" si="9"/>
        <v/>
      </c>
      <c r="T650" s="7" t="str">
        <f t="shared" si="10"/>
        <v/>
      </c>
    </row>
    <row r="651" spans="1:20" ht="15.95" hidden="1" customHeight="1">
      <c r="A651" s="239" t="s">
        <v>1795</v>
      </c>
      <c r="B651" s="105"/>
      <c r="C651" s="108"/>
      <c r="D651" s="108"/>
      <c r="E651" s="109"/>
      <c r="F651" s="109"/>
      <c r="G651" s="195">
        <f>VLOOKUP(E651,別表３!$B$9:$I$14,7,FALSE)</f>
        <v>0</v>
      </c>
      <c r="H651" s="195">
        <f>VLOOKUP($F651,別表３!$B$9:$I$14,7,FALSE)</f>
        <v>0</v>
      </c>
      <c r="I651" s="195">
        <f>VLOOKUP($F651,別表３!$B$9:$I$14,7,FALSE)</f>
        <v>0</v>
      </c>
      <c r="J651" s="195">
        <f>IF(F651=5,別表２!$E$4,0)</f>
        <v>0</v>
      </c>
      <c r="K651" s="195">
        <f>VLOOKUP($F651,別表３!$B$9:$I$14,5,FALSE)</f>
        <v>0</v>
      </c>
      <c r="L651" s="240" t="str">
        <f>IF(F651="","",VLOOKUP(F651,別表３!$B$9:$D$14,3,FALSE))</f>
        <v/>
      </c>
      <c r="M651" s="98"/>
      <c r="N651" s="98"/>
      <c r="O651" s="241">
        <f t="shared" si="5"/>
        <v>0</v>
      </c>
      <c r="P651" s="7">
        <f t="shared" si="74"/>
        <v>0</v>
      </c>
      <c r="Q651" s="7">
        <f t="shared" si="6"/>
        <v>0</v>
      </c>
      <c r="R651" s="7">
        <f t="shared" si="8"/>
        <v>0</v>
      </c>
      <c r="S651" s="7" t="str">
        <f t="shared" si="9"/>
        <v/>
      </c>
      <c r="T651" s="7" t="str">
        <f t="shared" si="10"/>
        <v/>
      </c>
    </row>
    <row r="652" spans="1:20" ht="15.95" hidden="1" customHeight="1">
      <c r="A652" s="239" t="s">
        <v>1796</v>
      </c>
      <c r="B652" s="105"/>
      <c r="C652" s="108"/>
      <c r="D652" s="108"/>
      <c r="E652" s="109"/>
      <c r="F652" s="109"/>
      <c r="G652" s="195">
        <f>VLOOKUP(E652,別表３!$B$9:$I$14,7,FALSE)</f>
        <v>0</v>
      </c>
      <c r="H652" s="195">
        <f>VLOOKUP($F652,別表３!$B$9:$I$14,7,FALSE)</f>
        <v>0</v>
      </c>
      <c r="I652" s="195">
        <f>VLOOKUP($F652,別表３!$B$9:$I$14,7,FALSE)</f>
        <v>0</v>
      </c>
      <c r="J652" s="195">
        <f>IF(F652=5,別表２!$E$4,0)</f>
        <v>0</v>
      </c>
      <c r="K652" s="195">
        <f>VLOOKUP($F652,別表３!$B$9:$I$14,5,FALSE)</f>
        <v>0</v>
      </c>
      <c r="L652" s="240" t="str">
        <f>IF(F652="","",VLOOKUP(F652,別表３!$B$9:$D$14,3,FALSE))</f>
        <v/>
      </c>
      <c r="M652" s="98"/>
      <c r="N652" s="98"/>
      <c r="O652" s="241">
        <f t="shared" si="5"/>
        <v>0</v>
      </c>
      <c r="P652" s="7">
        <f>IF(E652=5,G652,0)</f>
        <v>0</v>
      </c>
      <c r="Q652" s="7">
        <f t="shared" si="6"/>
        <v>0</v>
      </c>
      <c r="R652" s="7">
        <f t="shared" si="8"/>
        <v>0</v>
      </c>
      <c r="S652" s="7" t="str">
        <f t="shared" si="9"/>
        <v/>
      </c>
      <c r="T652" s="7" t="str">
        <f t="shared" si="10"/>
        <v/>
      </c>
    </row>
    <row r="653" spans="1:20" s="223" customFormat="1" ht="15.95" hidden="1" customHeight="1">
      <c r="A653" s="239" t="s">
        <v>1797</v>
      </c>
      <c r="B653" s="105"/>
      <c r="C653" s="108"/>
      <c r="D653" s="108"/>
      <c r="E653" s="108"/>
      <c r="F653" s="108"/>
      <c r="G653" s="243">
        <f>VLOOKUP(E653,別表３!$B$9:$I$14,7,FALSE)</f>
        <v>0</v>
      </c>
      <c r="H653" s="243">
        <f>VLOOKUP($F653,別表３!$B$9:$I$14,7,FALSE)</f>
        <v>0</v>
      </c>
      <c r="I653" s="243">
        <f>VLOOKUP($F653,別表３!$B$9:$I$14,7,FALSE)</f>
        <v>0</v>
      </c>
      <c r="J653" s="243">
        <f>IF(F653=5,別表２!$E$4,0)</f>
        <v>0</v>
      </c>
      <c r="K653" s="243">
        <f>VLOOKUP($F653,別表３!$B$9:$I$14,5,FALSE)</f>
        <v>0</v>
      </c>
      <c r="L653" s="244" t="str">
        <f>IF(F653="","",VLOOKUP(F653,別表３!$B$9:$D$14,3,FALSE))</f>
        <v/>
      </c>
      <c r="M653" s="103"/>
      <c r="N653" s="103"/>
      <c r="O653" s="245">
        <f t="shared" si="5"/>
        <v>0</v>
      </c>
      <c r="P653" s="7">
        <f t="shared" ref="P653:P673" si="75">IF(E653=5,G653,0)</f>
        <v>0</v>
      </c>
      <c r="Q653" s="7">
        <f t="shared" si="6"/>
        <v>0</v>
      </c>
      <c r="R653" s="7">
        <f t="shared" si="8"/>
        <v>0</v>
      </c>
      <c r="S653" s="7" t="str">
        <f t="shared" si="9"/>
        <v/>
      </c>
      <c r="T653" s="7" t="str">
        <f t="shared" si="10"/>
        <v/>
      </c>
    </row>
    <row r="654" spans="1:20" s="223" customFormat="1" ht="15.95" hidden="1" customHeight="1">
      <c r="A654" s="239" t="s">
        <v>1798</v>
      </c>
      <c r="B654" s="105"/>
      <c r="C654" s="108"/>
      <c r="D654" s="108"/>
      <c r="E654" s="108"/>
      <c r="F654" s="108"/>
      <c r="G654" s="243">
        <f>VLOOKUP(E654,別表３!$B$9:$I$14,7,FALSE)</f>
        <v>0</v>
      </c>
      <c r="H654" s="243">
        <f>VLOOKUP($F654,別表３!$B$9:$I$14,7,FALSE)</f>
        <v>0</v>
      </c>
      <c r="I654" s="243">
        <f>VLOOKUP($F654,別表３!$B$9:$I$14,7,FALSE)</f>
        <v>0</v>
      </c>
      <c r="J654" s="243">
        <f>IF(F654=5,別表２!$E$4,0)</f>
        <v>0</v>
      </c>
      <c r="K654" s="243">
        <f>VLOOKUP($F654,別表３!$B$9:$I$14,5,FALSE)</f>
        <v>0</v>
      </c>
      <c r="L654" s="244" t="str">
        <f>IF(F654="","",VLOOKUP(F654,別表３!$B$9:$D$14,3,FALSE))</f>
        <v/>
      </c>
      <c r="M654" s="103"/>
      <c r="N654" s="103"/>
      <c r="O654" s="245">
        <f t="shared" si="5"/>
        <v>0</v>
      </c>
      <c r="P654" s="7">
        <f t="shared" si="75"/>
        <v>0</v>
      </c>
      <c r="Q654" s="7">
        <f t="shared" si="6"/>
        <v>0</v>
      </c>
      <c r="R654" s="7">
        <f t="shared" si="8"/>
        <v>0</v>
      </c>
      <c r="S654" s="7" t="str">
        <f t="shared" si="9"/>
        <v/>
      </c>
      <c r="T654" s="7" t="str">
        <f t="shared" si="10"/>
        <v/>
      </c>
    </row>
    <row r="655" spans="1:20" s="223" customFormat="1" ht="15.95" hidden="1" customHeight="1">
      <c r="A655" s="239" t="s">
        <v>1799</v>
      </c>
      <c r="B655" s="105"/>
      <c r="C655" s="110"/>
      <c r="D655" s="110"/>
      <c r="E655" s="108"/>
      <c r="F655" s="108"/>
      <c r="G655" s="243">
        <f>VLOOKUP(E655,別表３!$B$9:$I$14,7,FALSE)</f>
        <v>0</v>
      </c>
      <c r="H655" s="243">
        <f>VLOOKUP($F655,別表３!$B$9:$I$14,7,FALSE)</f>
        <v>0</v>
      </c>
      <c r="I655" s="243">
        <f>VLOOKUP($F655,別表３!$B$9:$I$14,7,FALSE)</f>
        <v>0</v>
      </c>
      <c r="J655" s="243">
        <f>IF(F655=5,別表２!$E$4,0)</f>
        <v>0</v>
      </c>
      <c r="K655" s="243">
        <f>VLOOKUP($F655,別表３!$B$9:$I$14,5,FALSE)</f>
        <v>0</v>
      </c>
      <c r="L655" s="244" t="str">
        <f>IF(F655="","",VLOOKUP(F655,別表３!$B$9:$D$14,3,FALSE))</f>
        <v/>
      </c>
      <c r="M655" s="103"/>
      <c r="N655" s="103"/>
      <c r="O655" s="245">
        <f t="shared" si="5"/>
        <v>0</v>
      </c>
      <c r="P655" s="7">
        <f t="shared" si="75"/>
        <v>0</v>
      </c>
      <c r="Q655" s="7">
        <f t="shared" si="6"/>
        <v>0</v>
      </c>
      <c r="R655" s="7">
        <f t="shared" si="8"/>
        <v>0</v>
      </c>
      <c r="S655" s="7" t="str">
        <f t="shared" si="9"/>
        <v/>
      </c>
      <c r="T655" s="7" t="str">
        <f t="shared" si="10"/>
        <v/>
      </c>
    </row>
    <row r="656" spans="1:20" s="223" customFormat="1" ht="15.95" hidden="1" customHeight="1">
      <c r="A656" s="239" t="s">
        <v>1800</v>
      </c>
      <c r="B656" s="105"/>
      <c r="C656" s="108"/>
      <c r="D656" s="108"/>
      <c r="E656" s="108"/>
      <c r="F656" s="108"/>
      <c r="G656" s="243">
        <f>VLOOKUP(E656,別表３!$B$9:$I$14,7,FALSE)</f>
        <v>0</v>
      </c>
      <c r="H656" s="243">
        <f>VLOOKUP($F656,別表３!$B$9:$I$14,7,FALSE)</f>
        <v>0</v>
      </c>
      <c r="I656" s="243">
        <f>VLOOKUP($F656,別表３!$B$9:$I$14,7,FALSE)</f>
        <v>0</v>
      </c>
      <c r="J656" s="243">
        <f>IF(F656=5,別表２!$E$4,0)</f>
        <v>0</v>
      </c>
      <c r="K656" s="243">
        <f>VLOOKUP($F656,別表３!$B$9:$I$14,5,FALSE)</f>
        <v>0</v>
      </c>
      <c r="L656" s="244" t="str">
        <f>IF(F656="","",VLOOKUP(F656,別表３!$B$9:$D$14,3,FALSE))</f>
        <v/>
      </c>
      <c r="M656" s="103"/>
      <c r="N656" s="103"/>
      <c r="O656" s="245">
        <f t="shared" si="5"/>
        <v>0</v>
      </c>
      <c r="P656" s="7">
        <f t="shared" si="75"/>
        <v>0</v>
      </c>
      <c r="Q656" s="7">
        <f t="shared" si="6"/>
        <v>0</v>
      </c>
      <c r="R656" s="7">
        <f t="shared" si="8"/>
        <v>0</v>
      </c>
      <c r="S656" s="7" t="str">
        <f t="shared" si="9"/>
        <v/>
      </c>
      <c r="T656" s="7" t="str">
        <f t="shared" si="10"/>
        <v/>
      </c>
    </row>
    <row r="657" spans="1:20" ht="15.95" hidden="1" customHeight="1">
      <c r="A657" s="239" t="s">
        <v>1801</v>
      </c>
      <c r="B657" s="105"/>
      <c r="C657" s="108"/>
      <c r="D657" s="108"/>
      <c r="E657" s="109"/>
      <c r="F657" s="109"/>
      <c r="G657" s="195">
        <f>VLOOKUP(E657,別表３!$B$9:$I$14,7,FALSE)</f>
        <v>0</v>
      </c>
      <c r="H657" s="195">
        <f>VLOOKUP($F657,別表３!$B$9:$I$14,7,FALSE)</f>
        <v>0</v>
      </c>
      <c r="I657" s="195">
        <f>VLOOKUP($F657,別表３!$B$9:$I$14,7,FALSE)</f>
        <v>0</v>
      </c>
      <c r="J657" s="195">
        <f>IF(F657=5,別表２!$E$4,0)</f>
        <v>0</v>
      </c>
      <c r="K657" s="195">
        <f>VLOOKUP($F657,別表３!$B$9:$I$14,5,FALSE)</f>
        <v>0</v>
      </c>
      <c r="L657" s="240" t="str">
        <f>IF(F657="","",VLOOKUP(F657,別表３!$B$9:$D$14,3,FALSE))</f>
        <v/>
      </c>
      <c r="M657" s="98"/>
      <c r="N657" s="98"/>
      <c r="O657" s="241">
        <f t="shared" si="5"/>
        <v>0</v>
      </c>
      <c r="P657" s="7">
        <f t="shared" si="75"/>
        <v>0</v>
      </c>
      <c r="Q657" s="7">
        <f t="shared" si="6"/>
        <v>0</v>
      </c>
      <c r="R657" s="7">
        <f t="shared" si="8"/>
        <v>0</v>
      </c>
      <c r="S657" s="7" t="str">
        <f t="shared" si="9"/>
        <v/>
      </c>
      <c r="T657" s="7" t="str">
        <f t="shared" si="10"/>
        <v/>
      </c>
    </row>
    <row r="658" spans="1:20" ht="15.95" hidden="1" customHeight="1">
      <c r="A658" s="239" t="s">
        <v>1802</v>
      </c>
      <c r="B658" s="105"/>
      <c r="C658" s="108"/>
      <c r="D658" s="108"/>
      <c r="E658" s="109"/>
      <c r="F658" s="109"/>
      <c r="G658" s="195">
        <f>VLOOKUP(E658,別表３!$B$9:$I$14,7,FALSE)</f>
        <v>0</v>
      </c>
      <c r="H658" s="195">
        <f>VLOOKUP($F658,別表３!$B$9:$I$14,7,FALSE)</f>
        <v>0</v>
      </c>
      <c r="I658" s="195">
        <f>VLOOKUP($F658,別表３!$B$9:$I$14,7,FALSE)</f>
        <v>0</v>
      </c>
      <c r="J658" s="195">
        <f>IF(F658=5,別表２!$E$4,0)</f>
        <v>0</v>
      </c>
      <c r="K658" s="195">
        <f>VLOOKUP($F658,別表３!$B$9:$I$14,5,FALSE)</f>
        <v>0</v>
      </c>
      <c r="L658" s="240" t="str">
        <f>IF(F658="","",VLOOKUP(F658,別表３!$B$9:$D$14,3,FALSE))</f>
        <v/>
      </c>
      <c r="M658" s="98"/>
      <c r="N658" s="98"/>
      <c r="O658" s="241">
        <f t="shared" si="5"/>
        <v>0</v>
      </c>
      <c r="P658" s="7">
        <f t="shared" si="75"/>
        <v>0</v>
      </c>
      <c r="Q658" s="7">
        <f t="shared" si="6"/>
        <v>0</v>
      </c>
      <c r="R658" s="7">
        <f t="shared" si="8"/>
        <v>0</v>
      </c>
      <c r="S658" s="7" t="str">
        <f t="shared" si="9"/>
        <v/>
      </c>
      <c r="T658" s="7" t="str">
        <f t="shared" si="10"/>
        <v/>
      </c>
    </row>
    <row r="659" spans="1:20" ht="15.95" hidden="1" customHeight="1">
      <c r="A659" s="239" t="s">
        <v>1803</v>
      </c>
      <c r="B659" s="105"/>
      <c r="C659" s="108"/>
      <c r="D659" s="108"/>
      <c r="E659" s="109"/>
      <c r="F659" s="109"/>
      <c r="G659" s="195">
        <f>VLOOKUP(E659,別表３!$B$9:$I$14,7,FALSE)</f>
        <v>0</v>
      </c>
      <c r="H659" s="195">
        <f>VLOOKUP($F659,別表３!$B$9:$I$14,7,FALSE)</f>
        <v>0</v>
      </c>
      <c r="I659" s="195">
        <f>VLOOKUP($F659,別表３!$B$9:$I$14,7,FALSE)</f>
        <v>0</v>
      </c>
      <c r="J659" s="195">
        <f>IF(F659=5,別表２!$E$4,0)</f>
        <v>0</v>
      </c>
      <c r="K659" s="195">
        <f>VLOOKUP($F659,別表３!$B$9:$I$14,5,FALSE)</f>
        <v>0</v>
      </c>
      <c r="L659" s="240" t="str">
        <f>IF(F659="","",VLOOKUP(F659,別表３!$B$9:$D$14,3,FALSE))</f>
        <v/>
      </c>
      <c r="M659" s="98"/>
      <c r="N659" s="98"/>
      <c r="O659" s="241">
        <f t="shared" si="5"/>
        <v>0</v>
      </c>
      <c r="P659" s="7">
        <f t="shared" si="75"/>
        <v>0</v>
      </c>
      <c r="Q659" s="7">
        <f t="shared" si="6"/>
        <v>0</v>
      </c>
      <c r="R659" s="7">
        <f t="shared" si="8"/>
        <v>0</v>
      </c>
      <c r="S659" s="7" t="str">
        <f t="shared" si="9"/>
        <v/>
      </c>
      <c r="T659" s="7" t="str">
        <f t="shared" si="10"/>
        <v/>
      </c>
    </row>
    <row r="660" spans="1:20" ht="15.95" hidden="1" customHeight="1">
      <c r="A660" s="239" t="s">
        <v>1804</v>
      </c>
      <c r="B660" s="105"/>
      <c r="C660" s="108"/>
      <c r="D660" s="108"/>
      <c r="E660" s="109"/>
      <c r="F660" s="109"/>
      <c r="G660" s="195">
        <f>VLOOKUP(E660,別表３!$B$9:$I$14,7,FALSE)</f>
        <v>0</v>
      </c>
      <c r="H660" s="195">
        <f>VLOOKUP($F660,別表３!$B$9:$I$14,7,FALSE)</f>
        <v>0</v>
      </c>
      <c r="I660" s="195">
        <f>VLOOKUP($F660,別表３!$B$9:$I$14,7,FALSE)</f>
        <v>0</v>
      </c>
      <c r="J660" s="195">
        <f>IF(F660=5,別表２!$E$4,0)</f>
        <v>0</v>
      </c>
      <c r="K660" s="195">
        <f>VLOOKUP($F660,別表３!$B$9:$I$14,5,FALSE)</f>
        <v>0</v>
      </c>
      <c r="L660" s="240" t="str">
        <f>IF(F660="","",VLOOKUP(F660,別表３!$B$9:$D$14,3,FALSE))</f>
        <v/>
      </c>
      <c r="M660" s="98"/>
      <c r="N660" s="98"/>
      <c r="O660" s="241">
        <f t="shared" si="5"/>
        <v>0</v>
      </c>
      <c r="P660" s="7">
        <f t="shared" si="75"/>
        <v>0</v>
      </c>
      <c r="Q660" s="7">
        <f t="shared" si="6"/>
        <v>0</v>
      </c>
      <c r="R660" s="7">
        <f t="shared" si="8"/>
        <v>0</v>
      </c>
      <c r="S660" s="7" t="str">
        <f t="shared" si="9"/>
        <v/>
      </c>
      <c r="T660" s="7" t="str">
        <f t="shared" si="10"/>
        <v/>
      </c>
    </row>
    <row r="661" spans="1:20" ht="15.95" hidden="1" customHeight="1">
      <c r="A661" s="239" t="s">
        <v>1805</v>
      </c>
      <c r="B661" s="105"/>
      <c r="C661" s="108"/>
      <c r="D661" s="108"/>
      <c r="E661" s="109"/>
      <c r="F661" s="109"/>
      <c r="G661" s="195">
        <f>VLOOKUP(E661,別表３!$B$9:$I$14,7,FALSE)</f>
        <v>0</v>
      </c>
      <c r="H661" s="195">
        <f>VLOOKUP($F661,別表３!$B$9:$I$14,7,FALSE)</f>
        <v>0</v>
      </c>
      <c r="I661" s="195">
        <f>VLOOKUP($F661,別表３!$B$9:$I$14,7,FALSE)</f>
        <v>0</v>
      </c>
      <c r="J661" s="195">
        <f>IF(F661=5,別表２!$E$4,0)</f>
        <v>0</v>
      </c>
      <c r="K661" s="195">
        <f>VLOOKUP($F661,別表３!$B$9:$I$14,5,FALSE)</f>
        <v>0</v>
      </c>
      <c r="L661" s="240" t="str">
        <f>IF(F661="","",VLOOKUP(F661,別表３!$B$9:$D$14,3,FALSE))</f>
        <v/>
      </c>
      <c r="M661" s="98"/>
      <c r="N661" s="98"/>
      <c r="O661" s="241">
        <f t="shared" si="5"/>
        <v>0</v>
      </c>
      <c r="P661" s="7">
        <f t="shared" si="75"/>
        <v>0</v>
      </c>
      <c r="Q661" s="7">
        <f t="shared" si="6"/>
        <v>0</v>
      </c>
      <c r="R661" s="7">
        <f t="shared" si="8"/>
        <v>0</v>
      </c>
      <c r="S661" s="7" t="str">
        <f t="shared" si="9"/>
        <v/>
      </c>
      <c r="T661" s="7" t="str">
        <f t="shared" si="10"/>
        <v/>
      </c>
    </row>
    <row r="662" spans="1:20" ht="15.95" hidden="1" customHeight="1">
      <c r="A662" s="239" t="s">
        <v>1806</v>
      </c>
      <c r="B662" s="105"/>
      <c r="C662" s="108"/>
      <c r="D662" s="108"/>
      <c r="E662" s="109"/>
      <c r="F662" s="109"/>
      <c r="G662" s="195">
        <f>VLOOKUP(E662,別表３!$B$9:$I$14,7,FALSE)</f>
        <v>0</v>
      </c>
      <c r="H662" s="195">
        <f>VLOOKUP($F662,別表３!$B$9:$I$14,7,FALSE)</f>
        <v>0</v>
      </c>
      <c r="I662" s="195">
        <f>VLOOKUP($F662,別表３!$B$9:$I$14,7,FALSE)</f>
        <v>0</v>
      </c>
      <c r="J662" s="195">
        <f>IF(F662=5,別表２!$E$4,0)</f>
        <v>0</v>
      </c>
      <c r="K662" s="195">
        <f>VLOOKUP($F662,別表３!$B$9:$I$14,5,FALSE)</f>
        <v>0</v>
      </c>
      <c r="L662" s="240" t="str">
        <f>IF(F662="","",VLOOKUP(F662,別表３!$B$9:$D$14,3,FALSE))</f>
        <v/>
      </c>
      <c r="M662" s="98"/>
      <c r="N662" s="98"/>
      <c r="O662" s="241">
        <f t="shared" si="5"/>
        <v>0</v>
      </c>
      <c r="P662" s="7">
        <f t="shared" si="75"/>
        <v>0</v>
      </c>
      <c r="Q662" s="7">
        <f t="shared" si="6"/>
        <v>0</v>
      </c>
      <c r="R662" s="7">
        <f t="shared" si="8"/>
        <v>0</v>
      </c>
      <c r="S662" s="7" t="str">
        <f t="shared" si="9"/>
        <v/>
      </c>
      <c r="T662" s="7" t="str">
        <f t="shared" si="10"/>
        <v/>
      </c>
    </row>
    <row r="663" spans="1:20" ht="15.95" hidden="1" customHeight="1">
      <c r="A663" s="239" t="s">
        <v>1807</v>
      </c>
      <c r="B663" s="105"/>
      <c r="C663" s="109"/>
      <c r="D663" s="109"/>
      <c r="E663" s="109"/>
      <c r="F663" s="109"/>
      <c r="G663" s="195">
        <f>VLOOKUP(E663,別表３!$B$9:$I$14,7,FALSE)</f>
        <v>0</v>
      </c>
      <c r="H663" s="195">
        <f>VLOOKUP($F663,別表３!$B$9:$I$14,7,FALSE)</f>
        <v>0</v>
      </c>
      <c r="I663" s="195">
        <f>VLOOKUP($F663,別表３!$B$9:$I$14,7,FALSE)</f>
        <v>0</v>
      </c>
      <c r="J663" s="195">
        <f>IF(F663=5,別表２!$E$4,0)</f>
        <v>0</v>
      </c>
      <c r="K663" s="195">
        <f>VLOOKUP($F663,別表３!$B$9:$I$14,5,FALSE)</f>
        <v>0</v>
      </c>
      <c r="L663" s="240" t="str">
        <f>IF(F663="","",VLOOKUP(F663,別表３!$B$9:$D$14,3,FALSE))</f>
        <v/>
      </c>
      <c r="M663" s="98"/>
      <c r="N663" s="98"/>
      <c r="O663" s="241">
        <f t="shared" si="5"/>
        <v>0</v>
      </c>
      <c r="P663" s="7">
        <f t="shared" si="75"/>
        <v>0</v>
      </c>
      <c r="Q663" s="7">
        <f t="shared" si="6"/>
        <v>0</v>
      </c>
      <c r="R663" s="7">
        <f t="shared" si="8"/>
        <v>0</v>
      </c>
      <c r="S663" s="7" t="str">
        <f t="shared" si="9"/>
        <v/>
      </c>
      <c r="T663" s="7" t="str">
        <f t="shared" si="10"/>
        <v/>
      </c>
    </row>
    <row r="664" spans="1:20" ht="15.95" hidden="1" customHeight="1">
      <c r="A664" s="239" t="s">
        <v>1808</v>
      </c>
      <c r="B664" s="105"/>
      <c r="C664" s="109"/>
      <c r="D664" s="109"/>
      <c r="E664" s="109"/>
      <c r="F664" s="109"/>
      <c r="G664" s="195">
        <f>VLOOKUP(E664,別表３!$B$9:$I$14,7,FALSE)</f>
        <v>0</v>
      </c>
      <c r="H664" s="195">
        <f>VLOOKUP($F664,別表３!$B$9:$I$14,7,FALSE)</f>
        <v>0</v>
      </c>
      <c r="I664" s="195">
        <f>VLOOKUP($F664,別表３!$B$9:$I$14,7,FALSE)</f>
        <v>0</v>
      </c>
      <c r="J664" s="195">
        <f>IF(F664=5,別表２!$E$4,0)</f>
        <v>0</v>
      </c>
      <c r="K664" s="195">
        <f>VLOOKUP($F664,別表３!$B$9:$I$14,5,FALSE)</f>
        <v>0</v>
      </c>
      <c r="L664" s="240" t="str">
        <f>IF(F664="","",VLOOKUP(F664,別表３!$B$9:$D$14,3,FALSE))</f>
        <v/>
      </c>
      <c r="M664" s="98"/>
      <c r="N664" s="98"/>
      <c r="O664" s="241">
        <f t="shared" si="5"/>
        <v>0</v>
      </c>
      <c r="P664" s="7">
        <f t="shared" si="75"/>
        <v>0</v>
      </c>
      <c r="Q664" s="7">
        <f t="shared" si="6"/>
        <v>0</v>
      </c>
      <c r="R664" s="7">
        <f t="shared" si="8"/>
        <v>0</v>
      </c>
      <c r="S664" s="7" t="str">
        <f t="shared" si="9"/>
        <v/>
      </c>
      <c r="T664" s="7" t="str">
        <f t="shared" si="10"/>
        <v/>
      </c>
    </row>
    <row r="665" spans="1:20" ht="15.95" hidden="1" customHeight="1">
      <c r="A665" s="239" t="s">
        <v>1809</v>
      </c>
      <c r="B665" s="105"/>
      <c r="C665" s="109"/>
      <c r="D665" s="109"/>
      <c r="E665" s="109"/>
      <c r="F665" s="109"/>
      <c r="G665" s="195">
        <f>VLOOKUP(E665,別表３!$B$9:$I$14,7,FALSE)</f>
        <v>0</v>
      </c>
      <c r="H665" s="195">
        <f>VLOOKUP($F665,別表３!$B$9:$I$14,7,FALSE)</f>
        <v>0</v>
      </c>
      <c r="I665" s="195">
        <f>VLOOKUP($F665,別表３!$B$9:$I$14,7,FALSE)</f>
        <v>0</v>
      </c>
      <c r="J665" s="195">
        <f>IF(F665=5,別表２!$E$4,0)</f>
        <v>0</v>
      </c>
      <c r="K665" s="195">
        <f>VLOOKUP($F665,別表３!$B$9:$I$14,5,FALSE)</f>
        <v>0</v>
      </c>
      <c r="L665" s="240" t="str">
        <f>IF(F665="","",VLOOKUP(F665,別表３!$B$9:$D$14,3,FALSE))</f>
        <v/>
      </c>
      <c r="M665" s="98"/>
      <c r="N665" s="98"/>
      <c r="O665" s="241">
        <f t="shared" si="5"/>
        <v>0</v>
      </c>
      <c r="P665" s="7">
        <f t="shared" si="75"/>
        <v>0</v>
      </c>
      <c r="Q665" s="7">
        <f t="shared" si="6"/>
        <v>0</v>
      </c>
      <c r="R665" s="7">
        <f t="shared" si="8"/>
        <v>0</v>
      </c>
      <c r="S665" s="7" t="str">
        <f t="shared" si="9"/>
        <v/>
      </c>
      <c r="T665" s="7" t="str">
        <f t="shared" si="10"/>
        <v/>
      </c>
    </row>
    <row r="666" spans="1:20" ht="15.95" hidden="1" customHeight="1">
      <c r="A666" s="239" t="s">
        <v>1810</v>
      </c>
      <c r="B666" s="105"/>
      <c r="C666" s="109"/>
      <c r="D666" s="109"/>
      <c r="E666" s="109"/>
      <c r="F666" s="109"/>
      <c r="G666" s="195">
        <f>VLOOKUP(E666,別表３!$B$9:$I$14,7,FALSE)</f>
        <v>0</v>
      </c>
      <c r="H666" s="195">
        <f>VLOOKUP($F666,別表３!$B$9:$I$14,7,FALSE)</f>
        <v>0</v>
      </c>
      <c r="I666" s="195">
        <f>VLOOKUP($F666,別表３!$B$9:$I$14,7,FALSE)</f>
        <v>0</v>
      </c>
      <c r="J666" s="195">
        <f>IF(F666=5,別表２!$E$4,0)</f>
        <v>0</v>
      </c>
      <c r="K666" s="195">
        <f>VLOOKUP($F666,別表３!$B$9:$I$14,5,FALSE)</f>
        <v>0</v>
      </c>
      <c r="L666" s="240" t="str">
        <f>IF(F666="","",VLOOKUP(F666,別表３!$B$9:$D$14,3,FALSE))</f>
        <v/>
      </c>
      <c r="M666" s="98"/>
      <c r="N666" s="98"/>
      <c r="O666" s="241">
        <f t="shared" si="5"/>
        <v>0</v>
      </c>
      <c r="P666" s="7">
        <f t="shared" si="75"/>
        <v>0</v>
      </c>
      <c r="Q666" s="7">
        <f t="shared" si="6"/>
        <v>0</v>
      </c>
      <c r="R666" s="7">
        <f t="shared" si="8"/>
        <v>0</v>
      </c>
      <c r="S666" s="7" t="str">
        <f t="shared" si="9"/>
        <v/>
      </c>
      <c r="T666" s="7" t="str">
        <f t="shared" si="10"/>
        <v/>
      </c>
    </row>
    <row r="667" spans="1:20" ht="15.95" hidden="1" customHeight="1">
      <c r="A667" s="239" t="s">
        <v>1811</v>
      </c>
      <c r="B667" s="105"/>
      <c r="C667" s="109"/>
      <c r="D667" s="109"/>
      <c r="E667" s="109"/>
      <c r="F667" s="109"/>
      <c r="G667" s="195">
        <f>VLOOKUP(E667,別表３!$B$9:$I$14,7,FALSE)</f>
        <v>0</v>
      </c>
      <c r="H667" s="195">
        <f>VLOOKUP($F667,別表３!$B$9:$I$14,7,FALSE)</f>
        <v>0</v>
      </c>
      <c r="I667" s="195">
        <f>VLOOKUP($F667,別表３!$B$9:$I$14,7,FALSE)</f>
        <v>0</v>
      </c>
      <c r="J667" s="195">
        <f>IF(F667=5,別表２!$E$4,0)</f>
        <v>0</v>
      </c>
      <c r="K667" s="195">
        <f>VLOOKUP($F667,別表３!$B$9:$I$14,5,FALSE)</f>
        <v>0</v>
      </c>
      <c r="L667" s="240" t="str">
        <f>IF(F667="","",VLOOKUP(F667,別表３!$B$9:$D$14,3,FALSE))</f>
        <v/>
      </c>
      <c r="M667" s="98"/>
      <c r="N667" s="98"/>
      <c r="O667" s="241">
        <f t="shared" si="5"/>
        <v>0</v>
      </c>
      <c r="P667" s="7">
        <f t="shared" si="75"/>
        <v>0</v>
      </c>
      <c r="Q667" s="7">
        <f t="shared" si="6"/>
        <v>0</v>
      </c>
      <c r="R667" s="7">
        <f t="shared" si="8"/>
        <v>0</v>
      </c>
      <c r="S667" s="7" t="str">
        <f t="shared" si="9"/>
        <v/>
      </c>
      <c r="T667" s="7" t="str">
        <f t="shared" si="10"/>
        <v/>
      </c>
    </row>
    <row r="668" spans="1:20" ht="15.95" hidden="1" customHeight="1">
      <c r="A668" s="239" t="s">
        <v>1812</v>
      </c>
      <c r="B668" s="105"/>
      <c r="C668" s="108"/>
      <c r="D668" s="108"/>
      <c r="E668" s="109"/>
      <c r="F668" s="109"/>
      <c r="G668" s="195">
        <f>VLOOKUP(E668,別表３!$B$9:$I$14,7,FALSE)</f>
        <v>0</v>
      </c>
      <c r="H668" s="195">
        <f>VLOOKUP($F668,別表３!$B$9:$I$14,7,FALSE)</f>
        <v>0</v>
      </c>
      <c r="I668" s="195">
        <f>VLOOKUP($F668,別表３!$B$9:$I$14,7,FALSE)</f>
        <v>0</v>
      </c>
      <c r="J668" s="195">
        <f>IF(F668=5,別表２!$E$4,0)</f>
        <v>0</v>
      </c>
      <c r="K668" s="195">
        <f>VLOOKUP($F668,別表３!$B$9:$I$14,5,FALSE)</f>
        <v>0</v>
      </c>
      <c r="L668" s="240" t="str">
        <f>IF(F668="","",VLOOKUP(F668,別表３!$B$9:$D$14,3,FALSE))</f>
        <v/>
      </c>
      <c r="M668" s="98"/>
      <c r="N668" s="98"/>
      <c r="O668" s="241">
        <f t="shared" si="5"/>
        <v>0</v>
      </c>
      <c r="P668" s="7">
        <f t="shared" si="75"/>
        <v>0</v>
      </c>
      <c r="Q668" s="7">
        <f t="shared" si="6"/>
        <v>0</v>
      </c>
      <c r="R668" s="7">
        <f t="shared" si="8"/>
        <v>0</v>
      </c>
      <c r="S668" s="7" t="str">
        <f t="shared" si="9"/>
        <v/>
      </c>
      <c r="T668" s="7" t="str">
        <f t="shared" si="10"/>
        <v/>
      </c>
    </row>
    <row r="669" spans="1:20" ht="15.95" hidden="1" customHeight="1">
      <c r="A669" s="239" t="s">
        <v>1813</v>
      </c>
      <c r="B669" s="105"/>
      <c r="C669" s="108"/>
      <c r="D669" s="108"/>
      <c r="E669" s="109"/>
      <c r="F669" s="109"/>
      <c r="G669" s="195">
        <f>VLOOKUP(E669,別表３!$B$9:$I$14,7,FALSE)</f>
        <v>0</v>
      </c>
      <c r="H669" s="195">
        <f>VLOOKUP($F669,別表３!$B$9:$I$14,7,FALSE)</f>
        <v>0</v>
      </c>
      <c r="I669" s="195">
        <f>VLOOKUP($F669,別表３!$B$9:$I$14,7,FALSE)</f>
        <v>0</v>
      </c>
      <c r="J669" s="195">
        <f>IF(F669=5,別表２!$E$4,0)</f>
        <v>0</v>
      </c>
      <c r="K669" s="195">
        <f>VLOOKUP($F669,別表３!$B$9:$I$14,5,FALSE)</f>
        <v>0</v>
      </c>
      <c r="L669" s="240" t="str">
        <f>IF(F669="","",VLOOKUP(F669,別表３!$B$9:$D$14,3,FALSE))</f>
        <v/>
      </c>
      <c r="M669" s="98"/>
      <c r="N669" s="98"/>
      <c r="O669" s="241">
        <f t="shared" si="5"/>
        <v>0</v>
      </c>
      <c r="P669" s="7">
        <f t="shared" si="75"/>
        <v>0</v>
      </c>
      <c r="Q669" s="7">
        <f t="shared" si="6"/>
        <v>0</v>
      </c>
      <c r="R669" s="7">
        <f t="shared" si="8"/>
        <v>0</v>
      </c>
      <c r="S669" s="7" t="str">
        <f t="shared" si="9"/>
        <v/>
      </c>
      <c r="T669" s="7" t="str">
        <f t="shared" si="10"/>
        <v/>
      </c>
    </row>
    <row r="670" spans="1:20" ht="15.95" hidden="1" customHeight="1">
      <c r="A670" s="239" t="s">
        <v>1814</v>
      </c>
      <c r="B670" s="105"/>
      <c r="C670" s="108"/>
      <c r="D670" s="108"/>
      <c r="E670" s="109"/>
      <c r="F670" s="109"/>
      <c r="G670" s="195">
        <f>VLOOKUP(E670,別表３!$B$9:$I$14,7,FALSE)</f>
        <v>0</v>
      </c>
      <c r="H670" s="195">
        <f>VLOOKUP($F670,別表３!$B$9:$I$14,7,FALSE)</f>
        <v>0</v>
      </c>
      <c r="I670" s="195">
        <f>VLOOKUP($F670,別表３!$B$9:$I$14,7,FALSE)</f>
        <v>0</v>
      </c>
      <c r="J670" s="195">
        <f>IF(F670=5,別表２!$E$4,0)</f>
        <v>0</v>
      </c>
      <c r="K670" s="195">
        <f>VLOOKUP($F670,別表３!$B$9:$I$14,5,FALSE)</f>
        <v>0</v>
      </c>
      <c r="L670" s="240" t="str">
        <f>IF(F670="","",VLOOKUP(F670,別表３!$B$9:$D$14,3,FALSE))</f>
        <v/>
      </c>
      <c r="M670" s="98"/>
      <c r="N670" s="98"/>
      <c r="O670" s="241">
        <f t="shared" si="5"/>
        <v>0</v>
      </c>
      <c r="P670" s="7">
        <f t="shared" si="75"/>
        <v>0</v>
      </c>
      <c r="Q670" s="7">
        <f t="shared" si="6"/>
        <v>0</v>
      </c>
      <c r="R670" s="7">
        <f t="shared" si="8"/>
        <v>0</v>
      </c>
      <c r="S670" s="7" t="str">
        <f t="shared" si="9"/>
        <v/>
      </c>
      <c r="T670" s="7" t="str">
        <f t="shared" si="10"/>
        <v/>
      </c>
    </row>
    <row r="671" spans="1:20" ht="15.95" hidden="1" customHeight="1">
      <c r="A671" s="239" t="s">
        <v>1815</v>
      </c>
      <c r="B671" s="105"/>
      <c r="C671" s="108"/>
      <c r="D671" s="108"/>
      <c r="E671" s="109"/>
      <c r="F671" s="109"/>
      <c r="G671" s="195">
        <f>VLOOKUP(E671,別表３!$B$9:$I$14,7,FALSE)</f>
        <v>0</v>
      </c>
      <c r="H671" s="195">
        <f>VLOOKUP($F671,別表３!$B$9:$I$14,7,FALSE)</f>
        <v>0</v>
      </c>
      <c r="I671" s="195">
        <f>VLOOKUP($F671,別表３!$B$9:$I$14,7,FALSE)</f>
        <v>0</v>
      </c>
      <c r="J671" s="195">
        <f>IF(F671=5,別表２!$E$4,0)</f>
        <v>0</v>
      </c>
      <c r="K671" s="195">
        <f>VLOOKUP($F671,別表３!$B$9:$I$14,5,FALSE)</f>
        <v>0</v>
      </c>
      <c r="L671" s="240" t="str">
        <f>IF(F671="","",VLOOKUP(F671,別表３!$B$9:$D$14,3,FALSE))</f>
        <v/>
      </c>
      <c r="M671" s="98"/>
      <c r="N671" s="98"/>
      <c r="O671" s="241">
        <f t="shared" si="5"/>
        <v>0</v>
      </c>
      <c r="P671" s="7">
        <f t="shared" si="75"/>
        <v>0</v>
      </c>
      <c r="Q671" s="7">
        <f t="shared" si="6"/>
        <v>0</v>
      </c>
      <c r="R671" s="7">
        <f t="shared" si="8"/>
        <v>0</v>
      </c>
      <c r="S671" s="7" t="str">
        <f t="shared" si="9"/>
        <v/>
      </c>
      <c r="T671" s="7" t="str">
        <f t="shared" si="10"/>
        <v/>
      </c>
    </row>
    <row r="672" spans="1:20" ht="15.95" hidden="1" customHeight="1">
      <c r="A672" s="239" t="s">
        <v>1816</v>
      </c>
      <c r="B672" s="105"/>
      <c r="C672" s="108"/>
      <c r="D672" s="108"/>
      <c r="E672" s="109"/>
      <c r="F672" s="109"/>
      <c r="G672" s="195">
        <f>VLOOKUP(E672,別表３!$B$9:$I$14,7,FALSE)</f>
        <v>0</v>
      </c>
      <c r="H672" s="195">
        <f>VLOOKUP($F672,別表３!$B$9:$I$14,7,FALSE)</f>
        <v>0</v>
      </c>
      <c r="I672" s="195">
        <f>VLOOKUP($F672,別表３!$B$9:$I$14,7,FALSE)</f>
        <v>0</v>
      </c>
      <c r="J672" s="195">
        <f>IF(F672=5,別表２!$E$4,0)</f>
        <v>0</v>
      </c>
      <c r="K672" s="195">
        <f>VLOOKUP($F672,別表３!$B$9:$I$14,5,FALSE)</f>
        <v>0</v>
      </c>
      <c r="L672" s="240" t="str">
        <f>IF(F672="","",VLOOKUP(F672,別表３!$B$9:$D$14,3,FALSE))</f>
        <v/>
      </c>
      <c r="M672" s="98"/>
      <c r="N672" s="98"/>
      <c r="O672" s="241">
        <f t="shared" si="5"/>
        <v>0</v>
      </c>
      <c r="P672" s="7">
        <f t="shared" si="75"/>
        <v>0</v>
      </c>
      <c r="Q672" s="7">
        <f t="shared" si="6"/>
        <v>0</v>
      </c>
      <c r="R672" s="7">
        <f t="shared" si="8"/>
        <v>0</v>
      </c>
      <c r="S672" s="7" t="str">
        <f t="shared" si="9"/>
        <v/>
      </c>
      <c r="T672" s="7" t="str">
        <f t="shared" si="10"/>
        <v/>
      </c>
    </row>
    <row r="673" spans="1:20" ht="15.95" hidden="1" customHeight="1">
      <c r="A673" s="239" t="s">
        <v>1817</v>
      </c>
      <c r="B673" s="105"/>
      <c r="C673" s="108"/>
      <c r="D673" s="108"/>
      <c r="E673" s="109"/>
      <c r="F673" s="109"/>
      <c r="G673" s="195">
        <f>VLOOKUP(E673,別表３!$B$9:$I$14,7,FALSE)</f>
        <v>0</v>
      </c>
      <c r="H673" s="195">
        <f>VLOOKUP($F673,別表３!$B$9:$I$14,7,FALSE)</f>
        <v>0</v>
      </c>
      <c r="I673" s="195">
        <f>VLOOKUP($F673,別表３!$B$9:$I$14,7,FALSE)</f>
        <v>0</v>
      </c>
      <c r="J673" s="195">
        <f>IF(F673=5,別表２!$E$4,0)</f>
        <v>0</v>
      </c>
      <c r="K673" s="195">
        <f>VLOOKUP($F673,別表３!$B$9:$I$14,5,FALSE)</f>
        <v>0</v>
      </c>
      <c r="L673" s="240" t="str">
        <f>IF(F673="","",VLOOKUP(F673,別表３!$B$9:$D$14,3,FALSE))</f>
        <v/>
      </c>
      <c r="M673" s="98"/>
      <c r="N673" s="98"/>
      <c r="O673" s="241">
        <f t="shared" si="5"/>
        <v>0</v>
      </c>
      <c r="P673" s="7">
        <f t="shared" si="75"/>
        <v>0</v>
      </c>
      <c r="Q673" s="7">
        <f t="shared" si="6"/>
        <v>0</v>
      </c>
      <c r="R673" s="7">
        <f t="shared" si="8"/>
        <v>0</v>
      </c>
      <c r="S673" s="7" t="str">
        <f t="shared" si="9"/>
        <v/>
      </c>
      <c r="T673" s="7" t="str">
        <f t="shared" si="10"/>
        <v/>
      </c>
    </row>
    <row r="674" spans="1:20" ht="15.95" hidden="1" customHeight="1">
      <c r="A674" s="239" t="s">
        <v>1818</v>
      </c>
      <c r="B674" s="105"/>
      <c r="C674" s="108"/>
      <c r="D674" s="108"/>
      <c r="E674" s="109"/>
      <c r="F674" s="109"/>
      <c r="G674" s="195">
        <f>VLOOKUP(E674,別表３!$B$9:$I$14,7,FALSE)</f>
        <v>0</v>
      </c>
      <c r="H674" s="195">
        <f>VLOOKUP($F674,別表３!$B$9:$I$14,7,FALSE)</f>
        <v>0</v>
      </c>
      <c r="I674" s="195">
        <f>VLOOKUP($F674,別表３!$B$9:$I$14,7,FALSE)</f>
        <v>0</v>
      </c>
      <c r="J674" s="195">
        <f>IF(F674=5,別表２!$E$4,0)</f>
        <v>0</v>
      </c>
      <c r="K674" s="195">
        <f>VLOOKUP($F674,別表３!$B$9:$I$14,5,FALSE)</f>
        <v>0</v>
      </c>
      <c r="L674" s="240" t="str">
        <f>IF(F674="","",VLOOKUP(F674,別表３!$B$9:$D$14,3,FALSE))</f>
        <v/>
      </c>
      <c r="M674" s="98"/>
      <c r="N674" s="98"/>
      <c r="O674" s="241">
        <f t="shared" si="5"/>
        <v>0</v>
      </c>
      <c r="P674" s="7">
        <f>IF(E674=5,G674,0)</f>
        <v>0</v>
      </c>
      <c r="Q674" s="7">
        <f t="shared" si="6"/>
        <v>0</v>
      </c>
      <c r="R674" s="7">
        <f t="shared" si="8"/>
        <v>0</v>
      </c>
      <c r="S674" s="7" t="str">
        <f t="shared" si="9"/>
        <v/>
      </c>
      <c r="T674" s="7" t="str">
        <f t="shared" si="10"/>
        <v/>
      </c>
    </row>
    <row r="675" spans="1:20" s="223" customFormat="1" ht="15.95" hidden="1" customHeight="1">
      <c r="A675" s="239" t="s">
        <v>1819</v>
      </c>
      <c r="B675" s="105"/>
      <c r="C675" s="108"/>
      <c r="D675" s="108"/>
      <c r="E675" s="108"/>
      <c r="F675" s="108"/>
      <c r="G675" s="243">
        <f>VLOOKUP(E675,別表３!$B$9:$I$14,7,FALSE)</f>
        <v>0</v>
      </c>
      <c r="H675" s="243">
        <f>VLOOKUP($F675,別表３!$B$9:$I$14,7,FALSE)</f>
        <v>0</v>
      </c>
      <c r="I675" s="243">
        <f>VLOOKUP($F675,別表３!$B$9:$I$14,7,FALSE)</f>
        <v>0</v>
      </c>
      <c r="J675" s="243">
        <f>IF(F675=5,別表２!$E$4,0)</f>
        <v>0</v>
      </c>
      <c r="K675" s="243">
        <f>VLOOKUP($F675,別表３!$B$9:$I$14,5,FALSE)</f>
        <v>0</v>
      </c>
      <c r="L675" s="244" t="str">
        <f>IF(F675="","",VLOOKUP(F675,別表３!$B$9:$D$14,3,FALSE))</f>
        <v/>
      </c>
      <c r="M675" s="103"/>
      <c r="N675" s="103"/>
      <c r="O675" s="245">
        <f t="shared" si="5"/>
        <v>0</v>
      </c>
      <c r="P675" s="7">
        <f t="shared" ref="P675:P695" si="76">IF(E675=5,G675,0)</f>
        <v>0</v>
      </c>
      <c r="Q675" s="7">
        <f t="shared" si="6"/>
        <v>0</v>
      </c>
      <c r="R675" s="7">
        <f t="shared" si="8"/>
        <v>0</v>
      </c>
      <c r="S675" s="7" t="str">
        <f t="shared" si="9"/>
        <v/>
      </c>
      <c r="T675" s="7" t="str">
        <f t="shared" si="10"/>
        <v/>
      </c>
    </row>
    <row r="676" spans="1:20" s="223" customFormat="1" ht="15.95" hidden="1" customHeight="1">
      <c r="A676" s="239" t="s">
        <v>1820</v>
      </c>
      <c r="B676" s="105"/>
      <c r="C676" s="108"/>
      <c r="D676" s="108"/>
      <c r="E676" s="108"/>
      <c r="F676" s="108"/>
      <c r="G676" s="243">
        <f>VLOOKUP(E676,別表３!$B$9:$I$14,7,FALSE)</f>
        <v>0</v>
      </c>
      <c r="H676" s="243">
        <f>VLOOKUP($F676,別表３!$B$9:$I$14,7,FALSE)</f>
        <v>0</v>
      </c>
      <c r="I676" s="243">
        <f>VLOOKUP($F676,別表３!$B$9:$I$14,7,FALSE)</f>
        <v>0</v>
      </c>
      <c r="J676" s="243">
        <f>IF(F676=5,別表２!$E$4,0)</f>
        <v>0</v>
      </c>
      <c r="K676" s="243">
        <f>VLOOKUP($F676,別表３!$B$9:$I$14,5,FALSE)</f>
        <v>0</v>
      </c>
      <c r="L676" s="244" t="str">
        <f>IF(F676="","",VLOOKUP(F676,別表３!$B$9:$D$14,3,FALSE))</f>
        <v/>
      </c>
      <c r="M676" s="103"/>
      <c r="N676" s="103"/>
      <c r="O676" s="245">
        <f t="shared" si="5"/>
        <v>0</v>
      </c>
      <c r="P676" s="7">
        <f t="shared" si="76"/>
        <v>0</v>
      </c>
      <c r="Q676" s="7">
        <f t="shared" si="6"/>
        <v>0</v>
      </c>
      <c r="R676" s="7">
        <f t="shared" si="8"/>
        <v>0</v>
      </c>
      <c r="S676" s="7" t="str">
        <f t="shared" si="9"/>
        <v/>
      </c>
      <c r="T676" s="7" t="str">
        <f t="shared" si="10"/>
        <v/>
      </c>
    </row>
    <row r="677" spans="1:20" s="223" customFormat="1" ht="15.95" hidden="1" customHeight="1">
      <c r="A677" s="239" t="s">
        <v>1821</v>
      </c>
      <c r="B677" s="105"/>
      <c r="C677" s="110"/>
      <c r="D677" s="110"/>
      <c r="E677" s="108"/>
      <c r="F677" s="108"/>
      <c r="G677" s="243">
        <f>VLOOKUP(E677,別表３!$B$9:$I$14,7,FALSE)</f>
        <v>0</v>
      </c>
      <c r="H677" s="243">
        <f>VLOOKUP($F677,別表３!$B$9:$I$14,7,FALSE)</f>
        <v>0</v>
      </c>
      <c r="I677" s="243">
        <f>VLOOKUP($F677,別表３!$B$9:$I$14,7,FALSE)</f>
        <v>0</v>
      </c>
      <c r="J677" s="243">
        <f>IF(F677=5,別表２!$E$4,0)</f>
        <v>0</v>
      </c>
      <c r="K677" s="243">
        <f>VLOOKUP($F677,別表３!$B$9:$I$14,5,FALSE)</f>
        <v>0</v>
      </c>
      <c r="L677" s="244" t="str">
        <f>IF(F677="","",VLOOKUP(F677,別表３!$B$9:$D$14,3,FALSE))</f>
        <v/>
      </c>
      <c r="M677" s="103"/>
      <c r="N677" s="103"/>
      <c r="O677" s="245">
        <f t="shared" si="5"/>
        <v>0</v>
      </c>
      <c r="P677" s="7">
        <f t="shared" si="76"/>
        <v>0</v>
      </c>
      <c r="Q677" s="7">
        <f t="shared" si="6"/>
        <v>0</v>
      </c>
      <c r="R677" s="7">
        <f t="shared" si="8"/>
        <v>0</v>
      </c>
      <c r="S677" s="7" t="str">
        <f t="shared" si="9"/>
        <v/>
      </c>
      <c r="T677" s="7" t="str">
        <f t="shared" si="10"/>
        <v/>
      </c>
    </row>
    <row r="678" spans="1:20" s="223" customFormat="1" ht="15.95" hidden="1" customHeight="1">
      <c r="A678" s="239" t="s">
        <v>1822</v>
      </c>
      <c r="B678" s="105"/>
      <c r="C678" s="108"/>
      <c r="D678" s="108"/>
      <c r="E678" s="108"/>
      <c r="F678" s="108"/>
      <c r="G678" s="243">
        <f>VLOOKUP(E678,別表３!$B$9:$I$14,7,FALSE)</f>
        <v>0</v>
      </c>
      <c r="H678" s="243">
        <f>VLOOKUP($F678,別表３!$B$9:$I$14,7,FALSE)</f>
        <v>0</v>
      </c>
      <c r="I678" s="243">
        <f>VLOOKUP($F678,別表３!$B$9:$I$14,7,FALSE)</f>
        <v>0</v>
      </c>
      <c r="J678" s="243">
        <f>IF(F678=5,別表２!$E$4,0)</f>
        <v>0</v>
      </c>
      <c r="K678" s="243">
        <f>VLOOKUP($F678,別表３!$B$9:$I$14,5,FALSE)</f>
        <v>0</v>
      </c>
      <c r="L678" s="244" t="str">
        <f>IF(F678="","",VLOOKUP(F678,別表３!$B$9:$D$14,3,FALSE))</f>
        <v/>
      </c>
      <c r="M678" s="103"/>
      <c r="N678" s="103"/>
      <c r="O678" s="245">
        <f t="shared" si="5"/>
        <v>0</v>
      </c>
      <c r="P678" s="7">
        <f t="shared" si="76"/>
        <v>0</v>
      </c>
      <c r="Q678" s="7">
        <f t="shared" si="6"/>
        <v>0</v>
      </c>
      <c r="R678" s="7">
        <f t="shared" si="8"/>
        <v>0</v>
      </c>
      <c r="S678" s="7" t="str">
        <f t="shared" si="9"/>
        <v/>
      </c>
      <c r="T678" s="7" t="str">
        <f t="shared" si="10"/>
        <v/>
      </c>
    </row>
    <row r="679" spans="1:20" ht="15.95" hidden="1" customHeight="1">
      <c r="A679" s="239" t="s">
        <v>1823</v>
      </c>
      <c r="B679" s="105"/>
      <c r="C679" s="108"/>
      <c r="D679" s="108"/>
      <c r="E679" s="109"/>
      <c r="F679" s="109"/>
      <c r="G679" s="195">
        <f>VLOOKUP(E679,別表３!$B$9:$I$14,7,FALSE)</f>
        <v>0</v>
      </c>
      <c r="H679" s="195">
        <f>VLOOKUP($F679,別表３!$B$9:$I$14,7,FALSE)</f>
        <v>0</v>
      </c>
      <c r="I679" s="195">
        <f>VLOOKUP($F679,別表３!$B$9:$I$14,7,FALSE)</f>
        <v>0</v>
      </c>
      <c r="J679" s="195">
        <f>IF(F679=5,別表２!$E$4,0)</f>
        <v>0</v>
      </c>
      <c r="K679" s="195">
        <f>VLOOKUP($F679,別表３!$B$9:$I$14,5,FALSE)</f>
        <v>0</v>
      </c>
      <c r="L679" s="240" t="str">
        <f>IF(F679="","",VLOOKUP(F679,別表３!$B$9:$D$14,3,FALSE))</f>
        <v/>
      </c>
      <c r="M679" s="98"/>
      <c r="N679" s="98"/>
      <c r="O679" s="241">
        <f t="shared" si="5"/>
        <v>0</v>
      </c>
      <c r="P679" s="7">
        <f t="shared" si="76"/>
        <v>0</v>
      </c>
      <c r="Q679" s="7">
        <f t="shared" si="6"/>
        <v>0</v>
      </c>
      <c r="R679" s="7">
        <f t="shared" si="8"/>
        <v>0</v>
      </c>
      <c r="S679" s="7" t="str">
        <f t="shared" si="9"/>
        <v/>
      </c>
      <c r="T679" s="7" t="str">
        <f t="shared" si="10"/>
        <v/>
      </c>
    </row>
    <row r="680" spans="1:20" ht="15.95" hidden="1" customHeight="1">
      <c r="A680" s="239" t="s">
        <v>1824</v>
      </c>
      <c r="B680" s="105"/>
      <c r="C680" s="108"/>
      <c r="D680" s="108"/>
      <c r="E680" s="109"/>
      <c r="F680" s="109"/>
      <c r="G680" s="195">
        <f>VLOOKUP(E680,別表３!$B$9:$I$14,7,FALSE)</f>
        <v>0</v>
      </c>
      <c r="H680" s="195">
        <f>VLOOKUP($F680,別表３!$B$9:$I$14,7,FALSE)</f>
        <v>0</v>
      </c>
      <c r="I680" s="195">
        <f>VLOOKUP($F680,別表３!$B$9:$I$14,7,FALSE)</f>
        <v>0</v>
      </c>
      <c r="J680" s="195">
        <f>IF(F680=5,別表２!$E$4,0)</f>
        <v>0</v>
      </c>
      <c r="K680" s="195">
        <f>VLOOKUP($F680,別表３!$B$9:$I$14,5,FALSE)</f>
        <v>0</v>
      </c>
      <c r="L680" s="240" t="str">
        <f>IF(F680="","",VLOOKUP(F680,別表３!$B$9:$D$14,3,FALSE))</f>
        <v/>
      </c>
      <c r="M680" s="98"/>
      <c r="N680" s="98"/>
      <c r="O680" s="241">
        <f t="shared" si="5"/>
        <v>0</v>
      </c>
      <c r="P680" s="7">
        <f t="shared" si="76"/>
        <v>0</v>
      </c>
      <c r="Q680" s="7">
        <f t="shared" si="6"/>
        <v>0</v>
      </c>
      <c r="R680" s="7">
        <f t="shared" si="8"/>
        <v>0</v>
      </c>
      <c r="S680" s="7" t="str">
        <f t="shared" si="9"/>
        <v/>
      </c>
      <c r="T680" s="7" t="str">
        <f t="shared" si="10"/>
        <v/>
      </c>
    </row>
    <row r="681" spans="1:20" ht="15.95" hidden="1" customHeight="1">
      <c r="A681" s="239" t="s">
        <v>1825</v>
      </c>
      <c r="B681" s="105"/>
      <c r="C681" s="108"/>
      <c r="D681" s="108"/>
      <c r="E681" s="109"/>
      <c r="F681" s="109"/>
      <c r="G681" s="195">
        <f>VLOOKUP(E681,別表３!$B$9:$I$14,7,FALSE)</f>
        <v>0</v>
      </c>
      <c r="H681" s="195">
        <f>VLOOKUP($F681,別表３!$B$9:$I$14,7,FALSE)</f>
        <v>0</v>
      </c>
      <c r="I681" s="195">
        <f>VLOOKUP($F681,別表３!$B$9:$I$14,7,FALSE)</f>
        <v>0</v>
      </c>
      <c r="J681" s="195">
        <f>IF(F681=5,別表２!$E$4,0)</f>
        <v>0</v>
      </c>
      <c r="K681" s="195">
        <f>VLOOKUP($F681,別表３!$B$9:$I$14,5,FALSE)</f>
        <v>0</v>
      </c>
      <c r="L681" s="240" t="str">
        <f>IF(F681="","",VLOOKUP(F681,別表３!$B$9:$D$14,3,FALSE))</f>
        <v/>
      </c>
      <c r="M681" s="98"/>
      <c r="N681" s="98"/>
      <c r="O681" s="241">
        <f t="shared" si="5"/>
        <v>0</v>
      </c>
      <c r="P681" s="7">
        <f t="shared" si="76"/>
        <v>0</v>
      </c>
      <c r="Q681" s="7">
        <f t="shared" si="6"/>
        <v>0</v>
      </c>
      <c r="R681" s="7">
        <f t="shared" si="8"/>
        <v>0</v>
      </c>
      <c r="S681" s="7" t="str">
        <f t="shared" si="9"/>
        <v/>
      </c>
      <c r="T681" s="7" t="str">
        <f t="shared" si="10"/>
        <v/>
      </c>
    </row>
    <row r="682" spans="1:20" ht="15.95" hidden="1" customHeight="1">
      <c r="A682" s="239" t="s">
        <v>1826</v>
      </c>
      <c r="B682" s="105"/>
      <c r="C682" s="108"/>
      <c r="D682" s="108"/>
      <c r="E682" s="109"/>
      <c r="F682" s="109"/>
      <c r="G682" s="195">
        <f>VLOOKUP(E682,別表３!$B$9:$I$14,7,FALSE)</f>
        <v>0</v>
      </c>
      <c r="H682" s="195">
        <f>VLOOKUP($F682,別表３!$B$9:$I$14,7,FALSE)</f>
        <v>0</v>
      </c>
      <c r="I682" s="195">
        <f>VLOOKUP($F682,別表３!$B$9:$I$14,7,FALSE)</f>
        <v>0</v>
      </c>
      <c r="J682" s="195">
        <f>IF(F682=5,別表２!$E$4,0)</f>
        <v>0</v>
      </c>
      <c r="K682" s="195">
        <f>VLOOKUP($F682,別表３!$B$9:$I$14,5,FALSE)</f>
        <v>0</v>
      </c>
      <c r="L682" s="240" t="str">
        <f>IF(F682="","",VLOOKUP(F682,別表３!$B$9:$D$14,3,FALSE))</f>
        <v/>
      </c>
      <c r="M682" s="98"/>
      <c r="N682" s="98"/>
      <c r="O682" s="241">
        <f t="shared" si="5"/>
        <v>0</v>
      </c>
      <c r="P682" s="7">
        <f t="shared" si="76"/>
        <v>0</v>
      </c>
      <c r="Q682" s="7">
        <f t="shared" si="6"/>
        <v>0</v>
      </c>
      <c r="R682" s="7">
        <f t="shared" si="8"/>
        <v>0</v>
      </c>
      <c r="S682" s="7" t="str">
        <f t="shared" si="9"/>
        <v/>
      </c>
      <c r="T682" s="7" t="str">
        <f t="shared" si="10"/>
        <v/>
      </c>
    </row>
    <row r="683" spans="1:20" ht="15.95" hidden="1" customHeight="1">
      <c r="A683" s="239" t="s">
        <v>1827</v>
      </c>
      <c r="B683" s="105"/>
      <c r="C683" s="108"/>
      <c r="D683" s="108"/>
      <c r="E683" s="109"/>
      <c r="F683" s="109"/>
      <c r="G683" s="195">
        <f>VLOOKUP(E683,別表３!$B$9:$I$14,7,FALSE)</f>
        <v>0</v>
      </c>
      <c r="H683" s="195">
        <f>VLOOKUP($F683,別表３!$B$9:$I$14,7,FALSE)</f>
        <v>0</v>
      </c>
      <c r="I683" s="195">
        <f>VLOOKUP($F683,別表３!$B$9:$I$14,7,FALSE)</f>
        <v>0</v>
      </c>
      <c r="J683" s="195">
        <f>IF(F683=5,別表２!$E$4,0)</f>
        <v>0</v>
      </c>
      <c r="K683" s="195">
        <f>VLOOKUP($F683,別表３!$B$9:$I$14,5,FALSE)</f>
        <v>0</v>
      </c>
      <c r="L683" s="240" t="str">
        <f>IF(F683="","",VLOOKUP(F683,別表３!$B$9:$D$14,3,FALSE))</f>
        <v/>
      </c>
      <c r="M683" s="98"/>
      <c r="N683" s="98"/>
      <c r="O683" s="241">
        <f t="shared" si="5"/>
        <v>0</v>
      </c>
      <c r="P683" s="7">
        <f t="shared" si="76"/>
        <v>0</v>
      </c>
      <c r="Q683" s="7">
        <f t="shared" si="6"/>
        <v>0</v>
      </c>
      <c r="R683" s="7">
        <f t="shared" si="8"/>
        <v>0</v>
      </c>
      <c r="S683" s="7" t="str">
        <f t="shared" si="9"/>
        <v/>
      </c>
      <c r="T683" s="7" t="str">
        <f t="shared" si="10"/>
        <v/>
      </c>
    </row>
    <row r="684" spans="1:20" ht="15.95" hidden="1" customHeight="1">
      <c r="A684" s="239" t="s">
        <v>1828</v>
      </c>
      <c r="B684" s="105"/>
      <c r="C684" s="108"/>
      <c r="D684" s="108"/>
      <c r="E684" s="109"/>
      <c r="F684" s="109"/>
      <c r="G684" s="195">
        <f>VLOOKUP(E684,別表３!$B$9:$I$14,7,FALSE)</f>
        <v>0</v>
      </c>
      <c r="H684" s="195">
        <f>VLOOKUP($F684,別表３!$B$9:$I$14,7,FALSE)</f>
        <v>0</v>
      </c>
      <c r="I684" s="195">
        <f>VLOOKUP($F684,別表３!$B$9:$I$14,7,FALSE)</f>
        <v>0</v>
      </c>
      <c r="J684" s="195">
        <f>IF(F684=5,別表２!$E$4,0)</f>
        <v>0</v>
      </c>
      <c r="K684" s="195">
        <f>VLOOKUP($F684,別表３!$B$9:$I$14,5,FALSE)</f>
        <v>0</v>
      </c>
      <c r="L684" s="240" t="str">
        <f>IF(F684="","",VLOOKUP(F684,別表３!$B$9:$D$14,3,FALSE))</f>
        <v/>
      </c>
      <c r="M684" s="98"/>
      <c r="N684" s="98"/>
      <c r="O684" s="241">
        <f t="shared" si="5"/>
        <v>0</v>
      </c>
      <c r="P684" s="7">
        <f t="shared" si="76"/>
        <v>0</v>
      </c>
      <c r="Q684" s="7">
        <f t="shared" si="6"/>
        <v>0</v>
      </c>
      <c r="R684" s="7">
        <f t="shared" si="8"/>
        <v>0</v>
      </c>
      <c r="S684" s="7" t="str">
        <f t="shared" si="9"/>
        <v/>
      </c>
      <c r="T684" s="7" t="str">
        <f t="shared" si="10"/>
        <v/>
      </c>
    </row>
    <row r="685" spans="1:20" ht="15.95" hidden="1" customHeight="1">
      <c r="A685" s="239" t="s">
        <v>1829</v>
      </c>
      <c r="B685" s="105"/>
      <c r="C685" s="109"/>
      <c r="D685" s="109"/>
      <c r="E685" s="109"/>
      <c r="F685" s="109"/>
      <c r="G685" s="195">
        <f>VLOOKUP(E685,別表３!$B$9:$I$14,7,FALSE)</f>
        <v>0</v>
      </c>
      <c r="H685" s="195">
        <f>VLOOKUP($F685,別表３!$B$9:$I$14,7,FALSE)</f>
        <v>0</v>
      </c>
      <c r="I685" s="195">
        <f>VLOOKUP($F685,別表３!$B$9:$I$14,7,FALSE)</f>
        <v>0</v>
      </c>
      <c r="J685" s="195">
        <f>IF(F685=5,別表２!$E$4,0)</f>
        <v>0</v>
      </c>
      <c r="K685" s="195">
        <f>VLOOKUP($F685,別表３!$B$9:$I$14,5,FALSE)</f>
        <v>0</v>
      </c>
      <c r="L685" s="240" t="str">
        <f>IF(F685="","",VLOOKUP(F685,別表３!$B$9:$D$14,3,FALSE))</f>
        <v/>
      </c>
      <c r="M685" s="98"/>
      <c r="N685" s="98"/>
      <c r="O685" s="241">
        <f t="shared" si="5"/>
        <v>0</v>
      </c>
      <c r="P685" s="7">
        <f t="shared" si="76"/>
        <v>0</v>
      </c>
      <c r="Q685" s="7">
        <f t="shared" si="6"/>
        <v>0</v>
      </c>
      <c r="R685" s="7">
        <f t="shared" si="8"/>
        <v>0</v>
      </c>
      <c r="S685" s="7" t="str">
        <f t="shared" si="9"/>
        <v/>
      </c>
      <c r="T685" s="7" t="str">
        <f t="shared" si="10"/>
        <v/>
      </c>
    </row>
    <row r="686" spans="1:20" ht="15.95" hidden="1" customHeight="1">
      <c r="A686" s="239" t="s">
        <v>1830</v>
      </c>
      <c r="B686" s="105"/>
      <c r="C686" s="109"/>
      <c r="D686" s="109"/>
      <c r="E686" s="109"/>
      <c r="F686" s="109"/>
      <c r="G686" s="195">
        <f>VLOOKUP(E686,別表３!$B$9:$I$14,7,FALSE)</f>
        <v>0</v>
      </c>
      <c r="H686" s="195">
        <f>VLOOKUP($F686,別表３!$B$9:$I$14,7,FALSE)</f>
        <v>0</v>
      </c>
      <c r="I686" s="195">
        <f>VLOOKUP($F686,別表３!$B$9:$I$14,7,FALSE)</f>
        <v>0</v>
      </c>
      <c r="J686" s="195">
        <f>IF(F686=5,別表２!$E$4,0)</f>
        <v>0</v>
      </c>
      <c r="K686" s="195">
        <f>VLOOKUP($F686,別表３!$B$9:$I$14,5,FALSE)</f>
        <v>0</v>
      </c>
      <c r="L686" s="240" t="str">
        <f>IF(F686="","",VLOOKUP(F686,別表３!$B$9:$D$14,3,FALSE))</f>
        <v/>
      </c>
      <c r="M686" s="98"/>
      <c r="N686" s="98"/>
      <c r="O686" s="241">
        <f t="shared" si="5"/>
        <v>0</v>
      </c>
      <c r="P686" s="7">
        <f t="shared" si="76"/>
        <v>0</v>
      </c>
      <c r="Q686" s="7">
        <f t="shared" si="6"/>
        <v>0</v>
      </c>
      <c r="R686" s="7">
        <f t="shared" si="8"/>
        <v>0</v>
      </c>
      <c r="S686" s="7" t="str">
        <f t="shared" si="9"/>
        <v/>
      </c>
      <c r="T686" s="7" t="str">
        <f t="shared" si="10"/>
        <v/>
      </c>
    </row>
    <row r="687" spans="1:20" ht="15.95" hidden="1" customHeight="1">
      <c r="A687" s="239" t="s">
        <v>1831</v>
      </c>
      <c r="B687" s="105"/>
      <c r="C687" s="109"/>
      <c r="D687" s="109"/>
      <c r="E687" s="109"/>
      <c r="F687" s="109"/>
      <c r="G687" s="195">
        <f>VLOOKUP(E687,別表３!$B$9:$I$14,7,FALSE)</f>
        <v>0</v>
      </c>
      <c r="H687" s="195">
        <f>VLOOKUP($F687,別表３!$B$9:$I$14,7,FALSE)</f>
        <v>0</v>
      </c>
      <c r="I687" s="195">
        <f>VLOOKUP($F687,別表３!$B$9:$I$14,7,FALSE)</f>
        <v>0</v>
      </c>
      <c r="J687" s="195">
        <f>IF(F687=5,別表２!$E$4,0)</f>
        <v>0</v>
      </c>
      <c r="K687" s="195">
        <f>VLOOKUP($F687,別表３!$B$9:$I$14,5,FALSE)</f>
        <v>0</v>
      </c>
      <c r="L687" s="240" t="str">
        <f>IF(F687="","",VLOOKUP(F687,別表３!$B$9:$D$14,3,FALSE))</f>
        <v/>
      </c>
      <c r="M687" s="98"/>
      <c r="N687" s="98"/>
      <c r="O687" s="241">
        <f t="shared" si="5"/>
        <v>0</v>
      </c>
      <c r="P687" s="7">
        <f t="shared" si="76"/>
        <v>0</v>
      </c>
      <c r="Q687" s="7">
        <f t="shared" si="6"/>
        <v>0</v>
      </c>
      <c r="R687" s="7">
        <f t="shared" si="8"/>
        <v>0</v>
      </c>
      <c r="S687" s="7" t="str">
        <f t="shared" si="9"/>
        <v/>
      </c>
      <c r="T687" s="7" t="str">
        <f t="shared" si="10"/>
        <v/>
      </c>
    </row>
    <row r="688" spans="1:20" ht="15.95" hidden="1" customHeight="1">
      <c r="A688" s="239" t="s">
        <v>1832</v>
      </c>
      <c r="B688" s="105"/>
      <c r="C688" s="109"/>
      <c r="D688" s="109"/>
      <c r="E688" s="109"/>
      <c r="F688" s="109"/>
      <c r="G688" s="195">
        <f>VLOOKUP(E688,別表３!$B$9:$I$14,7,FALSE)</f>
        <v>0</v>
      </c>
      <c r="H688" s="195">
        <f>VLOOKUP($F688,別表３!$B$9:$I$14,7,FALSE)</f>
        <v>0</v>
      </c>
      <c r="I688" s="195">
        <f>VLOOKUP($F688,別表３!$B$9:$I$14,7,FALSE)</f>
        <v>0</v>
      </c>
      <c r="J688" s="195">
        <f>IF(F688=5,別表２!$E$4,0)</f>
        <v>0</v>
      </c>
      <c r="K688" s="195">
        <f>VLOOKUP($F688,別表３!$B$9:$I$14,5,FALSE)</f>
        <v>0</v>
      </c>
      <c r="L688" s="240" t="str">
        <f>IF(F688="","",VLOOKUP(F688,別表３!$B$9:$D$14,3,FALSE))</f>
        <v/>
      </c>
      <c r="M688" s="98"/>
      <c r="N688" s="98"/>
      <c r="O688" s="241">
        <f t="shared" si="5"/>
        <v>0</v>
      </c>
      <c r="P688" s="7">
        <f t="shared" si="76"/>
        <v>0</v>
      </c>
      <c r="Q688" s="7">
        <f t="shared" si="6"/>
        <v>0</v>
      </c>
      <c r="R688" s="7">
        <f t="shared" si="8"/>
        <v>0</v>
      </c>
      <c r="S688" s="7" t="str">
        <f t="shared" si="9"/>
        <v/>
      </c>
      <c r="T688" s="7" t="str">
        <f t="shared" si="10"/>
        <v/>
      </c>
    </row>
    <row r="689" spans="1:20" ht="15.95" hidden="1" customHeight="1">
      <c r="A689" s="239" t="s">
        <v>1833</v>
      </c>
      <c r="B689" s="105"/>
      <c r="C689" s="109"/>
      <c r="D689" s="109"/>
      <c r="E689" s="109"/>
      <c r="F689" s="109"/>
      <c r="G689" s="195">
        <f>VLOOKUP(E689,別表３!$B$9:$I$14,7,FALSE)</f>
        <v>0</v>
      </c>
      <c r="H689" s="195">
        <f>VLOOKUP($F689,別表３!$B$9:$I$14,7,FALSE)</f>
        <v>0</v>
      </c>
      <c r="I689" s="195">
        <f>VLOOKUP($F689,別表３!$B$9:$I$14,7,FALSE)</f>
        <v>0</v>
      </c>
      <c r="J689" s="195">
        <f>IF(F689=5,別表２!$E$4,0)</f>
        <v>0</v>
      </c>
      <c r="K689" s="195">
        <f>VLOOKUP($F689,別表３!$B$9:$I$14,5,FALSE)</f>
        <v>0</v>
      </c>
      <c r="L689" s="240" t="str">
        <f>IF(F689="","",VLOOKUP(F689,別表３!$B$9:$D$14,3,FALSE))</f>
        <v/>
      </c>
      <c r="M689" s="98"/>
      <c r="N689" s="98"/>
      <c r="O689" s="241">
        <f t="shared" si="5"/>
        <v>0</v>
      </c>
      <c r="P689" s="7">
        <f t="shared" si="76"/>
        <v>0</v>
      </c>
      <c r="Q689" s="7">
        <f t="shared" si="6"/>
        <v>0</v>
      </c>
      <c r="R689" s="7">
        <f t="shared" si="8"/>
        <v>0</v>
      </c>
      <c r="S689" s="7" t="str">
        <f t="shared" si="9"/>
        <v/>
      </c>
      <c r="T689" s="7" t="str">
        <f t="shared" si="10"/>
        <v/>
      </c>
    </row>
    <row r="690" spans="1:20" ht="15.95" hidden="1" customHeight="1">
      <c r="A690" s="239" t="s">
        <v>1834</v>
      </c>
      <c r="B690" s="105"/>
      <c r="C690" s="108"/>
      <c r="D690" s="108"/>
      <c r="E690" s="109"/>
      <c r="F690" s="109"/>
      <c r="G690" s="195">
        <f>VLOOKUP(E690,別表３!$B$9:$I$14,7,FALSE)</f>
        <v>0</v>
      </c>
      <c r="H690" s="195">
        <f>VLOOKUP($F690,別表３!$B$9:$I$14,7,FALSE)</f>
        <v>0</v>
      </c>
      <c r="I690" s="195">
        <f>VLOOKUP($F690,別表３!$B$9:$I$14,7,FALSE)</f>
        <v>0</v>
      </c>
      <c r="J690" s="195">
        <f>IF(F690=5,別表２!$E$4,0)</f>
        <v>0</v>
      </c>
      <c r="K690" s="195">
        <f>VLOOKUP($F690,別表３!$B$9:$I$14,5,FALSE)</f>
        <v>0</v>
      </c>
      <c r="L690" s="240" t="str">
        <f>IF(F690="","",VLOOKUP(F690,別表３!$B$9:$D$14,3,FALSE))</f>
        <v/>
      </c>
      <c r="M690" s="98"/>
      <c r="N690" s="98"/>
      <c r="O690" s="241">
        <f t="shared" si="5"/>
        <v>0</v>
      </c>
      <c r="P690" s="7">
        <f t="shared" si="76"/>
        <v>0</v>
      </c>
      <c r="Q690" s="7">
        <f t="shared" si="6"/>
        <v>0</v>
      </c>
      <c r="R690" s="7">
        <f t="shared" si="8"/>
        <v>0</v>
      </c>
      <c r="S690" s="7" t="str">
        <f t="shared" si="9"/>
        <v/>
      </c>
      <c r="T690" s="7" t="str">
        <f t="shared" si="10"/>
        <v/>
      </c>
    </row>
    <row r="691" spans="1:20" ht="15.95" hidden="1" customHeight="1">
      <c r="A691" s="239" t="s">
        <v>1835</v>
      </c>
      <c r="B691" s="105"/>
      <c r="C691" s="108"/>
      <c r="D691" s="108"/>
      <c r="E691" s="109"/>
      <c r="F691" s="109"/>
      <c r="G691" s="195">
        <f>VLOOKUP(E691,別表３!$B$9:$I$14,7,FALSE)</f>
        <v>0</v>
      </c>
      <c r="H691" s="195">
        <f>VLOOKUP($F691,別表３!$B$9:$I$14,7,FALSE)</f>
        <v>0</v>
      </c>
      <c r="I691" s="195">
        <f>VLOOKUP($F691,別表３!$B$9:$I$14,7,FALSE)</f>
        <v>0</v>
      </c>
      <c r="J691" s="195">
        <f>IF(F691=5,別表２!$E$4,0)</f>
        <v>0</v>
      </c>
      <c r="K691" s="195">
        <f>VLOOKUP($F691,別表３!$B$9:$I$14,5,FALSE)</f>
        <v>0</v>
      </c>
      <c r="L691" s="240" t="str">
        <f>IF(F691="","",VLOOKUP(F691,別表３!$B$9:$D$14,3,FALSE))</f>
        <v/>
      </c>
      <c r="M691" s="98"/>
      <c r="N691" s="98"/>
      <c r="O691" s="241">
        <f t="shared" si="5"/>
        <v>0</v>
      </c>
      <c r="P691" s="7">
        <f t="shared" si="76"/>
        <v>0</v>
      </c>
      <c r="Q691" s="7">
        <f t="shared" si="6"/>
        <v>0</v>
      </c>
      <c r="R691" s="7">
        <f t="shared" si="8"/>
        <v>0</v>
      </c>
      <c r="S691" s="7" t="str">
        <f t="shared" si="9"/>
        <v/>
      </c>
      <c r="T691" s="7" t="str">
        <f t="shared" si="10"/>
        <v/>
      </c>
    </row>
    <row r="692" spans="1:20" ht="15.95" hidden="1" customHeight="1">
      <c r="A692" s="239" t="s">
        <v>1836</v>
      </c>
      <c r="B692" s="105"/>
      <c r="C692" s="108"/>
      <c r="D692" s="108"/>
      <c r="E692" s="109"/>
      <c r="F692" s="109"/>
      <c r="G692" s="195">
        <f>VLOOKUP(E692,別表３!$B$9:$I$14,7,FALSE)</f>
        <v>0</v>
      </c>
      <c r="H692" s="195">
        <f>VLOOKUP($F692,別表３!$B$9:$I$14,7,FALSE)</f>
        <v>0</v>
      </c>
      <c r="I692" s="195">
        <f>VLOOKUP($F692,別表３!$B$9:$I$14,7,FALSE)</f>
        <v>0</v>
      </c>
      <c r="J692" s="195">
        <f>IF(F692=5,別表２!$E$4,0)</f>
        <v>0</v>
      </c>
      <c r="K692" s="195">
        <f>VLOOKUP($F692,別表３!$B$9:$I$14,5,FALSE)</f>
        <v>0</v>
      </c>
      <c r="L692" s="240" t="str">
        <f>IF(F692="","",VLOOKUP(F692,別表３!$B$9:$D$14,3,FALSE))</f>
        <v/>
      </c>
      <c r="M692" s="98"/>
      <c r="N692" s="98"/>
      <c r="O692" s="241">
        <f t="shared" si="5"/>
        <v>0</v>
      </c>
      <c r="P692" s="7">
        <f t="shared" si="76"/>
        <v>0</v>
      </c>
      <c r="Q692" s="7">
        <f t="shared" si="6"/>
        <v>0</v>
      </c>
      <c r="R692" s="7">
        <f t="shared" si="8"/>
        <v>0</v>
      </c>
      <c r="S692" s="7" t="str">
        <f t="shared" si="9"/>
        <v/>
      </c>
      <c r="T692" s="7" t="str">
        <f t="shared" si="10"/>
        <v/>
      </c>
    </row>
    <row r="693" spans="1:20" ht="15.95" hidden="1" customHeight="1">
      <c r="A693" s="239" t="s">
        <v>1837</v>
      </c>
      <c r="B693" s="105"/>
      <c r="C693" s="108"/>
      <c r="D693" s="108"/>
      <c r="E693" s="109"/>
      <c r="F693" s="109"/>
      <c r="G693" s="195">
        <f>VLOOKUP(E693,別表３!$B$9:$I$14,7,FALSE)</f>
        <v>0</v>
      </c>
      <c r="H693" s="195">
        <f>VLOOKUP($F693,別表３!$B$9:$I$14,7,FALSE)</f>
        <v>0</v>
      </c>
      <c r="I693" s="195">
        <f>VLOOKUP($F693,別表３!$B$9:$I$14,7,FALSE)</f>
        <v>0</v>
      </c>
      <c r="J693" s="195">
        <f>IF(F693=5,別表２!$E$4,0)</f>
        <v>0</v>
      </c>
      <c r="K693" s="195">
        <f>VLOOKUP($F693,別表３!$B$9:$I$14,5,FALSE)</f>
        <v>0</v>
      </c>
      <c r="L693" s="240" t="str">
        <f>IF(F693="","",VLOOKUP(F693,別表３!$B$9:$D$14,3,FALSE))</f>
        <v/>
      </c>
      <c r="M693" s="98"/>
      <c r="N693" s="98"/>
      <c r="O693" s="241">
        <f t="shared" si="5"/>
        <v>0</v>
      </c>
      <c r="P693" s="7">
        <f t="shared" si="76"/>
        <v>0</v>
      </c>
      <c r="Q693" s="7">
        <f t="shared" si="6"/>
        <v>0</v>
      </c>
      <c r="R693" s="7">
        <f t="shared" si="8"/>
        <v>0</v>
      </c>
      <c r="S693" s="7" t="str">
        <f t="shared" si="9"/>
        <v/>
      </c>
      <c r="T693" s="7" t="str">
        <f t="shared" si="10"/>
        <v/>
      </c>
    </row>
    <row r="694" spans="1:20" ht="15.95" hidden="1" customHeight="1">
      <c r="A694" s="239" t="s">
        <v>1838</v>
      </c>
      <c r="B694" s="105"/>
      <c r="C694" s="108"/>
      <c r="D694" s="108"/>
      <c r="E694" s="109"/>
      <c r="F694" s="109"/>
      <c r="G694" s="195">
        <f>VLOOKUP(E694,別表３!$B$9:$I$14,7,FALSE)</f>
        <v>0</v>
      </c>
      <c r="H694" s="195">
        <f>VLOOKUP($F694,別表３!$B$9:$I$14,7,FALSE)</f>
        <v>0</v>
      </c>
      <c r="I694" s="195">
        <f>VLOOKUP($F694,別表３!$B$9:$I$14,7,FALSE)</f>
        <v>0</v>
      </c>
      <c r="J694" s="195">
        <f>IF(F694=5,別表２!$E$4,0)</f>
        <v>0</v>
      </c>
      <c r="K694" s="195">
        <f>VLOOKUP($F694,別表３!$B$9:$I$14,5,FALSE)</f>
        <v>0</v>
      </c>
      <c r="L694" s="240" t="str">
        <f>IF(F694="","",VLOOKUP(F694,別表３!$B$9:$D$14,3,FALSE))</f>
        <v/>
      </c>
      <c r="M694" s="98"/>
      <c r="N694" s="98"/>
      <c r="O694" s="241">
        <f t="shared" si="5"/>
        <v>0</v>
      </c>
      <c r="P694" s="7">
        <f t="shared" si="76"/>
        <v>0</v>
      </c>
      <c r="Q694" s="7">
        <f t="shared" si="6"/>
        <v>0</v>
      </c>
      <c r="R694" s="7">
        <f t="shared" si="8"/>
        <v>0</v>
      </c>
      <c r="S694" s="7" t="str">
        <f t="shared" si="9"/>
        <v/>
      </c>
      <c r="T694" s="7" t="str">
        <f t="shared" si="10"/>
        <v/>
      </c>
    </row>
    <row r="695" spans="1:20" ht="15.95" hidden="1" customHeight="1">
      <c r="A695" s="239" t="s">
        <v>1839</v>
      </c>
      <c r="B695" s="105"/>
      <c r="C695" s="108"/>
      <c r="D695" s="108"/>
      <c r="E695" s="109"/>
      <c r="F695" s="109"/>
      <c r="G695" s="195">
        <f>VLOOKUP(E695,別表３!$B$9:$I$14,7,FALSE)</f>
        <v>0</v>
      </c>
      <c r="H695" s="195">
        <f>VLOOKUP($F695,別表３!$B$9:$I$14,7,FALSE)</f>
        <v>0</v>
      </c>
      <c r="I695" s="195">
        <f>VLOOKUP($F695,別表３!$B$9:$I$14,7,FALSE)</f>
        <v>0</v>
      </c>
      <c r="J695" s="195">
        <f>IF(F695=5,別表２!$E$4,0)</f>
        <v>0</v>
      </c>
      <c r="K695" s="195">
        <f>VLOOKUP($F695,別表３!$B$9:$I$14,5,FALSE)</f>
        <v>0</v>
      </c>
      <c r="L695" s="240" t="str">
        <f>IF(F695="","",VLOOKUP(F695,別表３!$B$9:$D$14,3,FALSE))</f>
        <v/>
      </c>
      <c r="M695" s="98"/>
      <c r="N695" s="98"/>
      <c r="O695" s="241">
        <f t="shared" si="5"/>
        <v>0</v>
      </c>
      <c r="P695" s="7">
        <f t="shared" si="76"/>
        <v>0</v>
      </c>
      <c r="Q695" s="7">
        <f t="shared" si="6"/>
        <v>0</v>
      </c>
      <c r="R695" s="7">
        <f t="shared" si="8"/>
        <v>0</v>
      </c>
      <c r="S695" s="7" t="str">
        <f t="shared" si="9"/>
        <v/>
      </c>
      <c r="T695" s="7" t="str">
        <f t="shared" si="10"/>
        <v/>
      </c>
    </row>
    <row r="696" spans="1:20" ht="15.95" hidden="1" customHeight="1">
      <c r="A696" s="239" t="s">
        <v>1840</v>
      </c>
      <c r="B696" s="105"/>
      <c r="C696" s="108"/>
      <c r="D696" s="108"/>
      <c r="E696" s="109"/>
      <c r="F696" s="109"/>
      <c r="G696" s="195">
        <f>VLOOKUP(E696,別表３!$B$9:$I$14,7,FALSE)</f>
        <v>0</v>
      </c>
      <c r="H696" s="195">
        <f>VLOOKUP($F696,別表３!$B$9:$I$14,7,FALSE)</f>
        <v>0</v>
      </c>
      <c r="I696" s="195">
        <f>VLOOKUP($F696,別表３!$B$9:$I$14,7,FALSE)</f>
        <v>0</v>
      </c>
      <c r="J696" s="195">
        <f>IF(F696=5,別表２!$E$4,0)</f>
        <v>0</v>
      </c>
      <c r="K696" s="195">
        <f>VLOOKUP($F696,別表３!$B$9:$I$14,5,FALSE)</f>
        <v>0</v>
      </c>
      <c r="L696" s="240" t="str">
        <f>IF(F696="","",VLOOKUP(F696,別表３!$B$9:$D$14,3,FALSE))</f>
        <v/>
      </c>
      <c r="M696" s="98"/>
      <c r="N696" s="98"/>
      <c r="O696" s="241">
        <f t="shared" si="5"/>
        <v>0</v>
      </c>
      <c r="P696" s="7">
        <f>IF(E696=5,G696,0)</f>
        <v>0</v>
      </c>
      <c r="Q696" s="7">
        <f t="shared" si="6"/>
        <v>0</v>
      </c>
      <c r="R696" s="7">
        <f t="shared" si="8"/>
        <v>0</v>
      </c>
      <c r="S696" s="7" t="str">
        <f t="shared" si="9"/>
        <v/>
      </c>
      <c r="T696" s="7" t="str">
        <f t="shared" si="10"/>
        <v/>
      </c>
    </row>
    <row r="697" spans="1:20" s="223" customFormat="1" ht="15.95" hidden="1" customHeight="1">
      <c r="A697" s="239" t="s">
        <v>1841</v>
      </c>
      <c r="B697" s="105"/>
      <c r="C697" s="108"/>
      <c r="D697" s="108"/>
      <c r="E697" s="108"/>
      <c r="F697" s="108"/>
      <c r="G697" s="243">
        <f>VLOOKUP(E697,別表３!$B$9:$I$14,7,FALSE)</f>
        <v>0</v>
      </c>
      <c r="H697" s="243">
        <f>VLOOKUP($F697,別表３!$B$9:$I$14,7,FALSE)</f>
        <v>0</v>
      </c>
      <c r="I697" s="243">
        <f>VLOOKUP($F697,別表３!$B$9:$I$14,7,FALSE)</f>
        <v>0</v>
      </c>
      <c r="J697" s="243">
        <f>IF(F697=5,別表２!$E$4,0)</f>
        <v>0</v>
      </c>
      <c r="K697" s="243">
        <f>VLOOKUP($F697,別表３!$B$9:$I$14,5,FALSE)</f>
        <v>0</v>
      </c>
      <c r="L697" s="244" t="str">
        <f>IF(F697="","",VLOOKUP(F697,別表３!$B$9:$D$14,3,FALSE))</f>
        <v/>
      </c>
      <c r="M697" s="103"/>
      <c r="N697" s="103"/>
      <c r="O697" s="245">
        <f t="shared" si="5"/>
        <v>0</v>
      </c>
      <c r="P697" s="7">
        <f t="shared" ref="P697:P717" si="77">IF(E697=5,G697,0)</f>
        <v>0</v>
      </c>
      <c r="Q697" s="7">
        <f t="shared" si="6"/>
        <v>0</v>
      </c>
      <c r="R697" s="7">
        <f t="shared" si="8"/>
        <v>0</v>
      </c>
      <c r="S697" s="7" t="str">
        <f t="shared" si="9"/>
        <v/>
      </c>
      <c r="T697" s="7" t="str">
        <f t="shared" si="10"/>
        <v/>
      </c>
    </row>
    <row r="698" spans="1:20" s="223" customFormat="1" ht="15.95" hidden="1" customHeight="1">
      <c r="A698" s="239" t="s">
        <v>1842</v>
      </c>
      <c r="B698" s="105"/>
      <c r="C698" s="108"/>
      <c r="D698" s="108"/>
      <c r="E698" s="108"/>
      <c r="F698" s="108"/>
      <c r="G698" s="243">
        <f>VLOOKUP(E698,別表３!$B$9:$I$14,7,FALSE)</f>
        <v>0</v>
      </c>
      <c r="H698" s="243">
        <f>VLOOKUP($F698,別表３!$B$9:$I$14,7,FALSE)</f>
        <v>0</v>
      </c>
      <c r="I698" s="243">
        <f>VLOOKUP($F698,別表３!$B$9:$I$14,7,FALSE)</f>
        <v>0</v>
      </c>
      <c r="J698" s="243">
        <f>IF(F698=5,別表２!$E$4,0)</f>
        <v>0</v>
      </c>
      <c r="K698" s="243">
        <f>VLOOKUP($F698,別表３!$B$9:$I$14,5,FALSE)</f>
        <v>0</v>
      </c>
      <c r="L698" s="244" t="str">
        <f>IF(F698="","",VLOOKUP(F698,別表３!$B$9:$D$14,3,FALSE))</f>
        <v/>
      </c>
      <c r="M698" s="103"/>
      <c r="N698" s="103"/>
      <c r="O698" s="245">
        <f t="shared" si="5"/>
        <v>0</v>
      </c>
      <c r="P698" s="7">
        <f t="shared" si="77"/>
        <v>0</v>
      </c>
      <c r="Q698" s="7">
        <f t="shared" si="6"/>
        <v>0</v>
      </c>
      <c r="R698" s="7">
        <f t="shared" si="8"/>
        <v>0</v>
      </c>
      <c r="S698" s="7" t="str">
        <f t="shared" si="9"/>
        <v/>
      </c>
      <c r="T698" s="7" t="str">
        <f t="shared" si="10"/>
        <v/>
      </c>
    </row>
    <row r="699" spans="1:20" s="223" customFormat="1" ht="15.95" hidden="1" customHeight="1">
      <c r="A699" s="239" t="s">
        <v>1843</v>
      </c>
      <c r="B699" s="105"/>
      <c r="C699" s="110"/>
      <c r="D699" s="110"/>
      <c r="E699" s="108"/>
      <c r="F699" s="108"/>
      <c r="G699" s="243">
        <f>VLOOKUP(E699,別表３!$B$9:$I$14,7,FALSE)</f>
        <v>0</v>
      </c>
      <c r="H699" s="243">
        <f>VLOOKUP($F699,別表３!$B$9:$I$14,7,FALSE)</f>
        <v>0</v>
      </c>
      <c r="I699" s="243">
        <f>VLOOKUP($F699,別表３!$B$9:$I$14,7,FALSE)</f>
        <v>0</v>
      </c>
      <c r="J699" s="243">
        <f>IF(F699=5,別表２!$E$4,0)</f>
        <v>0</v>
      </c>
      <c r="K699" s="243">
        <f>VLOOKUP($F699,別表３!$B$9:$I$14,5,FALSE)</f>
        <v>0</v>
      </c>
      <c r="L699" s="244" t="str">
        <f>IF(F699="","",VLOOKUP(F699,別表３!$B$9:$D$14,3,FALSE))</f>
        <v/>
      </c>
      <c r="M699" s="103"/>
      <c r="N699" s="103"/>
      <c r="O699" s="245">
        <f t="shared" si="5"/>
        <v>0</v>
      </c>
      <c r="P699" s="7">
        <f t="shared" si="77"/>
        <v>0</v>
      </c>
      <c r="Q699" s="7">
        <f t="shared" si="6"/>
        <v>0</v>
      </c>
      <c r="R699" s="7">
        <f t="shared" si="8"/>
        <v>0</v>
      </c>
      <c r="S699" s="7" t="str">
        <f t="shared" si="9"/>
        <v/>
      </c>
      <c r="T699" s="7" t="str">
        <f t="shared" si="10"/>
        <v/>
      </c>
    </row>
    <row r="700" spans="1:20" s="223" customFormat="1" ht="15.95" hidden="1" customHeight="1">
      <c r="A700" s="239" t="s">
        <v>1844</v>
      </c>
      <c r="B700" s="105"/>
      <c r="C700" s="108"/>
      <c r="D700" s="108"/>
      <c r="E700" s="108"/>
      <c r="F700" s="108"/>
      <c r="G700" s="243">
        <f>VLOOKUP(E700,別表３!$B$9:$I$14,7,FALSE)</f>
        <v>0</v>
      </c>
      <c r="H700" s="243">
        <f>VLOOKUP($F700,別表３!$B$9:$I$14,7,FALSE)</f>
        <v>0</v>
      </c>
      <c r="I700" s="243">
        <f>VLOOKUP($F700,別表３!$B$9:$I$14,7,FALSE)</f>
        <v>0</v>
      </c>
      <c r="J700" s="243">
        <f>IF(F700=5,別表２!$E$4,0)</f>
        <v>0</v>
      </c>
      <c r="K700" s="243">
        <f>VLOOKUP($F700,別表３!$B$9:$I$14,5,FALSE)</f>
        <v>0</v>
      </c>
      <c r="L700" s="244" t="str">
        <f>IF(F700="","",VLOOKUP(F700,別表３!$B$9:$D$14,3,FALSE))</f>
        <v/>
      </c>
      <c r="M700" s="103"/>
      <c r="N700" s="103"/>
      <c r="O700" s="245">
        <f t="shared" si="5"/>
        <v>0</v>
      </c>
      <c r="P700" s="7">
        <f t="shared" si="77"/>
        <v>0</v>
      </c>
      <c r="Q700" s="7">
        <f t="shared" si="6"/>
        <v>0</v>
      </c>
      <c r="R700" s="7">
        <f t="shared" si="8"/>
        <v>0</v>
      </c>
      <c r="S700" s="7" t="str">
        <f t="shared" si="9"/>
        <v/>
      </c>
      <c r="T700" s="7" t="str">
        <f t="shared" si="10"/>
        <v/>
      </c>
    </row>
    <row r="701" spans="1:20" ht="15.95" hidden="1" customHeight="1">
      <c r="A701" s="239" t="s">
        <v>1845</v>
      </c>
      <c r="B701" s="105"/>
      <c r="C701" s="108"/>
      <c r="D701" s="108"/>
      <c r="E701" s="109"/>
      <c r="F701" s="109"/>
      <c r="G701" s="195">
        <f>VLOOKUP(E701,別表３!$B$9:$I$14,7,FALSE)</f>
        <v>0</v>
      </c>
      <c r="H701" s="195">
        <f>VLOOKUP($F701,別表３!$B$9:$I$14,7,FALSE)</f>
        <v>0</v>
      </c>
      <c r="I701" s="195">
        <f>VLOOKUP($F701,別表３!$B$9:$I$14,7,FALSE)</f>
        <v>0</v>
      </c>
      <c r="J701" s="195">
        <f>IF(F701=5,別表２!$E$4,0)</f>
        <v>0</v>
      </c>
      <c r="K701" s="195">
        <f>VLOOKUP($F701,別表３!$B$9:$I$14,5,FALSE)</f>
        <v>0</v>
      </c>
      <c r="L701" s="240" t="str">
        <f>IF(F701="","",VLOOKUP(F701,別表３!$B$9:$D$14,3,FALSE))</f>
        <v/>
      </c>
      <c r="M701" s="98"/>
      <c r="N701" s="98"/>
      <c r="O701" s="241">
        <f t="shared" si="5"/>
        <v>0</v>
      </c>
      <c r="P701" s="7">
        <f t="shared" si="77"/>
        <v>0</v>
      </c>
      <c r="Q701" s="7">
        <f t="shared" si="6"/>
        <v>0</v>
      </c>
      <c r="R701" s="7">
        <f t="shared" si="8"/>
        <v>0</v>
      </c>
      <c r="S701" s="7" t="str">
        <f t="shared" si="9"/>
        <v/>
      </c>
      <c r="T701" s="7" t="str">
        <f t="shared" si="10"/>
        <v/>
      </c>
    </row>
    <row r="702" spans="1:20" ht="15.95" hidden="1" customHeight="1">
      <c r="A702" s="239" t="s">
        <v>1846</v>
      </c>
      <c r="B702" s="105"/>
      <c r="C702" s="108"/>
      <c r="D702" s="108"/>
      <c r="E702" s="109"/>
      <c r="F702" s="109"/>
      <c r="G702" s="195">
        <f>VLOOKUP(E702,別表３!$B$9:$I$14,7,FALSE)</f>
        <v>0</v>
      </c>
      <c r="H702" s="195">
        <f>VLOOKUP($F702,別表３!$B$9:$I$14,7,FALSE)</f>
        <v>0</v>
      </c>
      <c r="I702" s="195">
        <f>VLOOKUP($F702,別表３!$B$9:$I$14,7,FALSE)</f>
        <v>0</v>
      </c>
      <c r="J702" s="195">
        <f>IF(F702=5,別表２!$E$4,0)</f>
        <v>0</v>
      </c>
      <c r="K702" s="195">
        <f>VLOOKUP($F702,別表３!$B$9:$I$14,5,FALSE)</f>
        <v>0</v>
      </c>
      <c r="L702" s="240" t="str">
        <f>IF(F702="","",VLOOKUP(F702,別表３!$B$9:$D$14,3,FALSE))</f>
        <v/>
      </c>
      <c r="M702" s="98"/>
      <c r="N702" s="98"/>
      <c r="O702" s="241">
        <f t="shared" si="5"/>
        <v>0</v>
      </c>
      <c r="P702" s="7">
        <f t="shared" si="77"/>
        <v>0</v>
      </c>
      <c r="Q702" s="7">
        <f t="shared" si="6"/>
        <v>0</v>
      </c>
      <c r="R702" s="7">
        <f t="shared" si="8"/>
        <v>0</v>
      </c>
      <c r="S702" s="7" t="str">
        <f t="shared" si="9"/>
        <v/>
      </c>
      <c r="T702" s="7" t="str">
        <f t="shared" si="10"/>
        <v/>
      </c>
    </row>
    <row r="703" spans="1:20" ht="15.95" hidden="1" customHeight="1">
      <c r="A703" s="239" t="s">
        <v>1847</v>
      </c>
      <c r="B703" s="105"/>
      <c r="C703" s="108"/>
      <c r="D703" s="108"/>
      <c r="E703" s="109"/>
      <c r="F703" s="109"/>
      <c r="G703" s="195">
        <f>VLOOKUP(E703,別表３!$B$9:$I$14,7,FALSE)</f>
        <v>0</v>
      </c>
      <c r="H703" s="195">
        <f>VLOOKUP($F703,別表３!$B$9:$I$14,7,FALSE)</f>
        <v>0</v>
      </c>
      <c r="I703" s="195">
        <f>VLOOKUP($F703,別表３!$B$9:$I$14,7,FALSE)</f>
        <v>0</v>
      </c>
      <c r="J703" s="195">
        <f>IF(F703=5,別表２!$E$4,0)</f>
        <v>0</v>
      </c>
      <c r="K703" s="195">
        <f>VLOOKUP($F703,別表３!$B$9:$I$14,5,FALSE)</f>
        <v>0</v>
      </c>
      <c r="L703" s="240" t="str">
        <f>IF(F703="","",VLOOKUP(F703,別表３!$B$9:$D$14,3,FALSE))</f>
        <v/>
      </c>
      <c r="M703" s="98"/>
      <c r="N703" s="98"/>
      <c r="O703" s="241">
        <f t="shared" si="5"/>
        <v>0</v>
      </c>
      <c r="P703" s="7">
        <f t="shared" si="77"/>
        <v>0</v>
      </c>
      <c r="Q703" s="7">
        <f t="shared" si="6"/>
        <v>0</v>
      </c>
      <c r="R703" s="7">
        <f t="shared" si="8"/>
        <v>0</v>
      </c>
      <c r="S703" s="7" t="str">
        <f t="shared" si="9"/>
        <v/>
      </c>
      <c r="T703" s="7" t="str">
        <f t="shared" si="10"/>
        <v/>
      </c>
    </row>
    <row r="704" spans="1:20" ht="15.95" hidden="1" customHeight="1">
      <c r="A704" s="239" t="s">
        <v>1848</v>
      </c>
      <c r="B704" s="105"/>
      <c r="C704" s="108"/>
      <c r="D704" s="108"/>
      <c r="E704" s="109"/>
      <c r="F704" s="109"/>
      <c r="G704" s="195">
        <f>VLOOKUP(E704,別表３!$B$9:$I$14,7,FALSE)</f>
        <v>0</v>
      </c>
      <c r="H704" s="195">
        <f>VLOOKUP($F704,別表３!$B$9:$I$14,7,FALSE)</f>
        <v>0</v>
      </c>
      <c r="I704" s="195">
        <f>VLOOKUP($F704,別表３!$B$9:$I$14,7,FALSE)</f>
        <v>0</v>
      </c>
      <c r="J704" s="195">
        <f>IF(F704=5,別表２!$E$4,0)</f>
        <v>0</v>
      </c>
      <c r="K704" s="195">
        <f>VLOOKUP($F704,別表３!$B$9:$I$14,5,FALSE)</f>
        <v>0</v>
      </c>
      <c r="L704" s="240" t="str">
        <f>IF(F704="","",VLOOKUP(F704,別表３!$B$9:$D$14,3,FALSE))</f>
        <v/>
      </c>
      <c r="M704" s="98"/>
      <c r="N704" s="98"/>
      <c r="O704" s="241">
        <f t="shared" si="5"/>
        <v>0</v>
      </c>
      <c r="P704" s="7">
        <f t="shared" si="77"/>
        <v>0</v>
      </c>
      <c r="Q704" s="7">
        <f t="shared" si="6"/>
        <v>0</v>
      </c>
      <c r="R704" s="7">
        <f t="shared" si="8"/>
        <v>0</v>
      </c>
      <c r="S704" s="7" t="str">
        <f t="shared" si="9"/>
        <v/>
      </c>
      <c r="T704" s="7" t="str">
        <f t="shared" si="10"/>
        <v/>
      </c>
    </row>
    <row r="705" spans="1:20" ht="15.95" hidden="1" customHeight="1">
      <c r="A705" s="239" t="s">
        <v>1849</v>
      </c>
      <c r="B705" s="105"/>
      <c r="C705" s="108"/>
      <c r="D705" s="108"/>
      <c r="E705" s="109"/>
      <c r="F705" s="109"/>
      <c r="G705" s="195">
        <f>VLOOKUP(E705,別表３!$B$9:$I$14,7,FALSE)</f>
        <v>0</v>
      </c>
      <c r="H705" s="195">
        <f>VLOOKUP($F705,別表３!$B$9:$I$14,7,FALSE)</f>
        <v>0</v>
      </c>
      <c r="I705" s="195">
        <f>VLOOKUP($F705,別表３!$B$9:$I$14,7,FALSE)</f>
        <v>0</v>
      </c>
      <c r="J705" s="195">
        <f>IF(F705=5,別表２!$E$4,0)</f>
        <v>0</v>
      </c>
      <c r="K705" s="195">
        <f>VLOOKUP($F705,別表３!$B$9:$I$14,5,FALSE)</f>
        <v>0</v>
      </c>
      <c r="L705" s="240" t="str">
        <f>IF(F705="","",VLOOKUP(F705,別表３!$B$9:$D$14,3,FALSE))</f>
        <v/>
      </c>
      <c r="M705" s="98"/>
      <c r="N705" s="98"/>
      <c r="O705" s="241">
        <f t="shared" si="5"/>
        <v>0</v>
      </c>
      <c r="P705" s="7">
        <f t="shared" si="77"/>
        <v>0</v>
      </c>
      <c r="Q705" s="7">
        <f t="shared" si="6"/>
        <v>0</v>
      </c>
      <c r="R705" s="7">
        <f t="shared" si="8"/>
        <v>0</v>
      </c>
      <c r="S705" s="7" t="str">
        <f t="shared" si="9"/>
        <v/>
      </c>
      <c r="T705" s="7" t="str">
        <f t="shared" si="10"/>
        <v/>
      </c>
    </row>
    <row r="706" spans="1:20" ht="15.95" hidden="1" customHeight="1">
      <c r="A706" s="239" t="s">
        <v>1850</v>
      </c>
      <c r="B706" s="105"/>
      <c r="C706" s="108"/>
      <c r="D706" s="108"/>
      <c r="E706" s="109"/>
      <c r="F706" s="109"/>
      <c r="G706" s="195">
        <f>VLOOKUP(E706,別表３!$B$9:$I$14,7,FALSE)</f>
        <v>0</v>
      </c>
      <c r="H706" s="195">
        <f>VLOOKUP($F706,別表３!$B$9:$I$14,7,FALSE)</f>
        <v>0</v>
      </c>
      <c r="I706" s="195">
        <f>VLOOKUP($F706,別表３!$B$9:$I$14,7,FALSE)</f>
        <v>0</v>
      </c>
      <c r="J706" s="195">
        <f>IF(F706=5,別表２!$E$4,0)</f>
        <v>0</v>
      </c>
      <c r="K706" s="195">
        <f>VLOOKUP($F706,別表３!$B$9:$I$14,5,FALSE)</f>
        <v>0</v>
      </c>
      <c r="L706" s="240" t="str">
        <f>IF(F706="","",VLOOKUP(F706,別表３!$B$9:$D$14,3,FALSE))</f>
        <v/>
      </c>
      <c r="M706" s="98"/>
      <c r="N706" s="98"/>
      <c r="O706" s="241">
        <f t="shared" si="5"/>
        <v>0</v>
      </c>
      <c r="P706" s="7">
        <f t="shared" si="77"/>
        <v>0</v>
      </c>
      <c r="Q706" s="7">
        <f t="shared" si="6"/>
        <v>0</v>
      </c>
      <c r="R706" s="7">
        <f t="shared" si="8"/>
        <v>0</v>
      </c>
      <c r="S706" s="7" t="str">
        <f t="shared" si="9"/>
        <v/>
      </c>
      <c r="T706" s="7" t="str">
        <f t="shared" si="10"/>
        <v/>
      </c>
    </row>
    <row r="707" spans="1:20" ht="15.95" hidden="1" customHeight="1">
      <c r="A707" s="239" t="s">
        <v>1851</v>
      </c>
      <c r="B707" s="105"/>
      <c r="C707" s="109"/>
      <c r="D707" s="109"/>
      <c r="E707" s="109"/>
      <c r="F707" s="109"/>
      <c r="G707" s="195">
        <f>VLOOKUP(E707,別表３!$B$9:$I$14,7,FALSE)</f>
        <v>0</v>
      </c>
      <c r="H707" s="195">
        <f>VLOOKUP($F707,別表３!$B$9:$I$14,7,FALSE)</f>
        <v>0</v>
      </c>
      <c r="I707" s="195">
        <f>VLOOKUP($F707,別表３!$B$9:$I$14,7,FALSE)</f>
        <v>0</v>
      </c>
      <c r="J707" s="195">
        <f>IF(F707=5,別表２!$E$4,0)</f>
        <v>0</v>
      </c>
      <c r="K707" s="195">
        <f>VLOOKUP($F707,別表３!$B$9:$I$14,5,FALSE)</f>
        <v>0</v>
      </c>
      <c r="L707" s="240" t="str">
        <f>IF(F707="","",VLOOKUP(F707,別表３!$B$9:$D$14,3,FALSE))</f>
        <v/>
      </c>
      <c r="M707" s="98"/>
      <c r="N707" s="98"/>
      <c r="O707" s="241">
        <f t="shared" si="5"/>
        <v>0</v>
      </c>
      <c r="P707" s="7">
        <f t="shared" si="77"/>
        <v>0</v>
      </c>
      <c r="Q707" s="7">
        <f t="shared" si="6"/>
        <v>0</v>
      </c>
      <c r="R707" s="7">
        <f t="shared" si="8"/>
        <v>0</v>
      </c>
      <c r="S707" s="7" t="str">
        <f t="shared" si="9"/>
        <v/>
      </c>
      <c r="T707" s="7" t="str">
        <f t="shared" si="10"/>
        <v/>
      </c>
    </row>
    <row r="708" spans="1:20" ht="15.95" hidden="1" customHeight="1">
      <c r="A708" s="239" t="s">
        <v>1852</v>
      </c>
      <c r="B708" s="105"/>
      <c r="C708" s="109"/>
      <c r="D708" s="109"/>
      <c r="E708" s="109"/>
      <c r="F708" s="109"/>
      <c r="G708" s="195">
        <f>VLOOKUP(E708,別表３!$B$9:$I$14,7,FALSE)</f>
        <v>0</v>
      </c>
      <c r="H708" s="195">
        <f>VLOOKUP($F708,別表３!$B$9:$I$14,7,FALSE)</f>
        <v>0</v>
      </c>
      <c r="I708" s="195">
        <f>VLOOKUP($F708,別表３!$B$9:$I$14,7,FALSE)</f>
        <v>0</v>
      </c>
      <c r="J708" s="195">
        <f>IF(F708=5,別表２!$E$4,0)</f>
        <v>0</v>
      </c>
      <c r="K708" s="195">
        <f>VLOOKUP($F708,別表３!$B$9:$I$14,5,FALSE)</f>
        <v>0</v>
      </c>
      <c r="L708" s="240" t="str">
        <f>IF(F708="","",VLOOKUP(F708,別表３!$B$9:$D$14,3,FALSE))</f>
        <v/>
      </c>
      <c r="M708" s="98"/>
      <c r="N708" s="98"/>
      <c r="O708" s="241">
        <f t="shared" si="5"/>
        <v>0</v>
      </c>
      <c r="P708" s="7">
        <f t="shared" si="77"/>
        <v>0</v>
      </c>
      <c r="Q708" s="7">
        <f t="shared" si="6"/>
        <v>0</v>
      </c>
      <c r="R708" s="7">
        <f t="shared" si="8"/>
        <v>0</v>
      </c>
      <c r="S708" s="7" t="str">
        <f t="shared" si="9"/>
        <v/>
      </c>
      <c r="T708" s="7" t="str">
        <f t="shared" si="10"/>
        <v/>
      </c>
    </row>
    <row r="709" spans="1:20" ht="15.95" hidden="1" customHeight="1">
      <c r="A709" s="239" t="s">
        <v>1853</v>
      </c>
      <c r="B709" s="105"/>
      <c r="C709" s="109"/>
      <c r="D709" s="109"/>
      <c r="E709" s="109"/>
      <c r="F709" s="109"/>
      <c r="G709" s="195">
        <f>VLOOKUP(E709,別表３!$B$9:$I$14,7,FALSE)</f>
        <v>0</v>
      </c>
      <c r="H709" s="195">
        <f>VLOOKUP($F709,別表３!$B$9:$I$14,7,FALSE)</f>
        <v>0</v>
      </c>
      <c r="I709" s="195">
        <f>VLOOKUP($F709,別表３!$B$9:$I$14,7,FALSE)</f>
        <v>0</v>
      </c>
      <c r="J709" s="195">
        <f>IF(F709=5,別表２!$E$4,0)</f>
        <v>0</v>
      </c>
      <c r="K709" s="195">
        <f>VLOOKUP($F709,別表３!$B$9:$I$14,5,FALSE)</f>
        <v>0</v>
      </c>
      <c r="L709" s="240" t="str">
        <f>IF(F709="","",VLOOKUP(F709,別表３!$B$9:$D$14,3,FALSE))</f>
        <v/>
      </c>
      <c r="M709" s="98"/>
      <c r="N709" s="98"/>
      <c r="O709" s="241">
        <f t="shared" si="5"/>
        <v>0</v>
      </c>
      <c r="P709" s="7">
        <f t="shared" si="77"/>
        <v>0</v>
      </c>
      <c r="Q709" s="7">
        <f t="shared" si="6"/>
        <v>0</v>
      </c>
      <c r="R709" s="7">
        <f t="shared" si="8"/>
        <v>0</v>
      </c>
      <c r="S709" s="7" t="str">
        <f t="shared" si="9"/>
        <v/>
      </c>
      <c r="T709" s="7" t="str">
        <f t="shared" si="10"/>
        <v/>
      </c>
    </row>
    <row r="710" spans="1:20" ht="15.95" hidden="1" customHeight="1">
      <c r="A710" s="239" t="s">
        <v>1854</v>
      </c>
      <c r="B710" s="105"/>
      <c r="C710" s="109"/>
      <c r="D710" s="109"/>
      <c r="E710" s="109"/>
      <c r="F710" s="109"/>
      <c r="G710" s="195">
        <f>VLOOKUP(E710,別表３!$B$9:$I$14,7,FALSE)</f>
        <v>0</v>
      </c>
      <c r="H710" s="195">
        <f>VLOOKUP($F710,別表３!$B$9:$I$14,7,FALSE)</f>
        <v>0</v>
      </c>
      <c r="I710" s="195">
        <f>VLOOKUP($F710,別表３!$B$9:$I$14,7,FALSE)</f>
        <v>0</v>
      </c>
      <c r="J710" s="195">
        <f>IF(F710=5,別表２!$E$4,0)</f>
        <v>0</v>
      </c>
      <c r="K710" s="195">
        <f>VLOOKUP($F710,別表３!$B$9:$I$14,5,FALSE)</f>
        <v>0</v>
      </c>
      <c r="L710" s="240" t="str">
        <f>IF(F710="","",VLOOKUP(F710,別表３!$B$9:$D$14,3,FALSE))</f>
        <v/>
      </c>
      <c r="M710" s="98"/>
      <c r="N710" s="98"/>
      <c r="O710" s="241">
        <f t="shared" si="5"/>
        <v>0</v>
      </c>
      <c r="P710" s="7">
        <f t="shared" si="77"/>
        <v>0</v>
      </c>
      <c r="Q710" s="7">
        <f t="shared" si="6"/>
        <v>0</v>
      </c>
      <c r="R710" s="7">
        <f t="shared" si="8"/>
        <v>0</v>
      </c>
      <c r="S710" s="7" t="str">
        <f t="shared" si="9"/>
        <v/>
      </c>
      <c r="T710" s="7" t="str">
        <f t="shared" si="10"/>
        <v/>
      </c>
    </row>
    <row r="711" spans="1:20" ht="15.95" hidden="1" customHeight="1">
      <c r="A711" s="239" t="s">
        <v>1855</v>
      </c>
      <c r="B711" s="105"/>
      <c r="C711" s="109"/>
      <c r="D711" s="109"/>
      <c r="E711" s="109"/>
      <c r="F711" s="109"/>
      <c r="G711" s="195">
        <f>VLOOKUP(E711,別表３!$B$9:$I$14,7,FALSE)</f>
        <v>0</v>
      </c>
      <c r="H711" s="195">
        <f>VLOOKUP($F711,別表３!$B$9:$I$14,7,FALSE)</f>
        <v>0</v>
      </c>
      <c r="I711" s="195">
        <f>VLOOKUP($F711,別表３!$B$9:$I$14,7,FALSE)</f>
        <v>0</v>
      </c>
      <c r="J711" s="195">
        <f>IF(F711=5,別表２!$E$4,0)</f>
        <v>0</v>
      </c>
      <c r="K711" s="195">
        <f>VLOOKUP($F711,別表３!$B$9:$I$14,5,FALSE)</f>
        <v>0</v>
      </c>
      <c r="L711" s="240" t="str">
        <f>IF(F711="","",VLOOKUP(F711,別表３!$B$9:$D$14,3,FALSE))</f>
        <v/>
      </c>
      <c r="M711" s="98"/>
      <c r="N711" s="98"/>
      <c r="O711" s="241">
        <f t="shared" si="5"/>
        <v>0</v>
      </c>
      <c r="P711" s="7">
        <f t="shared" si="77"/>
        <v>0</v>
      </c>
      <c r="Q711" s="7">
        <f t="shared" si="6"/>
        <v>0</v>
      </c>
      <c r="R711" s="7">
        <f t="shared" si="8"/>
        <v>0</v>
      </c>
      <c r="S711" s="7" t="str">
        <f t="shared" si="9"/>
        <v/>
      </c>
      <c r="T711" s="7" t="str">
        <f t="shared" si="10"/>
        <v/>
      </c>
    </row>
    <row r="712" spans="1:20" ht="15.95" hidden="1" customHeight="1">
      <c r="A712" s="239" t="s">
        <v>1856</v>
      </c>
      <c r="B712" s="105"/>
      <c r="C712" s="108"/>
      <c r="D712" s="108"/>
      <c r="E712" s="109"/>
      <c r="F712" s="109"/>
      <c r="G712" s="195">
        <f>VLOOKUP(E712,別表３!$B$9:$I$14,7,FALSE)</f>
        <v>0</v>
      </c>
      <c r="H712" s="195">
        <f>VLOOKUP($F712,別表３!$B$9:$I$14,7,FALSE)</f>
        <v>0</v>
      </c>
      <c r="I712" s="195">
        <f>VLOOKUP($F712,別表３!$B$9:$I$14,7,FALSE)</f>
        <v>0</v>
      </c>
      <c r="J712" s="195">
        <f>IF(F712=5,別表２!$E$4,0)</f>
        <v>0</v>
      </c>
      <c r="K712" s="195">
        <f>VLOOKUP($F712,別表３!$B$9:$I$14,5,FALSE)</f>
        <v>0</v>
      </c>
      <c r="L712" s="240" t="str">
        <f>IF(F712="","",VLOOKUP(F712,別表３!$B$9:$D$14,3,FALSE))</f>
        <v/>
      </c>
      <c r="M712" s="98"/>
      <c r="N712" s="98"/>
      <c r="O712" s="241">
        <f t="shared" si="5"/>
        <v>0</v>
      </c>
      <c r="P712" s="7">
        <f t="shared" si="77"/>
        <v>0</v>
      </c>
      <c r="Q712" s="7">
        <f t="shared" si="6"/>
        <v>0</v>
      </c>
      <c r="R712" s="7">
        <f t="shared" si="8"/>
        <v>0</v>
      </c>
      <c r="S712" s="7" t="str">
        <f t="shared" si="9"/>
        <v/>
      </c>
      <c r="T712" s="7" t="str">
        <f t="shared" si="10"/>
        <v/>
      </c>
    </row>
    <row r="713" spans="1:20" ht="15.95" hidden="1" customHeight="1">
      <c r="A713" s="239" t="s">
        <v>1857</v>
      </c>
      <c r="B713" s="105"/>
      <c r="C713" s="108"/>
      <c r="D713" s="108"/>
      <c r="E713" s="109"/>
      <c r="F713" s="109"/>
      <c r="G713" s="195">
        <f>VLOOKUP(E713,別表３!$B$9:$I$14,7,FALSE)</f>
        <v>0</v>
      </c>
      <c r="H713" s="195">
        <f>VLOOKUP($F713,別表３!$B$9:$I$14,7,FALSE)</f>
        <v>0</v>
      </c>
      <c r="I713" s="195">
        <f>VLOOKUP($F713,別表３!$B$9:$I$14,7,FALSE)</f>
        <v>0</v>
      </c>
      <c r="J713" s="195">
        <f>IF(F713=5,別表２!$E$4,0)</f>
        <v>0</v>
      </c>
      <c r="K713" s="195">
        <f>VLOOKUP($F713,別表３!$B$9:$I$14,5,FALSE)</f>
        <v>0</v>
      </c>
      <c r="L713" s="240" t="str">
        <f>IF(F713="","",VLOOKUP(F713,別表３!$B$9:$D$14,3,FALSE))</f>
        <v/>
      </c>
      <c r="M713" s="98"/>
      <c r="N713" s="98"/>
      <c r="O713" s="241">
        <f t="shared" si="5"/>
        <v>0</v>
      </c>
      <c r="P713" s="7">
        <f t="shared" si="77"/>
        <v>0</v>
      </c>
      <c r="Q713" s="7">
        <f t="shared" si="6"/>
        <v>0</v>
      </c>
      <c r="R713" s="7">
        <f t="shared" si="8"/>
        <v>0</v>
      </c>
      <c r="S713" s="7" t="str">
        <f t="shared" si="9"/>
        <v/>
      </c>
      <c r="T713" s="7" t="str">
        <f t="shared" si="10"/>
        <v/>
      </c>
    </row>
    <row r="714" spans="1:20" ht="15.95" hidden="1" customHeight="1">
      <c r="A714" s="239" t="s">
        <v>1858</v>
      </c>
      <c r="B714" s="105"/>
      <c r="C714" s="108"/>
      <c r="D714" s="108"/>
      <c r="E714" s="109"/>
      <c r="F714" s="109"/>
      <c r="G714" s="195">
        <f>VLOOKUP(E714,別表３!$B$9:$I$14,7,FALSE)</f>
        <v>0</v>
      </c>
      <c r="H714" s="195">
        <f>VLOOKUP($F714,別表３!$B$9:$I$14,7,FALSE)</f>
        <v>0</v>
      </c>
      <c r="I714" s="195">
        <f>VLOOKUP($F714,別表３!$B$9:$I$14,7,FALSE)</f>
        <v>0</v>
      </c>
      <c r="J714" s="195">
        <f>IF(F714=5,別表２!$E$4,0)</f>
        <v>0</v>
      </c>
      <c r="K714" s="195">
        <f>VLOOKUP($F714,別表３!$B$9:$I$14,5,FALSE)</f>
        <v>0</v>
      </c>
      <c r="L714" s="240" t="str">
        <f>IF(F714="","",VLOOKUP(F714,別表３!$B$9:$D$14,3,FALSE))</f>
        <v/>
      </c>
      <c r="M714" s="98"/>
      <c r="N714" s="98"/>
      <c r="O714" s="241">
        <f t="shared" si="5"/>
        <v>0</v>
      </c>
      <c r="P714" s="7">
        <f t="shared" si="77"/>
        <v>0</v>
      </c>
      <c r="Q714" s="7">
        <f t="shared" si="6"/>
        <v>0</v>
      </c>
      <c r="R714" s="7">
        <f t="shared" si="8"/>
        <v>0</v>
      </c>
      <c r="S714" s="7" t="str">
        <f t="shared" si="9"/>
        <v/>
      </c>
      <c r="T714" s="7" t="str">
        <f t="shared" si="10"/>
        <v/>
      </c>
    </row>
    <row r="715" spans="1:20" ht="15.95" hidden="1" customHeight="1">
      <c r="A715" s="239" t="s">
        <v>1859</v>
      </c>
      <c r="B715" s="105"/>
      <c r="C715" s="108"/>
      <c r="D715" s="108"/>
      <c r="E715" s="109"/>
      <c r="F715" s="109"/>
      <c r="G715" s="195">
        <f>VLOOKUP(E715,別表３!$B$9:$I$14,7,FALSE)</f>
        <v>0</v>
      </c>
      <c r="H715" s="195">
        <f>VLOOKUP($F715,別表３!$B$9:$I$14,7,FALSE)</f>
        <v>0</v>
      </c>
      <c r="I715" s="195">
        <f>VLOOKUP($F715,別表３!$B$9:$I$14,7,FALSE)</f>
        <v>0</v>
      </c>
      <c r="J715" s="195">
        <f>IF(F715=5,別表２!$E$4,0)</f>
        <v>0</v>
      </c>
      <c r="K715" s="195">
        <f>VLOOKUP($F715,別表３!$B$9:$I$14,5,FALSE)</f>
        <v>0</v>
      </c>
      <c r="L715" s="240" t="str">
        <f>IF(F715="","",VLOOKUP(F715,別表３!$B$9:$D$14,3,FALSE))</f>
        <v/>
      </c>
      <c r="M715" s="98"/>
      <c r="N715" s="98"/>
      <c r="O715" s="241">
        <f t="shared" si="5"/>
        <v>0</v>
      </c>
      <c r="P715" s="7">
        <f t="shared" si="77"/>
        <v>0</v>
      </c>
      <c r="Q715" s="7">
        <f t="shared" si="6"/>
        <v>0</v>
      </c>
      <c r="R715" s="7">
        <f t="shared" si="8"/>
        <v>0</v>
      </c>
      <c r="S715" s="7" t="str">
        <f t="shared" si="9"/>
        <v/>
      </c>
      <c r="T715" s="7" t="str">
        <f t="shared" si="10"/>
        <v/>
      </c>
    </row>
    <row r="716" spans="1:20" ht="15.95" hidden="1" customHeight="1">
      <c r="A716" s="239" t="s">
        <v>1860</v>
      </c>
      <c r="B716" s="105"/>
      <c r="C716" s="108"/>
      <c r="D716" s="108"/>
      <c r="E716" s="109"/>
      <c r="F716" s="109"/>
      <c r="G716" s="195">
        <f>VLOOKUP(E716,別表３!$B$9:$I$14,7,FALSE)</f>
        <v>0</v>
      </c>
      <c r="H716" s="195">
        <f>VLOOKUP($F716,別表３!$B$9:$I$14,7,FALSE)</f>
        <v>0</v>
      </c>
      <c r="I716" s="195">
        <f>VLOOKUP($F716,別表３!$B$9:$I$14,7,FALSE)</f>
        <v>0</v>
      </c>
      <c r="J716" s="195">
        <f>IF(F716=5,別表２!$E$4,0)</f>
        <v>0</v>
      </c>
      <c r="K716" s="195">
        <f>VLOOKUP($F716,別表３!$B$9:$I$14,5,FALSE)</f>
        <v>0</v>
      </c>
      <c r="L716" s="240" t="str">
        <f>IF(F716="","",VLOOKUP(F716,別表３!$B$9:$D$14,3,FALSE))</f>
        <v/>
      </c>
      <c r="M716" s="98"/>
      <c r="N716" s="98"/>
      <c r="O716" s="241">
        <f t="shared" si="5"/>
        <v>0</v>
      </c>
      <c r="P716" s="7">
        <f t="shared" si="77"/>
        <v>0</v>
      </c>
      <c r="Q716" s="7">
        <f t="shared" si="6"/>
        <v>0</v>
      </c>
      <c r="R716" s="7">
        <f t="shared" si="8"/>
        <v>0</v>
      </c>
      <c r="S716" s="7" t="str">
        <f t="shared" si="9"/>
        <v/>
      </c>
      <c r="T716" s="7" t="str">
        <f t="shared" si="10"/>
        <v/>
      </c>
    </row>
    <row r="717" spans="1:20" ht="15.95" hidden="1" customHeight="1">
      <c r="A717" s="239" t="s">
        <v>1861</v>
      </c>
      <c r="B717" s="105"/>
      <c r="C717" s="108"/>
      <c r="D717" s="108"/>
      <c r="E717" s="109"/>
      <c r="F717" s="109"/>
      <c r="G717" s="195">
        <f>VLOOKUP(E717,別表３!$B$9:$I$14,7,FALSE)</f>
        <v>0</v>
      </c>
      <c r="H717" s="195">
        <f>VLOOKUP($F717,別表３!$B$9:$I$14,7,FALSE)</f>
        <v>0</v>
      </c>
      <c r="I717" s="195">
        <f>VLOOKUP($F717,別表３!$B$9:$I$14,7,FALSE)</f>
        <v>0</v>
      </c>
      <c r="J717" s="195">
        <f>IF(F717=5,別表２!$E$4,0)</f>
        <v>0</v>
      </c>
      <c r="K717" s="195">
        <f>VLOOKUP($F717,別表３!$B$9:$I$14,5,FALSE)</f>
        <v>0</v>
      </c>
      <c r="L717" s="240" t="str">
        <f>IF(F717="","",VLOOKUP(F717,別表３!$B$9:$D$14,3,FALSE))</f>
        <v/>
      </c>
      <c r="M717" s="98"/>
      <c r="N717" s="98"/>
      <c r="O717" s="241">
        <f t="shared" si="5"/>
        <v>0</v>
      </c>
      <c r="P717" s="7">
        <f t="shared" si="77"/>
        <v>0</v>
      </c>
      <c r="Q717" s="7">
        <f t="shared" si="6"/>
        <v>0</v>
      </c>
      <c r="R717" s="7">
        <f t="shared" si="8"/>
        <v>0</v>
      </c>
      <c r="S717" s="7" t="str">
        <f t="shared" si="9"/>
        <v/>
      </c>
      <c r="T717" s="7" t="str">
        <f t="shared" si="10"/>
        <v/>
      </c>
    </row>
    <row r="718" spans="1:20" ht="15.95" hidden="1" customHeight="1">
      <c r="A718" s="239" t="s">
        <v>1862</v>
      </c>
      <c r="B718" s="105"/>
      <c r="C718" s="108"/>
      <c r="D718" s="108"/>
      <c r="E718" s="109"/>
      <c r="F718" s="109"/>
      <c r="G718" s="195">
        <f>VLOOKUP(E718,別表３!$B$9:$I$14,7,FALSE)</f>
        <v>0</v>
      </c>
      <c r="H718" s="195">
        <f>VLOOKUP($F718,別表３!$B$9:$I$14,7,FALSE)</f>
        <v>0</v>
      </c>
      <c r="I718" s="195">
        <f>VLOOKUP($F718,別表３!$B$9:$I$14,7,FALSE)</f>
        <v>0</v>
      </c>
      <c r="J718" s="195">
        <f>IF(F718=5,別表２!$E$4,0)</f>
        <v>0</v>
      </c>
      <c r="K718" s="195">
        <f>VLOOKUP($F718,別表３!$B$9:$I$14,5,FALSE)</f>
        <v>0</v>
      </c>
      <c r="L718" s="240" t="str">
        <f>IF(F718="","",VLOOKUP(F718,別表３!$B$9:$D$14,3,FALSE))</f>
        <v/>
      </c>
      <c r="M718" s="98"/>
      <c r="N718" s="98"/>
      <c r="O718" s="241">
        <f t="shared" si="5"/>
        <v>0</v>
      </c>
      <c r="P718" s="7">
        <f>IF(E718=5,G718,0)</f>
        <v>0</v>
      </c>
      <c r="Q718" s="7">
        <f t="shared" si="6"/>
        <v>0</v>
      </c>
      <c r="R718" s="7">
        <f t="shared" si="8"/>
        <v>0</v>
      </c>
      <c r="S718" s="7" t="str">
        <f t="shared" si="9"/>
        <v/>
      </c>
      <c r="T718" s="7" t="str">
        <f t="shared" si="10"/>
        <v/>
      </c>
    </row>
    <row r="719" spans="1:20" s="223" customFormat="1" ht="15.95" hidden="1" customHeight="1">
      <c r="A719" s="239" t="s">
        <v>1863</v>
      </c>
      <c r="B719" s="105"/>
      <c r="C719" s="108"/>
      <c r="D719" s="108"/>
      <c r="E719" s="108"/>
      <c r="F719" s="108"/>
      <c r="G719" s="243">
        <f>VLOOKUP(E719,別表３!$B$9:$I$14,7,FALSE)</f>
        <v>0</v>
      </c>
      <c r="H719" s="243">
        <f>VLOOKUP($F719,別表３!$B$9:$I$14,7,FALSE)</f>
        <v>0</v>
      </c>
      <c r="I719" s="243">
        <f>VLOOKUP($F719,別表３!$B$9:$I$14,7,FALSE)</f>
        <v>0</v>
      </c>
      <c r="J719" s="243">
        <f>IF(F719=5,別表２!$E$4,0)</f>
        <v>0</v>
      </c>
      <c r="K719" s="243">
        <f>VLOOKUP($F719,別表３!$B$9:$I$14,5,FALSE)</f>
        <v>0</v>
      </c>
      <c r="L719" s="244" t="str">
        <f>IF(F719="","",VLOOKUP(F719,別表３!$B$9:$D$14,3,FALSE))</f>
        <v/>
      </c>
      <c r="M719" s="103"/>
      <c r="N719" s="103"/>
      <c r="O719" s="245">
        <f t="shared" si="5"/>
        <v>0</v>
      </c>
      <c r="P719" s="7">
        <f t="shared" ref="P719:P734" si="78">IF(E719=5,G719,0)</f>
        <v>0</v>
      </c>
      <c r="Q719" s="7">
        <f t="shared" si="6"/>
        <v>0</v>
      </c>
      <c r="R719" s="7">
        <f t="shared" si="8"/>
        <v>0</v>
      </c>
      <c r="S719" s="7" t="str">
        <f t="shared" si="9"/>
        <v/>
      </c>
      <c r="T719" s="7" t="str">
        <f t="shared" si="10"/>
        <v/>
      </c>
    </row>
    <row r="720" spans="1:20" s="223" customFormat="1" ht="15.95" hidden="1" customHeight="1">
      <c r="A720" s="239" t="s">
        <v>1864</v>
      </c>
      <c r="B720" s="105"/>
      <c r="C720" s="108"/>
      <c r="D720" s="108"/>
      <c r="E720" s="108"/>
      <c r="F720" s="108"/>
      <c r="G720" s="243">
        <f>VLOOKUP(E720,別表３!$B$9:$I$14,7,FALSE)</f>
        <v>0</v>
      </c>
      <c r="H720" s="243">
        <f>VLOOKUP($F720,別表３!$B$9:$I$14,7,FALSE)</f>
        <v>0</v>
      </c>
      <c r="I720" s="243">
        <f>VLOOKUP($F720,別表３!$B$9:$I$14,7,FALSE)</f>
        <v>0</v>
      </c>
      <c r="J720" s="243">
        <f>IF(F720=5,別表２!$E$4,0)</f>
        <v>0</v>
      </c>
      <c r="K720" s="243">
        <f>VLOOKUP($F720,別表３!$B$9:$I$14,5,FALSE)</f>
        <v>0</v>
      </c>
      <c r="L720" s="244" t="str">
        <f>IF(F720="","",VLOOKUP(F720,別表３!$B$9:$D$14,3,FALSE))</f>
        <v/>
      </c>
      <c r="M720" s="103"/>
      <c r="N720" s="103"/>
      <c r="O720" s="245">
        <f t="shared" si="5"/>
        <v>0</v>
      </c>
      <c r="P720" s="7">
        <f t="shared" si="78"/>
        <v>0</v>
      </c>
      <c r="Q720" s="7">
        <f t="shared" si="6"/>
        <v>0</v>
      </c>
      <c r="R720" s="7">
        <f t="shared" si="8"/>
        <v>0</v>
      </c>
      <c r="S720" s="7" t="str">
        <f t="shared" si="9"/>
        <v/>
      </c>
      <c r="T720" s="7" t="str">
        <f t="shared" si="10"/>
        <v/>
      </c>
    </row>
    <row r="721" spans="1:20" s="223" customFormat="1" ht="15.95" hidden="1" customHeight="1">
      <c r="A721" s="239" t="s">
        <v>1865</v>
      </c>
      <c r="B721" s="105"/>
      <c r="C721" s="110"/>
      <c r="D721" s="110"/>
      <c r="E721" s="108"/>
      <c r="F721" s="108"/>
      <c r="G721" s="243">
        <f>VLOOKUP(E721,別表３!$B$9:$I$14,7,FALSE)</f>
        <v>0</v>
      </c>
      <c r="H721" s="243">
        <f>VLOOKUP($F721,別表３!$B$9:$I$14,7,FALSE)</f>
        <v>0</v>
      </c>
      <c r="I721" s="243">
        <f>VLOOKUP($F721,別表３!$B$9:$I$14,7,FALSE)</f>
        <v>0</v>
      </c>
      <c r="J721" s="243">
        <f>IF(F721=5,別表２!$E$4,0)</f>
        <v>0</v>
      </c>
      <c r="K721" s="243">
        <f>VLOOKUP($F721,別表３!$B$9:$I$14,5,FALSE)</f>
        <v>0</v>
      </c>
      <c r="L721" s="244" t="str">
        <f>IF(F721="","",VLOOKUP(F721,別表３!$B$9:$D$14,3,FALSE))</f>
        <v/>
      </c>
      <c r="M721" s="103"/>
      <c r="N721" s="103"/>
      <c r="O721" s="245">
        <f t="shared" si="5"/>
        <v>0</v>
      </c>
      <c r="P721" s="7">
        <f t="shared" si="78"/>
        <v>0</v>
      </c>
      <c r="Q721" s="7">
        <f t="shared" si="6"/>
        <v>0</v>
      </c>
      <c r="R721" s="7">
        <f t="shared" si="8"/>
        <v>0</v>
      </c>
      <c r="S721" s="7" t="str">
        <f t="shared" si="9"/>
        <v/>
      </c>
      <c r="T721" s="7" t="str">
        <f t="shared" si="10"/>
        <v/>
      </c>
    </row>
    <row r="722" spans="1:20" s="223" customFormat="1" ht="15.95" hidden="1" customHeight="1">
      <c r="A722" s="239" t="s">
        <v>1866</v>
      </c>
      <c r="B722" s="105"/>
      <c r="C722" s="108"/>
      <c r="D722" s="108"/>
      <c r="E722" s="108"/>
      <c r="F722" s="108"/>
      <c r="G722" s="243">
        <f>VLOOKUP(E722,別表３!$B$9:$I$14,7,FALSE)</f>
        <v>0</v>
      </c>
      <c r="H722" s="243">
        <f>VLOOKUP($F722,別表３!$B$9:$I$14,7,FALSE)</f>
        <v>0</v>
      </c>
      <c r="I722" s="243">
        <f>VLOOKUP($F722,別表３!$B$9:$I$14,7,FALSE)</f>
        <v>0</v>
      </c>
      <c r="J722" s="243">
        <f>IF(F722=5,別表２!$E$4,0)</f>
        <v>0</v>
      </c>
      <c r="K722" s="243">
        <f>VLOOKUP($F722,別表３!$B$9:$I$14,5,FALSE)</f>
        <v>0</v>
      </c>
      <c r="L722" s="244" t="str">
        <f>IF(F722="","",VLOOKUP(F722,別表３!$B$9:$D$14,3,FALSE))</f>
        <v/>
      </c>
      <c r="M722" s="103"/>
      <c r="N722" s="103"/>
      <c r="O722" s="245">
        <f t="shared" si="5"/>
        <v>0</v>
      </c>
      <c r="P722" s="7">
        <f t="shared" si="78"/>
        <v>0</v>
      </c>
      <c r="Q722" s="7">
        <f t="shared" si="6"/>
        <v>0</v>
      </c>
      <c r="R722" s="7">
        <f t="shared" si="8"/>
        <v>0</v>
      </c>
      <c r="S722" s="7" t="str">
        <f t="shared" si="9"/>
        <v/>
      </c>
      <c r="T722" s="7" t="str">
        <f t="shared" si="10"/>
        <v/>
      </c>
    </row>
    <row r="723" spans="1:20" ht="15.95" hidden="1" customHeight="1">
      <c r="A723" s="239" t="s">
        <v>1867</v>
      </c>
      <c r="B723" s="105"/>
      <c r="C723" s="108"/>
      <c r="D723" s="108"/>
      <c r="E723" s="109"/>
      <c r="F723" s="109"/>
      <c r="G723" s="195">
        <f>VLOOKUP(E723,別表３!$B$9:$I$14,7,FALSE)</f>
        <v>0</v>
      </c>
      <c r="H723" s="195">
        <f>VLOOKUP($F723,別表３!$B$9:$I$14,7,FALSE)</f>
        <v>0</v>
      </c>
      <c r="I723" s="195">
        <f>VLOOKUP($F723,別表３!$B$9:$I$14,7,FALSE)</f>
        <v>0</v>
      </c>
      <c r="J723" s="195">
        <f>IF(F723=5,別表２!$E$4,0)</f>
        <v>0</v>
      </c>
      <c r="K723" s="195">
        <f>VLOOKUP($F723,別表３!$B$9:$I$14,5,FALSE)</f>
        <v>0</v>
      </c>
      <c r="L723" s="240" t="str">
        <f>IF(F723="","",VLOOKUP(F723,別表３!$B$9:$D$14,3,FALSE))</f>
        <v/>
      </c>
      <c r="M723" s="98"/>
      <c r="N723" s="98"/>
      <c r="O723" s="241">
        <f t="shared" si="5"/>
        <v>0</v>
      </c>
      <c r="P723" s="7">
        <f t="shared" si="78"/>
        <v>0</v>
      </c>
      <c r="Q723" s="7">
        <f t="shared" si="6"/>
        <v>0</v>
      </c>
      <c r="R723" s="7">
        <f t="shared" si="8"/>
        <v>0</v>
      </c>
      <c r="S723" s="7" t="str">
        <f t="shared" si="9"/>
        <v/>
      </c>
      <c r="T723" s="7" t="str">
        <f t="shared" si="10"/>
        <v/>
      </c>
    </row>
    <row r="724" spans="1:20" ht="15.95" hidden="1" customHeight="1">
      <c r="A724" s="239" t="s">
        <v>1868</v>
      </c>
      <c r="B724" s="105"/>
      <c r="C724" s="108"/>
      <c r="D724" s="108"/>
      <c r="E724" s="109"/>
      <c r="F724" s="109"/>
      <c r="G724" s="195">
        <f>VLOOKUP(E724,別表３!$B$9:$I$14,7,FALSE)</f>
        <v>0</v>
      </c>
      <c r="H724" s="195">
        <f>VLOOKUP($F724,別表３!$B$9:$I$14,7,FALSE)</f>
        <v>0</v>
      </c>
      <c r="I724" s="195">
        <f>VLOOKUP($F724,別表３!$B$9:$I$14,7,FALSE)</f>
        <v>0</v>
      </c>
      <c r="J724" s="195">
        <f>IF(F724=5,別表２!$E$4,0)</f>
        <v>0</v>
      </c>
      <c r="K724" s="195">
        <f>VLOOKUP($F724,別表３!$B$9:$I$14,5,FALSE)</f>
        <v>0</v>
      </c>
      <c r="L724" s="240" t="str">
        <f>IF(F724="","",VLOOKUP(F724,別表３!$B$9:$D$14,3,FALSE))</f>
        <v/>
      </c>
      <c r="M724" s="98"/>
      <c r="N724" s="98"/>
      <c r="O724" s="241">
        <f t="shared" si="5"/>
        <v>0</v>
      </c>
      <c r="P724" s="7">
        <f t="shared" si="78"/>
        <v>0</v>
      </c>
      <c r="Q724" s="7">
        <f t="shared" si="6"/>
        <v>0</v>
      </c>
      <c r="R724" s="7">
        <f t="shared" si="8"/>
        <v>0</v>
      </c>
      <c r="S724" s="7" t="str">
        <f>IF(E724="","",VLOOKUP(E724,$U$53:$V$58,2,FALSE))</f>
        <v/>
      </c>
      <c r="T724" s="7" t="str">
        <f t="shared" si="10"/>
        <v/>
      </c>
    </row>
    <row r="725" spans="1:20" ht="15.95" hidden="1" customHeight="1">
      <c r="A725" s="239" t="s">
        <v>1869</v>
      </c>
      <c r="B725" s="105"/>
      <c r="C725" s="108"/>
      <c r="D725" s="108"/>
      <c r="E725" s="109"/>
      <c r="F725" s="109"/>
      <c r="G725" s="195">
        <f>VLOOKUP(E725,別表３!$B$9:$I$14,7,FALSE)</f>
        <v>0</v>
      </c>
      <c r="H725" s="195">
        <f>VLOOKUP($F725,別表３!$B$9:$I$14,7,FALSE)</f>
        <v>0</v>
      </c>
      <c r="I725" s="195">
        <f>VLOOKUP($F725,別表３!$B$9:$I$14,7,FALSE)</f>
        <v>0</v>
      </c>
      <c r="J725" s="195">
        <f>IF(F725=5,別表２!$E$4,0)</f>
        <v>0</v>
      </c>
      <c r="K725" s="195">
        <f>VLOOKUP($F725,別表３!$B$9:$I$14,5,FALSE)</f>
        <v>0</v>
      </c>
      <c r="L725" s="240" t="str">
        <f>IF(F725="","",VLOOKUP(F725,別表３!$B$9:$D$14,3,FALSE))</f>
        <v/>
      </c>
      <c r="M725" s="98"/>
      <c r="N725" s="98"/>
      <c r="O725" s="241">
        <f t="shared" si="5"/>
        <v>0</v>
      </c>
      <c r="P725" s="7">
        <f t="shared" si="78"/>
        <v>0</v>
      </c>
      <c r="Q725" s="7">
        <f t="shared" si="6"/>
        <v>0</v>
      </c>
      <c r="R725" s="7">
        <f t="shared" si="8"/>
        <v>0</v>
      </c>
      <c r="S725" s="7" t="str">
        <f t="shared" si="9"/>
        <v/>
      </c>
      <c r="T725" s="7" t="str">
        <f t="shared" si="10"/>
        <v/>
      </c>
    </row>
    <row r="726" spans="1:20" ht="15.95" hidden="1" customHeight="1">
      <c r="A726" s="239" t="s">
        <v>1870</v>
      </c>
      <c r="B726" s="105"/>
      <c r="C726" s="108"/>
      <c r="D726" s="108"/>
      <c r="E726" s="109"/>
      <c r="F726" s="109"/>
      <c r="G726" s="195">
        <f>VLOOKUP(E726,別表３!$B$9:$I$14,7,FALSE)</f>
        <v>0</v>
      </c>
      <c r="H726" s="195">
        <f>VLOOKUP($F726,別表３!$B$9:$I$14,7,FALSE)</f>
        <v>0</v>
      </c>
      <c r="I726" s="195">
        <f>VLOOKUP($F726,別表３!$B$9:$I$14,7,FALSE)</f>
        <v>0</v>
      </c>
      <c r="J726" s="195">
        <f>IF(F726=5,別表２!$E$4,0)</f>
        <v>0</v>
      </c>
      <c r="K726" s="195">
        <f>VLOOKUP($F726,別表３!$B$9:$I$14,5,FALSE)</f>
        <v>0</v>
      </c>
      <c r="L726" s="240" t="str">
        <f>IF(F726="","",VLOOKUP(F726,別表３!$B$9:$D$14,3,FALSE))</f>
        <v/>
      </c>
      <c r="M726" s="98"/>
      <c r="N726" s="98"/>
      <c r="O726" s="241">
        <f t="shared" si="5"/>
        <v>0</v>
      </c>
      <c r="P726" s="7">
        <f t="shared" si="78"/>
        <v>0</v>
      </c>
      <c r="Q726" s="7">
        <f t="shared" si="6"/>
        <v>0</v>
      </c>
      <c r="R726" s="7">
        <f t="shared" si="8"/>
        <v>0</v>
      </c>
      <c r="S726" s="7" t="str">
        <f t="shared" si="9"/>
        <v/>
      </c>
      <c r="T726" s="7" t="str">
        <f t="shared" si="10"/>
        <v/>
      </c>
    </row>
    <row r="727" spans="1:20" ht="15.95" hidden="1" customHeight="1">
      <c r="A727" s="239" t="s">
        <v>1871</v>
      </c>
      <c r="B727" s="105"/>
      <c r="C727" s="108"/>
      <c r="D727" s="108"/>
      <c r="E727" s="109"/>
      <c r="F727" s="109"/>
      <c r="G727" s="195">
        <f>VLOOKUP(E727,別表３!$B$9:$I$14,7,FALSE)</f>
        <v>0</v>
      </c>
      <c r="H727" s="195">
        <f>VLOOKUP($F727,別表３!$B$9:$I$14,7,FALSE)</f>
        <v>0</v>
      </c>
      <c r="I727" s="195">
        <f>VLOOKUP($F727,別表３!$B$9:$I$14,7,FALSE)</f>
        <v>0</v>
      </c>
      <c r="J727" s="195">
        <f>IF(F727=5,別表２!$E$4,0)</f>
        <v>0</v>
      </c>
      <c r="K727" s="195">
        <f>VLOOKUP($F727,別表３!$B$9:$I$14,5,FALSE)</f>
        <v>0</v>
      </c>
      <c r="L727" s="240" t="str">
        <f>IF(F727="","",VLOOKUP(F727,別表３!$B$9:$D$14,3,FALSE))</f>
        <v/>
      </c>
      <c r="M727" s="98"/>
      <c r="N727" s="98"/>
      <c r="O727" s="241">
        <f t="shared" si="5"/>
        <v>0</v>
      </c>
      <c r="P727" s="7">
        <f t="shared" si="78"/>
        <v>0</v>
      </c>
      <c r="Q727" s="7">
        <f t="shared" si="6"/>
        <v>0</v>
      </c>
      <c r="R727" s="7">
        <f t="shared" si="8"/>
        <v>0</v>
      </c>
      <c r="S727" s="7" t="str">
        <f t="shared" si="9"/>
        <v/>
      </c>
      <c r="T727" s="7" t="str">
        <f t="shared" si="10"/>
        <v/>
      </c>
    </row>
    <row r="728" spans="1:20" ht="15.95" hidden="1" customHeight="1">
      <c r="A728" s="239" t="s">
        <v>1872</v>
      </c>
      <c r="B728" s="105"/>
      <c r="C728" s="108"/>
      <c r="D728" s="108"/>
      <c r="E728" s="109"/>
      <c r="F728" s="109"/>
      <c r="G728" s="195">
        <f>VLOOKUP(E728,別表３!$B$9:$I$14,7,FALSE)</f>
        <v>0</v>
      </c>
      <c r="H728" s="195">
        <f>VLOOKUP($F728,別表３!$B$9:$I$14,7,FALSE)</f>
        <v>0</v>
      </c>
      <c r="I728" s="195">
        <f>VLOOKUP($F728,別表３!$B$9:$I$14,7,FALSE)</f>
        <v>0</v>
      </c>
      <c r="J728" s="195">
        <f>IF(F728=5,別表２!$E$4,0)</f>
        <v>0</v>
      </c>
      <c r="K728" s="195">
        <f>VLOOKUP($F728,別表３!$B$9:$I$14,5,FALSE)</f>
        <v>0</v>
      </c>
      <c r="L728" s="240" t="str">
        <f>IF(F728="","",VLOOKUP(F728,別表３!$B$9:$D$14,3,FALSE))</f>
        <v/>
      </c>
      <c r="M728" s="98"/>
      <c r="N728" s="98"/>
      <c r="O728" s="241">
        <f t="shared" si="5"/>
        <v>0</v>
      </c>
      <c r="P728" s="7">
        <f t="shared" si="78"/>
        <v>0</v>
      </c>
      <c r="Q728" s="7">
        <f t="shared" si="6"/>
        <v>0</v>
      </c>
      <c r="R728" s="7">
        <f t="shared" si="8"/>
        <v>0</v>
      </c>
      <c r="S728" s="7" t="str">
        <f t="shared" si="9"/>
        <v/>
      </c>
      <c r="T728" s="7" t="str">
        <f t="shared" si="10"/>
        <v/>
      </c>
    </row>
    <row r="729" spans="1:20" ht="15.95" hidden="1" customHeight="1">
      <c r="A729" s="239" t="s">
        <v>1873</v>
      </c>
      <c r="B729" s="105"/>
      <c r="C729" s="109"/>
      <c r="D729" s="109"/>
      <c r="E729" s="109"/>
      <c r="F729" s="109"/>
      <c r="G729" s="195">
        <f>VLOOKUP(E729,別表３!$B$9:$I$14,7,FALSE)</f>
        <v>0</v>
      </c>
      <c r="H729" s="195">
        <f>VLOOKUP($F729,別表３!$B$9:$I$14,7,FALSE)</f>
        <v>0</v>
      </c>
      <c r="I729" s="195">
        <f>VLOOKUP($F729,別表３!$B$9:$I$14,7,FALSE)</f>
        <v>0</v>
      </c>
      <c r="J729" s="195">
        <f>IF(F729=5,別表２!$E$4,0)</f>
        <v>0</v>
      </c>
      <c r="K729" s="195">
        <f>VLOOKUP($F729,別表３!$B$9:$I$14,5,FALSE)</f>
        <v>0</v>
      </c>
      <c r="L729" s="240" t="str">
        <f>IF(F729="","",VLOOKUP(F729,別表３!$B$9:$D$14,3,FALSE))</f>
        <v/>
      </c>
      <c r="M729" s="98"/>
      <c r="N729" s="98"/>
      <c r="O729" s="241">
        <f t="shared" si="5"/>
        <v>0</v>
      </c>
      <c r="P729" s="7">
        <f t="shared" si="78"/>
        <v>0</v>
      </c>
      <c r="Q729" s="7">
        <f t="shared" si="6"/>
        <v>0</v>
      </c>
      <c r="R729" s="7">
        <f t="shared" si="8"/>
        <v>0</v>
      </c>
      <c r="S729" s="7" t="str">
        <f t="shared" si="9"/>
        <v/>
      </c>
      <c r="T729" s="7" t="str">
        <f t="shared" si="10"/>
        <v/>
      </c>
    </row>
    <row r="730" spans="1:20" ht="15.95" hidden="1" customHeight="1">
      <c r="A730" s="239" t="s">
        <v>1874</v>
      </c>
      <c r="B730" s="105"/>
      <c r="C730" s="109"/>
      <c r="D730" s="109"/>
      <c r="E730" s="109"/>
      <c r="F730" s="109"/>
      <c r="G730" s="195">
        <f>VLOOKUP(E730,別表３!$B$9:$I$14,7,FALSE)</f>
        <v>0</v>
      </c>
      <c r="H730" s="195">
        <f>VLOOKUP($F730,別表３!$B$9:$I$14,7,FALSE)</f>
        <v>0</v>
      </c>
      <c r="I730" s="195">
        <f>VLOOKUP($F730,別表３!$B$9:$I$14,7,FALSE)</f>
        <v>0</v>
      </c>
      <c r="J730" s="195">
        <f>IF(F730=5,別表２!$E$4,0)</f>
        <v>0</v>
      </c>
      <c r="K730" s="195">
        <f>VLOOKUP($F730,別表３!$B$9:$I$14,5,FALSE)</f>
        <v>0</v>
      </c>
      <c r="L730" s="240" t="str">
        <f>IF(F730="","",VLOOKUP(F730,別表３!$B$9:$D$14,3,FALSE))</f>
        <v/>
      </c>
      <c r="M730" s="98"/>
      <c r="N730" s="98"/>
      <c r="O730" s="241">
        <f t="shared" si="5"/>
        <v>0</v>
      </c>
      <c r="P730" s="7">
        <f t="shared" si="78"/>
        <v>0</v>
      </c>
      <c r="Q730" s="7">
        <f t="shared" si="6"/>
        <v>0</v>
      </c>
      <c r="R730" s="7">
        <f t="shared" si="8"/>
        <v>0</v>
      </c>
      <c r="S730" s="7" t="str">
        <f t="shared" si="9"/>
        <v/>
      </c>
      <c r="T730" s="7" t="str">
        <f t="shared" si="10"/>
        <v/>
      </c>
    </row>
    <row r="731" spans="1:20" ht="15.95" hidden="1" customHeight="1">
      <c r="A731" s="239" t="s">
        <v>1875</v>
      </c>
      <c r="B731" s="105"/>
      <c r="C731" s="109"/>
      <c r="D731" s="109"/>
      <c r="E731" s="109"/>
      <c r="F731" s="109"/>
      <c r="G731" s="195">
        <f>VLOOKUP(E731,別表３!$B$9:$I$14,7,FALSE)</f>
        <v>0</v>
      </c>
      <c r="H731" s="195">
        <f>VLOOKUP($F731,別表３!$B$9:$I$14,7,FALSE)</f>
        <v>0</v>
      </c>
      <c r="I731" s="195">
        <f>VLOOKUP($F731,別表３!$B$9:$I$14,7,FALSE)</f>
        <v>0</v>
      </c>
      <c r="J731" s="195">
        <f>IF(F731=5,別表２!$E$4,0)</f>
        <v>0</v>
      </c>
      <c r="K731" s="195">
        <f>VLOOKUP($F731,別表３!$B$9:$I$14,5,FALSE)</f>
        <v>0</v>
      </c>
      <c r="L731" s="240" t="str">
        <f>IF(F731="","",VLOOKUP(F731,別表３!$B$9:$D$14,3,FALSE))</f>
        <v/>
      </c>
      <c r="M731" s="98"/>
      <c r="N731" s="98"/>
      <c r="O731" s="241">
        <f t="shared" si="5"/>
        <v>0</v>
      </c>
      <c r="P731" s="7">
        <f t="shared" si="78"/>
        <v>0</v>
      </c>
      <c r="Q731" s="7">
        <f t="shared" si="6"/>
        <v>0</v>
      </c>
      <c r="R731" s="7">
        <f t="shared" si="8"/>
        <v>0</v>
      </c>
      <c r="S731" s="7" t="str">
        <f t="shared" si="9"/>
        <v/>
      </c>
      <c r="T731" s="7" t="str">
        <f t="shared" si="10"/>
        <v/>
      </c>
    </row>
    <row r="732" spans="1:20" ht="15.95" hidden="1" customHeight="1">
      <c r="A732" s="239" t="s">
        <v>1876</v>
      </c>
      <c r="B732" s="105"/>
      <c r="C732" s="109"/>
      <c r="D732" s="109"/>
      <c r="E732" s="109"/>
      <c r="F732" s="109"/>
      <c r="G732" s="195">
        <f>VLOOKUP(E732,別表３!$B$9:$I$14,7,FALSE)</f>
        <v>0</v>
      </c>
      <c r="H732" s="195">
        <f>VLOOKUP($F732,別表３!$B$9:$I$14,7,FALSE)</f>
        <v>0</v>
      </c>
      <c r="I732" s="195">
        <f>VLOOKUP($F732,別表３!$B$9:$I$14,7,FALSE)</f>
        <v>0</v>
      </c>
      <c r="J732" s="195">
        <f>IF(F732=5,別表２!$E$4,0)</f>
        <v>0</v>
      </c>
      <c r="K732" s="195">
        <f>VLOOKUP($F732,別表３!$B$9:$I$14,5,FALSE)</f>
        <v>0</v>
      </c>
      <c r="L732" s="240" t="str">
        <f>IF(F732="","",VLOOKUP(F732,別表３!$B$9:$D$14,3,FALSE))</f>
        <v/>
      </c>
      <c r="M732" s="98"/>
      <c r="N732" s="98"/>
      <c r="O732" s="241">
        <f t="shared" si="5"/>
        <v>0</v>
      </c>
      <c r="P732" s="7">
        <f t="shared" si="78"/>
        <v>0</v>
      </c>
      <c r="Q732" s="7">
        <f t="shared" si="6"/>
        <v>0</v>
      </c>
      <c r="R732" s="7">
        <f t="shared" si="8"/>
        <v>0</v>
      </c>
      <c r="S732" s="7" t="str">
        <f t="shared" si="9"/>
        <v/>
      </c>
      <c r="T732" s="7" t="str">
        <f t="shared" si="10"/>
        <v/>
      </c>
    </row>
    <row r="733" spans="1:20" ht="15.95" hidden="1" customHeight="1">
      <c r="A733" s="239" t="s">
        <v>1877</v>
      </c>
      <c r="B733" s="105"/>
      <c r="C733" s="109"/>
      <c r="D733" s="109"/>
      <c r="E733" s="109"/>
      <c r="F733" s="109"/>
      <c r="G733" s="195">
        <f>VLOOKUP(E733,別表３!$B$9:$I$14,7,FALSE)</f>
        <v>0</v>
      </c>
      <c r="H733" s="195">
        <f>VLOOKUP($F733,別表３!$B$9:$I$14,7,FALSE)</f>
        <v>0</v>
      </c>
      <c r="I733" s="195">
        <f>VLOOKUP($F733,別表３!$B$9:$I$14,7,FALSE)</f>
        <v>0</v>
      </c>
      <c r="J733" s="195">
        <f>IF(F733=5,別表２!$E$4,0)</f>
        <v>0</v>
      </c>
      <c r="K733" s="195">
        <f>VLOOKUP($F733,別表３!$B$9:$I$14,5,FALSE)</f>
        <v>0</v>
      </c>
      <c r="L733" s="240" t="str">
        <f>IF(F733="","",VLOOKUP(F733,別表３!$B$9:$D$14,3,FALSE))</f>
        <v/>
      </c>
      <c r="M733" s="98"/>
      <c r="N733" s="98"/>
      <c r="O733" s="241">
        <f t="shared" si="5"/>
        <v>0</v>
      </c>
      <c r="P733" s="7">
        <f t="shared" si="78"/>
        <v>0</v>
      </c>
      <c r="Q733" s="7">
        <f t="shared" si="6"/>
        <v>0</v>
      </c>
      <c r="R733" s="7">
        <f t="shared" si="8"/>
        <v>0</v>
      </c>
      <c r="S733" s="7" t="str">
        <f t="shared" si="9"/>
        <v/>
      </c>
      <c r="T733" s="7" t="str">
        <f t="shared" si="10"/>
        <v/>
      </c>
    </row>
    <row r="734" spans="1:20" ht="15.95" hidden="1" customHeight="1">
      <c r="A734" s="239" t="s">
        <v>1878</v>
      </c>
      <c r="B734" s="105"/>
      <c r="C734" s="109"/>
      <c r="D734" s="109"/>
      <c r="E734" s="109"/>
      <c r="F734" s="109"/>
      <c r="G734" s="195">
        <f>VLOOKUP(E734,別表３!$B$9:$I$14,7,FALSE)</f>
        <v>0</v>
      </c>
      <c r="H734" s="195">
        <f>VLOOKUP($F734,別表３!$B$9:$I$14,7,FALSE)</f>
        <v>0</v>
      </c>
      <c r="I734" s="195">
        <f>VLOOKUP($F734,別表３!$B$9:$I$14,7,FALSE)</f>
        <v>0</v>
      </c>
      <c r="J734" s="195">
        <f>IF(F734=5,別表２!$E$4,0)</f>
        <v>0</v>
      </c>
      <c r="K734" s="195">
        <f>VLOOKUP($F734,別表３!$B$9:$I$14,5,FALSE)</f>
        <v>0</v>
      </c>
      <c r="L734" s="240" t="str">
        <f>IF(F734="","",VLOOKUP(F734,別表３!$B$9:$D$14,3,FALSE))</f>
        <v/>
      </c>
      <c r="M734" s="98"/>
      <c r="N734" s="98"/>
      <c r="O734" s="241">
        <f t="shared" si="5"/>
        <v>0</v>
      </c>
      <c r="P734" s="7">
        <f t="shared" si="78"/>
        <v>0</v>
      </c>
      <c r="Q734" s="7">
        <f t="shared" si="6"/>
        <v>0</v>
      </c>
      <c r="R734" s="7">
        <f t="shared" si="8"/>
        <v>0</v>
      </c>
      <c r="S734" s="7" t="str">
        <f t="shared" si="9"/>
        <v/>
      </c>
      <c r="T734" s="7" t="str">
        <f t="shared" si="10"/>
        <v/>
      </c>
    </row>
    <row r="735" spans="1:20" ht="15.95" hidden="1" customHeight="1">
      <c r="A735" s="239" t="s">
        <v>1879</v>
      </c>
      <c r="B735" s="105"/>
      <c r="C735" s="108"/>
      <c r="D735" s="108"/>
      <c r="E735" s="109"/>
      <c r="F735" s="109"/>
      <c r="G735" s="195">
        <f>VLOOKUP(E735,別表３!$B$9:$I$14,7,FALSE)</f>
        <v>0</v>
      </c>
      <c r="H735" s="195">
        <f>VLOOKUP($F735,別表３!$B$9:$I$14,7,FALSE)</f>
        <v>0</v>
      </c>
      <c r="I735" s="195">
        <f>VLOOKUP($F735,別表３!$B$9:$I$14,7,FALSE)</f>
        <v>0</v>
      </c>
      <c r="J735" s="195">
        <f>IF(F735=5,別表２!$E$4,0)</f>
        <v>0</v>
      </c>
      <c r="K735" s="195">
        <f>VLOOKUP($F735,別表３!$B$9:$I$14,5,FALSE)</f>
        <v>0</v>
      </c>
      <c r="L735" s="240" t="str">
        <f>IF(F735="","",VLOOKUP(F735,別表３!$B$9:$D$14,3,FALSE))</f>
        <v/>
      </c>
      <c r="M735" s="98"/>
      <c r="N735" s="98"/>
      <c r="O735" s="241">
        <f t="shared" ref="O735:O783" si="79">IF(J735=0,0,IF(M735="",J735,M735))+IF(N735="",K735,IF(L735&lt;=N735,L735,N735))+SUM(G735:I735)</f>
        <v>0</v>
      </c>
      <c r="P735" s="7">
        <f t="shared" ref="P735:P736" si="80">IF(E735=5,G735,0)</f>
        <v>0</v>
      </c>
      <c r="Q735" s="7">
        <f t="shared" ref="Q735:Q783" si="81">IF(F735=5,O735-G735,0)</f>
        <v>0</v>
      </c>
      <c r="R735" s="7">
        <f t="shared" ref="R735:R783" si="82">SUM(P735:Q735)</f>
        <v>0</v>
      </c>
      <c r="S735" s="7" t="str">
        <f t="shared" ref="S735:S783" si="83">IF(E735="","",VLOOKUP(E735,$U$53:$V$58,2,FALSE))</f>
        <v/>
      </c>
      <c r="T735" s="7" t="str">
        <f t="shared" ref="T735:T783" si="84">IF(F735="","",VLOOKUP(F735,$U$53:$V$58,2,FALSE))</f>
        <v/>
      </c>
    </row>
    <row r="736" spans="1:20" ht="15.95" hidden="1" customHeight="1">
      <c r="A736" s="239" t="s">
        <v>1880</v>
      </c>
      <c r="B736" s="105"/>
      <c r="C736" s="108"/>
      <c r="D736" s="108"/>
      <c r="E736" s="109"/>
      <c r="F736" s="109"/>
      <c r="G736" s="195">
        <f>VLOOKUP(E736,別表３!$B$9:$I$14,7,FALSE)</f>
        <v>0</v>
      </c>
      <c r="H736" s="195">
        <f>VLOOKUP($F736,別表３!$B$9:$I$14,7,FALSE)</f>
        <v>0</v>
      </c>
      <c r="I736" s="195">
        <f>VLOOKUP($F736,別表３!$B$9:$I$14,7,FALSE)</f>
        <v>0</v>
      </c>
      <c r="J736" s="195">
        <f>IF(F736=5,別表２!$E$4,0)</f>
        <v>0</v>
      </c>
      <c r="K736" s="195">
        <f>VLOOKUP($F736,別表３!$B$9:$I$14,5,FALSE)</f>
        <v>0</v>
      </c>
      <c r="L736" s="240" t="str">
        <f>IF(F736="","",VLOOKUP(F736,別表３!$B$9:$D$14,3,FALSE))</f>
        <v/>
      </c>
      <c r="M736" s="98"/>
      <c r="N736" s="98"/>
      <c r="O736" s="241">
        <f t="shared" si="79"/>
        <v>0</v>
      </c>
      <c r="P736" s="7">
        <f t="shared" si="80"/>
        <v>0</v>
      </c>
      <c r="Q736" s="7">
        <f t="shared" si="81"/>
        <v>0</v>
      </c>
      <c r="R736" s="7">
        <f t="shared" si="82"/>
        <v>0</v>
      </c>
      <c r="S736" s="7" t="str">
        <f t="shared" si="83"/>
        <v/>
      </c>
      <c r="T736" s="7" t="str">
        <f t="shared" si="84"/>
        <v/>
      </c>
    </row>
    <row r="737" spans="1:20" ht="15.95" hidden="1" customHeight="1">
      <c r="A737" s="239" t="s">
        <v>1881</v>
      </c>
      <c r="B737" s="105"/>
      <c r="C737" s="108"/>
      <c r="D737" s="108"/>
      <c r="E737" s="109"/>
      <c r="F737" s="109"/>
      <c r="G737" s="195">
        <f>VLOOKUP(E737,別表３!$B$9:$I$14,7,FALSE)</f>
        <v>0</v>
      </c>
      <c r="H737" s="195">
        <f>VLOOKUP($F737,別表３!$B$9:$I$14,7,FALSE)</f>
        <v>0</v>
      </c>
      <c r="I737" s="195">
        <f>VLOOKUP($F737,別表３!$B$9:$I$14,7,FALSE)</f>
        <v>0</v>
      </c>
      <c r="J737" s="195">
        <f>IF(F737=5,別表２!$E$4,0)</f>
        <v>0</v>
      </c>
      <c r="K737" s="195">
        <f>VLOOKUP($F737,別表３!$B$9:$I$14,5,FALSE)</f>
        <v>0</v>
      </c>
      <c r="L737" s="240" t="str">
        <f>IF(F737="","",VLOOKUP(F737,別表３!$B$9:$D$14,3,FALSE))</f>
        <v/>
      </c>
      <c r="M737" s="98"/>
      <c r="N737" s="98"/>
      <c r="O737" s="241">
        <f t="shared" si="79"/>
        <v>0</v>
      </c>
      <c r="P737" s="7">
        <f>IF(E737=5,G737,0)</f>
        <v>0</v>
      </c>
      <c r="Q737" s="7">
        <f t="shared" si="81"/>
        <v>0</v>
      </c>
      <c r="R737" s="7">
        <f t="shared" si="82"/>
        <v>0</v>
      </c>
      <c r="S737" s="7" t="str">
        <f t="shared" si="83"/>
        <v/>
      </c>
      <c r="T737" s="7" t="str">
        <f t="shared" si="84"/>
        <v/>
      </c>
    </row>
    <row r="738" spans="1:20" s="223" customFormat="1" ht="15.95" hidden="1" customHeight="1">
      <c r="A738" s="239" t="s">
        <v>1882</v>
      </c>
      <c r="B738" s="105"/>
      <c r="C738" s="108"/>
      <c r="D738" s="108"/>
      <c r="E738" s="108"/>
      <c r="F738" s="108"/>
      <c r="G738" s="243">
        <f>VLOOKUP(E738,別表３!$B$9:$I$14,7,FALSE)</f>
        <v>0</v>
      </c>
      <c r="H738" s="243">
        <f>VLOOKUP($F738,別表３!$B$9:$I$14,7,FALSE)</f>
        <v>0</v>
      </c>
      <c r="I738" s="243">
        <f>VLOOKUP($F738,別表３!$B$9:$I$14,7,FALSE)</f>
        <v>0</v>
      </c>
      <c r="J738" s="243">
        <f>IF(F738=5,別表２!$E$4,0)</f>
        <v>0</v>
      </c>
      <c r="K738" s="243">
        <f>VLOOKUP($F738,別表３!$B$9:$I$14,5,FALSE)</f>
        <v>0</v>
      </c>
      <c r="L738" s="244" t="str">
        <f>IF(F738="","",VLOOKUP(F738,別表３!$B$9:$D$14,3,FALSE))</f>
        <v/>
      </c>
      <c r="M738" s="103"/>
      <c r="N738" s="103"/>
      <c r="O738" s="245">
        <f t="shared" si="79"/>
        <v>0</v>
      </c>
      <c r="P738" s="7">
        <f t="shared" ref="P738:P758" si="85">IF(E738=5,G738,0)</f>
        <v>0</v>
      </c>
      <c r="Q738" s="7">
        <f t="shared" si="81"/>
        <v>0</v>
      </c>
      <c r="R738" s="7">
        <f t="shared" si="82"/>
        <v>0</v>
      </c>
      <c r="S738" s="7" t="str">
        <f t="shared" si="83"/>
        <v/>
      </c>
      <c r="T738" s="7" t="str">
        <f t="shared" si="84"/>
        <v/>
      </c>
    </row>
    <row r="739" spans="1:20" s="223" customFormat="1" ht="15.95" hidden="1" customHeight="1">
      <c r="A739" s="239" t="s">
        <v>1883</v>
      </c>
      <c r="B739" s="105"/>
      <c r="C739" s="108"/>
      <c r="D739" s="108"/>
      <c r="E739" s="108"/>
      <c r="F739" s="108"/>
      <c r="G739" s="243">
        <f>VLOOKUP(E739,別表３!$B$9:$I$14,7,FALSE)</f>
        <v>0</v>
      </c>
      <c r="H739" s="243">
        <f>VLOOKUP($F739,別表３!$B$9:$I$14,7,FALSE)</f>
        <v>0</v>
      </c>
      <c r="I739" s="243">
        <f>VLOOKUP($F739,別表３!$B$9:$I$14,7,FALSE)</f>
        <v>0</v>
      </c>
      <c r="J739" s="243">
        <f>IF(F739=5,別表２!$E$4,0)</f>
        <v>0</v>
      </c>
      <c r="K739" s="243">
        <f>VLOOKUP($F739,別表３!$B$9:$I$14,5,FALSE)</f>
        <v>0</v>
      </c>
      <c r="L739" s="244" t="str">
        <f>IF(F739="","",VLOOKUP(F739,別表３!$B$9:$D$14,3,FALSE))</f>
        <v/>
      </c>
      <c r="M739" s="103"/>
      <c r="N739" s="103"/>
      <c r="O739" s="245">
        <f t="shared" si="79"/>
        <v>0</v>
      </c>
      <c r="P739" s="7">
        <f t="shared" si="85"/>
        <v>0</v>
      </c>
      <c r="Q739" s="7">
        <f t="shared" si="81"/>
        <v>0</v>
      </c>
      <c r="R739" s="7">
        <f t="shared" si="82"/>
        <v>0</v>
      </c>
      <c r="S739" s="7" t="str">
        <f t="shared" si="83"/>
        <v/>
      </c>
      <c r="T739" s="7" t="str">
        <f t="shared" si="84"/>
        <v/>
      </c>
    </row>
    <row r="740" spans="1:20" s="223" customFormat="1" ht="15.95" hidden="1" customHeight="1">
      <c r="A740" s="239" t="s">
        <v>1884</v>
      </c>
      <c r="B740" s="105"/>
      <c r="C740" s="110"/>
      <c r="D740" s="110"/>
      <c r="E740" s="108"/>
      <c r="F740" s="108"/>
      <c r="G740" s="243">
        <f>VLOOKUP(E740,別表３!$B$9:$I$14,7,FALSE)</f>
        <v>0</v>
      </c>
      <c r="H740" s="243">
        <f>VLOOKUP($F740,別表３!$B$9:$I$14,7,FALSE)</f>
        <v>0</v>
      </c>
      <c r="I740" s="243">
        <f>VLOOKUP($F740,別表３!$B$9:$I$14,7,FALSE)</f>
        <v>0</v>
      </c>
      <c r="J740" s="243">
        <f>IF(F740=5,別表２!$E$4,0)</f>
        <v>0</v>
      </c>
      <c r="K740" s="243">
        <f>VLOOKUP($F740,別表３!$B$9:$I$14,5,FALSE)</f>
        <v>0</v>
      </c>
      <c r="L740" s="244" t="str">
        <f>IF(F740="","",VLOOKUP(F740,別表３!$B$9:$D$14,3,FALSE))</f>
        <v/>
      </c>
      <c r="M740" s="103"/>
      <c r="N740" s="103"/>
      <c r="O740" s="245">
        <f t="shared" si="79"/>
        <v>0</v>
      </c>
      <c r="P740" s="7">
        <f t="shared" si="85"/>
        <v>0</v>
      </c>
      <c r="Q740" s="7">
        <f t="shared" si="81"/>
        <v>0</v>
      </c>
      <c r="R740" s="7">
        <f t="shared" si="82"/>
        <v>0</v>
      </c>
      <c r="S740" s="7" t="str">
        <f t="shared" si="83"/>
        <v/>
      </c>
      <c r="T740" s="7" t="str">
        <f t="shared" si="84"/>
        <v/>
      </c>
    </row>
    <row r="741" spans="1:20" s="223" customFormat="1" ht="15.95" hidden="1" customHeight="1">
      <c r="A741" s="239" t="s">
        <v>1885</v>
      </c>
      <c r="B741" s="105"/>
      <c r="C741" s="108"/>
      <c r="D741" s="108"/>
      <c r="E741" s="108"/>
      <c r="F741" s="108"/>
      <c r="G741" s="243">
        <f>VLOOKUP(E741,別表３!$B$9:$I$14,7,FALSE)</f>
        <v>0</v>
      </c>
      <c r="H741" s="243">
        <f>VLOOKUP($F741,別表３!$B$9:$I$14,7,FALSE)</f>
        <v>0</v>
      </c>
      <c r="I741" s="243">
        <f>VLOOKUP($F741,別表３!$B$9:$I$14,7,FALSE)</f>
        <v>0</v>
      </c>
      <c r="J741" s="243">
        <f>IF(F741=5,別表２!$E$4,0)</f>
        <v>0</v>
      </c>
      <c r="K741" s="243">
        <f>VLOOKUP($F741,別表３!$B$9:$I$14,5,FALSE)</f>
        <v>0</v>
      </c>
      <c r="L741" s="244" t="str">
        <f>IF(F741="","",VLOOKUP(F741,別表３!$B$9:$D$14,3,FALSE))</f>
        <v/>
      </c>
      <c r="M741" s="103"/>
      <c r="N741" s="103"/>
      <c r="O741" s="245">
        <f t="shared" si="79"/>
        <v>0</v>
      </c>
      <c r="P741" s="7">
        <f t="shared" si="85"/>
        <v>0</v>
      </c>
      <c r="Q741" s="7">
        <f t="shared" si="81"/>
        <v>0</v>
      </c>
      <c r="R741" s="7">
        <f t="shared" si="82"/>
        <v>0</v>
      </c>
      <c r="S741" s="7" t="str">
        <f t="shared" si="83"/>
        <v/>
      </c>
      <c r="T741" s="7" t="str">
        <f t="shared" si="84"/>
        <v/>
      </c>
    </row>
    <row r="742" spans="1:20" ht="15.95" hidden="1" customHeight="1">
      <c r="A742" s="239" t="s">
        <v>1886</v>
      </c>
      <c r="B742" s="105"/>
      <c r="C742" s="108"/>
      <c r="D742" s="108"/>
      <c r="E742" s="109"/>
      <c r="F742" s="109"/>
      <c r="G742" s="195">
        <f>VLOOKUP(E742,別表３!$B$9:$I$14,7,FALSE)</f>
        <v>0</v>
      </c>
      <c r="H742" s="195">
        <f>VLOOKUP($F742,別表３!$B$9:$I$14,7,FALSE)</f>
        <v>0</v>
      </c>
      <c r="I742" s="195">
        <f>VLOOKUP($F742,別表３!$B$9:$I$14,7,FALSE)</f>
        <v>0</v>
      </c>
      <c r="J742" s="195">
        <f>IF(F742=5,別表２!$E$4,0)</f>
        <v>0</v>
      </c>
      <c r="K742" s="195">
        <f>VLOOKUP($F742,別表３!$B$9:$I$14,5,FALSE)</f>
        <v>0</v>
      </c>
      <c r="L742" s="240" t="str">
        <f>IF(F742="","",VLOOKUP(F742,別表３!$B$9:$D$14,3,FALSE))</f>
        <v/>
      </c>
      <c r="M742" s="98"/>
      <c r="N742" s="98"/>
      <c r="O742" s="241">
        <f t="shared" si="79"/>
        <v>0</v>
      </c>
      <c r="P742" s="7">
        <f t="shared" si="85"/>
        <v>0</v>
      </c>
      <c r="Q742" s="7">
        <f t="shared" si="81"/>
        <v>0</v>
      </c>
      <c r="R742" s="7">
        <f t="shared" si="82"/>
        <v>0</v>
      </c>
      <c r="S742" s="7" t="str">
        <f t="shared" si="83"/>
        <v/>
      </c>
      <c r="T742" s="7" t="str">
        <f t="shared" si="84"/>
        <v/>
      </c>
    </row>
    <row r="743" spans="1:20" ht="15.95" hidden="1" customHeight="1">
      <c r="A743" s="239" t="s">
        <v>1887</v>
      </c>
      <c r="B743" s="105"/>
      <c r="C743" s="108"/>
      <c r="D743" s="108"/>
      <c r="E743" s="109"/>
      <c r="F743" s="109"/>
      <c r="G743" s="195">
        <f>VLOOKUP(E743,別表３!$B$9:$I$14,7,FALSE)</f>
        <v>0</v>
      </c>
      <c r="H743" s="195">
        <f>VLOOKUP($F743,別表３!$B$9:$I$14,7,FALSE)</f>
        <v>0</v>
      </c>
      <c r="I743" s="195">
        <f>VLOOKUP($F743,別表３!$B$9:$I$14,7,FALSE)</f>
        <v>0</v>
      </c>
      <c r="J743" s="195">
        <f>IF(F743=5,別表２!$E$4,0)</f>
        <v>0</v>
      </c>
      <c r="K743" s="195">
        <f>VLOOKUP($F743,別表３!$B$9:$I$14,5,FALSE)</f>
        <v>0</v>
      </c>
      <c r="L743" s="240" t="str">
        <f>IF(F743="","",VLOOKUP(F743,別表３!$B$9:$D$14,3,FALSE))</f>
        <v/>
      </c>
      <c r="M743" s="98"/>
      <c r="N743" s="98"/>
      <c r="O743" s="241">
        <f t="shared" si="79"/>
        <v>0</v>
      </c>
      <c r="P743" s="7">
        <f t="shared" si="85"/>
        <v>0</v>
      </c>
      <c r="Q743" s="7">
        <f t="shared" si="81"/>
        <v>0</v>
      </c>
      <c r="R743" s="7">
        <f t="shared" si="82"/>
        <v>0</v>
      </c>
      <c r="S743" s="7" t="str">
        <f t="shared" si="83"/>
        <v/>
      </c>
      <c r="T743" s="7" t="str">
        <f t="shared" si="84"/>
        <v/>
      </c>
    </row>
    <row r="744" spans="1:20" ht="15.95" hidden="1" customHeight="1">
      <c r="A744" s="239" t="s">
        <v>1888</v>
      </c>
      <c r="B744" s="105"/>
      <c r="C744" s="108"/>
      <c r="D744" s="108"/>
      <c r="E744" s="109"/>
      <c r="F744" s="109"/>
      <c r="G744" s="195">
        <f>VLOOKUP(E744,別表３!$B$9:$I$14,7,FALSE)</f>
        <v>0</v>
      </c>
      <c r="H744" s="195">
        <f>VLOOKUP($F744,別表３!$B$9:$I$14,7,FALSE)</f>
        <v>0</v>
      </c>
      <c r="I744" s="195">
        <f>VLOOKUP($F744,別表３!$B$9:$I$14,7,FALSE)</f>
        <v>0</v>
      </c>
      <c r="J744" s="195">
        <f>IF(F744=5,別表２!$E$4,0)</f>
        <v>0</v>
      </c>
      <c r="K744" s="195">
        <f>VLOOKUP($F744,別表３!$B$9:$I$14,5,FALSE)</f>
        <v>0</v>
      </c>
      <c r="L744" s="240" t="str">
        <f>IF(F744="","",VLOOKUP(F744,別表３!$B$9:$D$14,3,FALSE))</f>
        <v/>
      </c>
      <c r="M744" s="98"/>
      <c r="N744" s="98"/>
      <c r="O744" s="241">
        <f t="shared" si="79"/>
        <v>0</v>
      </c>
      <c r="P744" s="7">
        <f t="shared" si="85"/>
        <v>0</v>
      </c>
      <c r="Q744" s="7">
        <f t="shared" si="81"/>
        <v>0</v>
      </c>
      <c r="R744" s="7">
        <f t="shared" si="82"/>
        <v>0</v>
      </c>
      <c r="S744" s="7" t="str">
        <f t="shared" si="83"/>
        <v/>
      </c>
      <c r="T744" s="7" t="str">
        <f t="shared" si="84"/>
        <v/>
      </c>
    </row>
    <row r="745" spans="1:20" ht="15.95" hidden="1" customHeight="1">
      <c r="A745" s="239" t="s">
        <v>1889</v>
      </c>
      <c r="B745" s="105"/>
      <c r="C745" s="108"/>
      <c r="D745" s="108"/>
      <c r="E745" s="109"/>
      <c r="F745" s="109"/>
      <c r="G745" s="195">
        <f>VLOOKUP(E745,別表３!$B$9:$I$14,7,FALSE)</f>
        <v>0</v>
      </c>
      <c r="H745" s="195">
        <f>VLOOKUP($F745,別表３!$B$9:$I$14,7,FALSE)</f>
        <v>0</v>
      </c>
      <c r="I745" s="195">
        <f>VLOOKUP($F745,別表３!$B$9:$I$14,7,FALSE)</f>
        <v>0</v>
      </c>
      <c r="J745" s="195">
        <f>IF(F745=5,別表２!$E$4,0)</f>
        <v>0</v>
      </c>
      <c r="K745" s="195">
        <f>VLOOKUP($F745,別表３!$B$9:$I$14,5,FALSE)</f>
        <v>0</v>
      </c>
      <c r="L745" s="240" t="str">
        <f>IF(F745="","",VLOOKUP(F745,別表３!$B$9:$D$14,3,FALSE))</f>
        <v/>
      </c>
      <c r="M745" s="98"/>
      <c r="N745" s="98"/>
      <c r="O745" s="241">
        <f t="shared" si="79"/>
        <v>0</v>
      </c>
      <c r="P745" s="7">
        <f t="shared" si="85"/>
        <v>0</v>
      </c>
      <c r="Q745" s="7">
        <f t="shared" si="81"/>
        <v>0</v>
      </c>
      <c r="R745" s="7">
        <f t="shared" si="82"/>
        <v>0</v>
      </c>
      <c r="S745" s="7" t="str">
        <f t="shared" si="83"/>
        <v/>
      </c>
      <c r="T745" s="7" t="str">
        <f t="shared" si="84"/>
        <v/>
      </c>
    </row>
    <row r="746" spans="1:20" ht="15.95" hidden="1" customHeight="1">
      <c r="A746" s="239" t="s">
        <v>1890</v>
      </c>
      <c r="B746" s="105"/>
      <c r="C746" s="108"/>
      <c r="D746" s="108"/>
      <c r="E746" s="109"/>
      <c r="F746" s="109"/>
      <c r="G746" s="195">
        <f>VLOOKUP(E746,別表３!$B$9:$I$14,7,FALSE)</f>
        <v>0</v>
      </c>
      <c r="H746" s="195">
        <f>VLOOKUP($F746,別表３!$B$9:$I$14,7,FALSE)</f>
        <v>0</v>
      </c>
      <c r="I746" s="195">
        <f>VLOOKUP($F746,別表３!$B$9:$I$14,7,FALSE)</f>
        <v>0</v>
      </c>
      <c r="J746" s="195">
        <f>IF(F746=5,別表２!$E$4,0)</f>
        <v>0</v>
      </c>
      <c r="K746" s="195">
        <f>VLOOKUP($F746,別表３!$B$9:$I$14,5,FALSE)</f>
        <v>0</v>
      </c>
      <c r="L746" s="240" t="str">
        <f>IF(F746="","",VLOOKUP(F746,別表３!$B$9:$D$14,3,FALSE))</f>
        <v/>
      </c>
      <c r="M746" s="98"/>
      <c r="N746" s="98"/>
      <c r="O746" s="241">
        <f t="shared" si="79"/>
        <v>0</v>
      </c>
      <c r="P746" s="7">
        <f t="shared" si="85"/>
        <v>0</v>
      </c>
      <c r="Q746" s="7">
        <f t="shared" si="81"/>
        <v>0</v>
      </c>
      <c r="R746" s="7">
        <f t="shared" si="82"/>
        <v>0</v>
      </c>
      <c r="S746" s="7" t="str">
        <f t="shared" si="83"/>
        <v/>
      </c>
      <c r="T746" s="7" t="str">
        <f t="shared" si="84"/>
        <v/>
      </c>
    </row>
    <row r="747" spans="1:20" ht="15.95" hidden="1" customHeight="1">
      <c r="A747" s="239" t="s">
        <v>1891</v>
      </c>
      <c r="B747" s="105"/>
      <c r="C747" s="108"/>
      <c r="D747" s="108"/>
      <c r="E747" s="109"/>
      <c r="F747" s="109"/>
      <c r="G747" s="195">
        <f>VLOOKUP(E747,別表３!$B$9:$I$14,7,FALSE)</f>
        <v>0</v>
      </c>
      <c r="H747" s="195">
        <f>VLOOKUP($F747,別表３!$B$9:$I$14,7,FALSE)</f>
        <v>0</v>
      </c>
      <c r="I747" s="195">
        <f>VLOOKUP($F747,別表３!$B$9:$I$14,7,FALSE)</f>
        <v>0</v>
      </c>
      <c r="J747" s="195">
        <f>IF(F747=5,別表２!$E$4,0)</f>
        <v>0</v>
      </c>
      <c r="K747" s="195">
        <f>VLOOKUP($F747,別表３!$B$9:$I$14,5,FALSE)</f>
        <v>0</v>
      </c>
      <c r="L747" s="240" t="str">
        <f>IF(F747="","",VLOOKUP(F747,別表３!$B$9:$D$14,3,FALSE))</f>
        <v/>
      </c>
      <c r="M747" s="98"/>
      <c r="N747" s="98"/>
      <c r="O747" s="241">
        <f t="shared" si="79"/>
        <v>0</v>
      </c>
      <c r="P747" s="7">
        <f t="shared" si="85"/>
        <v>0</v>
      </c>
      <c r="Q747" s="7">
        <f t="shared" si="81"/>
        <v>0</v>
      </c>
      <c r="R747" s="7">
        <f t="shared" si="82"/>
        <v>0</v>
      </c>
      <c r="S747" s="7" t="str">
        <f t="shared" si="83"/>
        <v/>
      </c>
      <c r="T747" s="7" t="str">
        <f t="shared" si="84"/>
        <v/>
      </c>
    </row>
    <row r="748" spans="1:20" ht="15.95" hidden="1" customHeight="1">
      <c r="A748" s="239" t="s">
        <v>1892</v>
      </c>
      <c r="B748" s="105"/>
      <c r="C748" s="109"/>
      <c r="D748" s="109"/>
      <c r="E748" s="109"/>
      <c r="F748" s="109"/>
      <c r="G748" s="195">
        <f>VLOOKUP(E748,別表３!$B$9:$I$14,7,FALSE)</f>
        <v>0</v>
      </c>
      <c r="H748" s="195">
        <f>VLOOKUP($F748,別表３!$B$9:$I$14,7,FALSE)</f>
        <v>0</v>
      </c>
      <c r="I748" s="195">
        <f>VLOOKUP($F748,別表３!$B$9:$I$14,7,FALSE)</f>
        <v>0</v>
      </c>
      <c r="J748" s="195">
        <f>IF(F748=5,別表２!$E$4,0)</f>
        <v>0</v>
      </c>
      <c r="K748" s="195">
        <f>VLOOKUP($F748,別表３!$B$9:$I$14,5,FALSE)</f>
        <v>0</v>
      </c>
      <c r="L748" s="240" t="str">
        <f>IF(F748="","",VLOOKUP(F748,別表３!$B$9:$D$14,3,FALSE))</f>
        <v/>
      </c>
      <c r="M748" s="98"/>
      <c r="N748" s="98"/>
      <c r="O748" s="241">
        <f t="shared" si="79"/>
        <v>0</v>
      </c>
      <c r="P748" s="7">
        <f t="shared" si="85"/>
        <v>0</v>
      </c>
      <c r="Q748" s="7">
        <f t="shared" si="81"/>
        <v>0</v>
      </c>
      <c r="R748" s="7">
        <f t="shared" si="82"/>
        <v>0</v>
      </c>
      <c r="S748" s="7" t="str">
        <f t="shared" si="83"/>
        <v/>
      </c>
      <c r="T748" s="7" t="str">
        <f t="shared" si="84"/>
        <v/>
      </c>
    </row>
    <row r="749" spans="1:20" ht="15.95" hidden="1" customHeight="1">
      <c r="A749" s="239" t="s">
        <v>1893</v>
      </c>
      <c r="B749" s="105"/>
      <c r="C749" s="109"/>
      <c r="D749" s="109"/>
      <c r="E749" s="109"/>
      <c r="F749" s="109"/>
      <c r="G749" s="195">
        <f>VLOOKUP(E749,別表３!$B$9:$I$14,7,FALSE)</f>
        <v>0</v>
      </c>
      <c r="H749" s="195">
        <f>VLOOKUP($F749,別表３!$B$9:$I$14,7,FALSE)</f>
        <v>0</v>
      </c>
      <c r="I749" s="195">
        <f>VLOOKUP($F749,別表３!$B$9:$I$14,7,FALSE)</f>
        <v>0</v>
      </c>
      <c r="J749" s="195">
        <f>IF(F749=5,別表２!$E$4,0)</f>
        <v>0</v>
      </c>
      <c r="K749" s="195">
        <f>VLOOKUP($F749,別表３!$B$9:$I$14,5,FALSE)</f>
        <v>0</v>
      </c>
      <c r="L749" s="240" t="str">
        <f>IF(F749="","",VLOOKUP(F749,別表３!$B$9:$D$14,3,FALSE))</f>
        <v/>
      </c>
      <c r="M749" s="98"/>
      <c r="N749" s="98"/>
      <c r="O749" s="241">
        <f t="shared" si="79"/>
        <v>0</v>
      </c>
      <c r="P749" s="7">
        <f t="shared" si="85"/>
        <v>0</v>
      </c>
      <c r="Q749" s="7">
        <f t="shared" si="81"/>
        <v>0</v>
      </c>
      <c r="R749" s="7">
        <f t="shared" si="82"/>
        <v>0</v>
      </c>
      <c r="S749" s="7" t="str">
        <f t="shared" si="83"/>
        <v/>
      </c>
      <c r="T749" s="7" t="str">
        <f t="shared" si="84"/>
        <v/>
      </c>
    </row>
    <row r="750" spans="1:20" ht="15.95" hidden="1" customHeight="1">
      <c r="A750" s="239" t="s">
        <v>1894</v>
      </c>
      <c r="B750" s="105"/>
      <c r="C750" s="109"/>
      <c r="D750" s="109"/>
      <c r="E750" s="109"/>
      <c r="F750" s="109"/>
      <c r="G750" s="195">
        <f>VLOOKUP(E750,別表３!$B$9:$I$14,7,FALSE)</f>
        <v>0</v>
      </c>
      <c r="H750" s="195">
        <f>VLOOKUP($F750,別表３!$B$9:$I$14,7,FALSE)</f>
        <v>0</v>
      </c>
      <c r="I750" s="195">
        <f>VLOOKUP($F750,別表３!$B$9:$I$14,7,FALSE)</f>
        <v>0</v>
      </c>
      <c r="J750" s="195">
        <f>IF(F750=5,別表２!$E$4,0)</f>
        <v>0</v>
      </c>
      <c r="K750" s="195">
        <f>VLOOKUP($F750,別表３!$B$9:$I$14,5,FALSE)</f>
        <v>0</v>
      </c>
      <c r="L750" s="240" t="str">
        <f>IF(F750="","",VLOOKUP(F750,別表３!$B$9:$D$14,3,FALSE))</f>
        <v/>
      </c>
      <c r="M750" s="98"/>
      <c r="N750" s="98"/>
      <c r="O750" s="241">
        <f t="shared" si="79"/>
        <v>0</v>
      </c>
      <c r="P750" s="7">
        <f t="shared" si="85"/>
        <v>0</v>
      </c>
      <c r="Q750" s="7">
        <f t="shared" si="81"/>
        <v>0</v>
      </c>
      <c r="R750" s="7">
        <f t="shared" si="82"/>
        <v>0</v>
      </c>
      <c r="S750" s="7" t="str">
        <f t="shared" si="83"/>
        <v/>
      </c>
      <c r="T750" s="7" t="str">
        <f t="shared" si="84"/>
        <v/>
      </c>
    </row>
    <row r="751" spans="1:20" ht="15.95" hidden="1" customHeight="1">
      <c r="A751" s="239" t="s">
        <v>1895</v>
      </c>
      <c r="B751" s="105"/>
      <c r="C751" s="109"/>
      <c r="D751" s="109"/>
      <c r="E751" s="109"/>
      <c r="F751" s="109"/>
      <c r="G751" s="195">
        <f>VLOOKUP(E751,別表３!$B$9:$I$14,7,FALSE)</f>
        <v>0</v>
      </c>
      <c r="H751" s="195">
        <f>VLOOKUP($F751,別表３!$B$9:$I$14,7,FALSE)</f>
        <v>0</v>
      </c>
      <c r="I751" s="195">
        <f>VLOOKUP($F751,別表３!$B$9:$I$14,7,FALSE)</f>
        <v>0</v>
      </c>
      <c r="J751" s="195">
        <f>IF(F751=5,別表２!$E$4,0)</f>
        <v>0</v>
      </c>
      <c r="K751" s="195">
        <f>VLOOKUP($F751,別表３!$B$9:$I$14,5,FALSE)</f>
        <v>0</v>
      </c>
      <c r="L751" s="240" t="str">
        <f>IF(F751="","",VLOOKUP(F751,別表３!$B$9:$D$14,3,FALSE))</f>
        <v/>
      </c>
      <c r="M751" s="98"/>
      <c r="N751" s="98"/>
      <c r="O751" s="241">
        <f t="shared" si="79"/>
        <v>0</v>
      </c>
      <c r="P751" s="7">
        <f t="shared" si="85"/>
        <v>0</v>
      </c>
      <c r="Q751" s="7">
        <f t="shared" si="81"/>
        <v>0</v>
      </c>
      <c r="R751" s="7">
        <f t="shared" si="82"/>
        <v>0</v>
      </c>
      <c r="S751" s="7" t="str">
        <f t="shared" si="83"/>
        <v/>
      </c>
      <c r="T751" s="7" t="str">
        <f t="shared" si="84"/>
        <v/>
      </c>
    </row>
    <row r="752" spans="1:20" ht="15.95" hidden="1" customHeight="1">
      <c r="A752" s="239" t="s">
        <v>1896</v>
      </c>
      <c r="B752" s="105"/>
      <c r="C752" s="109"/>
      <c r="D752" s="109"/>
      <c r="E752" s="109"/>
      <c r="F752" s="109"/>
      <c r="G752" s="195">
        <f>VLOOKUP(E752,別表３!$B$9:$I$14,7,FALSE)</f>
        <v>0</v>
      </c>
      <c r="H752" s="195">
        <f>VLOOKUP($F752,別表３!$B$9:$I$14,7,FALSE)</f>
        <v>0</v>
      </c>
      <c r="I752" s="195">
        <f>VLOOKUP($F752,別表３!$B$9:$I$14,7,FALSE)</f>
        <v>0</v>
      </c>
      <c r="J752" s="195">
        <f>IF(F752=5,別表２!$E$4,0)</f>
        <v>0</v>
      </c>
      <c r="K752" s="195">
        <f>VLOOKUP($F752,別表３!$B$9:$I$14,5,FALSE)</f>
        <v>0</v>
      </c>
      <c r="L752" s="240" t="str">
        <f>IF(F752="","",VLOOKUP(F752,別表３!$B$9:$D$14,3,FALSE))</f>
        <v/>
      </c>
      <c r="M752" s="98"/>
      <c r="N752" s="98"/>
      <c r="O752" s="241">
        <f t="shared" si="79"/>
        <v>0</v>
      </c>
      <c r="P752" s="7">
        <f t="shared" si="85"/>
        <v>0</v>
      </c>
      <c r="Q752" s="7">
        <f t="shared" si="81"/>
        <v>0</v>
      </c>
      <c r="R752" s="7">
        <f t="shared" si="82"/>
        <v>0</v>
      </c>
      <c r="S752" s="7" t="str">
        <f t="shared" si="83"/>
        <v/>
      </c>
      <c r="T752" s="7" t="str">
        <f t="shared" si="84"/>
        <v/>
      </c>
    </row>
    <row r="753" spans="1:20" ht="15.95" hidden="1" customHeight="1">
      <c r="A753" s="239" t="s">
        <v>1897</v>
      </c>
      <c r="B753" s="105"/>
      <c r="C753" s="108"/>
      <c r="D753" s="108"/>
      <c r="E753" s="109"/>
      <c r="F753" s="109"/>
      <c r="G753" s="195">
        <f>VLOOKUP(E753,別表３!$B$9:$I$14,7,FALSE)</f>
        <v>0</v>
      </c>
      <c r="H753" s="195">
        <f>VLOOKUP($F753,別表３!$B$9:$I$14,7,FALSE)</f>
        <v>0</v>
      </c>
      <c r="I753" s="195">
        <f>VLOOKUP($F753,別表３!$B$9:$I$14,7,FALSE)</f>
        <v>0</v>
      </c>
      <c r="J753" s="195">
        <f>IF(F753=5,別表２!$E$4,0)</f>
        <v>0</v>
      </c>
      <c r="K753" s="195">
        <f>VLOOKUP($F753,別表３!$B$9:$I$14,5,FALSE)</f>
        <v>0</v>
      </c>
      <c r="L753" s="240" t="str">
        <f>IF(F753="","",VLOOKUP(F753,別表３!$B$9:$D$14,3,FALSE))</f>
        <v/>
      </c>
      <c r="M753" s="98"/>
      <c r="N753" s="98"/>
      <c r="O753" s="241">
        <f t="shared" si="79"/>
        <v>0</v>
      </c>
      <c r="P753" s="7">
        <f t="shared" si="85"/>
        <v>0</v>
      </c>
      <c r="Q753" s="7">
        <f t="shared" si="81"/>
        <v>0</v>
      </c>
      <c r="R753" s="7">
        <f t="shared" si="82"/>
        <v>0</v>
      </c>
      <c r="S753" s="7" t="str">
        <f t="shared" si="83"/>
        <v/>
      </c>
      <c r="T753" s="7" t="str">
        <f t="shared" si="84"/>
        <v/>
      </c>
    </row>
    <row r="754" spans="1:20" ht="15.95" hidden="1" customHeight="1">
      <c r="A754" s="239" t="s">
        <v>1898</v>
      </c>
      <c r="B754" s="105"/>
      <c r="C754" s="108"/>
      <c r="D754" s="108"/>
      <c r="E754" s="109"/>
      <c r="F754" s="109"/>
      <c r="G754" s="195">
        <f>VLOOKUP(E754,別表３!$B$9:$I$14,7,FALSE)</f>
        <v>0</v>
      </c>
      <c r="H754" s="195">
        <f>VLOOKUP($F754,別表３!$B$9:$I$14,7,FALSE)</f>
        <v>0</v>
      </c>
      <c r="I754" s="195">
        <f>VLOOKUP($F754,別表３!$B$9:$I$14,7,FALSE)</f>
        <v>0</v>
      </c>
      <c r="J754" s="195">
        <f>IF(F754=5,別表２!$E$4,0)</f>
        <v>0</v>
      </c>
      <c r="K754" s="195">
        <f>VLOOKUP($F754,別表３!$B$9:$I$14,5,FALSE)</f>
        <v>0</v>
      </c>
      <c r="L754" s="240" t="str">
        <f>IF(F754="","",VLOOKUP(F754,別表３!$B$9:$D$14,3,FALSE))</f>
        <v/>
      </c>
      <c r="M754" s="98"/>
      <c r="N754" s="98"/>
      <c r="O754" s="241">
        <f t="shared" si="79"/>
        <v>0</v>
      </c>
      <c r="P754" s="7">
        <f t="shared" si="85"/>
        <v>0</v>
      </c>
      <c r="Q754" s="7">
        <f t="shared" si="81"/>
        <v>0</v>
      </c>
      <c r="R754" s="7">
        <f t="shared" si="82"/>
        <v>0</v>
      </c>
      <c r="S754" s="7" t="str">
        <f t="shared" si="83"/>
        <v/>
      </c>
      <c r="T754" s="7" t="str">
        <f t="shared" si="84"/>
        <v/>
      </c>
    </row>
    <row r="755" spans="1:20" ht="15.95" hidden="1" customHeight="1">
      <c r="A755" s="239" t="s">
        <v>1899</v>
      </c>
      <c r="B755" s="105"/>
      <c r="C755" s="108"/>
      <c r="D755" s="108"/>
      <c r="E755" s="109"/>
      <c r="F755" s="109"/>
      <c r="G755" s="195">
        <f>VLOOKUP(E755,別表３!$B$9:$I$14,7,FALSE)</f>
        <v>0</v>
      </c>
      <c r="H755" s="195">
        <f>VLOOKUP($F755,別表３!$B$9:$I$14,7,FALSE)</f>
        <v>0</v>
      </c>
      <c r="I755" s="195">
        <f>VLOOKUP($F755,別表３!$B$9:$I$14,7,FALSE)</f>
        <v>0</v>
      </c>
      <c r="J755" s="195">
        <f>IF(F755=5,別表２!$E$4,0)</f>
        <v>0</v>
      </c>
      <c r="K755" s="195">
        <f>VLOOKUP($F755,別表３!$B$9:$I$14,5,FALSE)</f>
        <v>0</v>
      </c>
      <c r="L755" s="240" t="str">
        <f>IF(F755="","",VLOOKUP(F755,別表３!$B$9:$D$14,3,FALSE))</f>
        <v/>
      </c>
      <c r="M755" s="98"/>
      <c r="N755" s="98"/>
      <c r="O755" s="241">
        <f t="shared" si="79"/>
        <v>0</v>
      </c>
      <c r="P755" s="7">
        <f t="shared" si="85"/>
        <v>0</v>
      </c>
      <c r="Q755" s="7">
        <f t="shared" si="81"/>
        <v>0</v>
      </c>
      <c r="R755" s="7">
        <f t="shared" si="82"/>
        <v>0</v>
      </c>
      <c r="S755" s="7" t="str">
        <f t="shared" si="83"/>
        <v/>
      </c>
      <c r="T755" s="7" t="str">
        <f t="shared" si="84"/>
        <v/>
      </c>
    </row>
    <row r="756" spans="1:20" ht="15.95" hidden="1" customHeight="1">
      <c r="A756" s="239" t="s">
        <v>1900</v>
      </c>
      <c r="B756" s="105"/>
      <c r="C756" s="108"/>
      <c r="D756" s="108"/>
      <c r="E756" s="109"/>
      <c r="F756" s="109"/>
      <c r="G756" s="195">
        <f>VLOOKUP(E756,別表３!$B$9:$I$14,7,FALSE)</f>
        <v>0</v>
      </c>
      <c r="H756" s="195">
        <f>VLOOKUP($F756,別表３!$B$9:$I$14,7,FALSE)</f>
        <v>0</v>
      </c>
      <c r="I756" s="195">
        <f>VLOOKUP($F756,別表３!$B$9:$I$14,7,FALSE)</f>
        <v>0</v>
      </c>
      <c r="J756" s="195">
        <f>IF(F756=5,別表２!$E$4,0)</f>
        <v>0</v>
      </c>
      <c r="K756" s="195">
        <f>VLOOKUP($F756,別表３!$B$9:$I$14,5,FALSE)</f>
        <v>0</v>
      </c>
      <c r="L756" s="240" t="str">
        <f>IF(F756="","",VLOOKUP(F756,別表３!$B$9:$D$14,3,FALSE))</f>
        <v/>
      </c>
      <c r="M756" s="98"/>
      <c r="N756" s="98"/>
      <c r="O756" s="241">
        <f t="shared" si="79"/>
        <v>0</v>
      </c>
      <c r="P756" s="7">
        <f t="shared" si="85"/>
        <v>0</v>
      </c>
      <c r="Q756" s="7">
        <f t="shared" si="81"/>
        <v>0</v>
      </c>
      <c r="R756" s="7">
        <f t="shared" si="82"/>
        <v>0</v>
      </c>
      <c r="S756" s="7" t="str">
        <f t="shared" si="83"/>
        <v/>
      </c>
      <c r="T756" s="7" t="str">
        <f t="shared" si="84"/>
        <v/>
      </c>
    </row>
    <row r="757" spans="1:20" ht="15.95" hidden="1" customHeight="1">
      <c r="A757" s="239" t="s">
        <v>1901</v>
      </c>
      <c r="B757" s="105"/>
      <c r="C757" s="108"/>
      <c r="D757" s="108"/>
      <c r="E757" s="109"/>
      <c r="F757" s="109"/>
      <c r="G757" s="195">
        <f>VLOOKUP(E757,別表３!$B$9:$I$14,7,FALSE)</f>
        <v>0</v>
      </c>
      <c r="H757" s="195">
        <f>VLOOKUP($F757,別表３!$B$9:$I$14,7,FALSE)</f>
        <v>0</v>
      </c>
      <c r="I757" s="195">
        <f>VLOOKUP($F757,別表３!$B$9:$I$14,7,FALSE)</f>
        <v>0</v>
      </c>
      <c r="J757" s="195">
        <f>IF(F757=5,別表２!$E$4,0)</f>
        <v>0</v>
      </c>
      <c r="K757" s="195">
        <f>VLOOKUP($F757,別表３!$B$9:$I$14,5,FALSE)</f>
        <v>0</v>
      </c>
      <c r="L757" s="240" t="str">
        <f>IF(F757="","",VLOOKUP(F757,別表３!$B$9:$D$14,3,FALSE))</f>
        <v/>
      </c>
      <c r="M757" s="98"/>
      <c r="N757" s="98"/>
      <c r="O757" s="241">
        <f t="shared" si="79"/>
        <v>0</v>
      </c>
      <c r="P757" s="7">
        <f t="shared" si="85"/>
        <v>0</v>
      </c>
      <c r="Q757" s="7">
        <f t="shared" si="81"/>
        <v>0</v>
      </c>
      <c r="R757" s="7">
        <f t="shared" si="82"/>
        <v>0</v>
      </c>
      <c r="S757" s="7" t="str">
        <f t="shared" si="83"/>
        <v/>
      </c>
      <c r="T757" s="7" t="str">
        <f t="shared" si="84"/>
        <v/>
      </c>
    </row>
    <row r="758" spans="1:20" ht="15.95" hidden="1" customHeight="1">
      <c r="A758" s="239" t="s">
        <v>1902</v>
      </c>
      <c r="B758" s="105"/>
      <c r="C758" s="108"/>
      <c r="D758" s="108"/>
      <c r="E758" s="109"/>
      <c r="F758" s="109"/>
      <c r="G758" s="195">
        <f>VLOOKUP(E758,別表３!$B$9:$I$14,7,FALSE)</f>
        <v>0</v>
      </c>
      <c r="H758" s="195">
        <f>VLOOKUP($F758,別表３!$B$9:$I$14,7,FALSE)</f>
        <v>0</v>
      </c>
      <c r="I758" s="195">
        <f>VLOOKUP($F758,別表３!$B$9:$I$14,7,FALSE)</f>
        <v>0</v>
      </c>
      <c r="J758" s="195">
        <f>IF(F758=5,別表２!$E$4,0)</f>
        <v>0</v>
      </c>
      <c r="K758" s="195">
        <f>VLOOKUP($F758,別表３!$B$9:$I$14,5,FALSE)</f>
        <v>0</v>
      </c>
      <c r="L758" s="240" t="str">
        <f>IF(F758="","",VLOOKUP(F758,別表３!$B$9:$D$14,3,FALSE))</f>
        <v/>
      </c>
      <c r="M758" s="98"/>
      <c r="N758" s="98"/>
      <c r="O758" s="241">
        <f t="shared" si="79"/>
        <v>0</v>
      </c>
      <c r="P758" s="7">
        <f t="shared" si="85"/>
        <v>0</v>
      </c>
      <c r="Q758" s="7">
        <f t="shared" si="81"/>
        <v>0</v>
      </c>
      <c r="R758" s="7">
        <f t="shared" si="82"/>
        <v>0</v>
      </c>
      <c r="S758" s="7" t="str">
        <f t="shared" si="83"/>
        <v/>
      </c>
      <c r="T758" s="7" t="str">
        <f t="shared" si="84"/>
        <v/>
      </c>
    </row>
    <row r="759" spans="1:20" ht="15.95" hidden="1" customHeight="1">
      <c r="A759" s="239" t="s">
        <v>1903</v>
      </c>
      <c r="B759" s="105"/>
      <c r="C759" s="108"/>
      <c r="D759" s="108"/>
      <c r="E759" s="109"/>
      <c r="F759" s="109"/>
      <c r="G759" s="195">
        <f>VLOOKUP(E759,別表３!$B$9:$I$14,7,FALSE)</f>
        <v>0</v>
      </c>
      <c r="H759" s="195">
        <f>VLOOKUP($F759,別表３!$B$9:$I$14,7,FALSE)</f>
        <v>0</v>
      </c>
      <c r="I759" s="195">
        <f>VLOOKUP($F759,別表３!$B$9:$I$14,7,FALSE)</f>
        <v>0</v>
      </c>
      <c r="J759" s="195">
        <f>IF(F759=5,別表２!$E$4,0)</f>
        <v>0</v>
      </c>
      <c r="K759" s="195">
        <f>VLOOKUP($F759,別表３!$B$9:$I$14,5,FALSE)</f>
        <v>0</v>
      </c>
      <c r="L759" s="240" t="str">
        <f>IF(F759="","",VLOOKUP(F759,別表３!$B$9:$D$14,3,FALSE))</f>
        <v/>
      </c>
      <c r="M759" s="98"/>
      <c r="N759" s="98"/>
      <c r="O759" s="241">
        <f t="shared" si="79"/>
        <v>0</v>
      </c>
      <c r="P759" s="7">
        <f>IF(E759=5,G759,0)</f>
        <v>0</v>
      </c>
      <c r="Q759" s="7">
        <f t="shared" si="81"/>
        <v>0</v>
      </c>
      <c r="R759" s="7">
        <f t="shared" si="82"/>
        <v>0</v>
      </c>
      <c r="S759" s="7" t="str">
        <f t="shared" si="83"/>
        <v/>
      </c>
      <c r="T759" s="7" t="str">
        <f t="shared" si="84"/>
        <v/>
      </c>
    </row>
    <row r="760" spans="1:20" s="223" customFormat="1" ht="15.95" hidden="1" customHeight="1">
      <c r="A760" s="239" t="s">
        <v>1904</v>
      </c>
      <c r="B760" s="105"/>
      <c r="C760" s="108"/>
      <c r="D760" s="108"/>
      <c r="E760" s="108"/>
      <c r="F760" s="108"/>
      <c r="G760" s="243">
        <f>VLOOKUP(E760,別表３!$B$9:$I$14,7,FALSE)</f>
        <v>0</v>
      </c>
      <c r="H760" s="243">
        <f>VLOOKUP($F760,別表３!$B$9:$I$14,7,FALSE)</f>
        <v>0</v>
      </c>
      <c r="I760" s="243">
        <f>VLOOKUP($F760,別表３!$B$9:$I$14,7,FALSE)</f>
        <v>0</v>
      </c>
      <c r="J760" s="243">
        <f>IF(F760=5,別表２!$E$4,0)</f>
        <v>0</v>
      </c>
      <c r="K760" s="243">
        <f>VLOOKUP($F760,別表３!$B$9:$I$14,5,FALSE)</f>
        <v>0</v>
      </c>
      <c r="L760" s="244" t="str">
        <f>IF(F760="","",VLOOKUP(F760,別表３!$B$9:$D$14,3,FALSE))</f>
        <v/>
      </c>
      <c r="M760" s="103"/>
      <c r="N760" s="103"/>
      <c r="O760" s="245">
        <f t="shared" si="79"/>
        <v>0</v>
      </c>
      <c r="P760" s="7">
        <f t="shared" ref="P760:P780" si="86">IF(E760=5,G760,0)</f>
        <v>0</v>
      </c>
      <c r="Q760" s="7">
        <f t="shared" si="81"/>
        <v>0</v>
      </c>
      <c r="R760" s="7">
        <f t="shared" si="82"/>
        <v>0</v>
      </c>
      <c r="S760" s="7" t="str">
        <f t="shared" si="83"/>
        <v/>
      </c>
      <c r="T760" s="7" t="str">
        <f t="shared" si="84"/>
        <v/>
      </c>
    </row>
    <row r="761" spans="1:20" s="223" customFormat="1" ht="15.95" hidden="1" customHeight="1">
      <c r="A761" s="239" t="s">
        <v>1905</v>
      </c>
      <c r="B761" s="105"/>
      <c r="C761" s="108"/>
      <c r="D761" s="108"/>
      <c r="E761" s="108"/>
      <c r="F761" s="108"/>
      <c r="G761" s="243">
        <f>VLOOKUP(E761,別表３!$B$9:$I$14,7,FALSE)</f>
        <v>0</v>
      </c>
      <c r="H761" s="243">
        <f>VLOOKUP($F761,別表３!$B$9:$I$14,7,FALSE)</f>
        <v>0</v>
      </c>
      <c r="I761" s="243">
        <f>VLOOKUP($F761,別表３!$B$9:$I$14,7,FALSE)</f>
        <v>0</v>
      </c>
      <c r="J761" s="243">
        <f>IF(F761=5,別表２!$E$4,0)</f>
        <v>0</v>
      </c>
      <c r="K761" s="243">
        <f>VLOOKUP($F761,別表３!$B$9:$I$14,5,FALSE)</f>
        <v>0</v>
      </c>
      <c r="L761" s="244" t="str">
        <f>IF(F761="","",VLOOKUP(F761,別表３!$B$9:$D$14,3,FALSE))</f>
        <v/>
      </c>
      <c r="M761" s="103"/>
      <c r="N761" s="103"/>
      <c r="O761" s="245">
        <f t="shared" si="79"/>
        <v>0</v>
      </c>
      <c r="P761" s="7">
        <f t="shared" si="86"/>
        <v>0</v>
      </c>
      <c r="Q761" s="7">
        <f t="shared" si="81"/>
        <v>0</v>
      </c>
      <c r="R761" s="7">
        <f t="shared" si="82"/>
        <v>0</v>
      </c>
      <c r="S761" s="7" t="str">
        <f t="shared" si="83"/>
        <v/>
      </c>
      <c r="T761" s="7" t="str">
        <f t="shared" si="84"/>
        <v/>
      </c>
    </row>
    <row r="762" spans="1:20" s="223" customFormat="1" ht="15.95" hidden="1" customHeight="1">
      <c r="A762" s="239" t="s">
        <v>1906</v>
      </c>
      <c r="B762" s="105"/>
      <c r="C762" s="110"/>
      <c r="D762" s="110"/>
      <c r="E762" s="108"/>
      <c r="F762" s="108"/>
      <c r="G762" s="243">
        <f>VLOOKUP(E762,別表３!$B$9:$I$14,7,FALSE)</f>
        <v>0</v>
      </c>
      <c r="H762" s="243">
        <f>VLOOKUP($F762,別表３!$B$9:$I$14,7,FALSE)</f>
        <v>0</v>
      </c>
      <c r="I762" s="243">
        <f>VLOOKUP($F762,別表３!$B$9:$I$14,7,FALSE)</f>
        <v>0</v>
      </c>
      <c r="J762" s="243">
        <f>IF(F762=5,別表２!$E$4,0)</f>
        <v>0</v>
      </c>
      <c r="K762" s="243">
        <f>VLOOKUP($F762,別表３!$B$9:$I$14,5,FALSE)</f>
        <v>0</v>
      </c>
      <c r="L762" s="244" t="str">
        <f>IF(F762="","",VLOOKUP(F762,別表３!$B$9:$D$14,3,FALSE))</f>
        <v/>
      </c>
      <c r="M762" s="103"/>
      <c r="N762" s="103"/>
      <c r="O762" s="245">
        <f t="shared" si="79"/>
        <v>0</v>
      </c>
      <c r="P762" s="7">
        <f t="shared" si="86"/>
        <v>0</v>
      </c>
      <c r="Q762" s="7">
        <f t="shared" si="81"/>
        <v>0</v>
      </c>
      <c r="R762" s="7">
        <f t="shared" si="82"/>
        <v>0</v>
      </c>
      <c r="S762" s="7" t="str">
        <f t="shared" si="83"/>
        <v/>
      </c>
      <c r="T762" s="7" t="str">
        <f t="shared" si="84"/>
        <v/>
      </c>
    </row>
    <row r="763" spans="1:20" s="223" customFormat="1" ht="15.95" hidden="1" customHeight="1">
      <c r="A763" s="239" t="s">
        <v>1907</v>
      </c>
      <c r="B763" s="105"/>
      <c r="C763" s="108"/>
      <c r="D763" s="108"/>
      <c r="E763" s="108"/>
      <c r="F763" s="108"/>
      <c r="G763" s="243">
        <f>VLOOKUP(E763,別表３!$B$9:$I$14,7,FALSE)</f>
        <v>0</v>
      </c>
      <c r="H763" s="243">
        <f>VLOOKUP($F763,別表３!$B$9:$I$14,7,FALSE)</f>
        <v>0</v>
      </c>
      <c r="I763" s="243">
        <f>VLOOKUP($F763,別表３!$B$9:$I$14,7,FALSE)</f>
        <v>0</v>
      </c>
      <c r="J763" s="243">
        <f>IF(F763=5,別表２!$E$4,0)</f>
        <v>0</v>
      </c>
      <c r="K763" s="243">
        <f>VLOOKUP($F763,別表３!$B$9:$I$14,5,FALSE)</f>
        <v>0</v>
      </c>
      <c r="L763" s="244" t="str">
        <f>IF(F763="","",VLOOKUP(F763,別表３!$B$9:$D$14,3,FALSE))</f>
        <v/>
      </c>
      <c r="M763" s="103"/>
      <c r="N763" s="103"/>
      <c r="O763" s="245">
        <f t="shared" si="79"/>
        <v>0</v>
      </c>
      <c r="P763" s="7">
        <f t="shared" si="86"/>
        <v>0</v>
      </c>
      <c r="Q763" s="7">
        <f t="shared" si="81"/>
        <v>0</v>
      </c>
      <c r="R763" s="7">
        <f t="shared" si="82"/>
        <v>0</v>
      </c>
      <c r="S763" s="7" t="str">
        <f t="shared" si="83"/>
        <v/>
      </c>
      <c r="T763" s="7" t="str">
        <f t="shared" si="84"/>
        <v/>
      </c>
    </row>
    <row r="764" spans="1:20" ht="15.95" hidden="1" customHeight="1">
      <c r="A764" s="239" t="s">
        <v>1908</v>
      </c>
      <c r="B764" s="105"/>
      <c r="C764" s="108"/>
      <c r="D764" s="108"/>
      <c r="E764" s="109"/>
      <c r="F764" s="109"/>
      <c r="G764" s="195">
        <f>VLOOKUP(E764,別表３!$B$9:$I$14,7,FALSE)</f>
        <v>0</v>
      </c>
      <c r="H764" s="195">
        <f>VLOOKUP($F764,別表３!$B$9:$I$14,7,FALSE)</f>
        <v>0</v>
      </c>
      <c r="I764" s="195">
        <f>VLOOKUP($F764,別表３!$B$9:$I$14,7,FALSE)</f>
        <v>0</v>
      </c>
      <c r="J764" s="195">
        <f>IF(F764=5,別表２!$E$4,0)</f>
        <v>0</v>
      </c>
      <c r="K764" s="195">
        <f>VLOOKUP($F764,別表３!$B$9:$I$14,5,FALSE)</f>
        <v>0</v>
      </c>
      <c r="L764" s="240" t="str">
        <f>IF(F764="","",VLOOKUP(F764,別表３!$B$9:$D$14,3,FALSE))</f>
        <v/>
      </c>
      <c r="M764" s="98"/>
      <c r="N764" s="98"/>
      <c r="O764" s="241">
        <f t="shared" si="79"/>
        <v>0</v>
      </c>
      <c r="P764" s="7">
        <f t="shared" si="86"/>
        <v>0</v>
      </c>
      <c r="Q764" s="7">
        <f t="shared" si="81"/>
        <v>0</v>
      </c>
      <c r="R764" s="7">
        <f t="shared" si="82"/>
        <v>0</v>
      </c>
      <c r="S764" s="7" t="str">
        <f t="shared" si="83"/>
        <v/>
      </c>
      <c r="T764" s="7" t="str">
        <f t="shared" si="84"/>
        <v/>
      </c>
    </row>
    <row r="765" spans="1:20" ht="15.95" hidden="1" customHeight="1">
      <c r="A765" s="239" t="s">
        <v>1909</v>
      </c>
      <c r="B765" s="105"/>
      <c r="C765" s="108"/>
      <c r="D765" s="108"/>
      <c r="E765" s="109"/>
      <c r="F765" s="109"/>
      <c r="G765" s="195">
        <f>VLOOKUP(E765,別表３!$B$9:$I$14,7,FALSE)</f>
        <v>0</v>
      </c>
      <c r="H765" s="195">
        <f>VLOOKUP($F765,別表３!$B$9:$I$14,7,FALSE)</f>
        <v>0</v>
      </c>
      <c r="I765" s="195">
        <f>VLOOKUP($F765,別表３!$B$9:$I$14,7,FALSE)</f>
        <v>0</v>
      </c>
      <c r="J765" s="195">
        <f>IF(F765=5,別表２!$E$4,0)</f>
        <v>0</v>
      </c>
      <c r="K765" s="195">
        <f>VLOOKUP($F765,別表３!$B$9:$I$14,5,FALSE)</f>
        <v>0</v>
      </c>
      <c r="L765" s="240" t="str">
        <f>IF(F765="","",VLOOKUP(F765,別表３!$B$9:$D$14,3,FALSE))</f>
        <v/>
      </c>
      <c r="M765" s="98"/>
      <c r="N765" s="98"/>
      <c r="O765" s="241">
        <f t="shared" si="79"/>
        <v>0</v>
      </c>
      <c r="P765" s="7">
        <f t="shared" si="86"/>
        <v>0</v>
      </c>
      <c r="Q765" s="7">
        <f t="shared" si="81"/>
        <v>0</v>
      </c>
      <c r="R765" s="7">
        <f t="shared" si="82"/>
        <v>0</v>
      </c>
      <c r="S765" s="7" t="str">
        <f t="shared" si="83"/>
        <v/>
      </c>
      <c r="T765" s="7" t="str">
        <f t="shared" si="84"/>
        <v/>
      </c>
    </row>
    <row r="766" spans="1:20" ht="15.95" hidden="1" customHeight="1">
      <c r="A766" s="239" t="s">
        <v>1910</v>
      </c>
      <c r="B766" s="105"/>
      <c r="C766" s="108"/>
      <c r="D766" s="108"/>
      <c r="E766" s="109"/>
      <c r="F766" s="109"/>
      <c r="G766" s="195">
        <f>VLOOKUP(E766,別表３!$B$9:$I$14,7,FALSE)</f>
        <v>0</v>
      </c>
      <c r="H766" s="195">
        <f>VLOOKUP($F766,別表３!$B$9:$I$14,7,FALSE)</f>
        <v>0</v>
      </c>
      <c r="I766" s="195">
        <f>VLOOKUP($F766,別表３!$B$9:$I$14,7,FALSE)</f>
        <v>0</v>
      </c>
      <c r="J766" s="195">
        <f>IF(F766=5,別表２!$E$4,0)</f>
        <v>0</v>
      </c>
      <c r="K766" s="195">
        <f>VLOOKUP($F766,別表３!$B$9:$I$14,5,FALSE)</f>
        <v>0</v>
      </c>
      <c r="L766" s="240" t="str">
        <f>IF(F766="","",VLOOKUP(F766,別表３!$B$9:$D$14,3,FALSE))</f>
        <v/>
      </c>
      <c r="M766" s="98"/>
      <c r="N766" s="98"/>
      <c r="O766" s="241">
        <f t="shared" si="79"/>
        <v>0</v>
      </c>
      <c r="P766" s="7">
        <f t="shared" si="86"/>
        <v>0</v>
      </c>
      <c r="Q766" s="7">
        <f t="shared" si="81"/>
        <v>0</v>
      </c>
      <c r="R766" s="7">
        <f t="shared" si="82"/>
        <v>0</v>
      </c>
      <c r="S766" s="7" t="str">
        <f t="shared" si="83"/>
        <v/>
      </c>
      <c r="T766" s="7" t="str">
        <f t="shared" si="84"/>
        <v/>
      </c>
    </row>
    <row r="767" spans="1:20" ht="15.95" hidden="1" customHeight="1">
      <c r="A767" s="239" t="s">
        <v>1911</v>
      </c>
      <c r="B767" s="105"/>
      <c r="C767" s="108"/>
      <c r="D767" s="108"/>
      <c r="E767" s="109"/>
      <c r="F767" s="109"/>
      <c r="G767" s="195">
        <f>VLOOKUP(E767,別表３!$B$9:$I$14,7,FALSE)</f>
        <v>0</v>
      </c>
      <c r="H767" s="195">
        <f>VLOOKUP($F767,別表３!$B$9:$I$14,7,FALSE)</f>
        <v>0</v>
      </c>
      <c r="I767" s="195">
        <f>VLOOKUP($F767,別表３!$B$9:$I$14,7,FALSE)</f>
        <v>0</v>
      </c>
      <c r="J767" s="195">
        <f>IF(F767=5,別表２!$E$4,0)</f>
        <v>0</v>
      </c>
      <c r="K767" s="195">
        <f>VLOOKUP($F767,別表３!$B$9:$I$14,5,FALSE)</f>
        <v>0</v>
      </c>
      <c r="L767" s="240" t="str">
        <f>IF(F767="","",VLOOKUP(F767,別表３!$B$9:$D$14,3,FALSE))</f>
        <v/>
      </c>
      <c r="M767" s="98"/>
      <c r="N767" s="98"/>
      <c r="O767" s="241">
        <f t="shared" si="79"/>
        <v>0</v>
      </c>
      <c r="P767" s="7">
        <f t="shared" si="86"/>
        <v>0</v>
      </c>
      <c r="Q767" s="7">
        <f t="shared" si="81"/>
        <v>0</v>
      </c>
      <c r="R767" s="7">
        <f t="shared" si="82"/>
        <v>0</v>
      </c>
      <c r="S767" s="7" t="str">
        <f t="shared" si="83"/>
        <v/>
      </c>
      <c r="T767" s="7" t="str">
        <f t="shared" si="84"/>
        <v/>
      </c>
    </row>
    <row r="768" spans="1:20" ht="15.95" hidden="1" customHeight="1">
      <c r="A768" s="239" t="s">
        <v>1912</v>
      </c>
      <c r="B768" s="105"/>
      <c r="C768" s="108"/>
      <c r="D768" s="108"/>
      <c r="E768" s="109"/>
      <c r="F768" s="109"/>
      <c r="G768" s="195">
        <f>VLOOKUP(E768,別表３!$B$9:$I$14,7,FALSE)</f>
        <v>0</v>
      </c>
      <c r="H768" s="195">
        <f>VLOOKUP($F768,別表３!$B$9:$I$14,7,FALSE)</f>
        <v>0</v>
      </c>
      <c r="I768" s="195">
        <f>VLOOKUP($F768,別表３!$B$9:$I$14,7,FALSE)</f>
        <v>0</v>
      </c>
      <c r="J768" s="195">
        <f>IF(F768=5,別表２!$E$4,0)</f>
        <v>0</v>
      </c>
      <c r="K768" s="195">
        <f>VLOOKUP($F768,別表３!$B$9:$I$14,5,FALSE)</f>
        <v>0</v>
      </c>
      <c r="L768" s="240" t="str">
        <f>IF(F768="","",VLOOKUP(F768,別表３!$B$9:$D$14,3,FALSE))</f>
        <v/>
      </c>
      <c r="M768" s="98"/>
      <c r="N768" s="98"/>
      <c r="O768" s="241">
        <f t="shared" si="79"/>
        <v>0</v>
      </c>
      <c r="P768" s="7">
        <f t="shared" si="86"/>
        <v>0</v>
      </c>
      <c r="Q768" s="7">
        <f t="shared" si="81"/>
        <v>0</v>
      </c>
      <c r="R768" s="7">
        <f t="shared" si="82"/>
        <v>0</v>
      </c>
      <c r="S768" s="7" t="str">
        <f t="shared" si="83"/>
        <v/>
      </c>
      <c r="T768" s="7" t="str">
        <f t="shared" si="84"/>
        <v/>
      </c>
    </row>
    <row r="769" spans="1:20" ht="15.95" hidden="1" customHeight="1">
      <c r="A769" s="239" t="s">
        <v>1913</v>
      </c>
      <c r="B769" s="105"/>
      <c r="C769" s="108"/>
      <c r="D769" s="108"/>
      <c r="E769" s="109"/>
      <c r="F769" s="109"/>
      <c r="G769" s="195">
        <f>VLOOKUP(E769,別表３!$B$9:$I$14,7,FALSE)</f>
        <v>0</v>
      </c>
      <c r="H769" s="195">
        <f>VLOOKUP($F769,別表３!$B$9:$I$14,7,FALSE)</f>
        <v>0</v>
      </c>
      <c r="I769" s="195">
        <f>VLOOKUP($F769,別表３!$B$9:$I$14,7,FALSE)</f>
        <v>0</v>
      </c>
      <c r="J769" s="195">
        <f>IF(F769=5,別表２!$E$4,0)</f>
        <v>0</v>
      </c>
      <c r="K769" s="195">
        <f>VLOOKUP($F769,別表３!$B$9:$I$14,5,FALSE)</f>
        <v>0</v>
      </c>
      <c r="L769" s="240" t="str">
        <f>IF(F769="","",VLOOKUP(F769,別表３!$B$9:$D$14,3,FALSE))</f>
        <v/>
      </c>
      <c r="M769" s="98"/>
      <c r="N769" s="98"/>
      <c r="O769" s="241">
        <f t="shared" si="79"/>
        <v>0</v>
      </c>
      <c r="P769" s="7">
        <f t="shared" si="86"/>
        <v>0</v>
      </c>
      <c r="Q769" s="7">
        <f t="shared" si="81"/>
        <v>0</v>
      </c>
      <c r="R769" s="7">
        <f t="shared" si="82"/>
        <v>0</v>
      </c>
      <c r="S769" s="7" t="str">
        <f t="shared" si="83"/>
        <v/>
      </c>
      <c r="T769" s="7" t="str">
        <f t="shared" si="84"/>
        <v/>
      </c>
    </row>
    <row r="770" spans="1:20" ht="15.95" hidden="1" customHeight="1">
      <c r="A770" s="239" t="s">
        <v>1914</v>
      </c>
      <c r="B770" s="105"/>
      <c r="C770" s="109"/>
      <c r="D770" s="109"/>
      <c r="E770" s="109"/>
      <c r="F770" s="109"/>
      <c r="G770" s="195">
        <f>VLOOKUP(E770,別表３!$B$9:$I$14,7,FALSE)</f>
        <v>0</v>
      </c>
      <c r="H770" s="195">
        <f>VLOOKUP($F770,別表３!$B$9:$I$14,7,FALSE)</f>
        <v>0</v>
      </c>
      <c r="I770" s="195">
        <f>VLOOKUP($F770,別表３!$B$9:$I$14,7,FALSE)</f>
        <v>0</v>
      </c>
      <c r="J770" s="195">
        <f>IF(F770=5,別表２!$E$4,0)</f>
        <v>0</v>
      </c>
      <c r="K770" s="195">
        <f>VLOOKUP($F770,別表３!$B$9:$I$14,5,FALSE)</f>
        <v>0</v>
      </c>
      <c r="L770" s="240" t="str">
        <f>IF(F770="","",VLOOKUP(F770,別表３!$B$9:$D$14,3,FALSE))</f>
        <v/>
      </c>
      <c r="M770" s="98"/>
      <c r="N770" s="98"/>
      <c r="O770" s="241">
        <f t="shared" si="79"/>
        <v>0</v>
      </c>
      <c r="P770" s="7">
        <f t="shared" si="86"/>
        <v>0</v>
      </c>
      <c r="Q770" s="7">
        <f t="shared" si="81"/>
        <v>0</v>
      </c>
      <c r="R770" s="7">
        <f t="shared" si="82"/>
        <v>0</v>
      </c>
      <c r="S770" s="7" t="str">
        <f t="shared" si="83"/>
        <v/>
      </c>
      <c r="T770" s="7" t="str">
        <f t="shared" si="84"/>
        <v/>
      </c>
    </row>
    <row r="771" spans="1:20" ht="15.95" hidden="1" customHeight="1">
      <c r="A771" s="239" t="s">
        <v>1915</v>
      </c>
      <c r="B771" s="105"/>
      <c r="C771" s="109"/>
      <c r="D771" s="109"/>
      <c r="E771" s="109"/>
      <c r="F771" s="109"/>
      <c r="G771" s="195">
        <f>VLOOKUP(E771,別表３!$B$9:$I$14,7,FALSE)</f>
        <v>0</v>
      </c>
      <c r="H771" s="195">
        <f>VLOOKUP($F771,別表３!$B$9:$I$14,7,FALSE)</f>
        <v>0</v>
      </c>
      <c r="I771" s="195">
        <f>VLOOKUP($F771,別表３!$B$9:$I$14,7,FALSE)</f>
        <v>0</v>
      </c>
      <c r="J771" s="195">
        <f>IF(F771=5,別表２!$E$4,0)</f>
        <v>0</v>
      </c>
      <c r="K771" s="195">
        <f>VLOOKUP($F771,別表３!$B$9:$I$14,5,FALSE)</f>
        <v>0</v>
      </c>
      <c r="L771" s="240" t="str">
        <f>IF(F771="","",VLOOKUP(F771,別表３!$B$9:$D$14,3,FALSE))</f>
        <v/>
      </c>
      <c r="M771" s="98"/>
      <c r="N771" s="98"/>
      <c r="O771" s="241">
        <f t="shared" si="79"/>
        <v>0</v>
      </c>
      <c r="P771" s="7">
        <f t="shared" si="86"/>
        <v>0</v>
      </c>
      <c r="Q771" s="7">
        <f t="shared" si="81"/>
        <v>0</v>
      </c>
      <c r="R771" s="7">
        <f t="shared" si="82"/>
        <v>0</v>
      </c>
      <c r="S771" s="7" t="str">
        <f t="shared" si="83"/>
        <v/>
      </c>
      <c r="T771" s="7" t="str">
        <f t="shared" si="84"/>
        <v/>
      </c>
    </row>
    <row r="772" spans="1:20" ht="15.95" hidden="1" customHeight="1">
      <c r="A772" s="239" t="s">
        <v>1916</v>
      </c>
      <c r="B772" s="105"/>
      <c r="C772" s="109"/>
      <c r="D772" s="109"/>
      <c r="E772" s="109"/>
      <c r="F772" s="109"/>
      <c r="G772" s="195">
        <f>VLOOKUP(E772,別表３!$B$9:$I$14,7,FALSE)</f>
        <v>0</v>
      </c>
      <c r="H772" s="195">
        <f>VLOOKUP($F772,別表３!$B$9:$I$14,7,FALSE)</f>
        <v>0</v>
      </c>
      <c r="I772" s="195">
        <f>VLOOKUP($F772,別表３!$B$9:$I$14,7,FALSE)</f>
        <v>0</v>
      </c>
      <c r="J772" s="195">
        <f>IF(F772=5,別表２!$E$4,0)</f>
        <v>0</v>
      </c>
      <c r="K772" s="195">
        <f>VLOOKUP($F772,別表３!$B$9:$I$14,5,FALSE)</f>
        <v>0</v>
      </c>
      <c r="L772" s="240" t="str">
        <f>IF(F772="","",VLOOKUP(F772,別表３!$B$9:$D$14,3,FALSE))</f>
        <v/>
      </c>
      <c r="M772" s="98"/>
      <c r="N772" s="98"/>
      <c r="O772" s="241">
        <f t="shared" si="79"/>
        <v>0</v>
      </c>
      <c r="P772" s="7">
        <f t="shared" si="86"/>
        <v>0</v>
      </c>
      <c r="Q772" s="7">
        <f t="shared" si="81"/>
        <v>0</v>
      </c>
      <c r="R772" s="7">
        <f t="shared" si="82"/>
        <v>0</v>
      </c>
      <c r="S772" s="7" t="str">
        <f t="shared" si="83"/>
        <v/>
      </c>
      <c r="T772" s="7" t="str">
        <f t="shared" si="84"/>
        <v/>
      </c>
    </row>
    <row r="773" spans="1:20" ht="15.95" hidden="1" customHeight="1">
      <c r="A773" s="239" t="s">
        <v>1917</v>
      </c>
      <c r="B773" s="105"/>
      <c r="C773" s="109"/>
      <c r="D773" s="109"/>
      <c r="E773" s="109"/>
      <c r="F773" s="109"/>
      <c r="G773" s="195">
        <f>VLOOKUP(E773,別表３!$B$9:$I$14,7,FALSE)</f>
        <v>0</v>
      </c>
      <c r="H773" s="195">
        <f>VLOOKUP($F773,別表３!$B$9:$I$14,7,FALSE)</f>
        <v>0</v>
      </c>
      <c r="I773" s="195">
        <f>VLOOKUP($F773,別表３!$B$9:$I$14,7,FALSE)</f>
        <v>0</v>
      </c>
      <c r="J773" s="195">
        <f>IF(F773=5,別表２!$E$4,0)</f>
        <v>0</v>
      </c>
      <c r="K773" s="195">
        <f>VLOOKUP($F773,別表３!$B$9:$I$14,5,FALSE)</f>
        <v>0</v>
      </c>
      <c r="L773" s="240" t="str">
        <f>IF(F773="","",VLOOKUP(F773,別表３!$B$9:$D$14,3,FALSE))</f>
        <v/>
      </c>
      <c r="M773" s="98"/>
      <c r="N773" s="98"/>
      <c r="O773" s="241">
        <f t="shared" si="79"/>
        <v>0</v>
      </c>
      <c r="P773" s="7">
        <f t="shared" si="86"/>
        <v>0</v>
      </c>
      <c r="Q773" s="7">
        <f t="shared" si="81"/>
        <v>0</v>
      </c>
      <c r="R773" s="7">
        <f t="shared" si="82"/>
        <v>0</v>
      </c>
      <c r="S773" s="7" t="str">
        <f t="shared" si="83"/>
        <v/>
      </c>
      <c r="T773" s="7" t="str">
        <f t="shared" si="84"/>
        <v/>
      </c>
    </row>
    <row r="774" spans="1:20" ht="15.95" hidden="1" customHeight="1">
      <c r="A774" s="239" t="s">
        <v>1918</v>
      </c>
      <c r="B774" s="105"/>
      <c r="C774" s="109"/>
      <c r="D774" s="109"/>
      <c r="E774" s="109"/>
      <c r="F774" s="109"/>
      <c r="G774" s="195">
        <f>VLOOKUP(E774,別表３!$B$9:$I$14,7,FALSE)</f>
        <v>0</v>
      </c>
      <c r="H774" s="195">
        <f>VLOOKUP($F774,別表３!$B$9:$I$14,7,FALSE)</f>
        <v>0</v>
      </c>
      <c r="I774" s="195">
        <f>VLOOKUP($F774,別表３!$B$9:$I$14,7,FALSE)</f>
        <v>0</v>
      </c>
      <c r="J774" s="195">
        <f>IF(F774=5,別表２!$E$4,0)</f>
        <v>0</v>
      </c>
      <c r="K774" s="195">
        <f>VLOOKUP($F774,別表３!$B$9:$I$14,5,FALSE)</f>
        <v>0</v>
      </c>
      <c r="L774" s="240" t="str">
        <f>IF(F774="","",VLOOKUP(F774,別表３!$B$9:$D$14,3,FALSE))</f>
        <v/>
      </c>
      <c r="M774" s="98"/>
      <c r="N774" s="98"/>
      <c r="O774" s="241">
        <f t="shared" si="79"/>
        <v>0</v>
      </c>
      <c r="P774" s="7">
        <f t="shared" si="86"/>
        <v>0</v>
      </c>
      <c r="Q774" s="7">
        <f t="shared" si="81"/>
        <v>0</v>
      </c>
      <c r="R774" s="7">
        <f t="shared" si="82"/>
        <v>0</v>
      </c>
      <c r="S774" s="7" t="str">
        <f t="shared" si="83"/>
        <v/>
      </c>
      <c r="T774" s="7" t="str">
        <f t="shared" si="84"/>
        <v/>
      </c>
    </row>
    <row r="775" spans="1:20" ht="15.95" hidden="1" customHeight="1">
      <c r="A775" s="239" t="s">
        <v>1919</v>
      </c>
      <c r="B775" s="105"/>
      <c r="C775" s="108"/>
      <c r="D775" s="108"/>
      <c r="E775" s="109"/>
      <c r="F775" s="109"/>
      <c r="G775" s="195">
        <f>VLOOKUP(E775,別表３!$B$9:$I$14,7,FALSE)</f>
        <v>0</v>
      </c>
      <c r="H775" s="195">
        <f>VLOOKUP($F775,別表３!$B$9:$I$14,7,FALSE)</f>
        <v>0</v>
      </c>
      <c r="I775" s="195">
        <f>VLOOKUP($F775,別表３!$B$9:$I$14,7,FALSE)</f>
        <v>0</v>
      </c>
      <c r="J775" s="195">
        <f>IF(F775=5,別表２!$E$4,0)</f>
        <v>0</v>
      </c>
      <c r="K775" s="195">
        <f>VLOOKUP($F775,別表３!$B$9:$I$14,5,FALSE)</f>
        <v>0</v>
      </c>
      <c r="L775" s="240" t="str">
        <f>IF(F775="","",VLOOKUP(F775,別表３!$B$9:$D$14,3,FALSE))</f>
        <v/>
      </c>
      <c r="M775" s="98"/>
      <c r="N775" s="98"/>
      <c r="O775" s="241">
        <f t="shared" si="79"/>
        <v>0</v>
      </c>
      <c r="P775" s="7">
        <f t="shared" si="86"/>
        <v>0</v>
      </c>
      <c r="Q775" s="7">
        <f t="shared" si="81"/>
        <v>0</v>
      </c>
      <c r="R775" s="7">
        <f t="shared" si="82"/>
        <v>0</v>
      </c>
      <c r="S775" s="7" t="str">
        <f t="shared" si="83"/>
        <v/>
      </c>
      <c r="T775" s="7" t="str">
        <f t="shared" si="84"/>
        <v/>
      </c>
    </row>
    <row r="776" spans="1:20" ht="15.95" hidden="1" customHeight="1">
      <c r="A776" s="239" t="s">
        <v>1920</v>
      </c>
      <c r="B776" s="105"/>
      <c r="C776" s="108"/>
      <c r="D776" s="108"/>
      <c r="E776" s="109"/>
      <c r="F776" s="109"/>
      <c r="G776" s="195">
        <f>VLOOKUP(E776,別表３!$B$9:$I$14,7,FALSE)</f>
        <v>0</v>
      </c>
      <c r="H776" s="195">
        <f>VLOOKUP($F776,別表３!$B$9:$I$14,7,FALSE)</f>
        <v>0</v>
      </c>
      <c r="I776" s="195">
        <f>VLOOKUP($F776,別表３!$B$9:$I$14,7,FALSE)</f>
        <v>0</v>
      </c>
      <c r="J776" s="195">
        <f>IF(F776=5,別表２!$E$4,0)</f>
        <v>0</v>
      </c>
      <c r="K776" s="195">
        <f>VLOOKUP($F776,別表３!$B$9:$I$14,5,FALSE)</f>
        <v>0</v>
      </c>
      <c r="L776" s="240" t="str">
        <f>IF(F776="","",VLOOKUP(F776,別表３!$B$9:$D$14,3,FALSE))</f>
        <v/>
      </c>
      <c r="M776" s="98"/>
      <c r="N776" s="98"/>
      <c r="O776" s="241">
        <f t="shared" si="79"/>
        <v>0</v>
      </c>
      <c r="P776" s="7">
        <f t="shared" si="86"/>
        <v>0</v>
      </c>
      <c r="Q776" s="7">
        <f t="shared" si="81"/>
        <v>0</v>
      </c>
      <c r="R776" s="7">
        <f t="shared" si="82"/>
        <v>0</v>
      </c>
      <c r="S776" s="7" t="str">
        <f t="shared" si="83"/>
        <v/>
      </c>
      <c r="T776" s="7" t="str">
        <f t="shared" si="84"/>
        <v/>
      </c>
    </row>
    <row r="777" spans="1:20" ht="15.95" hidden="1" customHeight="1">
      <c r="A777" s="239" t="s">
        <v>1921</v>
      </c>
      <c r="B777" s="105"/>
      <c r="C777" s="108"/>
      <c r="D777" s="108"/>
      <c r="E777" s="109"/>
      <c r="F777" s="109"/>
      <c r="G777" s="195">
        <f>VLOOKUP(E777,別表３!$B$9:$I$14,7,FALSE)</f>
        <v>0</v>
      </c>
      <c r="H777" s="195">
        <f>VLOOKUP($F777,別表３!$B$9:$I$14,7,FALSE)</f>
        <v>0</v>
      </c>
      <c r="I777" s="195">
        <f>VLOOKUP($F777,別表３!$B$9:$I$14,7,FALSE)</f>
        <v>0</v>
      </c>
      <c r="J777" s="195">
        <f>IF(F777=5,別表２!$E$4,0)</f>
        <v>0</v>
      </c>
      <c r="K777" s="195">
        <f>VLOOKUP($F777,別表３!$B$9:$I$14,5,FALSE)</f>
        <v>0</v>
      </c>
      <c r="L777" s="240" t="str">
        <f>IF(F777="","",VLOOKUP(F777,別表３!$B$9:$D$14,3,FALSE))</f>
        <v/>
      </c>
      <c r="M777" s="98"/>
      <c r="N777" s="98"/>
      <c r="O777" s="241">
        <f t="shared" si="79"/>
        <v>0</v>
      </c>
      <c r="P777" s="7">
        <f t="shared" si="86"/>
        <v>0</v>
      </c>
      <c r="Q777" s="7">
        <f t="shared" si="81"/>
        <v>0</v>
      </c>
      <c r="R777" s="7">
        <f t="shared" si="82"/>
        <v>0</v>
      </c>
      <c r="S777" s="7" t="str">
        <f t="shared" si="83"/>
        <v/>
      </c>
      <c r="T777" s="7" t="str">
        <f t="shared" si="84"/>
        <v/>
      </c>
    </row>
    <row r="778" spans="1:20" ht="15.95" hidden="1" customHeight="1">
      <c r="A778" s="239" t="s">
        <v>1922</v>
      </c>
      <c r="B778" s="105"/>
      <c r="C778" s="108"/>
      <c r="D778" s="108"/>
      <c r="E778" s="109"/>
      <c r="F778" s="109"/>
      <c r="G778" s="195">
        <f>VLOOKUP(E778,別表３!$B$9:$I$14,7,FALSE)</f>
        <v>0</v>
      </c>
      <c r="H778" s="195">
        <f>VLOOKUP($F778,別表３!$B$9:$I$14,7,FALSE)</f>
        <v>0</v>
      </c>
      <c r="I778" s="195">
        <f>VLOOKUP($F778,別表３!$B$9:$I$14,7,FALSE)</f>
        <v>0</v>
      </c>
      <c r="J778" s="195">
        <f>IF(F778=5,別表２!$E$4,0)</f>
        <v>0</v>
      </c>
      <c r="K778" s="195">
        <f>VLOOKUP($F778,別表３!$B$9:$I$14,5,FALSE)</f>
        <v>0</v>
      </c>
      <c r="L778" s="240" t="str">
        <f>IF(F778="","",VLOOKUP(F778,別表３!$B$9:$D$14,3,FALSE))</f>
        <v/>
      </c>
      <c r="M778" s="98"/>
      <c r="N778" s="98"/>
      <c r="O778" s="241">
        <f t="shared" si="79"/>
        <v>0</v>
      </c>
      <c r="P778" s="7">
        <f t="shared" si="86"/>
        <v>0</v>
      </c>
      <c r="Q778" s="7">
        <f t="shared" si="81"/>
        <v>0</v>
      </c>
      <c r="R778" s="7">
        <f t="shared" si="82"/>
        <v>0</v>
      </c>
      <c r="S778" s="7" t="str">
        <f t="shared" si="83"/>
        <v/>
      </c>
      <c r="T778" s="7" t="str">
        <f t="shared" si="84"/>
        <v/>
      </c>
    </row>
    <row r="779" spans="1:20" ht="15.95" hidden="1" customHeight="1">
      <c r="A779" s="239" t="s">
        <v>1923</v>
      </c>
      <c r="B779" s="105"/>
      <c r="C779" s="108"/>
      <c r="D779" s="108"/>
      <c r="E779" s="109"/>
      <c r="F779" s="109"/>
      <c r="G779" s="195">
        <f>VLOOKUP(E779,別表３!$B$9:$I$14,7,FALSE)</f>
        <v>0</v>
      </c>
      <c r="H779" s="195">
        <f>VLOOKUP($F779,別表３!$B$9:$I$14,7,FALSE)</f>
        <v>0</v>
      </c>
      <c r="I779" s="195">
        <f>VLOOKUP($F779,別表３!$B$9:$I$14,7,FALSE)</f>
        <v>0</v>
      </c>
      <c r="J779" s="195">
        <f>IF(F779=5,別表２!$E$4,0)</f>
        <v>0</v>
      </c>
      <c r="K779" s="195">
        <f>VLOOKUP($F779,別表３!$B$9:$I$14,5,FALSE)</f>
        <v>0</v>
      </c>
      <c r="L779" s="240" t="str">
        <f>IF(F779="","",VLOOKUP(F779,別表３!$B$9:$D$14,3,FALSE))</f>
        <v/>
      </c>
      <c r="M779" s="98"/>
      <c r="N779" s="98"/>
      <c r="O779" s="241">
        <f t="shared" si="79"/>
        <v>0</v>
      </c>
      <c r="P779" s="7">
        <f t="shared" si="86"/>
        <v>0</v>
      </c>
      <c r="Q779" s="7">
        <f t="shared" si="81"/>
        <v>0</v>
      </c>
      <c r="R779" s="7">
        <f t="shared" si="82"/>
        <v>0</v>
      </c>
      <c r="S779" s="7" t="str">
        <f t="shared" si="83"/>
        <v/>
      </c>
      <c r="T779" s="7" t="str">
        <f t="shared" si="84"/>
        <v/>
      </c>
    </row>
    <row r="780" spans="1:20" ht="15.95" hidden="1" customHeight="1">
      <c r="A780" s="239" t="s">
        <v>1924</v>
      </c>
      <c r="B780" s="105"/>
      <c r="C780" s="108"/>
      <c r="D780" s="108"/>
      <c r="E780" s="109"/>
      <c r="F780" s="109"/>
      <c r="G780" s="195">
        <f>VLOOKUP(E780,別表３!$B$9:$I$14,7,FALSE)</f>
        <v>0</v>
      </c>
      <c r="H780" s="195">
        <f>VLOOKUP($F780,別表３!$B$9:$I$14,7,FALSE)</f>
        <v>0</v>
      </c>
      <c r="I780" s="195">
        <f>VLOOKUP($F780,別表３!$B$9:$I$14,7,FALSE)</f>
        <v>0</v>
      </c>
      <c r="J780" s="195">
        <f>IF(F780=5,別表２!$E$4,0)</f>
        <v>0</v>
      </c>
      <c r="K780" s="195">
        <f>VLOOKUP($F780,別表３!$B$9:$I$14,5,FALSE)</f>
        <v>0</v>
      </c>
      <c r="L780" s="240" t="str">
        <f>IF(F780="","",VLOOKUP(F780,別表３!$B$9:$D$14,3,FALSE))</f>
        <v/>
      </c>
      <c r="M780" s="98"/>
      <c r="N780" s="98"/>
      <c r="O780" s="241">
        <f t="shared" si="79"/>
        <v>0</v>
      </c>
      <c r="P780" s="7">
        <f t="shared" si="86"/>
        <v>0</v>
      </c>
      <c r="Q780" s="7">
        <f t="shared" si="81"/>
        <v>0</v>
      </c>
      <c r="R780" s="7">
        <f t="shared" si="82"/>
        <v>0</v>
      </c>
      <c r="S780" s="7" t="str">
        <f t="shared" si="83"/>
        <v/>
      </c>
      <c r="T780" s="7" t="str">
        <f t="shared" si="84"/>
        <v/>
      </c>
    </row>
    <row r="781" spans="1:20" ht="15.95" hidden="1" customHeight="1">
      <c r="A781" s="239" t="s">
        <v>1925</v>
      </c>
      <c r="B781" s="105"/>
      <c r="C781" s="108"/>
      <c r="D781" s="108"/>
      <c r="E781" s="109"/>
      <c r="F781" s="109"/>
      <c r="G781" s="195">
        <f>VLOOKUP(E781,別表３!$B$9:$I$14,7,FALSE)</f>
        <v>0</v>
      </c>
      <c r="H781" s="195">
        <f>VLOOKUP($F781,別表３!$B$9:$I$14,7,FALSE)</f>
        <v>0</v>
      </c>
      <c r="I781" s="195">
        <f>VLOOKUP($F781,別表３!$B$9:$I$14,7,FALSE)</f>
        <v>0</v>
      </c>
      <c r="J781" s="195">
        <f>IF(F781=5,別表２!$E$4,0)</f>
        <v>0</v>
      </c>
      <c r="K781" s="195">
        <f>VLOOKUP($F781,別表３!$B$9:$I$14,5,FALSE)</f>
        <v>0</v>
      </c>
      <c r="L781" s="240" t="str">
        <f>IF(F781="","",VLOOKUP(F781,別表３!$B$9:$D$14,3,FALSE))</f>
        <v/>
      </c>
      <c r="M781" s="98"/>
      <c r="N781" s="98"/>
      <c r="O781" s="241">
        <f t="shared" si="79"/>
        <v>0</v>
      </c>
      <c r="P781" s="7">
        <f>IF(E781=5,G781,0)</f>
        <v>0</v>
      </c>
      <c r="Q781" s="7">
        <f t="shared" si="81"/>
        <v>0</v>
      </c>
      <c r="R781" s="7">
        <f t="shared" si="82"/>
        <v>0</v>
      </c>
      <c r="S781" s="7" t="str">
        <f t="shared" si="83"/>
        <v/>
      </c>
      <c r="T781" s="7" t="str">
        <f t="shared" si="84"/>
        <v/>
      </c>
    </row>
    <row r="782" spans="1:20" s="223" customFormat="1" ht="15.95" hidden="1" customHeight="1">
      <c r="A782" s="239" t="s">
        <v>1926</v>
      </c>
      <c r="B782" s="105"/>
      <c r="C782" s="108"/>
      <c r="D782" s="108"/>
      <c r="E782" s="108"/>
      <c r="F782" s="108"/>
      <c r="G782" s="243">
        <f>VLOOKUP(E782,別表３!$B$9:$I$14,7,FALSE)</f>
        <v>0</v>
      </c>
      <c r="H782" s="243">
        <f>VLOOKUP($F782,別表３!$B$9:$I$14,7,FALSE)</f>
        <v>0</v>
      </c>
      <c r="I782" s="243">
        <f>VLOOKUP($F782,別表３!$B$9:$I$14,7,FALSE)</f>
        <v>0</v>
      </c>
      <c r="J782" s="243">
        <f>IF(F782=5,別表２!$E$4,0)</f>
        <v>0</v>
      </c>
      <c r="K782" s="243">
        <f>VLOOKUP($F782,別表３!$B$9:$I$14,5,FALSE)</f>
        <v>0</v>
      </c>
      <c r="L782" s="244" t="str">
        <f>IF(F782="","",VLOOKUP(F782,別表３!$B$9:$D$14,3,FALSE))</f>
        <v/>
      </c>
      <c r="M782" s="103"/>
      <c r="N782" s="103"/>
      <c r="O782" s="245">
        <f t="shared" si="79"/>
        <v>0</v>
      </c>
      <c r="P782" s="7">
        <f t="shared" ref="P782:P783" si="87">IF(E782=5,G782,0)</f>
        <v>0</v>
      </c>
      <c r="Q782" s="7">
        <f t="shared" si="81"/>
        <v>0</v>
      </c>
      <c r="R782" s="7">
        <f t="shared" si="82"/>
        <v>0</v>
      </c>
      <c r="S782" s="7" t="str">
        <f t="shared" si="83"/>
        <v/>
      </c>
      <c r="T782" s="7" t="str">
        <f t="shared" si="84"/>
        <v/>
      </c>
    </row>
    <row r="783" spans="1:20" s="223" customFormat="1" ht="15.95" hidden="1" customHeight="1">
      <c r="A783" s="239" t="s">
        <v>1927</v>
      </c>
      <c r="B783" s="105"/>
      <c r="C783" s="108"/>
      <c r="D783" s="108"/>
      <c r="E783" s="108"/>
      <c r="F783" s="108"/>
      <c r="G783" s="243">
        <f>VLOOKUP(E783,別表３!$B$9:$I$14,7,FALSE)</f>
        <v>0</v>
      </c>
      <c r="H783" s="243">
        <f>VLOOKUP($F783,別表３!$B$9:$I$14,7,FALSE)</f>
        <v>0</v>
      </c>
      <c r="I783" s="243">
        <f>VLOOKUP($F783,別表３!$B$9:$I$14,7,FALSE)</f>
        <v>0</v>
      </c>
      <c r="J783" s="243">
        <f>IF(F783=5,別表２!$E$4,0)</f>
        <v>0</v>
      </c>
      <c r="K783" s="243">
        <f>VLOOKUP($F783,別表３!$B$9:$I$14,5,FALSE)</f>
        <v>0</v>
      </c>
      <c r="L783" s="244" t="str">
        <f>IF(F783="","",VLOOKUP(F783,別表３!$B$9:$D$14,3,FALSE))</f>
        <v/>
      </c>
      <c r="M783" s="103"/>
      <c r="N783" s="103"/>
      <c r="O783" s="245">
        <f t="shared" si="79"/>
        <v>0</v>
      </c>
      <c r="P783" s="7">
        <f t="shared" si="87"/>
        <v>0</v>
      </c>
      <c r="Q783" s="7">
        <f t="shared" si="81"/>
        <v>0</v>
      </c>
      <c r="R783" s="7">
        <f t="shared" si="82"/>
        <v>0</v>
      </c>
      <c r="S783" s="7" t="str">
        <f t="shared" si="83"/>
        <v/>
      </c>
      <c r="T783" s="7" t="str">
        <f t="shared" si="84"/>
        <v/>
      </c>
    </row>
    <row r="784" spans="1:20" ht="15.95" hidden="1" customHeight="1" thickBot="1">
      <c r="A784" s="239" t="s">
        <v>1928</v>
      </c>
      <c r="B784" s="105"/>
      <c r="C784" s="109"/>
      <c r="D784" s="109"/>
      <c r="E784" s="109"/>
      <c r="F784" s="109"/>
      <c r="G784" s="195">
        <f>VLOOKUP(E784,別表３!$B$9:$I$14,7,FALSE)</f>
        <v>0</v>
      </c>
      <c r="H784" s="195">
        <f>VLOOKUP($F784,別表３!$B$9:$I$14,7,FALSE)</f>
        <v>0</v>
      </c>
      <c r="I784" s="195">
        <f>VLOOKUP($F784,別表３!$B$9:$I$14,7,FALSE)</f>
        <v>0</v>
      </c>
      <c r="J784" s="195">
        <f>IF(F784=5,別表２!$E$4,0)</f>
        <v>0</v>
      </c>
      <c r="K784" s="195">
        <f>VLOOKUP($F784,別表３!$B$9:$I$14,5,FALSE)</f>
        <v>0</v>
      </c>
      <c r="L784" s="240" t="str">
        <f>IF(F784="","",VLOOKUP(F784,別表３!$B$9:$D$14,3,FALSE))</f>
        <v/>
      </c>
      <c r="M784" s="98"/>
      <c r="N784" s="98"/>
      <c r="O784" s="241">
        <f t="shared" si="5"/>
        <v>0</v>
      </c>
      <c r="P784" s="7">
        <f t="shared" si="7"/>
        <v>0</v>
      </c>
      <c r="Q784" s="7">
        <f t="shared" si="6"/>
        <v>0</v>
      </c>
      <c r="R784" s="7">
        <f t="shared" si="8"/>
        <v>0</v>
      </c>
      <c r="S784" s="7" t="str">
        <f t="shared" si="9"/>
        <v/>
      </c>
      <c r="T784" s="7" t="str">
        <f t="shared" si="10"/>
        <v/>
      </c>
    </row>
    <row r="785" spans="1:18" ht="15.95" customHeight="1" thickBot="1">
      <c r="A785" s="247"/>
      <c r="B785" s="248"/>
      <c r="C785" s="249"/>
      <c r="D785" s="249"/>
      <c r="E785" s="249"/>
      <c r="F785" s="250" t="s">
        <v>366</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Vqt+rkRR50d7J4k60DqOC/tTxgNoWHEAepLtGGsCTAP/hHncHqF0bhZpj+nybJylbOeT3KHDU39gikQ8Gc/eXw==" saltValue="c7e2kfwuM0N8HZSQKzegqg==" spinCount="100000" sheet="1" objects="1" scenarios="1"/>
  <mergeCells count="95">
    <mergeCell ref="I18:J18"/>
    <mergeCell ref="I19:J19"/>
    <mergeCell ref="I24:J24"/>
    <mergeCell ref="I25:J25"/>
    <mergeCell ref="K30:L30"/>
    <mergeCell ref="A4:B4"/>
    <mergeCell ref="C4:D4"/>
    <mergeCell ref="G4:G5"/>
    <mergeCell ref="I21:J21"/>
    <mergeCell ref="I17:J17"/>
    <mergeCell ref="I20:J20"/>
    <mergeCell ref="A5:B5"/>
    <mergeCell ref="C5:D5"/>
    <mergeCell ref="A6:B6"/>
    <mergeCell ref="C6:D6"/>
    <mergeCell ref="A12:A13"/>
    <mergeCell ref="B12:B13"/>
    <mergeCell ref="C12:E12"/>
    <mergeCell ref="A14:A15"/>
    <mergeCell ref="I14:J14"/>
    <mergeCell ref="I15:J15"/>
    <mergeCell ref="L1:M1"/>
    <mergeCell ref="F12:G12"/>
    <mergeCell ref="H12:H13"/>
    <mergeCell ref="I12:J13"/>
    <mergeCell ref="E4:F4"/>
    <mergeCell ref="E5:F5"/>
    <mergeCell ref="D1:E2"/>
    <mergeCell ref="H1:I2"/>
    <mergeCell ref="L2:M2"/>
    <mergeCell ref="H6:O7"/>
    <mergeCell ref="F1:G2"/>
    <mergeCell ref="E6:F6"/>
    <mergeCell ref="F52:F53"/>
    <mergeCell ref="B38:F46"/>
    <mergeCell ref="O52:O53"/>
    <mergeCell ref="H47:I47"/>
    <mergeCell ref="H46:I46"/>
    <mergeCell ref="H45:I45"/>
    <mergeCell ref="H43:I43"/>
    <mergeCell ref="L46:N46"/>
    <mergeCell ref="L45:N45"/>
    <mergeCell ref="J39:J40"/>
    <mergeCell ref="L39:N40"/>
    <mergeCell ref="L44:N44"/>
    <mergeCell ref="H41:I41"/>
    <mergeCell ref="L43:N43"/>
    <mergeCell ref="L41:N41"/>
    <mergeCell ref="H44:I44"/>
    <mergeCell ref="A52:A53"/>
    <mergeCell ref="B52:B53"/>
    <mergeCell ref="C52:C53"/>
    <mergeCell ref="D52:D53"/>
    <mergeCell ref="E52:E53"/>
    <mergeCell ref="A22:A23"/>
    <mergeCell ref="I22:J22"/>
    <mergeCell ref="I23:J23"/>
    <mergeCell ref="I16:J16"/>
    <mergeCell ref="H36:I36"/>
    <mergeCell ref="I28:J28"/>
    <mergeCell ref="E32:F32"/>
    <mergeCell ref="E33:F33"/>
    <mergeCell ref="E34:F34"/>
    <mergeCell ref="E35:F35"/>
    <mergeCell ref="E36:F36"/>
    <mergeCell ref="E30:F30"/>
    <mergeCell ref="I26:J26"/>
    <mergeCell ref="I27:J27"/>
    <mergeCell ref="E31:F31"/>
    <mergeCell ref="H30:I30"/>
    <mergeCell ref="H37:I37"/>
    <mergeCell ref="K31:L31"/>
    <mergeCell ref="L42:N42"/>
    <mergeCell ref="M31:O31"/>
    <mergeCell ref="K32:L32"/>
    <mergeCell ref="M32:O32"/>
    <mergeCell ref="K33:L33"/>
    <mergeCell ref="M33:O33"/>
    <mergeCell ref="H31:I31"/>
    <mergeCell ref="H35:I35"/>
    <mergeCell ref="H32:I32"/>
    <mergeCell ref="H33:I33"/>
    <mergeCell ref="H34:I34"/>
    <mergeCell ref="M37:O37"/>
    <mergeCell ref="H39:I40"/>
    <mergeCell ref="H42:I42"/>
    <mergeCell ref="L48:M48"/>
    <mergeCell ref="K34:L34"/>
    <mergeCell ref="M34:O34"/>
    <mergeCell ref="K35:L35"/>
    <mergeCell ref="M35:O35"/>
    <mergeCell ref="K36:L36"/>
    <mergeCell ref="M36:O36"/>
    <mergeCell ref="L47:N47"/>
    <mergeCell ref="K37:L37"/>
  </mergeCells>
  <phoneticPr fontId="1"/>
  <dataValidations disablePrompts="1" count="1">
    <dataValidation type="list" allowBlank="1" showInputMessage="1" showErrorMessage="1" sqref="F1:G2" xr:uid="{00000000-0002-0000-0A00-000000000000}">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85"/>
  <sheetViews>
    <sheetView view="pageBreakPreview" zoomScale="85" zoomScaleNormal="100" zoomScaleSheetLayoutView="85" workbookViewId="0">
      <selection activeCell="I11" sqref="I11:L11"/>
    </sheetView>
  </sheetViews>
  <sheetFormatPr defaultColWidth="12.625" defaultRowHeight="15.95" customHeight="1"/>
  <cols>
    <col min="1" max="6" width="12.625" style="7"/>
    <col min="7" max="10" width="12.625" style="188"/>
    <col min="11" max="11" width="12.625" style="7" customWidth="1"/>
    <col min="12" max="12" width="12.625" style="188"/>
    <col min="13" max="16384" width="12.625" style="7"/>
  </cols>
  <sheetData>
    <row r="1" spans="1:17" ht="15.95" customHeight="1">
      <c r="A1" s="7" t="s">
        <v>1122</v>
      </c>
      <c r="D1" s="921" t="s">
        <v>1123</v>
      </c>
      <c r="E1" s="921"/>
      <c r="F1" s="926" t="s">
        <v>1124</v>
      </c>
      <c r="G1" s="926"/>
      <c r="H1" s="922" t="s">
        <v>340</v>
      </c>
      <c r="I1" s="922"/>
      <c r="J1" s="7"/>
      <c r="K1" s="56" t="s">
        <v>254</v>
      </c>
      <c r="L1" s="834" t="str">
        <f>CONCATENATE('旅行命令(依頼)伺'!C1,'旅行命令(依頼)伺'!D1)</f>
        <v>2025-350000-</v>
      </c>
      <c r="M1" s="834"/>
      <c r="Q1" s="7" t="s">
        <v>1125</v>
      </c>
    </row>
    <row r="2" spans="1:17" ht="15.95" customHeight="1">
      <c r="D2" s="921"/>
      <c r="E2" s="921"/>
      <c r="F2" s="926"/>
      <c r="G2" s="926"/>
      <c r="H2" s="922"/>
      <c r="I2" s="922"/>
      <c r="J2" s="7"/>
      <c r="K2" s="56" t="s">
        <v>337</v>
      </c>
      <c r="L2" s="923"/>
      <c r="M2" s="923"/>
      <c r="Q2" s="7" t="s">
        <v>1124</v>
      </c>
    </row>
    <row r="3" spans="1:17" ht="15.95" customHeight="1">
      <c r="E3" s="174"/>
      <c r="F3" s="174"/>
      <c r="G3" s="174"/>
      <c r="H3" s="174"/>
      <c r="I3" s="174"/>
      <c r="J3" s="174"/>
      <c r="L3" s="7"/>
    </row>
    <row r="4" spans="1:17" ht="15.95" customHeight="1">
      <c r="A4" s="927" t="s">
        <v>342</v>
      </c>
      <c r="B4" s="927"/>
      <c r="C4" s="927" t="s">
        <v>343</v>
      </c>
      <c r="D4" s="927"/>
      <c r="E4" s="917" t="s">
        <v>344</v>
      </c>
      <c r="F4" s="918"/>
      <c r="G4" s="928" t="s">
        <v>1126</v>
      </c>
      <c r="H4" s="175" t="e">
        <f>#REF!</f>
        <v>#REF!</v>
      </c>
      <c r="I4" s="174" t="s">
        <v>200</v>
      </c>
      <c r="J4" s="175" t="e">
        <f>#REF!</f>
        <v>#REF!</v>
      </c>
      <c r="L4" s="7"/>
    </row>
    <row r="5" spans="1:17" ht="15.95" customHeight="1">
      <c r="A5" s="929" t="e">
        <f>#REF!</f>
        <v>#REF!</v>
      </c>
      <c r="B5" s="930"/>
      <c r="C5" s="931" t="e">
        <f>#REF!</f>
        <v>#REF!</v>
      </c>
      <c r="D5" s="932"/>
      <c r="E5" s="919" t="e">
        <f>#REF!</f>
        <v>#REF!</v>
      </c>
      <c r="F5" s="920"/>
      <c r="G5" s="928"/>
      <c r="H5" s="176" t="e">
        <f>IF(H4=J4,"",J4-H4)</f>
        <v>#REF!</v>
      </c>
      <c r="I5" s="177" t="e">
        <f>IF(J4="","",J4-H4+1)</f>
        <v>#REF!</v>
      </c>
      <c r="J5" s="7"/>
      <c r="K5" s="174"/>
      <c r="L5" s="7"/>
    </row>
    <row r="6" spans="1:17" ht="15.95" customHeight="1">
      <c r="A6" s="933" t="e">
        <f>#REF!</f>
        <v>#REF!</v>
      </c>
      <c r="B6" s="934"/>
      <c r="C6" s="919" t="s">
        <v>350</v>
      </c>
      <c r="D6" s="920"/>
      <c r="E6" s="919" t="s">
        <v>352</v>
      </c>
      <c r="F6" s="865"/>
      <c r="G6" s="56" t="s">
        <v>1128</v>
      </c>
      <c r="H6" s="924" t="e">
        <f>CONCATENATE(#REF!,"（",#REF!,"）",#REF!,IF(#REF!="","",CONCATENATE(#REF!,"（",#REF!,"）",#REF!)),IF(#REF!="","",CONCATENATE(#REF!,"（",#REF!,"）",IF(#REF!="","","　他"))))</f>
        <v>#REF!</v>
      </c>
      <c r="I6" s="924"/>
      <c r="J6" s="924"/>
      <c r="K6" s="924"/>
      <c r="L6" s="924"/>
      <c r="M6" s="924"/>
      <c r="N6" s="924"/>
      <c r="O6" s="924"/>
    </row>
    <row r="7" spans="1:17" ht="15.95" customHeight="1">
      <c r="G7" s="178"/>
      <c r="H7" s="925"/>
      <c r="I7" s="925"/>
      <c r="J7" s="925"/>
      <c r="K7" s="925"/>
      <c r="L7" s="925"/>
      <c r="M7" s="925"/>
      <c r="N7" s="925"/>
      <c r="O7" s="925"/>
    </row>
    <row r="8" spans="1:17" s="174" customFormat="1" ht="15.95" customHeight="1">
      <c r="A8" s="179" t="s">
        <v>1129</v>
      </c>
      <c r="B8" s="179" t="s">
        <v>1130</v>
      </c>
      <c r="C8" s="179" t="s">
        <v>1131</v>
      </c>
      <c r="D8" s="179" t="s">
        <v>1132</v>
      </c>
      <c r="E8" s="179" t="s">
        <v>1133</v>
      </c>
      <c r="G8" s="180" t="s">
        <v>1134</v>
      </c>
      <c r="H8" s="180" t="s">
        <v>1135</v>
      </c>
      <c r="I8" s="180" t="s">
        <v>1136</v>
      </c>
      <c r="J8" s="181" t="s">
        <v>1137</v>
      </c>
      <c r="L8" s="179" t="s">
        <v>1138</v>
      </c>
      <c r="M8" s="179" t="s">
        <v>1139</v>
      </c>
      <c r="N8" s="179" t="s">
        <v>1140</v>
      </c>
      <c r="O8" s="179" t="s">
        <v>1117</v>
      </c>
    </row>
    <row r="9" spans="1:17" s="183" customFormat="1" ht="15.95" customHeight="1">
      <c r="A9" s="182">
        <f>H28</f>
        <v>0</v>
      </c>
      <c r="B9" s="182">
        <f>D36</f>
        <v>0</v>
      </c>
      <c r="C9" s="182">
        <f>J37</f>
        <v>0</v>
      </c>
      <c r="D9" s="182">
        <f>J47</f>
        <v>0</v>
      </c>
      <c r="E9" s="182">
        <f>SUM(A9:D9)</f>
        <v>0</v>
      </c>
      <c r="G9" s="104"/>
      <c r="H9" s="184">
        <f>E9</f>
        <v>0</v>
      </c>
      <c r="I9" s="185" t="str">
        <f>IF(OR($G9="",$G9="円"),"円",IF($H9&gt;$G9,$H9-$G9,"円"))</f>
        <v>円</v>
      </c>
      <c r="J9" s="186" t="str">
        <f>IF(OR($G9="",$G9="円"),"円",IF($H9&lt;$G9,$G9-$H9,"円"))</f>
        <v>円</v>
      </c>
      <c r="L9" s="182">
        <f>SUM(E28,B36)+SUMIF(K41:K46,1,J41:J46)</f>
        <v>0</v>
      </c>
      <c r="M9" s="182">
        <f ca="1">SUM(G28,C36)+SUMIF(K41:K46,2,J41:J46)+(J37-N9)</f>
        <v>0</v>
      </c>
      <c r="N9" s="187">
        <f ca="1">SUMIF(K31:L36,1,J31:J36)</f>
        <v>0</v>
      </c>
      <c r="O9" s="182">
        <f ca="1">SUM(L9:N9)</f>
        <v>0</v>
      </c>
    </row>
    <row r="10" spans="1:17" ht="15.95" customHeight="1">
      <c r="D10" s="178"/>
      <c r="F10" s="178"/>
      <c r="G10" s="7"/>
      <c r="H10" s="7"/>
      <c r="L10" s="189"/>
    </row>
    <row r="11" spans="1:17" ht="15.95" customHeight="1" thickBot="1">
      <c r="A11" s="7" t="s">
        <v>1141</v>
      </c>
      <c r="B11" s="7" t="s">
        <v>1129</v>
      </c>
      <c r="N11" s="190"/>
    </row>
    <row r="12" spans="1:17" ht="15.95" customHeight="1">
      <c r="A12" s="935" t="s">
        <v>1142</v>
      </c>
      <c r="B12" s="911" t="s">
        <v>1143</v>
      </c>
      <c r="C12" s="910" t="s">
        <v>1144</v>
      </c>
      <c r="D12" s="910"/>
      <c r="E12" s="910"/>
      <c r="F12" s="910" t="s">
        <v>1145</v>
      </c>
      <c r="G12" s="910"/>
      <c r="H12" s="911" t="s">
        <v>750</v>
      </c>
      <c r="I12" s="913" t="s">
        <v>14</v>
      </c>
      <c r="J12" s="914"/>
      <c r="N12" s="190"/>
    </row>
    <row r="13" spans="1:17" ht="15.95" customHeight="1" thickBot="1">
      <c r="A13" s="936"/>
      <c r="B13" s="912"/>
      <c r="C13" s="191" t="s">
        <v>368</v>
      </c>
      <c r="D13" s="191" t="s">
        <v>1146</v>
      </c>
      <c r="E13" s="192" t="s">
        <v>358</v>
      </c>
      <c r="F13" s="191" t="s">
        <v>1146</v>
      </c>
      <c r="G13" s="192" t="s">
        <v>358</v>
      </c>
      <c r="H13" s="912"/>
      <c r="I13" s="915"/>
      <c r="J13" s="916"/>
      <c r="K13" s="188"/>
      <c r="M13" s="188"/>
      <c r="O13" s="188"/>
      <c r="Q13" s="190"/>
    </row>
    <row r="14" spans="1:17" ht="15.95" customHeight="1">
      <c r="A14" s="937" t="s">
        <v>1147</v>
      </c>
      <c r="B14" s="193" t="s">
        <v>1148</v>
      </c>
      <c r="C14" s="95"/>
      <c r="D14" s="95"/>
      <c r="E14" s="95"/>
      <c r="F14" s="95"/>
      <c r="G14" s="96"/>
      <c r="H14" s="194">
        <f>SUM(C14:G14)</f>
        <v>0</v>
      </c>
      <c r="I14" s="938"/>
      <c r="J14" s="939"/>
      <c r="K14" s="188"/>
      <c r="M14" s="188"/>
      <c r="O14" s="188"/>
      <c r="Q14" s="190"/>
    </row>
    <row r="15" spans="1:17" ht="15.95" customHeight="1">
      <c r="A15" s="873"/>
      <c r="B15" s="74" t="s">
        <v>1149</v>
      </c>
      <c r="C15" s="97"/>
      <c r="D15" s="97"/>
      <c r="E15" s="97"/>
      <c r="F15" s="97"/>
      <c r="G15" s="98"/>
      <c r="H15" s="195">
        <f t="shared" ref="H15:H20" si="0">SUM(C15:G15)</f>
        <v>0</v>
      </c>
      <c r="I15" s="868"/>
      <c r="J15" s="877"/>
      <c r="K15" s="188"/>
      <c r="M15" s="188"/>
      <c r="O15" s="188"/>
      <c r="Q15" s="190"/>
    </row>
    <row r="16" spans="1:17" ht="15.95" customHeight="1">
      <c r="A16" s="196"/>
      <c r="B16" s="74" t="s">
        <v>1150</v>
      </c>
      <c r="C16" s="97"/>
      <c r="D16" s="97"/>
      <c r="E16" s="97"/>
      <c r="F16" s="97"/>
      <c r="G16" s="98"/>
      <c r="H16" s="195">
        <f t="shared" si="0"/>
        <v>0</v>
      </c>
      <c r="I16" s="868"/>
      <c r="J16" s="877"/>
      <c r="K16" s="188"/>
      <c r="M16" s="188"/>
      <c r="O16" s="188"/>
      <c r="Q16" s="190"/>
    </row>
    <row r="17" spans="1:17" ht="15.95" customHeight="1">
      <c r="A17" s="196"/>
      <c r="B17" s="74" t="s">
        <v>1151</v>
      </c>
      <c r="C17" s="97"/>
      <c r="D17" s="97"/>
      <c r="E17" s="97"/>
      <c r="F17" s="97"/>
      <c r="G17" s="98"/>
      <c r="H17" s="195">
        <f t="shared" si="0"/>
        <v>0</v>
      </c>
      <c r="I17" s="868"/>
      <c r="J17" s="877"/>
      <c r="K17" s="188"/>
      <c r="M17" s="188"/>
      <c r="O17" s="188"/>
      <c r="Q17" s="190"/>
    </row>
    <row r="18" spans="1:17" ht="15.95" customHeight="1">
      <c r="A18" s="196"/>
      <c r="B18" s="74" t="s">
        <v>1152</v>
      </c>
      <c r="C18" s="97"/>
      <c r="D18" s="97"/>
      <c r="E18" s="97"/>
      <c r="F18" s="97"/>
      <c r="G18" s="98"/>
      <c r="H18" s="195">
        <f>SUM(C18:G18)</f>
        <v>0</v>
      </c>
      <c r="I18" s="868"/>
      <c r="J18" s="877"/>
      <c r="K18" s="188"/>
      <c r="M18" s="188"/>
      <c r="O18" s="188"/>
      <c r="Q18" s="190"/>
    </row>
    <row r="19" spans="1:17" ht="15.95" customHeight="1">
      <c r="A19" s="196"/>
      <c r="B19" s="74" t="s">
        <v>1153</v>
      </c>
      <c r="C19" s="97"/>
      <c r="D19" s="97"/>
      <c r="E19" s="97"/>
      <c r="F19" s="97"/>
      <c r="G19" s="98"/>
      <c r="H19" s="195">
        <f>SUM(C19:G19)</f>
        <v>0</v>
      </c>
      <c r="I19" s="868"/>
      <c r="J19" s="877"/>
      <c r="K19" s="188"/>
      <c r="M19" s="188"/>
      <c r="O19" s="188"/>
      <c r="Q19" s="190"/>
    </row>
    <row r="20" spans="1:17" ht="15.95" customHeight="1">
      <c r="A20" s="196"/>
      <c r="B20" s="74" t="s">
        <v>1154</v>
      </c>
      <c r="C20" s="97"/>
      <c r="D20" s="97"/>
      <c r="E20" s="97"/>
      <c r="F20" s="97"/>
      <c r="G20" s="98"/>
      <c r="H20" s="195">
        <f t="shared" si="0"/>
        <v>0</v>
      </c>
      <c r="I20" s="868"/>
      <c r="J20" s="877"/>
      <c r="K20" s="188"/>
      <c r="M20" s="188"/>
      <c r="O20" s="188"/>
    </row>
    <row r="21" spans="1:17" ht="15.95" customHeight="1" thickBot="1">
      <c r="A21" s="197"/>
      <c r="B21" s="198" t="s">
        <v>366</v>
      </c>
      <c r="C21" s="199">
        <f t="shared" ref="C21:E21" si="1">SUM(C14:C20)</f>
        <v>0</v>
      </c>
      <c r="D21" s="199">
        <f t="shared" si="1"/>
        <v>0</v>
      </c>
      <c r="E21" s="199">
        <f t="shared" si="1"/>
        <v>0</v>
      </c>
      <c r="F21" s="199">
        <f>SUM(F14:F20)</f>
        <v>0</v>
      </c>
      <c r="G21" s="200">
        <f>SUM(G14:G20)</f>
        <v>0</v>
      </c>
      <c r="H21" s="200">
        <f>SUM(H14:H20)</f>
        <v>0</v>
      </c>
      <c r="I21" s="882"/>
      <c r="J21" s="883"/>
      <c r="K21" s="188"/>
      <c r="M21" s="188"/>
      <c r="O21" s="188"/>
    </row>
    <row r="22" spans="1:17" ht="15.95" customHeight="1">
      <c r="A22" s="873" t="s">
        <v>1155</v>
      </c>
      <c r="B22" s="201" t="s">
        <v>1148</v>
      </c>
      <c r="C22" s="99"/>
      <c r="D22" s="99"/>
      <c r="E22" s="99"/>
      <c r="F22" s="99"/>
      <c r="G22" s="100"/>
      <c r="H22" s="202">
        <f t="shared" ref="H22:H26" si="2">SUM(C22:G22)</f>
        <v>0</v>
      </c>
      <c r="I22" s="875"/>
      <c r="J22" s="876"/>
      <c r="K22" s="188"/>
      <c r="M22" s="188"/>
      <c r="O22" s="188"/>
    </row>
    <row r="23" spans="1:17" ht="15.95" customHeight="1">
      <c r="A23" s="874"/>
      <c r="B23" s="74" t="s">
        <v>1151</v>
      </c>
      <c r="C23" s="97"/>
      <c r="D23" s="97"/>
      <c r="E23" s="97"/>
      <c r="F23" s="97"/>
      <c r="G23" s="98"/>
      <c r="H23" s="203">
        <f t="shared" si="2"/>
        <v>0</v>
      </c>
      <c r="I23" s="868"/>
      <c r="J23" s="877"/>
      <c r="K23" s="188"/>
      <c r="M23" s="188"/>
      <c r="O23" s="188"/>
    </row>
    <row r="24" spans="1:17" ht="15.95" customHeight="1">
      <c r="A24" s="196"/>
      <c r="B24" s="74" t="s">
        <v>1152</v>
      </c>
      <c r="C24" s="97"/>
      <c r="D24" s="97"/>
      <c r="E24" s="97"/>
      <c r="F24" s="97"/>
      <c r="G24" s="98"/>
      <c r="H24" s="195">
        <f>SUM(C24:G24)</f>
        <v>0</v>
      </c>
      <c r="I24" s="868"/>
      <c r="J24" s="877"/>
      <c r="K24" s="188"/>
      <c r="M24" s="188"/>
      <c r="O24" s="188"/>
      <c r="Q24" s="190"/>
    </row>
    <row r="25" spans="1:17" ht="15.95" customHeight="1">
      <c r="A25" s="196"/>
      <c r="B25" s="74" t="s">
        <v>1153</v>
      </c>
      <c r="C25" s="97"/>
      <c r="D25" s="97"/>
      <c r="E25" s="97"/>
      <c r="F25" s="97"/>
      <c r="G25" s="98"/>
      <c r="H25" s="195">
        <f>SUM(C25:G25)</f>
        <v>0</v>
      </c>
      <c r="I25" s="868"/>
      <c r="J25" s="877"/>
      <c r="K25" s="188"/>
      <c r="M25" s="188"/>
      <c r="O25" s="188"/>
      <c r="Q25" s="190"/>
    </row>
    <row r="26" spans="1:17" ht="15.95" customHeight="1">
      <c r="A26" s="196"/>
      <c r="B26" s="74" t="s">
        <v>1154</v>
      </c>
      <c r="C26" s="97"/>
      <c r="D26" s="97"/>
      <c r="E26" s="97"/>
      <c r="F26" s="97"/>
      <c r="G26" s="98"/>
      <c r="H26" s="203">
        <f t="shared" si="2"/>
        <v>0</v>
      </c>
      <c r="I26" s="868"/>
      <c r="J26" s="877"/>
      <c r="K26" s="188"/>
      <c r="M26" s="188"/>
      <c r="O26" s="188"/>
    </row>
    <row r="27" spans="1:17" ht="15.95" customHeight="1" thickBot="1">
      <c r="A27" s="197"/>
      <c r="B27" s="198" t="s">
        <v>366</v>
      </c>
      <c r="C27" s="199">
        <f t="shared" ref="C27:E27" si="3">SUM(C22:C26)</f>
        <v>0</v>
      </c>
      <c r="D27" s="199">
        <f t="shared" si="3"/>
        <v>0</v>
      </c>
      <c r="E27" s="199">
        <f t="shared" si="3"/>
        <v>0</v>
      </c>
      <c r="F27" s="199">
        <f>SUM(F22:F26)</f>
        <v>0</v>
      </c>
      <c r="G27" s="200">
        <f>SUM(G22:G26)</f>
        <v>0</v>
      </c>
      <c r="H27" s="200">
        <f>SUM(H22:H26)</f>
        <v>0</v>
      </c>
      <c r="I27" s="882"/>
      <c r="J27" s="883"/>
      <c r="K27" s="188"/>
      <c r="M27" s="188"/>
      <c r="O27" s="188"/>
    </row>
    <row r="28" spans="1:17" ht="15.95" customHeight="1" thickBot="1">
      <c r="A28" s="204" t="s">
        <v>1156</v>
      </c>
      <c r="B28" s="205"/>
      <c r="C28" s="206"/>
      <c r="D28" s="205"/>
      <c r="E28" s="207">
        <f>SUM(C21:E21,C27:E27)</f>
        <v>0</v>
      </c>
      <c r="F28" s="205"/>
      <c r="G28" s="207">
        <f>SUM(F21:G21,F27:G27)</f>
        <v>0</v>
      </c>
      <c r="H28" s="208">
        <f>SUM(H27,H21)</f>
        <v>0</v>
      </c>
      <c r="I28" s="878"/>
      <c r="J28" s="879"/>
      <c r="K28" s="188"/>
      <c r="M28" s="188"/>
      <c r="O28" s="188"/>
    </row>
    <row r="29" spans="1:17" ht="15.95" customHeight="1">
      <c r="A29" s="7" t="s">
        <v>1157</v>
      </c>
      <c r="B29" s="7" t="s">
        <v>1130</v>
      </c>
      <c r="G29" s="209"/>
      <c r="H29" s="188" t="s">
        <v>1158</v>
      </c>
      <c r="I29" s="188" t="s">
        <v>1131</v>
      </c>
      <c r="J29" s="7" t="s">
        <v>1929</v>
      </c>
      <c r="K29" s="189"/>
      <c r="L29" s="7"/>
    </row>
    <row r="30" spans="1:17" ht="15.95" customHeight="1">
      <c r="A30" s="74"/>
      <c r="B30" s="74" t="s">
        <v>1159</v>
      </c>
      <c r="C30" s="74" t="s">
        <v>1160</v>
      </c>
      <c r="D30" s="74" t="s">
        <v>750</v>
      </c>
      <c r="E30" s="866" t="s">
        <v>14</v>
      </c>
      <c r="F30" s="866"/>
      <c r="G30" s="209"/>
      <c r="H30" s="884" t="s">
        <v>0</v>
      </c>
      <c r="I30" s="885"/>
      <c r="J30" s="210" t="s">
        <v>1161</v>
      </c>
      <c r="K30" s="864" t="s">
        <v>1930</v>
      </c>
      <c r="L30" s="943"/>
      <c r="M30" s="211" t="s">
        <v>14</v>
      </c>
      <c r="N30" s="212"/>
      <c r="O30" s="213"/>
    </row>
    <row r="31" spans="1:17" ht="15.95" customHeight="1">
      <c r="A31" s="214" t="s">
        <v>1163</v>
      </c>
      <c r="B31" s="195">
        <f>SUMIF($E$54:$E$784,5,$G$54:$G$784)</f>
        <v>0</v>
      </c>
      <c r="C31" s="195">
        <f>SUMIF($E$54:$E$784,"&lt;&gt;5",$G$54:$G$784)</f>
        <v>0</v>
      </c>
      <c r="D31" s="215">
        <f>SUM(B31:C31)</f>
        <v>0</v>
      </c>
      <c r="E31" s="880"/>
      <c r="F31" s="880"/>
      <c r="G31" s="209"/>
      <c r="H31" s="945"/>
      <c r="I31" s="946"/>
      <c r="J31" s="101"/>
      <c r="K31" s="858"/>
      <c r="L31" s="942"/>
      <c r="M31" s="860"/>
      <c r="N31" s="861"/>
      <c r="O31" s="862"/>
    </row>
    <row r="32" spans="1:17" ht="15.95" customHeight="1">
      <c r="A32" s="214" t="s">
        <v>1164</v>
      </c>
      <c r="B32" s="195">
        <f>SUMIF($F$54:$F$784,5,$H$54:$H$784)</f>
        <v>0</v>
      </c>
      <c r="C32" s="195">
        <f>SUMIF($F$54:$F$784,"&lt;&gt;5",$H$54:$H$784)</f>
        <v>0</v>
      </c>
      <c r="D32" s="215">
        <f t="shared" ref="D32:D35" si="4">SUM(B32:C32)</f>
        <v>0</v>
      </c>
      <c r="E32" s="880"/>
      <c r="F32" s="880"/>
      <c r="G32" s="209"/>
      <c r="H32" s="945"/>
      <c r="I32" s="946"/>
      <c r="J32" s="101"/>
      <c r="K32" s="858"/>
      <c r="L32" s="942"/>
      <c r="M32" s="860"/>
      <c r="N32" s="861"/>
      <c r="O32" s="862"/>
    </row>
    <row r="33" spans="1:15" ht="15.95" customHeight="1">
      <c r="A33" s="214" t="s">
        <v>1165</v>
      </c>
      <c r="B33" s="195">
        <f>SUMIF($F$54:$F$784,5,$I$54:$I$784)</f>
        <v>0</v>
      </c>
      <c r="C33" s="195">
        <f>SUMIF($F$54:$F$784,"&lt;&gt;5",$I$54:$I$784)</f>
        <v>0</v>
      </c>
      <c r="D33" s="215">
        <f t="shared" si="4"/>
        <v>0</v>
      </c>
      <c r="E33" s="880"/>
      <c r="F33" s="880"/>
      <c r="G33" s="209"/>
      <c r="H33" s="945"/>
      <c r="I33" s="946"/>
      <c r="J33" s="101"/>
      <c r="K33" s="858"/>
      <c r="L33" s="942"/>
      <c r="M33" s="860"/>
      <c r="N33" s="861"/>
      <c r="O33" s="862"/>
    </row>
    <row r="34" spans="1:15" ht="15.95" customHeight="1">
      <c r="A34" s="214" t="s">
        <v>1166</v>
      </c>
      <c r="B34" s="195">
        <f>R785-SUM(B31:B33)</f>
        <v>0</v>
      </c>
      <c r="C34" s="195">
        <f>O785-SUM(B36,C31:C33)</f>
        <v>0</v>
      </c>
      <c r="D34" s="215">
        <f t="shared" si="4"/>
        <v>0</v>
      </c>
      <c r="E34" s="880"/>
      <c r="F34" s="880"/>
      <c r="G34" s="209"/>
      <c r="H34" s="945"/>
      <c r="I34" s="946"/>
      <c r="J34" s="101"/>
      <c r="K34" s="858"/>
      <c r="L34" s="942"/>
      <c r="M34" s="860"/>
      <c r="N34" s="861"/>
      <c r="O34" s="862"/>
    </row>
    <row r="35" spans="1:15" ht="15.95" customHeight="1">
      <c r="A35" s="214" t="s">
        <v>1167</v>
      </c>
      <c r="B35" s="102"/>
      <c r="C35" s="103"/>
      <c r="D35" s="215">
        <f t="shared" si="4"/>
        <v>0</v>
      </c>
      <c r="E35" s="880"/>
      <c r="F35" s="880"/>
      <c r="G35" s="209"/>
      <c r="H35" s="945"/>
      <c r="I35" s="946"/>
      <c r="J35" s="101"/>
      <c r="K35" s="858"/>
      <c r="L35" s="942"/>
      <c r="M35" s="860"/>
      <c r="N35" s="861"/>
      <c r="O35" s="862"/>
    </row>
    <row r="36" spans="1:15" ht="15.95" customHeight="1">
      <c r="A36" s="214" t="s">
        <v>1168</v>
      </c>
      <c r="B36" s="195">
        <f>SUM(B31:B35)</f>
        <v>0</v>
      </c>
      <c r="C36" s="195">
        <f>SUM(C31:C35)</f>
        <v>0</v>
      </c>
      <c r="D36" s="195">
        <f>SUM(D31:D35)</f>
        <v>0</v>
      </c>
      <c r="E36" s="881"/>
      <c r="F36" s="881"/>
      <c r="G36" s="209"/>
      <c r="H36" s="945"/>
      <c r="I36" s="946"/>
      <c r="J36" s="101"/>
      <c r="K36" s="858"/>
      <c r="L36" s="942"/>
      <c r="M36" s="860"/>
      <c r="N36" s="861"/>
      <c r="O36" s="862"/>
    </row>
    <row r="37" spans="1:15" ht="15.95" customHeight="1">
      <c r="A37" s="216" t="s">
        <v>1169</v>
      </c>
      <c r="H37" s="884" t="s">
        <v>1168</v>
      </c>
      <c r="I37" s="885"/>
      <c r="J37" s="217">
        <f>SUM(J31:J36)</f>
        <v>0</v>
      </c>
      <c r="K37" s="864"/>
      <c r="L37" s="943"/>
      <c r="M37" s="860"/>
      <c r="N37" s="861"/>
      <c r="O37" s="862"/>
    </row>
    <row r="38" spans="1:15" ht="15.95" customHeight="1">
      <c r="A38" s="218" t="s">
        <v>14</v>
      </c>
      <c r="B38" s="891"/>
      <c r="C38" s="892"/>
      <c r="D38" s="892"/>
      <c r="E38" s="892"/>
      <c r="F38" s="893"/>
      <c r="H38" s="188" t="s">
        <v>1170</v>
      </c>
      <c r="I38" s="188" t="s">
        <v>1118</v>
      </c>
      <c r="J38" s="7" t="s">
        <v>1171</v>
      </c>
      <c r="K38" s="281" t="s">
        <v>1172</v>
      </c>
      <c r="L38" s="7"/>
    </row>
    <row r="39" spans="1:15" ht="15.95" customHeight="1">
      <c r="A39" s="219"/>
      <c r="B39" s="894"/>
      <c r="C39" s="895"/>
      <c r="D39" s="895"/>
      <c r="E39" s="895"/>
      <c r="F39" s="896"/>
      <c r="H39" s="869" t="s">
        <v>0</v>
      </c>
      <c r="I39" s="870"/>
      <c r="J39" s="902" t="s">
        <v>1161</v>
      </c>
      <c r="K39" s="220" t="s">
        <v>1173</v>
      </c>
      <c r="L39" s="904" t="s">
        <v>14</v>
      </c>
      <c r="M39" s="905"/>
      <c r="N39" s="906"/>
    </row>
    <row r="40" spans="1:15" ht="15.95" customHeight="1">
      <c r="A40" s="219"/>
      <c r="B40" s="894"/>
      <c r="C40" s="895"/>
      <c r="D40" s="895"/>
      <c r="E40" s="895"/>
      <c r="F40" s="896"/>
      <c r="H40" s="871"/>
      <c r="I40" s="872"/>
      <c r="J40" s="903"/>
      <c r="K40" s="221" t="s">
        <v>1174</v>
      </c>
      <c r="L40" s="907"/>
      <c r="M40" s="908"/>
      <c r="N40" s="909"/>
    </row>
    <row r="41" spans="1:15" ht="15.95" customHeight="1">
      <c r="A41" s="219"/>
      <c r="B41" s="894"/>
      <c r="C41" s="895"/>
      <c r="D41" s="895"/>
      <c r="E41" s="895"/>
      <c r="F41" s="896"/>
      <c r="H41" s="868"/>
      <c r="I41" s="868"/>
      <c r="J41" s="101"/>
      <c r="K41" s="101"/>
      <c r="L41" s="867"/>
      <c r="M41" s="867"/>
      <c r="N41" s="867"/>
    </row>
    <row r="42" spans="1:15" ht="15.95" customHeight="1">
      <c r="A42" s="219"/>
      <c r="B42" s="894"/>
      <c r="C42" s="895"/>
      <c r="D42" s="895"/>
      <c r="E42" s="895"/>
      <c r="F42" s="896"/>
      <c r="H42" s="868"/>
      <c r="I42" s="868"/>
      <c r="J42" s="101"/>
      <c r="K42" s="101"/>
      <c r="L42" s="867"/>
      <c r="M42" s="867"/>
      <c r="N42" s="867"/>
    </row>
    <row r="43" spans="1:15" ht="15.95" customHeight="1">
      <c r="A43" s="219"/>
      <c r="B43" s="894"/>
      <c r="C43" s="895"/>
      <c r="D43" s="895"/>
      <c r="E43" s="895"/>
      <c r="F43" s="896"/>
      <c r="H43" s="868"/>
      <c r="I43" s="868"/>
      <c r="J43" s="101"/>
      <c r="K43" s="101"/>
      <c r="L43" s="944"/>
      <c r="M43" s="944"/>
      <c r="N43" s="944"/>
    </row>
    <row r="44" spans="1:15" ht="15.95" customHeight="1">
      <c r="A44" s="219"/>
      <c r="B44" s="894"/>
      <c r="C44" s="895"/>
      <c r="D44" s="895"/>
      <c r="E44" s="895"/>
      <c r="F44" s="896"/>
      <c r="H44" s="868"/>
      <c r="I44" s="868"/>
      <c r="J44" s="101"/>
      <c r="K44" s="101"/>
      <c r="L44" s="944"/>
      <c r="M44" s="944"/>
      <c r="N44" s="944"/>
    </row>
    <row r="45" spans="1:15" ht="15.95" customHeight="1">
      <c r="A45" s="219"/>
      <c r="B45" s="894"/>
      <c r="C45" s="895"/>
      <c r="D45" s="895"/>
      <c r="E45" s="895"/>
      <c r="F45" s="896"/>
      <c r="H45" s="868"/>
      <c r="I45" s="868"/>
      <c r="J45" s="101"/>
      <c r="K45" s="101"/>
      <c r="L45" s="944"/>
      <c r="M45" s="944"/>
      <c r="N45" s="944"/>
    </row>
    <row r="46" spans="1:15" ht="15.95" customHeight="1">
      <c r="A46" s="222"/>
      <c r="B46" s="897"/>
      <c r="C46" s="898"/>
      <c r="D46" s="898"/>
      <c r="E46" s="898"/>
      <c r="F46" s="899"/>
      <c r="H46" s="868"/>
      <c r="I46" s="868"/>
      <c r="J46" s="101"/>
      <c r="K46" s="101"/>
      <c r="L46" s="944"/>
      <c r="M46" s="944"/>
      <c r="N46" s="944"/>
    </row>
    <row r="47" spans="1:15" ht="15.95" customHeight="1">
      <c r="H47" s="866" t="s">
        <v>1168</v>
      </c>
      <c r="I47" s="866"/>
      <c r="J47" s="217">
        <f>SUM(J41:J46)</f>
        <v>0</v>
      </c>
      <c r="K47" s="217"/>
      <c r="L47" s="944"/>
      <c r="M47" s="944"/>
      <c r="N47" s="944"/>
    </row>
    <row r="48" spans="1:15" ht="15.95" customHeight="1">
      <c r="A48" s="7" t="s">
        <v>1175</v>
      </c>
      <c r="B48" s="7" t="s">
        <v>1176</v>
      </c>
      <c r="G48" s="7"/>
      <c r="H48" s="174"/>
      <c r="I48" s="174"/>
      <c r="J48" s="190"/>
      <c r="K48" s="56" t="s">
        <v>254</v>
      </c>
      <c r="L48" s="834" t="str">
        <f>L1</f>
        <v>2025-350000-</v>
      </c>
      <c r="M48" s="834"/>
      <c r="N48" s="253"/>
    </row>
    <row r="49" spans="1:22" ht="15.95" customHeight="1">
      <c r="A49" s="223" t="s">
        <v>1177</v>
      </c>
      <c r="H49" s="7"/>
      <c r="I49" s="7"/>
      <c r="J49" s="7"/>
      <c r="L49" s="7"/>
      <c r="M49" s="224"/>
    </row>
    <row r="50" spans="1:22" ht="15.95" customHeight="1">
      <c r="A50" s="225" t="s">
        <v>1178</v>
      </c>
      <c r="G50" s="7"/>
    </row>
    <row r="51" spans="1:22" ht="16.5" customHeight="1" thickBot="1">
      <c r="A51" s="225" t="s">
        <v>1179</v>
      </c>
      <c r="H51" s="7"/>
    </row>
    <row r="52" spans="1:22" ht="15.95" customHeight="1">
      <c r="A52" s="886"/>
      <c r="B52" s="888" t="s">
        <v>367</v>
      </c>
      <c r="C52" s="888" t="s">
        <v>1180</v>
      </c>
      <c r="D52" s="888" t="s">
        <v>1181</v>
      </c>
      <c r="E52" s="888" t="s">
        <v>1182</v>
      </c>
      <c r="F52" s="890" t="s">
        <v>1183</v>
      </c>
      <c r="G52" s="226" t="s">
        <v>357</v>
      </c>
      <c r="H52" s="227"/>
      <c r="I52" s="227"/>
      <c r="J52" s="227"/>
      <c r="K52" s="227"/>
      <c r="L52" s="228"/>
      <c r="M52" s="229" t="s">
        <v>365</v>
      </c>
      <c r="N52" s="230" t="s">
        <v>1166</v>
      </c>
      <c r="O52" s="900" t="s">
        <v>1184</v>
      </c>
      <c r="P52" s="7" t="s">
        <v>1185</v>
      </c>
    </row>
    <row r="53" spans="1:22" ht="15.95" customHeight="1" thickBot="1">
      <c r="A53" s="887"/>
      <c r="B53" s="889"/>
      <c r="C53" s="889"/>
      <c r="D53" s="889"/>
      <c r="E53" s="889"/>
      <c r="F53" s="889"/>
      <c r="G53" s="231" t="s">
        <v>1163</v>
      </c>
      <c r="H53" s="231" t="s">
        <v>1164</v>
      </c>
      <c r="I53" s="231" t="s">
        <v>1165</v>
      </c>
      <c r="J53" s="231" t="s">
        <v>365</v>
      </c>
      <c r="K53" s="232" t="s">
        <v>1186</v>
      </c>
      <c r="L53" s="233" t="s">
        <v>1187</v>
      </c>
      <c r="M53" s="234" t="s">
        <v>1188</v>
      </c>
      <c r="N53" s="235" t="s">
        <v>1189</v>
      </c>
      <c r="O53" s="901"/>
      <c r="P53" s="7" t="s">
        <v>372</v>
      </c>
      <c r="Q53" s="7" t="s">
        <v>370</v>
      </c>
      <c r="S53" s="7" t="s">
        <v>1190</v>
      </c>
      <c r="T53" s="7" t="s">
        <v>1191</v>
      </c>
      <c r="U53" s="7">
        <v>0</v>
      </c>
      <c r="V53" s="7" t="s">
        <v>1192</v>
      </c>
    </row>
    <row r="54" spans="1:22" ht="15.95" customHeight="1">
      <c r="A54" s="236" t="s">
        <v>1193</v>
      </c>
      <c r="B54" s="302" t="e">
        <f>H4</f>
        <v>#REF!</v>
      </c>
      <c r="C54" s="107"/>
      <c r="D54" s="107"/>
      <c r="E54" s="107"/>
      <c r="F54" s="107"/>
      <c r="G54" s="194">
        <f>VLOOKUP(E54,別表３!$B$9:$I$14,6,FALSE)</f>
        <v>0</v>
      </c>
      <c r="H54" s="194">
        <f>VLOOKUP($F54,別表３!$B$9:$I$14,6,FALSE)</f>
        <v>0</v>
      </c>
      <c r="I54" s="194">
        <f>VLOOKUP($F54,別表３!$B$9:$I$14,6,FALSE)</f>
        <v>0</v>
      </c>
      <c r="J54" s="194">
        <f>IF(F54=5,別表２!$E$2,0)</f>
        <v>0</v>
      </c>
      <c r="K54" s="194">
        <f>VLOOKUP($F54,別表３!$B$9:$I$14,4,FALSE)</f>
        <v>0</v>
      </c>
      <c r="L54" s="237" t="str">
        <f>IF(F54="","",VLOOKUP(F54,別表３!$B$9:$D$14,3,FALSE))</f>
        <v/>
      </c>
      <c r="M54" s="96"/>
      <c r="N54" s="96"/>
      <c r="O54" s="238">
        <f>IF(J54=0,0,IF(M54="",J54,M54))+IF(N54="",K54,IF(L54&lt;=N54,L54,N54))+SUM(G54:I54)</f>
        <v>0</v>
      </c>
      <c r="P54" s="7">
        <f>IF(E54=5,G54,0)</f>
        <v>0</v>
      </c>
      <c r="Q54" s="7">
        <f>IF(F54=5,O54-G54,0)</f>
        <v>0</v>
      </c>
      <c r="R54" s="7">
        <f>SUM(P54:Q54)</f>
        <v>0</v>
      </c>
      <c r="S54" s="7" t="str">
        <f>IF(E54="","",VLOOKUP(E54,$U$53:$V$58,2,FALSE))</f>
        <v/>
      </c>
      <c r="T54" s="7" t="str">
        <f>IF(F54="","",VLOOKUP(F54,$U$53:$V$58,2,FALSE))</f>
        <v/>
      </c>
      <c r="U54" s="7">
        <v>1</v>
      </c>
      <c r="V54" s="7" t="s">
        <v>1194</v>
      </c>
    </row>
    <row r="55" spans="1:22" ht="15.95" customHeight="1">
      <c r="A55" s="239" t="s">
        <v>1195</v>
      </c>
      <c r="B55" s="105"/>
      <c r="C55" s="109"/>
      <c r="D55" s="109"/>
      <c r="E55" s="109"/>
      <c r="F55" s="109"/>
      <c r="G55" s="195">
        <f>VLOOKUP(E55,別表３!$B$9:$I$14,6,FALSE)</f>
        <v>0</v>
      </c>
      <c r="H55" s="195">
        <f>VLOOKUP($F55,別表３!$B$9:$I$14,6,FALSE)</f>
        <v>0</v>
      </c>
      <c r="I55" s="195">
        <f>VLOOKUP($F55,別表３!$B$9:$I$14,6,FALSE)</f>
        <v>0</v>
      </c>
      <c r="J55" s="195">
        <f>IF(F55=5,別表２!$E$2,0)</f>
        <v>0</v>
      </c>
      <c r="K55" s="195">
        <f>VLOOKUP($F55,別表３!$B$9:$I$14,4,FALSE)</f>
        <v>0</v>
      </c>
      <c r="L55" s="240" t="str">
        <f>IF(F55="","",VLOOKUP(F55,別表３!$B$9:$D$14,3,FALSE))</f>
        <v/>
      </c>
      <c r="M55" s="98"/>
      <c r="N55" s="98"/>
      <c r="O55" s="241">
        <f t="shared" ref="O55:O784" si="5">IF(J55=0,0,IF(M55="",J55,M55))+IF(N55="",K55,IF(L55&lt;=N55,L55,N55))+SUM(G55:I55)</f>
        <v>0</v>
      </c>
      <c r="P55" s="7">
        <f t="shared" ref="P55:P784" si="6">IF(E55=5,G55,0)</f>
        <v>0</v>
      </c>
      <c r="Q55" s="7">
        <f t="shared" ref="Q55:Q784" si="7">IF(F55=5,O55-G55,0)</f>
        <v>0</v>
      </c>
      <c r="R55" s="7">
        <f t="shared" ref="R55:R784" si="8">SUM(P55:Q55)</f>
        <v>0</v>
      </c>
      <c r="S55" s="7" t="str">
        <f t="shared" ref="S55:T182" si="9">IF(E55="","",VLOOKUP(E55,$U$53:$V$58,2,FALSE))</f>
        <v/>
      </c>
      <c r="T55" s="7" t="str">
        <f t="shared" si="9"/>
        <v/>
      </c>
      <c r="U55" s="7">
        <v>2</v>
      </c>
      <c r="V55" s="7" t="s">
        <v>1196</v>
      </c>
    </row>
    <row r="56" spans="1:22" ht="15.95" customHeight="1">
      <c r="A56" s="239" t="s">
        <v>1197</v>
      </c>
      <c r="B56" s="105"/>
      <c r="C56" s="109"/>
      <c r="D56" s="109"/>
      <c r="E56" s="109"/>
      <c r="F56" s="109"/>
      <c r="G56" s="195">
        <f>VLOOKUP(E56,別表３!$B$9:$I$14,6,FALSE)</f>
        <v>0</v>
      </c>
      <c r="H56" s="195">
        <f>VLOOKUP($F56,別表３!$B$9:$I$14,6,FALSE)</f>
        <v>0</v>
      </c>
      <c r="I56" s="195">
        <f>VLOOKUP($F56,別表３!$B$9:$I$14,6,FALSE)</f>
        <v>0</v>
      </c>
      <c r="J56" s="195">
        <f>IF(F56=5,別表２!$E$2,0)</f>
        <v>0</v>
      </c>
      <c r="K56" s="195">
        <f>VLOOKUP($F56,別表３!$B$9:$I$14,4,FALSE)</f>
        <v>0</v>
      </c>
      <c r="L56" s="240" t="str">
        <f>IF(F56="","",VLOOKUP(F56,別表３!$B$9:$D$14,3,FALSE))</f>
        <v/>
      </c>
      <c r="M56" s="98"/>
      <c r="N56" s="98"/>
      <c r="O56" s="241">
        <f t="shared" ref="O56:O119" si="10">IF(J56=0,0,IF(M56="",J56,M56))+IF(N56="",K56,IF(L56&lt;=N56,L56,N56))+SUM(G56:I56)</f>
        <v>0</v>
      </c>
      <c r="P56" s="7">
        <f t="shared" si="6"/>
        <v>0</v>
      </c>
      <c r="Q56" s="7">
        <f t="shared" si="7"/>
        <v>0</v>
      </c>
      <c r="R56" s="7">
        <f t="shared" si="8"/>
        <v>0</v>
      </c>
      <c r="S56" s="7" t="str">
        <f t="shared" si="9"/>
        <v/>
      </c>
      <c r="T56" s="7" t="str">
        <f t="shared" si="9"/>
        <v/>
      </c>
      <c r="U56" s="7">
        <v>3</v>
      </c>
      <c r="V56" s="7" t="s">
        <v>1198</v>
      </c>
    </row>
    <row r="57" spans="1:22" ht="15.95" customHeight="1">
      <c r="A57" s="239" t="s">
        <v>1199</v>
      </c>
      <c r="B57" s="105"/>
      <c r="C57" s="109"/>
      <c r="D57" s="109"/>
      <c r="E57" s="109"/>
      <c r="F57" s="109"/>
      <c r="G57" s="195">
        <f>VLOOKUP(E57,別表３!$B$9:$I$14,6,FALSE)</f>
        <v>0</v>
      </c>
      <c r="H57" s="195">
        <f>VLOOKUP($F57,別表３!$B$9:$I$14,6,FALSE)</f>
        <v>0</v>
      </c>
      <c r="I57" s="195">
        <f>VLOOKUP($F57,別表３!$B$9:$I$14,6,FALSE)</f>
        <v>0</v>
      </c>
      <c r="J57" s="195">
        <f>IF(F57=5,別表２!$E$2,0)</f>
        <v>0</v>
      </c>
      <c r="K57" s="195">
        <f>VLOOKUP($F57,別表３!$B$9:$I$14,4,FALSE)</f>
        <v>0</v>
      </c>
      <c r="L57" s="240" t="str">
        <f>IF(F57="","",VLOOKUP(F57,別表３!$B$9:$D$14,3,FALSE))</f>
        <v/>
      </c>
      <c r="M57" s="98"/>
      <c r="N57" s="98"/>
      <c r="O57" s="241">
        <f t="shared" si="10"/>
        <v>0</v>
      </c>
      <c r="P57" s="7">
        <f t="shared" si="6"/>
        <v>0</v>
      </c>
      <c r="Q57" s="7">
        <f t="shared" si="7"/>
        <v>0</v>
      </c>
      <c r="R57" s="7">
        <f t="shared" si="8"/>
        <v>0</v>
      </c>
      <c r="S57" s="7" t="str">
        <f t="shared" si="9"/>
        <v/>
      </c>
      <c r="T57" s="7" t="str">
        <f t="shared" si="9"/>
        <v/>
      </c>
      <c r="U57" s="7">
        <v>4</v>
      </c>
      <c r="V57" s="7" t="s">
        <v>1200</v>
      </c>
    </row>
    <row r="58" spans="1:22" ht="15.95" customHeight="1">
      <c r="A58" s="239" t="s">
        <v>1201</v>
      </c>
      <c r="B58" s="105"/>
      <c r="C58" s="109"/>
      <c r="D58" s="109"/>
      <c r="E58" s="109"/>
      <c r="F58" s="109"/>
      <c r="G58" s="195">
        <f>VLOOKUP(E58,別表３!$B$9:$I$14,6,FALSE)</f>
        <v>0</v>
      </c>
      <c r="H58" s="195">
        <f>VLOOKUP($F58,別表３!$B$9:$I$14,6,FALSE)</f>
        <v>0</v>
      </c>
      <c r="I58" s="195">
        <f>VLOOKUP($F58,別表３!$B$9:$I$14,6,FALSE)</f>
        <v>0</v>
      </c>
      <c r="J58" s="195">
        <f>IF(F58=5,別表２!$E$2,0)</f>
        <v>0</v>
      </c>
      <c r="K58" s="195">
        <f>VLOOKUP($F58,別表３!$B$9:$I$14,4,FALSE)</f>
        <v>0</v>
      </c>
      <c r="L58" s="240" t="str">
        <f>IF(F58="","",VLOOKUP(F58,別表３!$B$9:$D$14,3,FALSE))</f>
        <v/>
      </c>
      <c r="M58" s="98"/>
      <c r="N58" s="98"/>
      <c r="O58" s="241">
        <f t="shared" si="10"/>
        <v>0</v>
      </c>
      <c r="P58" s="7">
        <f t="shared" si="6"/>
        <v>0</v>
      </c>
      <c r="Q58" s="7">
        <f t="shared" si="7"/>
        <v>0</v>
      </c>
      <c r="R58" s="7">
        <f t="shared" si="8"/>
        <v>0</v>
      </c>
      <c r="S58" s="7" t="str">
        <f t="shared" si="9"/>
        <v/>
      </c>
      <c r="T58" s="7" t="str">
        <f t="shared" si="9"/>
        <v/>
      </c>
      <c r="U58" s="7">
        <v>5</v>
      </c>
      <c r="V58" s="7" t="s">
        <v>1202</v>
      </c>
    </row>
    <row r="59" spans="1:22" ht="15.95" customHeight="1">
      <c r="A59" s="239" t="s">
        <v>1203</v>
      </c>
      <c r="B59" s="105"/>
      <c r="C59" s="109"/>
      <c r="D59" s="109"/>
      <c r="E59" s="109"/>
      <c r="F59" s="109"/>
      <c r="G59" s="195">
        <f>VLOOKUP(E59,別表３!$B$9:$I$14,6,FALSE)</f>
        <v>0</v>
      </c>
      <c r="H59" s="195">
        <f>VLOOKUP($F59,別表３!$B$9:$I$14,6,FALSE)</f>
        <v>0</v>
      </c>
      <c r="I59" s="195">
        <f>VLOOKUP($F59,別表３!$B$9:$I$14,6,FALSE)</f>
        <v>0</v>
      </c>
      <c r="J59" s="195">
        <f>IF(F59=5,別表２!$E$2,0)</f>
        <v>0</v>
      </c>
      <c r="K59" s="195">
        <f>VLOOKUP($F59,別表３!$B$9:$I$14,4,FALSE)</f>
        <v>0</v>
      </c>
      <c r="L59" s="240" t="str">
        <f>IF(F59="","",VLOOKUP(F59,別表３!$B$9:$D$14,3,FALSE))</f>
        <v/>
      </c>
      <c r="M59" s="98"/>
      <c r="N59" s="98"/>
      <c r="O59" s="241">
        <f t="shared" si="10"/>
        <v>0</v>
      </c>
      <c r="P59" s="7">
        <f t="shared" si="6"/>
        <v>0</v>
      </c>
      <c r="Q59" s="7">
        <f t="shared" si="7"/>
        <v>0</v>
      </c>
      <c r="R59" s="7">
        <f t="shared" si="8"/>
        <v>0</v>
      </c>
      <c r="S59" s="7" t="str">
        <f t="shared" si="9"/>
        <v/>
      </c>
      <c r="T59" s="7" t="str">
        <f t="shared" si="9"/>
        <v/>
      </c>
    </row>
    <row r="60" spans="1:22" ht="15.95" customHeight="1">
      <c r="A60" s="239" t="s">
        <v>1204</v>
      </c>
      <c r="B60" s="105"/>
      <c r="C60" s="109"/>
      <c r="D60" s="109"/>
      <c r="E60" s="109"/>
      <c r="F60" s="109"/>
      <c r="G60" s="195">
        <f>VLOOKUP(E60,別表３!$B$9:$I$14,6,FALSE)</f>
        <v>0</v>
      </c>
      <c r="H60" s="195">
        <f>VLOOKUP($F60,別表３!$B$9:$I$14,6,FALSE)</f>
        <v>0</v>
      </c>
      <c r="I60" s="195">
        <f>VLOOKUP($F60,別表３!$B$9:$I$14,6,FALSE)</f>
        <v>0</v>
      </c>
      <c r="J60" s="195">
        <f>IF(F60=5,別表２!$E$2,0)</f>
        <v>0</v>
      </c>
      <c r="K60" s="195">
        <f>VLOOKUP($F60,別表３!$B$9:$I$14,4,FALSE)</f>
        <v>0</v>
      </c>
      <c r="L60" s="240" t="str">
        <f>IF(F60="","",VLOOKUP(F60,別表３!$B$9:$D$14,3,FALSE))</f>
        <v/>
      </c>
      <c r="M60" s="98"/>
      <c r="N60" s="98"/>
      <c r="O60" s="241">
        <f t="shared" si="10"/>
        <v>0</v>
      </c>
      <c r="P60" s="7">
        <f t="shared" si="6"/>
        <v>0</v>
      </c>
      <c r="Q60" s="7">
        <f t="shared" si="7"/>
        <v>0</v>
      </c>
      <c r="R60" s="7">
        <f t="shared" si="8"/>
        <v>0</v>
      </c>
      <c r="S60" s="7" t="str">
        <f t="shared" si="9"/>
        <v/>
      </c>
      <c r="T60" s="7" t="str">
        <f t="shared" si="9"/>
        <v/>
      </c>
    </row>
    <row r="61" spans="1:22" ht="15.95" customHeight="1">
      <c r="A61" s="239" t="s">
        <v>1205</v>
      </c>
      <c r="B61" s="105"/>
      <c r="C61" s="109"/>
      <c r="D61" s="109"/>
      <c r="E61" s="109"/>
      <c r="F61" s="109"/>
      <c r="G61" s="195">
        <f>VLOOKUP(E61,別表３!$B$9:$I$14,6,FALSE)</f>
        <v>0</v>
      </c>
      <c r="H61" s="195">
        <f>VLOOKUP($F61,別表３!$B$9:$I$14,6,FALSE)</f>
        <v>0</v>
      </c>
      <c r="I61" s="195">
        <f>VLOOKUP($F61,別表３!$B$9:$I$14,6,FALSE)</f>
        <v>0</v>
      </c>
      <c r="J61" s="195">
        <f>IF(F61=5,別表２!$E$2,0)</f>
        <v>0</v>
      </c>
      <c r="K61" s="195">
        <f>VLOOKUP($F61,別表３!$B$9:$I$14,4,FALSE)</f>
        <v>0</v>
      </c>
      <c r="L61" s="240" t="str">
        <f>IF(F61="","",VLOOKUP(F61,別表３!$B$9:$D$14,3,FALSE))</f>
        <v/>
      </c>
      <c r="M61" s="98"/>
      <c r="N61" s="98"/>
      <c r="O61" s="241">
        <f t="shared" si="10"/>
        <v>0</v>
      </c>
      <c r="P61" s="7">
        <f t="shared" si="6"/>
        <v>0</v>
      </c>
      <c r="Q61" s="7">
        <f t="shared" si="7"/>
        <v>0</v>
      </c>
      <c r="R61" s="7">
        <f t="shared" si="8"/>
        <v>0</v>
      </c>
      <c r="S61" s="7" t="str">
        <f t="shared" si="9"/>
        <v/>
      </c>
      <c r="T61" s="7" t="str">
        <f t="shared" si="9"/>
        <v/>
      </c>
    </row>
    <row r="62" spans="1:22" ht="15.95" customHeight="1">
      <c r="A62" s="239" t="s">
        <v>1206</v>
      </c>
      <c r="B62" s="105"/>
      <c r="C62" s="109"/>
      <c r="D62" s="109"/>
      <c r="E62" s="109"/>
      <c r="F62" s="109"/>
      <c r="G62" s="195">
        <f>VLOOKUP(E62,別表３!$B$9:$I$14,6,FALSE)</f>
        <v>0</v>
      </c>
      <c r="H62" s="195">
        <f>VLOOKUP($F62,別表３!$B$9:$I$14,6,FALSE)</f>
        <v>0</v>
      </c>
      <c r="I62" s="195">
        <f>VLOOKUP($F62,別表３!$B$9:$I$14,6,FALSE)</f>
        <v>0</v>
      </c>
      <c r="J62" s="195">
        <f>IF(F62=5,別表２!$E$2,0)</f>
        <v>0</v>
      </c>
      <c r="K62" s="195">
        <f>VLOOKUP($F62,別表３!$B$9:$I$14,4,FALSE)</f>
        <v>0</v>
      </c>
      <c r="L62" s="240" t="str">
        <f>IF(F62="","",VLOOKUP(F62,別表３!$B$9:$D$14,3,FALSE))</f>
        <v/>
      </c>
      <c r="M62" s="98"/>
      <c r="N62" s="98"/>
      <c r="O62" s="241">
        <f t="shared" si="10"/>
        <v>0</v>
      </c>
      <c r="P62" s="7">
        <f t="shared" si="6"/>
        <v>0</v>
      </c>
      <c r="Q62" s="7">
        <f t="shared" si="7"/>
        <v>0</v>
      </c>
      <c r="R62" s="7">
        <f t="shared" si="8"/>
        <v>0</v>
      </c>
      <c r="S62" s="7" t="str">
        <f t="shared" si="9"/>
        <v/>
      </c>
      <c r="T62" s="7" t="str">
        <f t="shared" si="9"/>
        <v/>
      </c>
    </row>
    <row r="63" spans="1:22" ht="15.95" customHeight="1">
      <c r="A63" s="239" t="s">
        <v>1207</v>
      </c>
      <c r="B63" s="105"/>
      <c r="C63" s="109"/>
      <c r="D63" s="109"/>
      <c r="E63" s="109"/>
      <c r="F63" s="109"/>
      <c r="G63" s="195">
        <f>VLOOKUP(E63,別表３!$B$9:$I$14,6,FALSE)</f>
        <v>0</v>
      </c>
      <c r="H63" s="195">
        <f>VLOOKUP($F63,別表３!$B$9:$I$14,6,FALSE)</f>
        <v>0</v>
      </c>
      <c r="I63" s="195">
        <f>VLOOKUP($F63,別表３!$B$9:$I$14,6,FALSE)</f>
        <v>0</v>
      </c>
      <c r="J63" s="195">
        <f>IF(F63=5,別表２!$E$2,0)</f>
        <v>0</v>
      </c>
      <c r="K63" s="195">
        <f>VLOOKUP($F63,別表３!$B$9:$I$14,4,FALSE)</f>
        <v>0</v>
      </c>
      <c r="L63" s="240" t="str">
        <f>IF(F63="","",VLOOKUP(F63,別表３!$B$9:$D$14,3,FALSE))</f>
        <v/>
      </c>
      <c r="M63" s="98"/>
      <c r="N63" s="98"/>
      <c r="O63" s="241">
        <f t="shared" si="10"/>
        <v>0</v>
      </c>
      <c r="P63" s="7">
        <f t="shared" si="6"/>
        <v>0</v>
      </c>
      <c r="Q63" s="7">
        <f t="shared" si="7"/>
        <v>0</v>
      </c>
      <c r="R63" s="7">
        <f t="shared" si="8"/>
        <v>0</v>
      </c>
      <c r="S63" s="7" t="str">
        <f t="shared" si="9"/>
        <v/>
      </c>
      <c r="T63" s="7" t="str">
        <f t="shared" si="9"/>
        <v/>
      </c>
    </row>
    <row r="64" spans="1:22" ht="15.95" customHeight="1">
      <c r="A64" s="239" t="s">
        <v>1208</v>
      </c>
      <c r="B64" s="105"/>
      <c r="C64" s="109"/>
      <c r="D64" s="109"/>
      <c r="E64" s="109"/>
      <c r="F64" s="109"/>
      <c r="G64" s="195">
        <f>VLOOKUP(E64,別表３!$B$9:$I$14,6,FALSE)</f>
        <v>0</v>
      </c>
      <c r="H64" s="195">
        <f>VLOOKUP($F64,別表３!$B$9:$I$14,6,FALSE)</f>
        <v>0</v>
      </c>
      <c r="I64" s="195">
        <f>VLOOKUP($F64,別表３!$B$9:$I$14,6,FALSE)</f>
        <v>0</v>
      </c>
      <c r="J64" s="195">
        <f>IF(F64=5,別表２!$E$2,0)</f>
        <v>0</v>
      </c>
      <c r="K64" s="195">
        <f>VLOOKUP($F64,別表３!$B$9:$I$14,4,FALSE)</f>
        <v>0</v>
      </c>
      <c r="L64" s="240" t="str">
        <f>IF(F64="","",VLOOKUP(F64,別表３!$B$9:$D$14,3,FALSE))</f>
        <v/>
      </c>
      <c r="M64" s="98"/>
      <c r="N64" s="98"/>
      <c r="O64" s="241">
        <f t="shared" si="10"/>
        <v>0</v>
      </c>
      <c r="P64" s="7">
        <f t="shared" si="6"/>
        <v>0</v>
      </c>
      <c r="Q64" s="7">
        <f t="shared" si="7"/>
        <v>0</v>
      </c>
      <c r="R64" s="7">
        <f t="shared" si="8"/>
        <v>0</v>
      </c>
      <c r="S64" s="7" t="str">
        <f t="shared" si="9"/>
        <v/>
      </c>
      <c r="T64" s="7" t="str">
        <f t="shared" si="9"/>
        <v/>
      </c>
    </row>
    <row r="65" spans="1:20" ht="15.95" customHeight="1">
      <c r="A65" s="242" t="s">
        <v>1209</v>
      </c>
      <c r="B65" s="105"/>
      <c r="C65" s="109"/>
      <c r="D65" s="109"/>
      <c r="E65" s="109"/>
      <c r="F65" s="109"/>
      <c r="G65" s="195">
        <f>VLOOKUP(E65,別表３!$B$9:$I$14,6,FALSE)</f>
        <v>0</v>
      </c>
      <c r="H65" s="195">
        <f>VLOOKUP($F65,別表３!$B$9:$I$14,6,FALSE)</f>
        <v>0</v>
      </c>
      <c r="I65" s="195">
        <f>VLOOKUP($F65,別表３!$B$9:$I$14,6,FALSE)</f>
        <v>0</v>
      </c>
      <c r="J65" s="195">
        <f>IF(F65=5,別表２!$E$2,0)</f>
        <v>0</v>
      </c>
      <c r="K65" s="195">
        <f>VLOOKUP($F65,別表３!$B$9:$I$14,4,FALSE)</f>
        <v>0</v>
      </c>
      <c r="L65" s="240" t="str">
        <f>IF(F65="","",VLOOKUP(F65,別表３!$B$9:$D$14,3,FALSE))</f>
        <v/>
      </c>
      <c r="M65" s="98"/>
      <c r="N65" s="98"/>
      <c r="O65" s="241">
        <f t="shared" si="10"/>
        <v>0</v>
      </c>
      <c r="P65" s="7">
        <f t="shared" si="6"/>
        <v>0</v>
      </c>
      <c r="Q65" s="7">
        <f t="shared" si="7"/>
        <v>0</v>
      </c>
      <c r="R65" s="7">
        <f t="shared" si="8"/>
        <v>0</v>
      </c>
      <c r="S65" s="7" t="str">
        <f t="shared" si="9"/>
        <v/>
      </c>
      <c r="T65" s="7" t="str">
        <f t="shared" si="9"/>
        <v/>
      </c>
    </row>
    <row r="66" spans="1:20" ht="15.95" customHeight="1">
      <c r="A66" s="242" t="s">
        <v>1210</v>
      </c>
      <c r="B66" s="105"/>
      <c r="C66" s="109"/>
      <c r="D66" s="109"/>
      <c r="E66" s="109"/>
      <c r="F66" s="109"/>
      <c r="G66" s="195">
        <f>VLOOKUP(E66,別表３!$B$9:$I$14,6,FALSE)</f>
        <v>0</v>
      </c>
      <c r="H66" s="195">
        <f>VLOOKUP($F66,別表３!$B$9:$I$14,6,FALSE)</f>
        <v>0</v>
      </c>
      <c r="I66" s="195">
        <f>VLOOKUP($F66,別表３!$B$9:$I$14,6,FALSE)</f>
        <v>0</v>
      </c>
      <c r="J66" s="195">
        <f>IF(F66=5,別表２!$E$2,0)</f>
        <v>0</v>
      </c>
      <c r="K66" s="195">
        <f>VLOOKUP($F66,別表３!$B$9:$I$14,4,FALSE)</f>
        <v>0</v>
      </c>
      <c r="L66" s="240" t="str">
        <f>IF(F66="","",VLOOKUP(F66,別表３!$B$9:$D$14,3,FALSE))</f>
        <v/>
      </c>
      <c r="M66" s="98"/>
      <c r="N66" s="98"/>
      <c r="O66" s="241">
        <f t="shared" si="10"/>
        <v>0</v>
      </c>
      <c r="P66" s="7">
        <f t="shared" si="6"/>
        <v>0</v>
      </c>
      <c r="Q66" s="7">
        <f t="shared" si="7"/>
        <v>0</v>
      </c>
      <c r="R66" s="7">
        <f t="shared" si="8"/>
        <v>0</v>
      </c>
      <c r="S66" s="7" t="str">
        <f t="shared" si="9"/>
        <v/>
      </c>
      <c r="T66" s="7" t="str">
        <f t="shared" si="9"/>
        <v/>
      </c>
    </row>
    <row r="67" spans="1:20" s="223" customFormat="1" ht="15.95" customHeight="1">
      <c r="A67" s="242" t="s">
        <v>1211</v>
      </c>
      <c r="B67" s="105"/>
      <c r="C67" s="109"/>
      <c r="D67" s="109"/>
      <c r="E67" s="108"/>
      <c r="F67" s="108"/>
      <c r="G67" s="195">
        <f>VLOOKUP(E67,別表３!$B$9:$I$14,6,FALSE)</f>
        <v>0</v>
      </c>
      <c r="H67" s="195">
        <f>VLOOKUP($F67,別表３!$B$9:$I$14,6,FALSE)</f>
        <v>0</v>
      </c>
      <c r="I67" s="195">
        <f>VLOOKUP($F67,別表３!$B$9:$I$14,6,FALSE)</f>
        <v>0</v>
      </c>
      <c r="J67" s="195">
        <f>IF(F67=5,別表２!$E$2,0)</f>
        <v>0</v>
      </c>
      <c r="K67" s="195">
        <f>VLOOKUP($F67,別表３!$B$9:$I$14,4,FALSE)</f>
        <v>0</v>
      </c>
      <c r="L67" s="240" t="str">
        <f>IF(F67="","",VLOOKUP(F67,別表３!$B$9:$D$14,3,FALSE))</f>
        <v/>
      </c>
      <c r="M67" s="98"/>
      <c r="N67" s="98"/>
      <c r="O67" s="241">
        <f t="shared" si="10"/>
        <v>0</v>
      </c>
      <c r="P67" s="7">
        <f t="shared" si="6"/>
        <v>0</v>
      </c>
      <c r="Q67" s="7">
        <f t="shared" si="7"/>
        <v>0</v>
      </c>
      <c r="R67" s="7">
        <f t="shared" si="8"/>
        <v>0</v>
      </c>
      <c r="S67" s="7" t="str">
        <f t="shared" si="9"/>
        <v/>
      </c>
      <c r="T67" s="7" t="str">
        <f t="shared" si="9"/>
        <v/>
      </c>
    </row>
    <row r="68" spans="1:20" s="223" customFormat="1" ht="15.95" customHeight="1">
      <c r="A68" s="242" t="s">
        <v>1212</v>
      </c>
      <c r="B68" s="105"/>
      <c r="C68" s="109"/>
      <c r="D68" s="109"/>
      <c r="E68" s="108"/>
      <c r="F68" s="108"/>
      <c r="G68" s="195">
        <f>VLOOKUP(E68,別表３!$B$9:$I$14,6,FALSE)</f>
        <v>0</v>
      </c>
      <c r="H68" s="195">
        <f>VLOOKUP($F68,別表３!$B$9:$I$14,6,FALSE)</f>
        <v>0</v>
      </c>
      <c r="I68" s="195">
        <f>VLOOKUP($F68,別表３!$B$9:$I$14,6,FALSE)</f>
        <v>0</v>
      </c>
      <c r="J68" s="195">
        <f>IF(F68=5,別表２!$E$2,0)</f>
        <v>0</v>
      </c>
      <c r="K68" s="195">
        <f>VLOOKUP($F68,別表３!$B$9:$I$14,4,FALSE)</f>
        <v>0</v>
      </c>
      <c r="L68" s="240" t="str">
        <f>IF(F68="","",VLOOKUP(F68,別表３!$B$9:$D$14,3,FALSE))</f>
        <v/>
      </c>
      <c r="M68" s="98"/>
      <c r="N68" s="98"/>
      <c r="O68" s="241">
        <f t="shared" si="10"/>
        <v>0</v>
      </c>
      <c r="P68" s="7">
        <f t="shared" si="6"/>
        <v>0</v>
      </c>
      <c r="Q68" s="7">
        <f t="shared" si="7"/>
        <v>0</v>
      </c>
      <c r="R68" s="7">
        <f t="shared" si="8"/>
        <v>0</v>
      </c>
      <c r="S68" s="7" t="str">
        <f t="shared" si="9"/>
        <v/>
      </c>
      <c r="T68" s="7" t="str">
        <f t="shared" si="9"/>
        <v/>
      </c>
    </row>
    <row r="69" spans="1:20" s="223" customFormat="1" ht="15.95" customHeight="1">
      <c r="A69" s="246" t="s">
        <v>1213</v>
      </c>
      <c r="B69" s="105"/>
      <c r="C69" s="109"/>
      <c r="D69" s="109"/>
      <c r="E69" s="108"/>
      <c r="F69" s="108"/>
      <c r="G69" s="195">
        <f>VLOOKUP(E69,別表３!$B$9:$I$14,6,FALSE)</f>
        <v>0</v>
      </c>
      <c r="H69" s="195">
        <f>VLOOKUP($F69,別表３!$B$9:$I$14,6,FALSE)</f>
        <v>0</v>
      </c>
      <c r="I69" s="195">
        <f>VLOOKUP($F69,別表３!$B$9:$I$14,6,FALSE)</f>
        <v>0</v>
      </c>
      <c r="J69" s="195">
        <f>IF(F69=5,別表２!$E$2,0)</f>
        <v>0</v>
      </c>
      <c r="K69" s="195">
        <f>VLOOKUP($F69,別表３!$B$9:$I$14,4,FALSE)</f>
        <v>0</v>
      </c>
      <c r="L69" s="240" t="str">
        <f>IF(F69="","",VLOOKUP(F69,別表３!$B$9:$D$14,3,FALSE))</f>
        <v/>
      </c>
      <c r="M69" s="98"/>
      <c r="N69" s="98"/>
      <c r="O69" s="241">
        <f t="shared" si="10"/>
        <v>0</v>
      </c>
      <c r="P69" s="7">
        <f t="shared" si="6"/>
        <v>0</v>
      </c>
      <c r="Q69" s="7">
        <f t="shared" si="7"/>
        <v>0</v>
      </c>
      <c r="R69" s="7">
        <f t="shared" si="8"/>
        <v>0</v>
      </c>
      <c r="S69" s="7" t="str">
        <f t="shared" si="9"/>
        <v/>
      </c>
      <c r="T69" s="7" t="str">
        <f t="shared" si="9"/>
        <v/>
      </c>
    </row>
    <row r="70" spans="1:20" s="223" customFormat="1" ht="15.95" customHeight="1">
      <c r="A70" s="242" t="s">
        <v>1214</v>
      </c>
      <c r="B70" s="105"/>
      <c r="C70" s="109"/>
      <c r="D70" s="109"/>
      <c r="E70" s="108"/>
      <c r="F70" s="108"/>
      <c r="G70" s="195">
        <f>VLOOKUP(E70,別表３!$B$9:$I$14,6,FALSE)</f>
        <v>0</v>
      </c>
      <c r="H70" s="195">
        <f>VLOOKUP($F70,別表３!$B$9:$I$14,6,FALSE)</f>
        <v>0</v>
      </c>
      <c r="I70" s="195">
        <f>VLOOKUP($F70,別表３!$B$9:$I$14,6,FALSE)</f>
        <v>0</v>
      </c>
      <c r="J70" s="195">
        <f>IF(F70=5,別表２!$E$2,0)</f>
        <v>0</v>
      </c>
      <c r="K70" s="195">
        <f>VLOOKUP($F70,別表３!$B$9:$I$14,4,FALSE)</f>
        <v>0</v>
      </c>
      <c r="L70" s="240" t="str">
        <f>IF(F70="","",VLOOKUP(F70,別表３!$B$9:$D$14,3,FALSE))</f>
        <v/>
      </c>
      <c r="M70" s="98"/>
      <c r="N70" s="98"/>
      <c r="O70" s="241">
        <f t="shared" si="10"/>
        <v>0</v>
      </c>
      <c r="P70" s="7">
        <f t="shared" si="6"/>
        <v>0</v>
      </c>
      <c r="Q70" s="7">
        <f t="shared" si="7"/>
        <v>0</v>
      </c>
      <c r="R70" s="7">
        <f t="shared" si="8"/>
        <v>0</v>
      </c>
      <c r="S70" s="7" t="str">
        <f t="shared" si="9"/>
        <v/>
      </c>
      <c r="T70" s="7" t="str">
        <f t="shared" si="9"/>
        <v/>
      </c>
    </row>
    <row r="71" spans="1:20" ht="15.95" customHeight="1">
      <c r="A71" s="242" t="s">
        <v>1215</v>
      </c>
      <c r="B71" s="105"/>
      <c r="C71" s="109"/>
      <c r="D71" s="109"/>
      <c r="E71" s="109"/>
      <c r="F71" s="109"/>
      <c r="G71" s="195">
        <f>VLOOKUP(E71,別表３!$B$9:$I$14,6,FALSE)</f>
        <v>0</v>
      </c>
      <c r="H71" s="195">
        <f>VLOOKUP($F71,別表３!$B$9:$I$14,6,FALSE)</f>
        <v>0</v>
      </c>
      <c r="I71" s="195">
        <f>VLOOKUP($F71,別表３!$B$9:$I$14,6,FALSE)</f>
        <v>0</v>
      </c>
      <c r="J71" s="195">
        <f>IF(F71=5,別表２!$E$2,0)</f>
        <v>0</v>
      </c>
      <c r="K71" s="195">
        <f>VLOOKUP($F71,別表３!$B$9:$I$14,4,FALSE)</f>
        <v>0</v>
      </c>
      <c r="L71" s="240" t="str">
        <f>IF(F71="","",VLOOKUP(F71,別表３!$B$9:$D$14,3,FALSE))</f>
        <v/>
      </c>
      <c r="M71" s="98"/>
      <c r="N71" s="98"/>
      <c r="O71" s="241">
        <f t="shared" si="10"/>
        <v>0</v>
      </c>
      <c r="P71" s="7">
        <f t="shared" si="6"/>
        <v>0</v>
      </c>
      <c r="Q71" s="7">
        <f t="shared" si="7"/>
        <v>0</v>
      </c>
      <c r="R71" s="7">
        <f t="shared" si="8"/>
        <v>0</v>
      </c>
      <c r="S71" s="7" t="str">
        <f t="shared" si="9"/>
        <v/>
      </c>
      <c r="T71" s="7" t="str">
        <f t="shared" si="9"/>
        <v/>
      </c>
    </row>
    <row r="72" spans="1:20" ht="15.95" customHeight="1">
      <c r="A72" s="242" t="s">
        <v>1216</v>
      </c>
      <c r="B72" s="105"/>
      <c r="C72" s="109"/>
      <c r="D72" s="109"/>
      <c r="E72" s="109"/>
      <c r="F72" s="109"/>
      <c r="G72" s="195">
        <f>VLOOKUP(E72,別表３!$B$9:$I$14,6,FALSE)</f>
        <v>0</v>
      </c>
      <c r="H72" s="195">
        <f>VLOOKUP($F72,別表３!$B$9:$I$14,6,FALSE)</f>
        <v>0</v>
      </c>
      <c r="I72" s="195">
        <f>VLOOKUP($F72,別表３!$B$9:$I$14,6,FALSE)</f>
        <v>0</v>
      </c>
      <c r="J72" s="195">
        <f>IF(F72=5,別表２!$E$2,0)</f>
        <v>0</v>
      </c>
      <c r="K72" s="195">
        <f>VLOOKUP($F72,別表３!$B$9:$I$14,4,FALSE)</f>
        <v>0</v>
      </c>
      <c r="L72" s="240" t="str">
        <f>IF(F72="","",VLOOKUP(F72,別表３!$B$9:$D$14,3,FALSE))</f>
        <v/>
      </c>
      <c r="M72" s="98"/>
      <c r="N72" s="98"/>
      <c r="O72" s="241">
        <f t="shared" si="10"/>
        <v>0</v>
      </c>
      <c r="P72" s="7">
        <f t="shared" si="6"/>
        <v>0</v>
      </c>
      <c r="Q72" s="7">
        <f t="shared" si="7"/>
        <v>0</v>
      </c>
      <c r="R72" s="7">
        <f t="shared" si="8"/>
        <v>0</v>
      </c>
      <c r="S72" s="7" t="str">
        <f t="shared" si="9"/>
        <v/>
      </c>
      <c r="T72" s="7" t="str">
        <f t="shared" si="9"/>
        <v/>
      </c>
    </row>
    <row r="73" spans="1:20" ht="15.95" customHeight="1">
      <c r="A73" s="242" t="s">
        <v>1217</v>
      </c>
      <c r="B73" s="105"/>
      <c r="C73" s="109"/>
      <c r="D73" s="109"/>
      <c r="E73" s="109"/>
      <c r="F73" s="109"/>
      <c r="G73" s="195">
        <f>VLOOKUP(E73,別表３!$B$9:$I$14,6,FALSE)</f>
        <v>0</v>
      </c>
      <c r="H73" s="195">
        <f>VLOOKUP($F73,別表３!$B$9:$I$14,6,FALSE)</f>
        <v>0</v>
      </c>
      <c r="I73" s="195">
        <f>VLOOKUP($F73,別表３!$B$9:$I$14,6,FALSE)</f>
        <v>0</v>
      </c>
      <c r="J73" s="195">
        <f>IF(F73=5,別表２!$E$2,0)</f>
        <v>0</v>
      </c>
      <c r="K73" s="195">
        <f>VLOOKUP($F73,別表３!$B$9:$I$14,4,FALSE)</f>
        <v>0</v>
      </c>
      <c r="L73" s="240" t="str">
        <f>IF(F73="","",VLOOKUP(F73,別表３!$B$9:$D$14,3,FALSE))</f>
        <v/>
      </c>
      <c r="M73" s="98"/>
      <c r="N73" s="98"/>
      <c r="O73" s="241">
        <f t="shared" si="10"/>
        <v>0</v>
      </c>
      <c r="P73" s="7">
        <f t="shared" si="6"/>
        <v>0</v>
      </c>
      <c r="Q73" s="7">
        <f t="shared" si="7"/>
        <v>0</v>
      </c>
      <c r="R73" s="7">
        <f t="shared" si="8"/>
        <v>0</v>
      </c>
      <c r="S73" s="7" t="str">
        <f t="shared" si="9"/>
        <v/>
      </c>
      <c r="T73" s="7" t="str">
        <f t="shared" si="9"/>
        <v/>
      </c>
    </row>
    <row r="74" spans="1:20" ht="15.95" customHeight="1">
      <c r="A74" s="239" t="s">
        <v>1218</v>
      </c>
      <c r="B74" s="105"/>
      <c r="C74" s="109"/>
      <c r="D74" s="109"/>
      <c r="E74" s="109"/>
      <c r="F74" s="109"/>
      <c r="G74" s="195">
        <f>VLOOKUP(E74,別表３!$B$9:$I$14,6,FALSE)</f>
        <v>0</v>
      </c>
      <c r="H74" s="195">
        <f>VLOOKUP($F74,別表３!$B$9:$I$14,6,FALSE)</f>
        <v>0</v>
      </c>
      <c r="I74" s="195">
        <f>VLOOKUP($F74,別表３!$B$9:$I$14,6,FALSE)</f>
        <v>0</v>
      </c>
      <c r="J74" s="195">
        <f>IF(F74=5,別表２!$E$2,0)</f>
        <v>0</v>
      </c>
      <c r="K74" s="195">
        <f>VLOOKUP($F74,別表３!$B$9:$I$14,4,FALSE)</f>
        <v>0</v>
      </c>
      <c r="L74" s="240" t="str">
        <f>IF(F74="","",VLOOKUP(F74,別表３!$B$9:$D$14,3,FALSE))</f>
        <v/>
      </c>
      <c r="M74" s="98"/>
      <c r="N74" s="98"/>
      <c r="O74" s="241">
        <f t="shared" si="10"/>
        <v>0</v>
      </c>
      <c r="P74" s="7">
        <f t="shared" si="6"/>
        <v>0</v>
      </c>
      <c r="Q74" s="7">
        <f t="shared" si="7"/>
        <v>0</v>
      </c>
      <c r="R74" s="7">
        <f t="shared" si="8"/>
        <v>0</v>
      </c>
      <c r="S74" s="7" t="str">
        <f t="shared" si="9"/>
        <v/>
      </c>
      <c r="T74" s="7" t="str">
        <f t="shared" si="9"/>
        <v/>
      </c>
    </row>
    <row r="75" spans="1:20" ht="15.95" customHeight="1">
      <c r="A75" s="239" t="s">
        <v>1219</v>
      </c>
      <c r="B75" s="105"/>
      <c r="C75" s="109"/>
      <c r="D75" s="109"/>
      <c r="E75" s="109"/>
      <c r="F75" s="109"/>
      <c r="G75" s="195">
        <f>VLOOKUP(E75,別表３!$B$9:$I$14,6,FALSE)</f>
        <v>0</v>
      </c>
      <c r="H75" s="195">
        <f>VLOOKUP($F75,別表３!$B$9:$I$14,6,FALSE)</f>
        <v>0</v>
      </c>
      <c r="I75" s="195">
        <f>VLOOKUP($F75,別表３!$B$9:$I$14,6,FALSE)</f>
        <v>0</v>
      </c>
      <c r="J75" s="195">
        <f>IF(F75=5,別表２!$E$2,0)</f>
        <v>0</v>
      </c>
      <c r="K75" s="195">
        <f>VLOOKUP($F75,別表３!$B$9:$I$14,4,FALSE)</f>
        <v>0</v>
      </c>
      <c r="L75" s="240" t="str">
        <f>IF(F75="","",VLOOKUP(F75,別表３!$B$9:$D$14,3,FALSE))</f>
        <v/>
      </c>
      <c r="M75" s="98"/>
      <c r="N75" s="98"/>
      <c r="O75" s="241">
        <f t="shared" si="10"/>
        <v>0</v>
      </c>
      <c r="P75" s="7">
        <f t="shared" si="6"/>
        <v>0</v>
      </c>
      <c r="Q75" s="7">
        <f t="shared" si="7"/>
        <v>0</v>
      </c>
      <c r="R75" s="7">
        <f t="shared" si="8"/>
        <v>0</v>
      </c>
      <c r="S75" s="7" t="str">
        <f t="shared" si="9"/>
        <v/>
      </c>
      <c r="T75" s="7" t="str">
        <f t="shared" si="9"/>
        <v/>
      </c>
    </row>
    <row r="76" spans="1:20" ht="15.95" customHeight="1">
      <c r="A76" s="239" t="s">
        <v>1220</v>
      </c>
      <c r="B76" s="105"/>
      <c r="C76" s="109"/>
      <c r="D76" s="109"/>
      <c r="E76" s="109"/>
      <c r="F76" s="109"/>
      <c r="G76" s="195">
        <f>VLOOKUP(E76,別表３!$B$9:$I$14,6,FALSE)</f>
        <v>0</v>
      </c>
      <c r="H76" s="195">
        <f>VLOOKUP($F76,別表３!$B$9:$I$14,6,FALSE)</f>
        <v>0</v>
      </c>
      <c r="I76" s="195">
        <f>VLOOKUP($F76,別表３!$B$9:$I$14,6,FALSE)</f>
        <v>0</v>
      </c>
      <c r="J76" s="195">
        <f>IF(F76=5,別表２!$E$2,0)</f>
        <v>0</v>
      </c>
      <c r="K76" s="195">
        <f>VLOOKUP($F76,別表３!$B$9:$I$14,4,FALSE)</f>
        <v>0</v>
      </c>
      <c r="L76" s="240" t="str">
        <f>IF(F76="","",VLOOKUP(F76,別表３!$B$9:$D$14,3,FALSE))</f>
        <v/>
      </c>
      <c r="M76" s="98"/>
      <c r="N76" s="98"/>
      <c r="O76" s="241">
        <f t="shared" si="10"/>
        <v>0</v>
      </c>
      <c r="P76" s="7">
        <f t="shared" si="6"/>
        <v>0</v>
      </c>
      <c r="Q76" s="7">
        <f t="shared" si="7"/>
        <v>0</v>
      </c>
      <c r="R76" s="7">
        <f t="shared" si="8"/>
        <v>0</v>
      </c>
      <c r="S76" s="7" t="str">
        <f t="shared" si="9"/>
        <v/>
      </c>
      <c r="T76" s="7" t="str">
        <f t="shared" si="9"/>
        <v/>
      </c>
    </row>
    <row r="77" spans="1:20" ht="15.95" customHeight="1">
      <c r="A77" s="239" t="s">
        <v>1221</v>
      </c>
      <c r="B77" s="111"/>
      <c r="C77" s="109"/>
      <c r="D77" s="109"/>
      <c r="E77" s="109"/>
      <c r="F77" s="109"/>
      <c r="G77" s="195">
        <f>VLOOKUP(E77,別表３!$B$9:$I$14,6,FALSE)</f>
        <v>0</v>
      </c>
      <c r="H77" s="195">
        <f>VLOOKUP($F77,別表３!$B$9:$I$14,6,FALSE)</f>
        <v>0</v>
      </c>
      <c r="I77" s="195">
        <f>VLOOKUP($F77,別表３!$B$9:$I$14,6,FALSE)</f>
        <v>0</v>
      </c>
      <c r="J77" s="195">
        <f>IF(F77=5,別表２!$E$2,0)</f>
        <v>0</v>
      </c>
      <c r="K77" s="195">
        <f>VLOOKUP($F77,別表３!$B$9:$I$14,4,FALSE)</f>
        <v>0</v>
      </c>
      <c r="L77" s="240" t="str">
        <f>IF(F77="","",VLOOKUP(F77,別表３!$B$9:$D$14,3,FALSE))</f>
        <v/>
      </c>
      <c r="M77" s="98"/>
      <c r="N77" s="98"/>
      <c r="O77" s="241">
        <f t="shared" si="10"/>
        <v>0</v>
      </c>
      <c r="P77" s="7">
        <f t="shared" si="6"/>
        <v>0</v>
      </c>
      <c r="Q77" s="7">
        <f t="shared" si="7"/>
        <v>0</v>
      </c>
      <c r="R77" s="7">
        <f t="shared" si="8"/>
        <v>0</v>
      </c>
      <c r="S77" s="7" t="str">
        <f t="shared" si="9"/>
        <v/>
      </c>
      <c r="T77" s="7" t="str">
        <f t="shared" si="9"/>
        <v/>
      </c>
    </row>
    <row r="78" spans="1:20" ht="15.95" customHeight="1">
      <c r="A78" s="239" t="s">
        <v>1222</v>
      </c>
      <c r="B78" s="111"/>
      <c r="C78" s="109"/>
      <c r="D78" s="109"/>
      <c r="E78" s="109"/>
      <c r="F78" s="109"/>
      <c r="G78" s="195">
        <f>VLOOKUP(E78,別表３!$B$9:$I$14,6,FALSE)</f>
        <v>0</v>
      </c>
      <c r="H78" s="195">
        <f>VLOOKUP($F78,別表３!$B$9:$I$14,6,FALSE)</f>
        <v>0</v>
      </c>
      <c r="I78" s="195">
        <f>VLOOKUP($F78,別表３!$B$9:$I$14,6,FALSE)</f>
        <v>0</v>
      </c>
      <c r="J78" s="195">
        <f>IF(F78=5,別表２!$E$2,0)</f>
        <v>0</v>
      </c>
      <c r="K78" s="195">
        <f>VLOOKUP($F78,別表３!$B$9:$I$14,4,FALSE)</f>
        <v>0</v>
      </c>
      <c r="L78" s="240" t="str">
        <f>IF(F78="","",VLOOKUP(F78,別表３!$B$9:$D$14,3,FALSE))</f>
        <v/>
      </c>
      <c r="M78" s="98"/>
      <c r="N78" s="98"/>
      <c r="O78" s="241">
        <f t="shared" si="10"/>
        <v>0</v>
      </c>
      <c r="P78" s="7">
        <f t="shared" si="6"/>
        <v>0</v>
      </c>
      <c r="Q78" s="7">
        <f t="shared" si="7"/>
        <v>0</v>
      </c>
      <c r="R78" s="7">
        <f t="shared" si="8"/>
        <v>0</v>
      </c>
      <c r="S78" s="7" t="str">
        <f t="shared" si="9"/>
        <v/>
      </c>
      <c r="T78" s="7" t="str">
        <f t="shared" si="9"/>
        <v/>
      </c>
    </row>
    <row r="79" spans="1:20" ht="15.95" customHeight="1">
      <c r="A79" s="239" t="s">
        <v>1223</v>
      </c>
      <c r="B79" s="111"/>
      <c r="C79" s="109"/>
      <c r="D79" s="109"/>
      <c r="E79" s="109"/>
      <c r="F79" s="109"/>
      <c r="G79" s="195">
        <f>VLOOKUP(E79,別表３!$B$9:$I$14,6,FALSE)</f>
        <v>0</v>
      </c>
      <c r="H79" s="195">
        <f>VLOOKUP($F79,別表３!$B$9:$I$14,6,FALSE)</f>
        <v>0</v>
      </c>
      <c r="I79" s="195">
        <f>VLOOKUP($F79,別表３!$B$9:$I$14,6,FALSE)</f>
        <v>0</v>
      </c>
      <c r="J79" s="195">
        <f>IF(F79=5,別表２!$E$2,0)</f>
        <v>0</v>
      </c>
      <c r="K79" s="195">
        <f>VLOOKUP($F79,別表３!$B$9:$I$14,4,FALSE)</f>
        <v>0</v>
      </c>
      <c r="L79" s="240" t="str">
        <f>IF(F79="","",VLOOKUP(F79,別表３!$B$9:$D$14,3,FALSE))</f>
        <v/>
      </c>
      <c r="M79" s="98"/>
      <c r="N79" s="98"/>
      <c r="O79" s="241">
        <f t="shared" si="10"/>
        <v>0</v>
      </c>
      <c r="P79" s="7">
        <f t="shared" si="6"/>
        <v>0</v>
      </c>
      <c r="Q79" s="7">
        <f t="shared" si="7"/>
        <v>0</v>
      </c>
      <c r="R79" s="7">
        <f t="shared" si="8"/>
        <v>0</v>
      </c>
      <c r="S79" s="7" t="str">
        <f t="shared" si="9"/>
        <v/>
      </c>
      <c r="T79" s="7" t="str">
        <f t="shared" si="9"/>
        <v/>
      </c>
    </row>
    <row r="80" spans="1:20" ht="15.95" customHeight="1">
      <c r="A80" s="239" t="s">
        <v>1224</v>
      </c>
      <c r="B80" s="111"/>
      <c r="C80" s="109"/>
      <c r="D80" s="109"/>
      <c r="E80" s="109"/>
      <c r="F80" s="109"/>
      <c r="G80" s="195">
        <f>VLOOKUP(E80,別表３!$B$9:$I$14,6,FALSE)</f>
        <v>0</v>
      </c>
      <c r="H80" s="195">
        <f>VLOOKUP($F80,別表３!$B$9:$I$14,6,FALSE)</f>
        <v>0</v>
      </c>
      <c r="I80" s="195">
        <f>VLOOKUP($F80,別表３!$B$9:$I$14,6,FALSE)</f>
        <v>0</v>
      </c>
      <c r="J80" s="195">
        <f>IF(F80=5,別表２!$E$2,0)</f>
        <v>0</v>
      </c>
      <c r="K80" s="195">
        <f>VLOOKUP($F80,別表３!$B$9:$I$14,4,FALSE)</f>
        <v>0</v>
      </c>
      <c r="L80" s="240" t="str">
        <f>IF(F80="","",VLOOKUP(F80,別表３!$B$9:$D$14,3,FALSE))</f>
        <v/>
      </c>
      <c r="M80" s="98"/>
      <c r="N80" s="98"/>
      <c r="O80" s="241">
        <f t="shared" si="10"/>
        <v>0</v>
      </c>
      <c r="P80" s="7">
        <f t="shared" si="6"/>
        <v>0</v>
      </c>
      <c r="Q80" s="7">
        <f t="shared" si="7"/>
        <v>0</v>
      </c>
      <c r="R80" s="7">
        <f t="shared" si="8"/>
        <v>0</v>
      </c>
      <c r="S80" s="7" t="str">
        <f t="shared" si="9"/>
        <v/>
      </c>
      <c r="T80" s="7" t="str">
        <f t="shared" si="9"/>
        <v/>
      </c>
    </row>
    <row r="81" spans="1:20" ht="15.95" customHeight="1">
      <c r="A81" s="239" t="s">
        <v>1225</v>
      </c>
      <c r="B81" s="111"/>
      <c r="C81" s="109"/>
      <c r="D81" s="109"/>
      <c r="E81" s="109"/>
      <c r="F81" s="109"/>
      <c r="G81" s="195">
        <f>VLOOKUP(E81,別表３!$B$9:$I$14,6,FALSE)</f>
        <v>0</v>
      </c>
      <c r="H81" s="195">
        <f>VLOOKUP($F81,別表３!$B$9:$I$14,6,FALSE)</f>
        <v>0</v>
      </c>
      <c r="I81" s="195">
        <f>VLOOKUP($F81,別表３!$B$9:$I$14,6,FALSE)</f>
        <v>0</v>
      </c>
      <c r="J81" s="195">
        <f>IF(F81=5,別表２!$E$2,0)</f>
        <v>0</v>
      </c>
      <c r="K81" s="195">
        <f>VLOOKUP($F81,別表３!$B$9:$I$14,4,FALSE)</f>
        <v>0</v>
      </c>
      <c r="L81" s="240" t="str">
        <f>IF(F81="","",VLOOKUP(F81,別表３!$B$9:$D$14,3,FALSE))</f>
        <v/>
      </c>
      <c r="M81" s="98"/>
      <c r="N81" s="98"/>
      <c r="O81" s="241">
        <f t="shared" si="10"/>
        <v>0</v>
      </c>
      <c r="P81" s="7">
        <f t="shared" si="6"/>
        <v>0</v>
      </c>
      <c r="Q81" s="7">
        <f t="shared" si="7"/>
        <v>0</v>
      </c>
      <c r="R81" s="7">
        <f t="shared" si="8"/>
        <v>0</v>
      </c>
      <c r="S81" s="7" t="str">
        <f t="shared" si="9"/>
        <v/>
      </c>
      <c r="T81" s="7" t="str">
        <f t="shared" si="9"/>
        <v/>
      </c>
    </row>
    <row r="82" spans="1:20" ht="15.95" customHeight="1">
      <c r="A82" s="239" t="s">
        <v>1226</v>
      </c>
      <c r="B82" s="111"/>
      <c r="C82" s="109"/>
      <c r="D82" s="109"/>
      <c r="E82" s="109"/>
      <c r="F82" s="109"/>
      <c r="G82" s="195">
        <f>VLOOKUP(E82,別表３!$B$9:$I$14,6,FALSE)</f>
        <v>0</v>
      </c>
      <c r="H82" s="195">
        <f>VLOOKUP($F82,別表３!$B$9:$I$14,6,FALSE)</f>
        <v>0</v>
      </c>
      <c r="I82" s="195">
        <f>VLOOKUP($F82,別表３!$B$9:$I$14,6,FALSE)</f>
        <v>0</v>
      </c>
      <c r="J82" s="195">
        <f>IF(F82=5,別表２!$E$2,0)</f>
        <v>0</v>
      </c>
      <c r="K82" s="195">
        <f>VLOOKUP($F82,別表３!$B$9:$I$14,4,FALSE)</f>
        <v>0</v>
      </c>
      <c r="L82" s="240" t="str">
        <f>IF(F82="","",VLOOKUP(F82,別表３!$B$9:$D$14,3,FALSE))</f>
        <v/>
      </c>
      <c r="M82" s="98"/>
      <c r="N82" s="98"/>
      <c r="O82" s="241">
        <f t="shared" si="10"/>
        <v>0</v>
      </c>
      <c r="P82" s="7">
        <f t="shared" si="6"/>
        <v>0</v>
      </c>
      <c r="Q82" s="7">
        <f t="shared" si="7"/>
        <v>0</v>
      </c>
      <c r="R82" s="7">
        <f t="shared" si="8"/>
        <v>0</v>
      </c>
      <c r="S82" s="7" t="str">
        <f t="shared" si="9"/>
        <v/>
      </c>
      <c r="T82" s="7" t="str">
        <f t="shared" si="9"/>
        <v/>
      </c>
    </row>
    <row r="83" spans="1:20" ht="15.75" customHeight="1">
      <c r="A83" s="239" t="s">
        <v>1227</v>
      </c>
      <c r="B83" s="105"/>
      <c r="C83" s="108"/>
      <c r="D83" s="108"/>
      <c r="E83" s="109"/>
      <c r="F83" s="109"/>
      <c r="G83" s="195">
        <f>VLOOKUP(E83,別表３!$B$9:$I$14,6,FALSE)</f>
        <v>0</v>
      </c>
      <c r="H83" s="195">
        <f>VLOOKUP($F83,別表３!$B$9:$I$14,6,FALSE)</f>
        <v>0</v>
      </c>
      <c r="I83" s="195">
        <f>VLOOKUP($F83,別表３!$B$9:$I$14,6,FALSE)</f>
        <v>0</v>
      </c>
      <c r="J83" s="195">
        <f>IF(F83=5,別表２!$E$2,0)</f>
        <v>0</v>
      </c>
      <c r="K83" s="195">
        <f>VLOOKUP($F83,別表３!$B$9:$I$14,4,FALSE)</f>
        <v>0</v>
      </c>
      <c r="L83" s="240" t="str">
        <f>IF(F83="","",VLOOKUP(F83,別表３!$B$9:$D$14,3,FALSE))</f>
        <v/>
      </c>
      <c r="M83" s="98"/>
      <c r="N83" s="98"/>
      <c r="O83" s="241">
        <f t="shared" si="10"/>
        <v>0</v>
      </c>
      <c r="P83" s="7">
        <f t="shared" si="6"/>
        <v>0</v>
      </c>
      <c r="Q83" s="7">
        <f t="shared" ref="Q83:Q146" si="11">IF(F83=5,O83-G83,0)</f>
        <v>0</v>
      </c>
      <c r="R83" s="7">
        <f t="shared" ref="R83:R146" si="12">SUM(P83:Q83)</f>
        <v>0</v>
      </c>
      <c r="S83" s="7" t="str">
        <f t="shared" si="9"/>
        <v/>
      </c>
      <c r="T83" s="7" t="str">
        <f t="shared" si="9"/>
        <v/>
      </c>
    </row>
    <row r="84" spans="1:20" ht="15.95" customHeight="1" thickBot="1">
      <c r="A84" s="239" t="s">
        <v>1228</v>
      </c>
      <c r="B84" s="105"/>
      <c r="C84" s="108"/>
      <c r="D84" s="108"/>
      <c r="E84" s="109"/>
      <c r="F84" s="109"/>
      <c r="G84" s="195">
        <f>VLOOKUP(E84,別表３!$B$9:$I$14,6,FALSE)</f>
        <v>0</v>
      </c>
      <c r="H84" s="195">
        <f>VLOOKUP($F84,別表３!$B$9:$I$14,6,FALSE)</f>
        <v>0</v>
      </c>
      <c r="I84" s="195">
        <f>VLOOKUP($F84,別表３!$B$9:$I$14,6,FALSE)</f>
        <v>0</v>
      </c>
      <c r="J84" s="195">
        <f>IF(F84=5,別表２!$E$2,0)</f>
        <v>0</v>
      </c>
      <c r="K84" s="195">
        <f>VLOOKUP($F84,別表３!$B$9:$I$14,4,FALSE)</f>
        <v>0</v>
      </c>
      <c r="L84" s="240" t="str">
        <f>IF(F84="","",VLOOKUP(F84,別表３!$B$9:$D$14,3,FALSE))</f>
        <v/>
      </c>
      <c r="M84" s="98"/>
      <c r="N84" s="98"/>
      <c r="O84" s="241">
        <f t="shared" si="10"/>
        <v>0</v>
      </c>
      <c r="P84" s="7">
        <f t="shared" si="6"/>
        <v>0</v>
      </c>
      <c r="Q84" s="7">
        <f t="shared" si="11"/>
        <v>0</v>
      </c>
      <c r="R84" s="7">
        <f t="shared" si="12"/>
        <v>0</v>
      </c>
      <c r="S84" s="7" t="str">
        <f t="shared" si="9"/>
        <v/>
      </c>
      <c r="T84" s="7" t="str">
        <f t="shared" si="9"/>
        <v/>
      </c>
    </row>
    <row r="85" spans="1:20" ht="15.95" hidden="1" customHeight="1">
      <c r="A85" s="239" t="s">
        <v>1229</v>
      </c>
      <c r="B85" s="105"/>
      <c r="C85" s="108"/>
      <c r="D85" s="108"/>
      <c r="E85" s="109"/>
      <c r="F85" s="109"/>
      <c r="G85" s="195">
        <f>VLOOKUP(E85,別表３!$B$9:$I$14,6,FALSE)</f>
        <v>0</v>
      </c>
      <c r="H85" s="195">
        <f>VLOOKUP($F85,別表３!$B$9:$I$14,6,FALSE)</f>
        <v>0</v>
      </c>
      <c r="I85" s="195">
        <f>VLOOKUP($F85,別表３!$B$9:$I$14,6,FALSE)</f>
        <v>0</v>
      </c>
      <c r="J85" s="195">
        <f>IF(F85=5,別表２!$E$2,0)</f>
        <v>0</v>
      </c>
      <c r="K85" s="195">
        <f>VLOOKUP($F85,別表３!$B$9:$I$14,4,FALSE)</f>
        <v>0</v>
      </c>
      <c r="L85" s="240" t="str">
        <f>IF(F85="","",VLOOKUP(F85,別表３!$B$9:$D$14,3,FALSE))</f>
        <v/>
      </c>
      <c r="M85" s="98"/>
      <c r="N85" s="98"/>
      <c r="O85" s="241">
        <f t="shared" si="10"/>
        <v>0</v>
      </c>
      <c r="P85" s="7">
        <f t="shared" si="6"/>
        <v>0</v>
      </c>
      <c r="Q85" s="7">
        <f t="shared" si="11"/>
        <v>0</v>
      </c>
      <c r="R85" s="7">
        <f t="shared" si="12"/>
        <v>0</v>
      </c>
      <c r="S85" s="7" t="str">
        <f t="shared" si="9"/>
        <v/>
      </c>
      <c r="T85" s="7" t="str">
        <f t="shared" si="9"/>
        <v/>
      </c>
    </row>
    <row r="86" spans="1:20" ht="15.95" hidden="1" customHeight="1">
      <c r="A86" s="239" t="s">
        <v>1230</v>
      </c>
      <c r="B86" s="105"/>
      <c r="C86" s="108"/>
      <c r="D86" s="108"/>
      <c r="E86" s="109"/>
      <c r="F86" s="109"/>
      <c r="G86" s="195">
        <f>VLOOKUP(E86,別表３!$B$9:$I$14,6,FALSE)</f>
        <v>0</v>
      </c>
      <c r="H86" s="195">
        <f>VLOOKUP($F86,別表３!$B$9:$I$14,6,FALSE)</f>
        <v>0</v>
      </c>
      <c r="I86" s="195">
        <f>VLOOKUP($F86,別表３!$B$9:$I$14,6,FALSE)</f>
        <v>0</v>
      </c>
      <c r="J86" s="195">
        <f>IF(F86=5,別表２!$E$2,0)</f>
        <v>0</v>
      </c>
      <c r="K86" s="195">
        <f>VLOOKUP($F86,別表３!$B$9:$I$14,4,FALSE)</f>
        <v>0</v>
      </c>
      <c r="L86" s="240" t="str">
        <f>IF(F86="","",VLOOKUP(F86,別表３!$B$9:$D$14,3,FALSE))</f>
        <v/>
      </c>
      <c r="M86" s="98"/>
      <c r="N86" s="98"/>
      <c r="O86" s="241">
        <f t="shared" si="10"/>
        <v>0</v>
      </c>
      <c r="P86" s="7">
        <f t="shared" si="6"/>
        <v>0</v>
      </c>
      <c r="Q86" s="7">
        <f t="shared" si="11"/>
        <v>0</v>
      </c>
      <c r="R86" s="7">
        <f t="shared" si="12"/>
        <v>0</v>
      </c>
      <c r="S86" s="7" t="str">
        <f t="shared" si="9"/>
        <v/>
      </c>
      <c r="T86" s="7" t="str">
        <f t="shared" si="9"/>
        <v/>
      </c>
    </row>
    <row r="87" spans="1:20" ht="15.95" hidden="1" customHeight="1">
      <c r="A87" s="239" t="s">
        <v>1231</v>
      </c>
      <c r="B87" s="105"/>
      <c r="C87" s="108"/>
      <c r="D87" s="108"/>
      <c r="E87" s="109"/>
      <c r="F87" s="109"/>
      <c r="G87" s="195">
        <f>VLOOKUP(E87,別表３!$B$9:$I$14,6,FALSE)</f>
        <v>0</v>
      </c>
      <c r="H87" s="195">
        <f>VLOOKUP($F87,別表３!$B$9:$I$14,6,FALSE)</f>
        <v>0</v>
      </c>
      <c r="I87" s="195">
        <f>VLOOKUP($F87,別表３!$B$9:$I$14,6,FALSE)</f>
        <v>0</v>
      </c>
      <c r="J87" s="195">
        <f>IF(F87=5,別表２!$E$2,0)</f>
        <v>0</v>
      </c>
      <c r="K87" s="195">
        <f>VLOOKUP($F87,別表３!$B$9:$I$14,4,FALSE)</f>
        <v>0</v>
      </c>
      <c r="L87" s="240" t="str">
        <f>IF(F87="","",VLOOKUP(F87,別表３!$B$9:$D$14,3,FALSE))</f>
        <v/>
      </c>
      <c r="M87" s="98"/>
      <c r="N87" s="98"/>
      <c r="O87" s="241">
        <f t="shared" si="10"/>
        <v>0</v>
      </c>
      <c r="P87" s="7">
        <f t="shared" si="6"/>
        <v>0</v>
      </c>
      <c r="Q87" s="7">
        <f t="shared" si="11"/>
        <v>0</v>
      </c>
      <c r="R87" s="7">
        <f t="shared" si="12"/>
        <v>0</v>
      </c>
      <c r="S87" s="7" t="str">
        <f t="shared" si="9"/>
        <v/>
      </c>
      <c r="T87" s="7" t="str">
        <f t="shared" si="9"/>
        <v/>
      </c>
    </row>
    <row r="88" spans="1:20" ht="15.95" hidden="1" customHeight="1">
      <c r="A88" s="239" t="s">
        <v>1232</v>
      </c>
      <c r="B88" s="105"/>
      <c r="C88" s="108"/>
      <c r="D88" s="108"/>
      <c r="E88" s="109"/>
      <c r="F88" s="109"/>
      <c r="G88" s="195">
        <f>VLOOKUP(E88,別表３!$B$9:$I$14,6,FALSE)</f>
        <v>0</v>
      </c>
      <c r="H88" s="195">
        <f>VLOOKUP($F88,別表３!$B$9:$I$14,6,FALSE)</f>
        <v>0</v>
      </c>
      <c r="I88" s="195">
        <f>VLOOKUP($F88,別表３!$B$9:$I$14,6,FALSE)</f>
        <v>0</v>
      </c>
      <c r="J88" s="195">
        <f>IF(F88=5,別表２!$E$2,0)</f>
        <v>0</v>
      </c>
      <c r="K88" s="195">
        <f>VLOOKUP($F88,別表３!$B$9:$I$14,4,FALSE)</f>
        <v>0</v>
      </c>
      <c r="L88" s="240" t="str">
        <f>IF(F88="","",VLOOKUP(F88,別表３!$B$9:$D$14,3,FALSE))</f>
        <v/>
      </c>
      <c r="M88" s="98"/>
      <c r="N88" s="98"/>
      <c r="O88" s="241">
        <f t="shared" si="10"/>
        <v>0</v>
      </c>
      <c r="P88" s="7">
        <f>IF(E88=5,G88,0)</f>
        <v>0</v>
      </c>
      <c r="Q88" s="7">
        <f t="shared" si="11"/>
        <v>0</v>
      </c>
      <c r="R88" s="7">
        <f t="shared" si="12"/>
        <v>0</v>
      </c>
      <c r="S88" s="7" t="str">
        <f t="shared" si="9"/>
        <v/>
      </c>
      <c r="T88" s="7" t="str">
        <f t="shared" si="9"/>
        <v/>
      </c>
    </row>
    <row r="89" spans="1:20" s="223" customFormat="1" ht="15.95" hidden="1" customHeight="1">
      <c r="A89" s="239" t="s">
        <v>1233</v>
      </c>
      <c r="B89" s="105"/>
      <c r="C89" s="108"/>
      <c r="D89" s="108"/>
      <c r="E89" s="109"/>
      <c r="F89" s="109"/>
      <c r="G89" s="195">
        <f>VLOOKUP(E89,別表３!$B$9:$I$14,6,FALSE)</f>
        <v>0</v>
      </c>
      <c r="H89" s="195">
        <f>VLOOKUP($F89,別表３!$B$9:$I$14,6,FALSE)</f>
        <v>0</v>
      </c>
      <c r="I89" s="195">
        <f>VLOOKUP($F89,別表３!$B$9:$I$14,6,FALSE)</f>
        <v>0</v>
      </c>
      <c r="J89" s="195">
        <f>IF(F89=5,別表２!$E$2,0)</f>
        <v>0</v>
      </c>
      <c r="K89" s="195">
        <f>VLOOKUP($F89,別表３!$B$9:$I$14,4,FALSE)</f>
        <v>0</v>
      </c>
      <c r="L89" s="240" t="str">
        <f>IF(F89="","",VLOOKUP(F89,別表３!$B$9:$D$14,3,FALSE))</f>
        <v/>
      </c>
      <c r="M89" s="98"/>
      <c r="N89" s="98"/>
      <c r="O89" s="241">
        <f t="shared" si="10"/>
        <v>0</v>
      </c>
      <c r="P89" s="7">
        <f t="shared" ref="P89:P109" si="13">IF(E89=5,G89,0)</f>
        <v>0</v>
      </c>
      <c r="Q89" s="7">
        <f t="shared" si="11"/>
        <v>0</v>
      </c>
      <c r="R89" s="7">
        <f t="shared" si="12"/>
        <v>0</v>
      </c>
      <c r="S89" s="7" t="str">
        <f t="shared" si="9"/>
        <v/>
      </c>
      <c r="T89" s="7" t="str">
        <f t="shared" si="9"/>
        <v/>
      </c>
    </row>
    <row r="90" spans="1:20" s="223" customFormat="1" ht="15.95" hidden="1" customHeight="1">
      <c r="A90" s="239" t="s">
        <v>1234</v>
      </c>
      <c r="B90" s="105"/>
      <c r="C90" s="108"/>
      <c r="D90" s="108"/>
      <c r="E90" s="109"/>
      <c r="F90" s="109"/>
      <c r="G90" s="195">
        <f>VLOOKUP(E90,別表３!$B$9:$I$14,6,FALSE)</f>
        <v>0</v>
      </c>
      <c r="H90" s="195">
        <f>VLOOKUP($F90,別表３!$B$9:$I$14,6,FALSE)</f>
        <v>0</v>
      </c>
      <c r="I90" s="195">
        <f>VLOOKUP($F90,別表３!$B$9:$I$14,6,FALSE)</f>
        <v>0</v>
      </c>
      <c r="J90" s="195">
        <f>IF(F90=5,別表２!$E$2,0)</f>
        <v>0</v>
      </c>
      <c r="K90" s="195">
        <f>VLOOKUP($F90,別表３!$B$9:$I$14,4,FALSE)</f>
        <v>0</v>
      </c>
      <c r="L90" s="240" t="str">
        <f>IF(F90="","",VLOOKUP(F90,別表３!$B$9:$D$14,3,FALSE))</f>
        <v/>
      </c>
      <c r="M90" s="98"/>
      <c r="N90" s="98"/>
      <c r="O90" s="241">
        <f t="shared" si="10"/>
        <v>0</v>
      </c>
      <c r="P90" s="7">
        <f t="shared" si="13"/>
        <v>0</v>
      </c>
      <c r="Q90" s="7">
        <f t="shared" si="11"/>
        <v>0</v>
      </c>
      <c r="R90" s="7">
        <f t="shared" si="12"/>
        <v>0</v>
      </c>
      <c r="S90" s="7" t="str">
        <f t="shared" si="9"/>
        <v/>
      </c>
      <c r="T90" s="7" t="str">
        <f t="shared" si="9"/>
        <v/>
      </c>
    </row>
    <row r="91" spans="1:20" s="223" customFormat="1" ht="15.95" hidden="1" customHeight="1">
      <c r="A91" s="239" t="s">
        <v>1235</v>
      </c>
      <c r="B91" s="105"/>
      <c r="C91" s="110"/>
      <c r="D91" s="110"/>
      <c r="E91" s="109"/>
      <c r="F91" s="109"/>
      <c r="G91" s="195">
        <f>VLOOKUP(E91,別表３!$B$9:$I$14,6,FALSE)</f>
        <v>0</v>
      </c>
      <c r="H91" s="195">
        <f>VLOOKUP($F91,別表３!$B$9:$I$14,6,FALSE)</f>
        <v>0</v>
      </c>
      <c r="I91" s="195">
        <f>VLOOKUP($F91,別表３!$B$9:$I$14,6,FALSE)</f>
        <v>0</v>
      </c>
      <c r="J91" s="195">
        <f>IF(F91=5,別表２!$E$2,0)</f>
        <v>0</v>
      </c>
      <c r="K91" s="195">
        <f>VLOOKUP($F91,別表３!$B$9:$I$14,4,FALSE)</f>
        <v>0</v>
      </c>
      <c r="L91" s="240" t="str">
        <f>IF(F91="","",VLOOKUP(F91,別表３!$B$9:$D$14,3,FALSE))</f>
        <v/>
      </c>
      <c r="M91" s="98"/>
      <c r="N91" s="98"/>
      <c r="O91" s="241">
        <f t="shared" si="10"/>
        <v>0</v>
      </c>
      <c r="P91" s="7">
        <f t="shared" si="13"/>
        <v>0</v>
      </c>
      <c r="Q91" s="7">
        <f t="shared" si="11"/>
        <v>0</v>
      </c>
      <c r="R91" s="7">
        <f t="shared" si="12"/>
        <v>0</v>
      </c>
      <c r="S91" s="7" t="str">
        <f t="shared" si="9"/>
        <v/>
      </c>
      <c r="T91" s="7" t="str">
        <f t="shared" si="9"/>
        <v/>
      </c>
    </row>
    <row r="92" spans="1:20" s="223" customFormat="1" ht="15.95" hidden="1" customHeight="1">
      <c r="A92" s="239" t="s">
        <v>1236</v>
      </c>
      <c r="B92" s="105"/>
      <c r="C92" s="108"/>
      <c r="D92" s="108"/>
      <c r="E92" s="109"/>
      <c r="F92" s="109"/>
      <c r="G92" s="195">
        <f>VLOOKUP(E92,別表３!$B$9:$I$14,6,FALSE)</f>
        <v>0</v>
      </c>
      <c r="H92" s="195">
        <f>VLOOKUP($F92,別表３!$B$9:$I$14,6,FALSE)</f>
        <v>0</v>
      </c>
      <c r="I92" s="195">
        <f>VLOOKUP($F92,別表３!$B$9:$I$14,6,FALSE)</f>
        <v>0</v>
      </c>
      <c r="J92" s="195">
        <f>IF(F92=5,別表２!$E$2,0)</f>
        <v>0</v>
      </c>
      <c r="K92" s="195">
        <f>VLOOKUP($F92,別表３!$B$9:$I$14,4,FALSE)</f>
        <v>0</v>
      </c>
      <c r="L92" s="240" t="str">
        <f>IF(F92="","",VLOOKUP(F92,別表３!$B$9:$D$14,3,FALSE))</f>
        <v/>
      </c>
      <c r="M92" s="98"/>
      <c r="N92" s="98"/>
      <c r="O92" s="241">
        <f t="shared" si="10"/>
        <v>0</v>
      </c>
      <c r="P92" s="7">
        <f t="shared" si="13"/>
        <v>0</v>
      </c>
      <c r="Q92" s="7">
        <f t="shared" si="11"/>
        <v>0</v>
      </c>
      <c r="R92" s="7">
        <f t="shared" si="12"/>
        <v>0</v>
      </c>
      <c r="S92" s="7" t="str">
        <f t="shared" si="9"/>
        <v/>
      </c>
      <c r="T92" s="7" t="str">
        <f t="shared" si="9"/>
        <v/>
      </c>
    </row>
    <row r="93" spans="1:20" ht="15.95" hidden="1" customHeight="1">
      <c r="A93" s="239" t="s">
        <v>1237</v>
      </c>
      <c r="B93" s="105"/>
      <c r="C93" s="108"/>
      <c r="D93" s="108"/>
      <c r="E93" s="109"/>
      <c r="F93" s="109"/>
      <c r="G93" s="195">
        <f>VLOOKUP(E93,別表３!$B$9:$I$14,6,FALSE)</f>
        <v>0</v>
      </c>
      <c r="H93" s="195">
        <f>VLOOKUP($F93,別表３!$B$9:$I$14,6,FALSE)</f>
        <v>0</v>
      </c>
      <c r="I93" s="195">
        <f>VLOOKUP($F93,別表３!$B$9:$I$14,6,FALSE)</f>
        <v>0</v>
      </c>
      <c r="J93" s="195">
        <f>IF(F93=5,別表２!$E$2,0)</f>
        <v>0</v>
      </c>
      <c r="K93" s="195">
        <f>VLOOKUP($F93,別表３!$B$9:$I$14,4,FALSE)</f>
        <v>0</v>
      </c>
      <c r="L93" s="240" t="str">
        <f>IF(F93="","",VLOOKUP(F93,別表３!$B$9:$D$14,3,FALSE))</f>
        <v/>
      </c>
      <c r="M93" s="98"/>
      <c r="N93" s="98"/>
      <c r="O93" s="241">
        <f t="shared" si="10"/>
        <v>0</v>
      </c>
      <c r="P93" s="7">
        <f t="shared" si="13"/>
        <v>0</v>
      </c>
      <c r="Q93" s="7">
        <f t="shared" si="11"/>
        <v>0</v>
      </c>
      <c r="R93" s="7">
        <f t="shared" si="12"/>
        <v>0</v>
      </c>
      <c r="S93" s="7" t="str">
        <f t="shared" si="9"/>
        <v/>
      </c>
      <c r="T93" s="7" t="str">
        <f t="shared" si="9"/>
        <v/>
      </c>
    </row>
    <row r="94" spans="1:20" ht="15.95" hidden="1" customHeight="1">
      <c r="A94" s="239" t="s">
        <v>1238</v>
      </c>
      <c r="B94" s="105"/>
      <c r="C94" s="108"/>
      <c r="D94" s="108"/>
      <c r="E94" s="109"/>
      <c r="F94" s="109"/>
      <c r="G94" s="195">
        <f>VLOOKUP(E94,別表３!$B$9:$I$14,6,FALSE)</f>
        <v>0</v>
      </c>
      <c r="H94" s="195">
        <f>VLOOKUP($F94,別表３!$B$9:$I$14,6,FALSE)</f>
        <v>0</v>
      </c>
      <c r="I94" s="195">
        <f>VLOOKUP($F94,別表３!$B$9:$I$14,6,FALSE)</f>
        <v>0</v>
      </c>
      <c r="J94" s="195">
        <f>IF(F94=5,別表２!$E$2,0)</f>
        <v>0</v>
      </c>
      <c r="K94" s="195">
        <f>VLOOKUP($F94,別表３!$B$9:$I$14,4,FALSE)</f>
        <v>0</v>
      </c>
      <c r="L94" s="240" t="str">
        <f>IF(F94="","",VLOOKUP(F94,別表３!$B$9:$D$14,3,FALSE))</f>
        <v/>
      </c>
      <c r="M94" s="98"/>
      <c r="N94" s="98"/>
      <c r="O94" s="241">
        <f t="shared" si="10"/>
        <v>0</v>
      </c>
      <c r="P94" s="7">
        <f t="shared" si="13"/>
        <v>0</v>
      </c>
      <c r="Q94" s="7">
        <f t="shared" si="11"/>
        <v>0</v>
      </c>
      <c r="R94" s="7">
        <f t="shared" si="12"/>
        <v>0</v>
      </c>
      <c r="S94" s="7" t="str">
        <f t="shared" si="9"/>
        <v/>
      </c>
      <c r="T94" s="7" t="str">
        <f t="shared" si="9"/>
        <v/>
      </c>
    </row>
    <row r="95" spans="1:20" ht="15.95" hidden="1" customHeight="1">
      <c r="A95" s="239" t="s">
        <v>1239</v>
      </c>
      <c r="B95" s="105"/>
      <c r="C95" s="108"/>
      <c r="D95" s="108"/>
      <c r="E95" s="109"/>
      <c r="F95" s="109"/>
      <c r="G95" s="195">
        <f>VLOOKUP(E95,別表３!$B$9:$I$14,6,FALSE)</f>
        <v>0</v>
      </c>
      <c r="H95" s="195">
        <f>VLOOKUP($F95,別表３!$B$9:$I$14,6,FALSE)</f>
        <v>0</v>
      </c>
      <c r="I95" s="195">
        <f>VLOOKUP($F95,別表３!$B$9:$I$14,6,FALSE)</f>
        <v>0</v>
      </c>
      <c r="J95" s="195">
        <f>IF(F95=5,別表２!$E$2,0)</f>
        <v>0</v>
      </c>
      <c r="K95" s="195">
        <f>VLOOKUP($F95,別表３!$B$9:$I$14,4,FALSE)</f>
        <v>0</v>
      </c>
      <c r="L95" s="240" t="str">
        <f>IF(F95="","",VLOOKUP(F95,別表３!$B$9:$D$14,3,FALSE))</f>
        <v/>
      </c>
      <c r="M95" s="98"/>
      <c r="N95" s="98"/>
      <c r="O95" s="241">
        <f t="shared" si="10"/>
        <v>0</v>
      </c>
      <c r="P95" s="7">
        <f t="shared" si="13"/>
        <v>0</v>
      </c>
      <c r="Q95" s="7">
        <f t="shared" si="11"/>
        <v>0</v>
      </c>
      <c r="R95" s="7">
        <f t="shared" si="12"/>
        <v>0</v>
      </c>
      <c r="S95" s="7" t="str">
        <f t="shared" si="9"/>
        <v/>
      </c>
      <c r="T95" s="7" t="str">
        <f t="shared" si="9"/>
        <v/>
      </c>
    </row>
    <row r="96" spans="1:20" ht="15.95" hidden="1" customHeight="1">
      <c r="A96" s="239" t="s">
        <v>1240</v>
      </c>
      <c r="B96" s="105"/>
      <c r="C96" s="108"/>
      <c r="D96" s="108"/>
      <c r="E96" s="109"/>
      <c r="F96" s="109"/>
      <c r="G96" s="195">
        <f>VLOOKUP(E96,別表３!$B$9:$I$14,6,FALSE)</f>
        <v>0</v>
      </c>
      <c r="H96" s="195">
        <f>VLOOKUP($F96,別表３!$B$9:$I$14,6,FALSE)</f>
        <v>0</v>
      </c>
      <c r="I96" s="195">
        <f>VLOOKUP($F96,別表３!$B$9:$I$14,6,FALSE)</f>
        <v>0</v>
      </c>
      <c r="J96" s="195">
        <f>IF(F96=5,別表２!$E$2,0)</f>
        <v>0</v>
      </c>
      <c r="K96" s="195">
        <f>VLOOKUP($F96,別表３!$B$9:$I$14,4,FALSE)</f>
        <v>0</v>
      </c>
      <c r="L96" s="240" t="str">
        <f>IF(F96="","",VLOOKUP(F96,別表３!$B$9:$D$14,3,FALSE))</f>
        <v/>
      </c>
      <c r="M96" s="98"/>
      <c r="N96" s="98"/>
      <c r="O96" s="241">
        <f t="shared" si="10"/>
        <v>0</v>
      </c>
      <c r="P96" s="7">
        <f t="shared" si="13"/>
        <v>0</v>
      </c>
      <c r="Q96" s="7">
        <f t="shared" si="11"/>
        <v>0</v>
      </c>
      <c r="R96" s="7">
        <f t="shared" si="12"/>
        <v>0</v>
      </c>
      <c r="S96" s="7" t="str">
        <f t="shared" si="9"/>
        <v/>
      </c>
      <c r="T96" s="7" t="str">
        <f t="shared" si="9"/>
        <v/>
      </c>
    </row>
    <row r="97" spans="1:20" ht="15.95" hidden="1" customHeight="1">
      <c r="A97" s="239" t="s">
        <v>1241</v>
      </c>
      <c r="B97" s="105"/>
      <c r="C97" s="108"/>
      <c r="D97" s="108"/>
      <c r="E97" s="109"/>
      <c r="F97" s="109"/>
      <c r="G97" s="195">
        <f>VLOOKUP(E97,別表３!$B$9:$I$14,6,FALSE)</f>
        <v>0</v>
      </c>
      <c r="H97" s="195">
        <f>VLOOKUP($F97,別表３!$B$9:$I$14,6,FALSE)</f>
        <v>0</v>
      </c>
      <c r="I97" s="195">
        <f>VLOOKUP($F97,別表３!$B$9:$I$14,6,FALSE)</f>
        <v>0</v>
      </c>
      <c r="J97" s="195">
        <f>IF(F97=5,別表２!$E$2,0)</f>
        <v>0</v>
      </c>
      <c r="K97" s="195">
        <f>VLOOKUP($F97,別表３!$B$9:$I$14,4,FALSE)</f>
        <v>0</v>
      </c>
      <c r="L97" s="240" t="str">
        <f>IF(F97="","",VLOOKUP(F97,別表３!$B$9:$D$14,3,FALSE))</f>
        <v/>
      </c>
      <c r="M97" s="98"/>
      <c r="N97" s="98"/>
      <c r="O97" s="241">
        <f t="shared" si="10"/>
        <v>0</v>
      </c>
      <c r="P97" s="7">
        <f t="shared" si="13"/>
        <v>0</v>
      </c>
      <c r="Q97" s="7">
        <f t="shared" si="11"/>
        <v>0</v>
      </c>
      <c r="R97" s="7">
        <f t="shared" si="12"/>
        <v>0</v>
      </c>
      <c r="S97" s="7" t="str">
        <f t="shared" si="9"/>
        <v/>
      </c>
      <c r="T97" s="7" t="str">
        <f t="shared" si="9"/>
        <v/>
      </c>
    </row>
    <row r="98" spans="1:20" ht="15.95" hidden="1" customHeight="1">
      <c r="A98" s="239" t="s">
        <v>1242</v>
      </c>
      <c r="B98" s="105"/>
      <c r="C98" s="108"/>
      <c r="D98" s="108"/>
      <c r="E98" s="109"/>
      <c r="F98" s="109"/>
      <c r="G98" s="195">
        <f>VLOOKUP(E98,別表３!$B$9:$I$14,6,FALSE)</f>
        <v>0</v>
      </c>
      <c r="H98" s="195">
        <f>VLOOKUP($F98,別表３!$B$9:$I$14,6,FALSE)</f>
        <v>0</v>
      </c>
      <c r="I98" s="195">
        <f>VLOOKUP($F98,別表３!$B$9:$I$14,6,FALSE)</f>
        <v>0</v>
      </c>
      <c r="J98" s="195">
        <f>IF(F98=5,別表２!$E$2,0)</f>
        <v>0</v>
      </c>
      <c r="K98" s="195">
        <f>VLOOKUP($F98,別表３!$B$9:$I$14,4,FALSE)</f>
        <v>0</v>
      </c>
      <c r="L98" s="240" t="str">
        <f>IF(F98="","",VLOOKUP(F98,別表３!$B$9:$D$14,3,FALSE))</f>
        <v/>
      </c>
      <c r="M98" s="98"/>
      <c r="N98" s="98"/>
      <c r="O98" s="241">
        <f t="shared" si="10"/>
        <v>0</v>
      </c>
      <c r="P98" s="7">
        <f t="shared" si="13"/>
        <v>0</v>
      </c>
      <c r="Q98" s="7">
        <f t="shared" si="11"/>
        <v>0</v>
      </c>
      <c r="R98" s="7">
        <f t="shared" si="12"/>
        <v>0</v>
      </c>
      <c r="S98" s="7" t="str">
        <f t="shared" si="9"/>
        <v/>
      </c>
      <c r="T98" s="7" t="str">
        <f t="shared" si="9"/>
        <v/>
      </c>
    </row>
    <row r="99" spans="1:20" ht="15.95" hidden="1" customHeight="1">
      <c r="A99" s="239" t="s">
        <v>1243</v>
      </c>
      <c r="B99" s="105"/>
      <c r="C99" s="109"/>
      <c r="D99" s="109"/>
      <c r="E99" s="109"/>
      <c r="F99" s="109"/>
      <c r="G99" s="195">
        <f>VLOOKUP(E99,別表３!$B$9:$I$14,6,FALSE)</f>
        <v>0</v>
      </c>
      <c r="H99" s="195">
        <f>VLOOKUP($F99,別表３!$B$9:$I$14,6,FALSE)</f>
        <v>0</v>
      </c>
      <c r="I99" s="195">
        <f>VLOOKUP($F99,別表３!$B$9:$I$14,6,FALSE)</f>
        <v>0</v>
      </c>
      <c r="J99" s="195">
        <f>IF(F99=5,別表２!$E$2,0)</f>
        <v>0</v>
      </c>
      <c r="K99" s="195">
        <f>VLOOKUP($F99,別表３!$B$9:$I$14,4,FALSE)</f>
        <v>0</v>
      </c>
      <c r="L99" s="240" t="str">
        <f>IF(F99="","",VLOOKUP(F99,別表３!$B$9:$D$14,3,FALSE))</f>
        <v/>
      </c>
      <c r="M99" s="98"/>
      <c r="N99" s="98"/>
      <c r="O99" s="241">
        <f t="shared" si="10"/>
        <v>0</v>
      </c>
      <c r="P99" s="7">
        <f t="shared" si="13"/>
        <v>0</v>
      </c>
      <c r="Q99" s="7">
        <f t="shared" si="11"/>
        <v>0</v>
      </c>
      <c r="R99" s="7">
        <f t="shared" si="12"/>
        <v>0</v>
      </c>
      <c r="S99" s="7" t="str">
        <f t="shared" si="9"/>
        <v/>
      </c>
      <c r="T99" s="7" t="str">
        <f t="shared" si="9"/>
        <v/>
      </c>
    </row>
    <row r="100" spans="1:20" ht="15.95" hidden="1" customHeight="1">
      <c r="A100" s="239" t="s">
        <v>1244</v>
      </c>
      <c r="B100" s="105"/>
      <c r="C100" s="109"/>
      <c r="D100" s="109"/>
      <c r="E100" s="109"/>
      <c r="F100" s="109"/>
      <c r="G100" s="195">
        <f>VLOOKUP(E100,別表３!$B$9:$I$14,6,FALSE)</f>
        <v>0</v>
      </c>
      <c r="H100" s="195">
        <f>VLOOKUP($F100,別表３!$B$9:$I$14,6,FALSE)</f>
        <v>0</v>
      </c>
      <c r="I100" s="195">
        <f>VLOOKUP($F100,別表３!$B$9:$I$14,6,FALSE)</f>
        <v>0</v>
      </c>
      <c r="J100" s="195">
        <f>IF(F100=5,別表２!$E$2,0)</f>
        <v>0</v>
      </c>
      <c r="K100" s="195">
        <f>VLOOKUP($F100,別表３!$B$9:$I$14,4,FALSE)</f>
        <v>0</v>
      </c>
      <c r="L100" s="240" t="str">
        <f>IF(F100="","",VLOOKUP(F100,別表３!$B$9:$D$14,3,FALSE))</f>
        <v/>
      </c>
      <c r="M100" s="98"/>
      <c r="N100" s="98"/>
      <c r="O100" s="241">
        <f t="shared" si="10"/>
        <v>0</v>
      </c>
      <c r="P100" s="7">
        <f t="shared" si="13"/>
        <v>0</v>
      </c>
      <c r="Q100" s="7">
        <f t="shared" si="11"/>
        <v>0</v>
      </c>
      <c r="R100" s="7">
        <f t="shared" si="12"/>
        <v>0</v>
      </c>
      <c r="S100" s="7" t="str">
        <f t="shared" si="9"/>
        <v/>
      </c>
      <c r="T100" s="7" t="str">
        <f t="shared" si="9"/>
        <v/>
      </c>
    </row>
    <row r="101" spans="1:20" ht="15.95" hidden="1" customHeight="1">
      <c r="A101" s="239" t="s">
        <v>1245</v>
      </c>
      <c r="B101" s="105"/>
      <c r="C101" s="109"/>
      <c r="D101" s="109"/>
      <c r="E101" s="109"/>
      <c r="F101" s="109"/>
      <c r="G101" s="195">
        <f>VLOOKUP(E101,別表３!$B$9:$I$14,6,FALSE)</f>
        <v>0</v>
      </c>
      <c r="H101" s="195">
        <f>VLOOKUP($F101,別表３!$B$9:$I$14,6,FALSE)</f>
        <v>0</v>
      </c>
      <c r="I101" s="195">
        <f>VLOOKUP($F101,別表３!$B$9:$I$14,6,FALSE)</f>
        <v>0</v>
      </c>
      <c r="J101" s="195">
        <f>IF(F101=5,別表２!$E$2,0)</f>
        <v>0</v>
      </c>
      <c r="K101" s="195">
        <f>VLOOKUP($F101,別表３!$B$9:$I$14,4,FALSE)</f>
        <v>0</v>
      </c>
      <c r="L101" s="240" t="str">
        <f>IF(F101="","",VLOOKUP(F101,別表３!$B$9:$D$14,3,FALSE))</f>
        <v/>
      </c>
      <c r="M101" s="98"/>
      <c r="N101" s="98"/>
      <c r="O101" s="241">
        <f t="shared" si="10"/>
        <v>0</v>
      </c>
      <c r="P101" s="7">
        <f t="shared" si="13"/>
        <v>0</v>
      </c>
      <c r="Q101" s="7">
        <f t="shared" si="11"/>
        <v>0</v>
      </c>
      <c r="R101" s="7">
        <f t="shared" si="12"/>
        <v>0</v>
      </c>
      <c r="S101" s="7" t="str">
        <f t="shared" si="9"/>
        <v/>
      </c>
      <c r="T101" s="7" t="str">
        <f t="shared" si="9"/>
        <v/>
      </c>
    </row>
    <row r="102" spans="1:20" ht="15.95" hidden="1" customHeight="1">
      <c r="A102" s="239" t="s">
        <v>1246</v>
      </c>
      <c r="B102" s="105"/>
      <c r="C102" s="109"/>
      <c r="D102" s="109"/>
      <c r="E102" s="109"/>
      <c r="F102" s="109"/>
      <c r="G102" s="195">
        <f>VLOOKUP(E102,別表３!$B$9:$I$14,6,FALSE)</f>
        <v>0</v>
      </c>
      <c r="H102" s="195">
        <f>VLOOKUP($F102,別表３!$B$9:$I$14,6,FALSE)</f>
        <v>0</v>
      </c>
      <c r="I102" s="195">
        <f>VLOOKUP($F102,別表３!$B$9:$I$14,6,FALSE)</f>
        <v>0</v>
      </c>
      <c r="J102" s="195">
        <f>IF(F102=5,別表２!$E$2,0)</f>
        <v>0</v>
      </c>
      <c r="K102" s="195">
        <f>VLOOKUP($F102,別表３!$B$9:$I$14,4,FALSE)</f>
        <v>0</v>
      </c>
      <c r="L102" s="240" t="str">
        <f>IF(F102="","",VLOOKUP(F102,別表３!$B$9:$D$14,3,FALSE))</f>
        <v/>
      </c>
      <c r="M102" s="98"/>
      <c r="N102" s="98"/>
      <c r="O102" s="241">
        <f t="shared" si="10"/>
        <v>0</v>
      </c>
      <c r="P102" s="7">
        <f t="shared" si="13"/>
        <v>0</v>
      </c>
      <c r="Q102" s="7">
        <f t="shared" si="11"/>
        <v>0</v>
      </c>
      <c r="R102" s="7">
        <f t="shared" si="12"/>
        <v>0</v>
      </c>
      <c r="S102" s="7" t="str">
        <f t="shared" si="9"/>
        <v/>
      </c>
      <c r="T102" s="7" t="str">
        <f t="shared" si="9"/>
        <v/>
      </c>
    </row>
    <row r="103" spans="1:20" ht="15.95" hidden="1" customHeight="1">
      <c r="A103" s="239" t="s">
        <v>1247</v>
      </c>
      <c r="B103" s="105"/>
      <c r="C103" s="109"/>
      <c r="D103" s="109"/>
      <c r="E103" s="109"/>
      <c r="F103" s="109"/>
      <c r="G103" s="195">
        <f>VLOOKUP(E103,別表３!$B$9:$I$14,6,FALSE)</f>
        <v>0</v>
      </c>
      <c r="H103" s="195">
        <f>VLOOKUP($F103,別表３!$B$9:$I$14,6,FALSE)</f>
        <v>0</v>
      </c>
      <c r="I103" s="195">
        <f>VLOOKUP($F103,別表３!$B$9:$I$14,6,FALSE)</f>
        <v>0</v>
      </c>
      <c r="J103" s="195">
        <f>IF(F103=5,別表２!$E$2,0)</f>
        <v>0</v>
      </c>
      <c r="K103" s="195">
        <f>VLOOKUP($F103,別表３!$B$9:$I$14,4,FALSE)</f>
        <v>0</v>
      </c>
      <c r="L103" s="240" t="str">
        <f>IF(F103="","",VLOOKUP(F103,別表３!$B$9:$D$14,3,FALSE))</f>
        <v/>
      </c>
      <c r="M103" s="98"/>
      <c r="N103" s="98"/>
      <c r="O103" s="241">
        <f t="shared" si="10"/>
        <v>0</v>
      </c>
      <c r="P103" s="7">
        <f t="shared" si="13"/>
        <v>0</v>
      </c>
      <c r="Q103" s="7">
        <f t="shared" si="11"/>
        <v>0</v>
      </c>
      <c r="R103" s="7">
        <f t="shared" si="12"/>
        <v>0</v>
      </c>
      <c r="S103" s="7" t="str">
        <f t="shared" si="9"/>
        <v/>
      </c>
      <c r="T103" s="7" t="str">
        <f t="shared" si="9"/>
        <v/>
      </c>
    </row>
    <row r="104" spans="1:20" ht="15.95" hidden="1" customHeight="1">
      <c r="A104" s="239" t="s">
        <v>1248</v>
      </c>
      <c r="B104" s="105"/>
      <c r="C104" s="108"/>
      <c r="D104" s="108"/>
      <c r="E104" s="109"/>
      <c r="F104" s="109"/>
      <c r="G104" s="195">
        <f>VLOOKUP(E104,別表３!$B$9:$I$14,6,FALSE)</f>
        <v>0</v>
      </c>
      <c r="H104" s="195">
        <f>VLOOKUP($F104,別表３!$B$9:$I$14,6,FALSE)</f>
        <v>0</v>
      </c>
      <c r="I104" s="195">
        <f>VLOOKUP($F104,別表３!$B$9:$I$14,6,FALSE)</f>
        <v>0</v>
      </c>
      <c r="J104" s="195">
        <f>IF(F104=5,別表２!$E$2,0)</f>
        <v>0</v>
      </c>
      <c r="K104" s="195">
        <f>VLOOKUP($F104,別表３!$B$9:$I$14,4,FALSE)</f>
        <v>0</v>
      </c>
      <c r="L104" s="240" t="str">
        <f>IF(F104="","",VLOOKUP(F104,別表３!$B$9:$D$14,3,FALSE))</f>
        <v/>
      </c>
      <c r="M104" s="98"/>
      <c r="N104" s="98"/>
      <c r="O104" s="241">
        <f t="shared" si="10"/>
        <v>0</v>
      </c>
      <c r="P104" s="7">
        <f t="shared" si="13"/>
        <v>0</v>
      </c>
      <c r="Q104" s="7">
        <f t="shared" si="11"/>
        <v>0</v>
      </c>
      <c r="R104" s="7">
        <f t="shared" si="12"/>
        <v>0</v>
      </c>
      <c r="S104" s="7" t="str">
        <f t="shared" si="9"/>
        <v/>
      </c>
      <c r="T104" s="7" t="str">
        <f t="shared" si="9"/>
        <v/>
      </c>
    </row>
    <row r="105" spans="1:20" ht="15.95" hidden="1" customHeight="1">
      <c r="A105" s="239" t="s">
        <v>1249</v>
      </c>
      <c r="B105" s="105"/>
      <c r="C105" s="108"/>
      <c r="D105" s="108"/>
      <c r="E105" s="109"/>
      <c r="F105" s="109"/>
      <c r="G105" s="195">
        <f>VLOOKUP(E105,別表３!$B$9:$I$14,6,FALSE)</f>
        <v>0</v>
      </c>
      <c r="H105" s="195">
        <f>VLOOKUP($F105,別表３!$B$9:$I$14,6,FALSE)</f>
        <v>0</v>
      </c>
      <c r="I105" s="195">
        <f>VLOOKUP($F105,別表３!$B$9:$I$14,6,FALSE)</f>
        <v>0</v>
      </c>
      <c r="J105" s="195">
        <f>IF(F105=5,別表２!$E$2,0)</f>
        <v>0</v>
      </c>
      <c r="K105" s="195">
        <f>VLOOKUP($F105,別表３!$B$9:$I$14,4,FALSE)</f>
        <v>0</v>
      </c>
      <c r="L105" s="240" t="str">
        <f>IF(F105="","",VLOOKUP(F105,別表３!$B$9:$D$14,3,FALSE))</f>
        <v/>
      </c>
      <c r="M105" s="98"/>
      <c r="N105" s="98"/>
      <c r="O105" s="241">
        <f t="shared" si="10"/>
        <v>0</v>
      </c>
      <c r="P105" s="7">
        <f t="shared" si="13"/>
        <v>0</v>
      </c>
      <c r="Q105" s="7">
        <f t="shared" si="11"/>
        <v>0</v>
      </c>
      <c r="R105" s="7">
        <f t="shared" si="12"/>
        <v>0</v>
      </c>
      <c r="S105" s="7" t="str">
        <f t="shared" si="9"/>
        <v/>
      </c>
      <c r="T105" s="7" t="str">
        <f t="shared" si="9"/>
        <v/>
      </c>
    </row>
    <row r="106" spans="1:20" ht="15.95" hidden="1" customHeight="1">
      <c r="A106" s="239" t="s">
        <v>1250</v>
      </c>
      <c r="B106" s="105"/>
      <c r="C106" s="108"/>
      <c r="D106" s="108"/>
      <c r="E106" s="109"/>
      <c r="F106" s="109"/>
      <c r="G106" s="195">
        <f>VLOOKUP(E106,別表３!$B$9:$I$14,6,FALSE)</f>
        <v>0</v>
      </c>
      <c r="H106" s="195">
        <f>VLOOKUP($F106,別表３!$B$9:$I$14,6,FALSE)</f>
        <v>0</v>
      </c>
      <c r="I106" s="195">
        <f>VLOOKUP($F106,別表３!$B$9:$I$14,6,FALSE)</f>
        <v>0</v>
      </c>
      <c r="J106" s="195">
        <f>IF(F106=5,別表２!$E$2,0)</f>
        <v>0</v>
      </c>
      <c r="K106" s="195">
        <f>VLOOKUP($F106,別表３!$B$9:$I$14,4,FALSE)</f>
        <v>0</v>
      </c>
      <c r="L106" s="240" t="str">
        <f>IF(F106="","",VLOOKUP(F106,別表３!$B$9:$D$14,3,FALSE))</f>
        <v/>
      </c>
      <c r="M106" s="98"/>
      <c r="N106" s="98"/>
      <c r="O106" s="241">
        <f t="shared" si="10"/>
        <v>0</v>
      </c>
      <c r="P106" s="7">
        <f t="shared" si="13"/>
        <v>0</v>
      </c>
      <c r="Q106" s="7">
        <f t="shared" si="11"/>
        <v>0</v>
      </c>
      <c r="R106" s="7">
        <f t="shared" si="12"/>
        <v>0</v>
      </c>
      <c r="S106" s="7" t="str">
        <f t="shared" si="9"/>
        <v/>
      </c>
      <c r="T106" s="7" t="str">
        <f t="shared" si="9"/>
        <v/>
      </c>
    </row>
    <row r="107" spans="1:20" ht="15.95" hidden="1" customHeight="1">
      <c r="A107" s="239" t="s">
        <v>1251</v>
      </c>
      <c r="B107" s="105"/>
      <c r="C107" s="108"/>
      <c r="D107" s="108"/>
      <c r="E107" s="109"/>
      <c r="F107" s="109"/>
      <c r="G107" s="195">
        <f>VLOOKUP(E107,別表３!$B$9:$I$14,6,FALSE)</f>
        <v>0</v>
      </c>
      <c r="H107" s="195">
        <f>VLOOKUP($F107,別表３!$B$9:$I$14,6,FALSE)</f>
        <v>0</v>
      </c>
      <c r="I107" s="195">
        <f>VLOOKUP($F107,別表３!$B$9:$I$14,6,FALSE)</f>
        <v>0</v>
      </c>
      <c r="J107" s="195">
        <f>IF(F107=5,別表２!$E$2,0)</f>
        <v>0</v>
      </c>
      <c r="K107" s="195">
        <f>VLOOKUP($F107,別表３!$B$9:$I$14,4,FALSE)</f>
        <v>0</v>
      </c>
      <c r="L107" s="240" t="str">
        <f>IF(F107="","",VLOOKUP(F107,別表３!$B$9:$D$14,3,FALSE))</f>
        <v/>
      </c>
      <c r="M107" s="98"/>
      <c r="N107" s="98"/>
      <c r="O107" s="241">
        <f t="shared" si="10"/>
        <v>0</v>
      </c>
      <c r="P107" s="7">
        <f t="shared" si="13"/>
        <v>0</v>
      </c>
      <c r="Q107" s="7">
        <f t="shared" si="11"/>
        <v>0</v>
      </c>
      <c r="R107" s="7">
        <f t="shared" si="12"/>
        <v>0</v>
      </c>
      <c r="S107" s="7" t="str">
        <f t="shared" si="9"/>
        <v/>
      </c>
      <c r="T107" s="7" t="str">
        <f t="shared" si="9"/>
        <v/>
      </c>
    </row>
    <row r="108" spans="1:20" ht="15.95" hidden="1" customHeight="1">
      <c r="A108" s="239" t="s">
        <v>1252</v>
      </c>
      <c r="B108" s="105"/>
      <c r="C108" s="108"/>
      <c r="D108" s="108"/>
      <c r="E108" s="109"/>
      <c r="F108" s="109"/>
      <c r="G108" s="195">
        <f>VLOOKUP(E108,別表３!$B$9:$I$14,6,FALSE)</f>
        <v>0</v>
      </c>
      <c r="H108" s="195">
        <f>VLOOKUP($F108,別表３!$B$9:$I$14,6,FALSE)</f>
        <v>0</v>
      </c>
      <c r="I108" s="195">
        <f>VLOOKUP($F108,別表３!$B$9:$I$14,6,FALSE)</f>
        <v>0</v>
      </c>
      <c r="J108" s="195">
        <f>IF(F108=5,別表２!$E$2,0)</f>
        <v>0</v>
      </c>
      <c r="K108" s="195">
        <f>VLOOKUP($F108,別表３!$B$9:$I$14,4,FALSE)</f>
        <v>0</v>
      </c>
      <c r="L108" s="240" t="str">
        <f>IF(F108="","",VLOOKUP(F108,別表３!$B$9:$D$14,3,FALSE))</f>
        <v/>
      </c>
      <c r="M108" s="98"/>
      <c r="N108" s="98"/>
      <c r="O108" s="241">
        <f t="shared" si="10"/>
        <v>0</v>
      </c>
      <c r="P108" s="7">
        <f t="shared" si="13"/>
        <v>0</v>
      </c>
      <c r="Q108" s="7">
        <f t="shared" si="11"/>
        <v>0</v>
      </c>
      <c r="R108" s="7">
        <f t="shared" si="12"/>
        <v>0</v>
      </c>
      <c r="S108" s="7" t="str">
        <f t="shared" si="9"/>
        <v/>
      </c>
      <c r="T108" s="7" t="str">
        <f t="shared" si="9"/>
        <v/>
      </c>
    </row>
    <row r="109" spans="1:20" ht="15.95" hidden="1" customHeight="1">
      <c r="A109" s="239" t="s">
        <v>1253</v>
      </c>
      <c r="B109" s="105"/>
      <c r="C109" s="108"/>
      <c r="D109" s="108"/>
      <c r="E109" s="109"/>
      <c r="F109" s="109"/>
      <c r="G109" s="195">
        <f>VLOOKUP(E109,別表３!$B$9:$I$14,6,FALSE)</f>
        <v>0</v>
      </c>
      <c r="H109" s="195">
        <f>VLOOKUP($F109,別表３!$B$9:$I$14,6,FALSE)</f>
        <v>0</v>
      </c>
      <c r="I109" s="195">
        <f>VLOOKUP($F109,別表３!$B$9:$I$14,6,FALSE)</f>
        <v>0</v>
      </c>
      <c r="J109" s="195">
        <f>IF(F109=5,別表２!$E$2,0)</f>
        <v>0</v>
      </c>
      <c r="K109" s="195">
        <f>VLOOKUP($F109,別表３!$B$9:$I$14,4,FALSE)</f>
        <v>0</v>
      </c>
      <c r="L109" s="240" t="str">
        <f>IF(F109="","",VLOOKUP(F109,別表３!$B$9:$D$14,3,FALSE))</f>
        <v/>
      </c>
      <c r="M109" s="98"/>
      <c r="N109" s="98"/>
      <c r="O109" s="241">
        <f t="shared" si="10"/>
        <v>0</v>
      </c>
      <c r="P109" s="7">
        <f t="shared" si="13"/>
        <v>0</v>
      </c>
      <c r="Q109" s="7">
        <f t="shared" si="11"/>
        <v>0</v>
      </c>
      <c r="R109" s="7">
        <f t="shared" si="12"/>
        <v>0</v>
      </c>
      <c r="S109" s="7" t="str">
        <f t="shared" si="9"/>
        <v/>
      </c>
      <c r="T109" s="7" t="str">
        <f t="shared" si="9"/>
        <v/>
      </c>
    </row>
    <row r="110" spans="1:20" ht="15.95" hidden="1" customHeight="1">
      <c r="A110" s="239" t="s">
        <v>1254</v>
      </c>
      <c r="B110" s="105"/>
      <c r="C110" s="108"/>
      <c r="D110" s="108"/>
      <c r="E110" s="109"/>
      <c r="F110" s="109"/>
      <c r="G110" s="195">
        <f>VLOOKUP(E110,別表３!$B$9:$I$14,6,FALSE)</f>
        <v>0</v>
      </c>
      <c r="H110" s="195">
        <f>VLOOKUP($F110,別表３!$B$9:$I$14,6,FALSE)</f>
        <v>0</v>
      </c>
      <c r="I110" s="195">
        <f>VLOOKUP($F110,別表３!$B$9:$I$14,6,FALSE)</f>
        <v>0</v>
      </c>
      <c r="J110" s="195">
        <f>IF(F110=5,別表２!$E$2,0)</f>
        <v>0</v>
      </c>
      <c r="K110" s="195">
        <f>VLOOKUP($F110,別表３!$B$9:$I$14,4,FALSE)</f>
        <v>0</v>
      </c>
      <c r="L110" s="240" t="str">
        <f>IF(F110="","",VLOOKUP(F110,別表３!$B$9:$D$14,3,FALSE))</f>
        <v/>
      </c>
      <c r="M110" s="98"/>
      <c r="N110" s="98"/>
      <c r="O110" s="241">
        <f t="shared" si="10"/>
        <v>0</v>
      </c>
      <c r="P110" s="7">
        <f>IF(E110=5,G110,0)</f>
        <v>0</v>
      </c>
      <c r="Q110" s="7">
        <f t="shared" si="11"/>
        <v>0</v>
      </c>
      <c r="R110" s="7">
        <f t="shared" si="12"/>
        <v>0</v>
      </c>
      <c r="S110" s="7" t="str">
        <f t="shared" si="9"/>
        <v/>
      </c>
      <c r="T110" s="7" t="str">
        <f t="shared" si="9"/>
        <v/>
      </c>
    </row>
    <row r="111" spans="1:20" s="223" customFormat="1" ht="15.95" hidden="1" customHeight="1">
      <c r="A111" s="239" t="s">
        <v>1255</v>
      </c>
      <c r="B111" s="105"/>
      <c r="C111" s="108"/>
      <c r="D111" s="108"/>
      <c r="E111" s="108"/>
      <c r="F111" s="108"/>
      <c r="G111" s="195">
        <f>VLOOKUP(E111,別表３!$B$9:$I$14,6,FALSE)</f>
        <v>0</v>
      </c>
      <c r="H111" s="195">
        <f>VLOOKUP($F111,別表３!$B$9:$I$14,6,FALSE)</f>
        <v>0</v>
      </c>
      <c r="I111" s="195">
        <f>VLOOKUP($F111,別表３!$B$9:$I$14,6,FALSE)</f>
        <v>0</v>
      </c>
      <c r="J111" s="195">
        <f>IF(F111=5,別表２!$E$2,0)</f>
        <v>0</v>
      </c>
      <c r="K111" s="195">
        <f>VLOOKUP($F111,別表３!$B$9:$I$14,4,FALSE)</f>
        <v>0</v>
      </c>
      <c r="L111" s="240" t="str">
        <f>IF(F111="","",VLOOKUP(F111,別表３!$B$9:$D$14,3,FALSE))</f>
        <v/>
      </c>
      <c r="M111" s="98"/>
      <c r="N111" s="98"/>
      <c r="O111" s="241">
        <f t="shared" si="10"/>
        <v>0</v>
      </c>
      <c r="P111" s="7">
        <f t="shared" ref="P111:P131" si="14">IF(E111=5,G111,0)</f>
        <v>0</v>
      </c>
      <c r="Q111" s="7">
        <f t="shared" si="11"/>
        <v>0</v>
      </c>
      <c r="R111" s="7">
        <f t="shared" si="12"/>
        <v>0</v>
      </c>
      <c r="S111" s="7" t="str">
        <f t="shared" si="9"/>
        <v/>
      </c>
      <c r="T111" s="7" t="str">
        <f t="shared" si="9"/>
        <v/>
      </c>
    </row>
    <row r="112" spans="1:20" s="223" customFormat="1" ht="15.95" hidden="1" customHeight="1">
      <c r="A112" s="239" t="s">
        <v>1256</v>
      </c>
      <c r="B112" s="105"/>
      <c r="C112" s="108"/>
      <c r="D112" s="108"/>
      <c r="E112" s="108"/>
      <c r="F112" s="108"/>
      <c r="G112" s="195">
        <f>VLOOKUP(E112,別表３!$B$9:$I$14,6,FALSE)</f>
        <v>0</v>
      </c>
      <c r="H112" s="195">
        <f>VLOOKUP($F112,別表３!$B$9:$I$14,6,FALSE)</f>
        <v>0</v>
      </c>
      <c r="I112" s="195">
        <f>VLOOKUP($F112,別表３!$B$9:$I$14,6,FALSE)</f>
        <v>0</v>
      </c>
      <c r="J112" s="195">
        <f>IF(F112=5,別表２!$E$2,0)</f>
        <v>0</v>
      </c>
      <c r="K112" s="195">
        <f>VLOOKUP($F112,別表３!$B$9:$I$14,4,FALSE)</f>
        <v>0</v>
      </c>
      <c r="L112" s="240" t="str">
        <f>IF(F112="","",VLOOKUP(F112,別表３!$B$9:$D$14,3,FALSE))</f>
        <v/>
      </c>
      <c r="M112" s="98"/>
      <c r="N112" s="98"/>
      <c r="O112" s="241">
        <f t="shared" si="10"/>
        <v>0</v>
      </c>
      <c r="P112" s="7">
        <f t="shared" si="14"/>
        <v>0</v>
      </c>
      <c r="Q112" s="7">
        <f t="shared" si="11"/>
        <v>0</v>
      </c>
      <c r="R112" s="7">
        <f t="shared" si="12"/>
        <v>0</v>
      </c>
      <c r="S112" s="7" t="str">
        <f t="shared" si="9"/>
        <v/>
      </c>
      <c r="T112" s="7" t="str">
        <f t="shared" si="9"/>
        <v/>
      </c>
    </row>
    <row r="113" spans="1:20" s="223" customFormat="1" ht="15.95" hidden="1" customHeight="1">
      <c r="A113" s="239" t="s">
        <v>1257</v>
      </c>
      <c r="B113" s="105"/>
      <c r="C113" s="110"/>
      <c r="D113" s="110"/>
      <c r="E113" s="108"/>
      <c r="F113" s="108"/>
      <c r="G113" s="195">
        <f>VLOOKUP(E113,別表３!$B$9:$I$14,6,FALSE)</f>
        <v>0</v>
      </c>
      <c r="H113" s="195">
        <f>VLOOKUP($F113,別表３!$B$9:$I$14,6,FALSE)</f>
        <v>0</v>
      </c>
      <c r="I113" s="195">
        <f>VLOOKUP($F113,別表３!$B$9:$I$14,6,FALSE)</f>
        <v>0</v>
      </c>
      <c r="J113" s="195">
        <f>IF(F113=5,別表２!$E$2,0)</f>
        <v>0</v>
      </c>
      <c r="K113" s="195">
        <f>VLOOKUP($F113,別表３!$B$9:$I$14,4,FALSE)</f>
        <v>0</v>
      </c>
      <c r="L113" s="240" t="str">
        <f>IF(F113="","",VLOOKUP(F113,別表３!$B$9:$D$14,3,FALSE))</f>
        <v/>
      </c>
      <c r="M113" s="98"/>
      <c r="N113" s="98"/>
      <c r="O113" s="241">
        <f t="shared" si="10"/>
        <v>0</v>
      </c>
      <c r="P113" s="7">
        <f t="shared" si="14"/>
        <v>0</v>
      </c>
      <c r="Q113" s="7">
        <f t="shared" si="11"/>
        <v>0</v>
      </c>
      <c r="R113" s="7">
        <f t="shared" si="12"/>
        <v>0</v>
      </c>
      <c r="S113" s="7" t="str">
        <f t="shared" si="9"/>
        <v/>
      </c>
      <c r="T113" s="7" t="str">
        <f t="shared" si="9"/>
        <v/>
      </c>
    </row>
    <row r="114" spans="1:20" s="223" customFormat="1" ht="15.95" hidden="1" customHeight="1">
      <c r="A114" s="239" t="s">
        <v>1258</v>
      </c>
      <c r="B114" s="105"/>
      <c r="C114" s="108"/>
      <c r="D114" s="108"/>
      <c r="E114" s="108"/>
      <c r="F114" s="108"/>
      <c r="G114" s="195">
        <f>VLOOKUP(E114,別表３!$B$9:$I$14,6,FALSE)</f>
        <v>0</v>
      </c>
      <c r="H114" s="195">
        <f>VLOOKUP($F114,別表３!$B$9:$I$14,6,FALSE)</f>
        <v>0</v>
      </c>
      <c r="I114" s="195">
        <f>VLOOKUP($F114,別表３!$B$9:$I$14,6,FALSE)</f>
        <v>0</v>
      </c>
      <c r="J114" s="195">
        <f>IF(F114=5,別表２!$E$2,0)</f>
        <v>0</v>
      </c>
      <c r="K114" s="195">
        <f>VLOOKUP($F114,別表３!$B$9:$I$14,4,FALSE)</f>
        <v>0</v>
      </c>
      <c r="L114" s="240" t="str">
        <f>IF(F114="","",VLOOKUP(F114,別表３!$B$9:$D$14,3,FALSE))</f>
        <v/>
      </c>
      <c r="M114" s="98"/>
      <c r="N114" s="98"/>
      <c r="O114" s="241">
        <f t="shared" si="10"/>
        <v>0</v>
      </c>
      <c r="P114" s="7">
        <f t="shared" si="14"/>
        <v>0</v>
      </c>
      <c r="Q114" s="7">
        <f t="shared" si="11"/>
        <v>0</v>
      </c>
      <c r="R114" s="7">
        <f t="shared" si="12"/>
        <v>0</v>
      </c>
      <c r="S114" s="7" t="str">
        <f t="shared" si="9"/>
        <v/>
      </c>
      <c r="T114" s="7" t="str">
        <f t="shared" si="9"/>
        <v/>
      </c>
    </row>
    <row r="115" spans="1:20" ht="15.95" hidden="1" customHeight="1">
      <c r="A115" s="239" t="s">
        <v>1259</v>
      </c>
      <c r="B115" s="105"/>
      <c r="C115" s="108"/>
      <c r="D115" s="108"/>
      <c r="E115" s="109"/>
      <c r="F115" s="109"/>
      <c r="G115" s="195">
        <f>VLOOKUP(E115,別表３!$B$9:$I$14,6,FALSE)</f>
        <v>0</v>
      </c>
      <c r="H115" s="195">
        <f>VLOOKUP($F115,別表３!$B$9:$I$14,6,FALSE)</f>
        <v>0</v>
      </c>
      <c r="I115" s="195">
        <f>VLOOKUP($F115,別表３!$B$9:$I$14,6,FALSE)</f>
        <v>0</v>
      </c>
      <c r="J115" s="195">
        <f>IF(F115=5,別表２!$E$2,0)</f>
        <v>0</v>
      </c>
      <c r="K115" s="195">
        <f>VLOOKUP($F115,別表３!$B$9:$I$14,4,FALSE)</f>
        <v>0</v>
      </c>
      <c r="L115" s="240" t="str">
        <f>IF(F115="","",VLOOKUP(F115,別表３!$B$9:$D$14,3,FALSE))</f>
        <v/>
      </c>
      <c r="M115" s="98"/>
      <c r="N115" s="98"/>
      <c r="O115" s="241">
        <f t="shared" si="10"/>
        <v>0</v>
      </c>
      <c r="P115" s="7">
        <f t="shared" si="14"/>
        <v>0</v>
      </c>
      <c r="Q115" s="7">
        <f t="shared" si="11"/>
        <v>0</v>
      </c>
      <c r="R115" s="7">
        <f t="shared" si="12"/>
        <v>0</v>
      </c>
      <c r="S115" s="7" t="str">
        <f t="shared" si="9"/>
        <v/>
      </c>
      <c r="T115" s="7" t="str">
        <f t="shared" si="9"/>
        <v/>
      </c>
    </row>
    <row r="116" spans="1:20" ht="15.95" hidden="1" customHeight="1">
      <c r="A116" s="239" t="s">
        <v>1260</v>
      </c>
      <c r="B116" s="105"/>
      <c r="C116" s="108"/>
      <c r="D116" s="108"/>
      <c r="E116" s="109"/>
      <c r="F116" s="109"/>
      <c r="G116" s="195">
        <f>VLOOKUP(E116,別表３!$B$9:$I$14,6,FALSE)</f>
        <v>0</v>
      </c>
      <c r="H116" s="195">
        <f>VLOOKUP($F116,別表３!$B$9:$I$14,6,FALSE)</f>
        <v>0</v>
      </c>
      <c r="I116" s="195">
        <f>VLOOKUP($F116,別表３!$B$9:$I$14,6,FALSE)</f>
        <v>0</v>
      </c>
      <c r="J116" s="195">
        <f>IF(F116=5,別表２!$E$2,0)</f>
        <v>0</v>
      </c>
      <c r="K116" s="195">
        <f>VLOOKUP($F116,別表３!$B$9:$I$14,4,FALSE)</f>
        <v>0</v>
      </c>
      <c r="L116" s="240" t="str">
        <f>IF(F116="","",VLOOKUP(F116,別表３!$B$9:$D$14,3,FALSE))</f>
        <v/>
      </c>
      <c r="M116" s="98"/>
      <c r="N116" s="98"/>
      <c r="O116" s="241">
        <f t="shared" si="10"/>
        <v>0</v>
      </c>
      <c r="P116" s="7">
        <f t="shared" si="14"/>
        <v>0</v>
      </c>
      <c r="Q116" s="7">
        <f t="shared" si="11"/>
        <v>0</v>
      </c>
      <c r="R116" s="7">
        <f t="shared" si="12"/>
        <v>0</v>
      </c>
      <c r="S116" s="7" t="str">
        <f t="shared" si="9"/>
        <v/>
      </c>
      <c r="T116" s="7" t="str">
        <f t="shared" si="9"/>
        <v/>
      </c>
    </row>
    <row r="117" spans="1:20" ht="15.95" hidden="1" customHeight="1">
      <c r="A117" s="239" t="s">
        <v>1261</v>
      </c>
      <c r="B117" s="105"/>
      <c r="C117" s="108"/>
      <c r="D117" s="108"/>
      <c r="E117" s="109"/>
      <c r="F117" s="109"/>
      <c r="G117" s="195">
        <f>VLOOKUP(E117,別表３!$B$9:$I$14,6,FALSE)</f>
        <v>0</v>
      </c>
      <c r="H117" s="195">
        <f>VLOOKUP($F117,別表３!$B$9:$I$14,6,FALSE)</f>
        <v>0</v>
      </c>
      <c r="I117" s="195">
        <f>VLOOKUP($F117,別表３!$B$9:$I$14,6,FALSE)</f>
        <v>0</v>
      </c>
      <c r="J117" s="195">
        <f>IF(F117=5,別表２!$E$2,0)</f>
        <v>0</v>
      </c>
      <c r="K117" s="195">
        <f>VLOOKUP($F117,別表３!$B$9:$I$14,4,FALSE)</f>
        <v>0</v>
      </c>
      <c r="L117" s="240" t="str">
        <f>IF(F117="","",VLOOKUP(F117,別表３!$B$9:$D$14,3,FALSE))</f>
        <v/>
      </c>
      <c r="M117" s="98"/>
      <c r="N117" s="98"/>
      <c r="O117" s="241">
        <f t="shared" si="10"/>
        <v>0</v>
      </c>
      <c r="P117" s="7">
        <f t="shared" si="14"/>
        <v>0</v>
      </c>
      <c r="Q117" s="7">
        <f t="shared" si="11"/>
        <v>0</v>
      </c>
      <c r="R117" s="7">
        <f t="shared" si="12"/>
        <v>0</v>
      </c>
      <c r="S117" s="7" t="str">
        <f t="shared" si="9"/>
        <v/>
      </c>
      <c r="T117" s="7" t="str">
        <f t="shared" si="9"/>
        <v/>
      </c>
    </row>
    <row r="118" spans="1:20" ht="15.95" hidden="1" customHeight="1">
      <c r="A118" s="239" t="s">
        <v>1262</v>
      </c>
      <c r="B118" s="105"/>
      <c r="C118" s="108"/>
      <c r="D118" s="108"/>
      <c r="E118" s="109"/>
      <c r="F118" s="109"/>
      <c r="G118" s="195">
        <f>VLOOKUP(E118,別表３!$B$9:$I$14,6,FALSE)</f>
        <v>0</v>
      </c>
      <c r="H118" s="195">
        <f>VLOOKUP($F118,別表３!$B$9:$I$14,6,FALSE)</f>
        <v>0</v>
      </c>
      <c r="I118" s="195">
        <f>VLOOKUP($F118,別表３!$B$9:$I$14,6,FALSE)</f>
        <v>0</v>
      </c>
      <c r="J118" s="195">
        <f>IF(F118=5,別表２!$E$2,0)</f>
        <v>0</v>
      </c>
      <c r="K118" s="195">
        <f>VLOOKUP($F118,別表３!$B$9:$I$14,4,FALSE)</f>
        <v>0</v>
      </c>
      <c r="L118" s="240" t="str">
        <f>IF(F118="","",VLOOKUP(F118,別表３!$B$9:$D$14,3,FALSE))</f>
        <v/>
      </c>
      <c r="M118" s="98"/>
      <c r="N118" s="98"/>
      <c r="O118" s="241">
        <f t="shared" si="10"/>
        <v>0</v>
      </c>
      <c r="P118" s="7">
        <f t="shared" si="14"/>
        <v>0</v>
      </c>
      <c r="Q118" s="7">
        <f t="shared" si="11"/>
        <v>0</v>
      </c>
      <c r="R118" s="7">
        <f t="shared" si="12"/>
        <v>0</v>
      </c>
      <c r="S118" s="7" t="str">
        <f t="shared" si="9"/>
        <v/>
      </c>
      <c r="T118" s="7" t="str">
        <f t="shared" si="9"/>
        <v/>
      </c>
    </row>
    <row r="119" spans="1:20" ht="15.95" hidden="1" customHeight="1">
      <c r="A119" s="239" t="s">
        <v>1263</v>
      </c>
      <c r="B119" s="105"/>
      <c r="C119" s="108"/>
      <c r="D119" s="108"/>
      <c r="E119" s="109"/>
      <c r="F119" s="109"/>
      <c r="G119" s="195">
        <f>VLOOKUP(E119,別表３!$B$9:$I$14,6,FALSE)</f>
        <v>0</v>
      </c>
      <c r="H119" s="195">
        <f>VLOOKUP($F119,別表３!$B$9:$I$14,6,FALSE)</f>
        <v>0</v>
      </c>
      <c r="I119" s="195">
        <f>VLOOKUP($F119,別表３!$B$9:$I$14,6,FALSE)</f>
        <v>0</v>
      </c>
      <c r="J119" s="195">
        <f>IF(F119=5,別表２!$E$2,0)</f>
        <v>0</v>
      </c>
      <c r="K119" s="195">
        <f>VLOOKUP($F119,別表３!$B$9:$I$14,4,FALSE)</f>
        <v>0</v>
      </c>
      <c r="L119" s="240" t="str">
        <f>IF(F119="","",VLOOKUP(F119,別表３!$B$9:$D$14,3,FALSE))</f>
        <v/>
      </c>
      <c r="M119" s="98"/>
      <c r="N119" s="98"/>
      <c r="O119" s="241">
        <f t="shared" si="10"/>
        <v>0</v>
      </c>
      <c r="P119" s="7">
        <f t="shared" si="14"/>
        <v>0</v>
      </c>
      <c r="Q119" s="7">
        <f t="shared" si="11"/>
        <v>0</v>
      </c>
      <c r="R119" s="7">
        <f t="shared" si="12"/>
        <v>0</v>
      </c>
      <c r="S119" s="7" t="str">
        <f t="shared" si="9"/>
        <v/>
      </c>
      <c r="T119" s="7" t="str">
        <f t="shared" si="9"/>
        <v/>
      </c>
    </row>
    <row r="120" spans="1:20" ht="15.95" hidden="1" customHeight="1">
      <c r="A120" s="239" t="s">
        <v>1264</v>
      </c>
      <c r="B120" s="105"/>
      <c r="C120" s="108"/>
      <c r="D120" s="108"/>
      <c r="E120" s="109"/>
      <c r="F120" s="109"/>
      <c r="G120" s="195">
        <f>VLOOKUP(E120,別表３!$B$9:$I$14,6,FALSE)</f>
        <v>0</v>
      </c>
      <c r="H120" s="195">
        <f>VLOOKUP($F120,別表３!$B$9:$I$14,6,FALSE)</f>
        <v>0</v>
      </c>
      <c r="I120" s="195">
        <f>VLOOKUP($F120,別表３!$B$9:$I$14,6,FALSE)</f>
        <v>0</v>
      </c>
      <c r="J120" s="195">
        <f>IF(F120=5,別表２!$E$2,0)</f>
        <v>0</v>
      </c>
      <c r="K120" s="195">
        <f>VLOOKUP($F120,別表３!$B$9:$I$14,4,FALSE)</f>
        <v>0</v>
      </c>
      <c r="L120" s="240" t="str">
        <f>IF(F120="","",VLOOKUP(F120,別表３!$B$9:$D$14,3,FALSE))</f>
        <v/>
      </c>
      <c r="M120" s="98"/>
      <c r="N120" s="98"/>
      <c r="O120" s="241">
        <f t="shared" ref="O120:O183" si="15">IF(J120=0,0,IF(M120="",J120,M120))+IF(N120="",K120,IF(L120&lt;=N120,L120,N120))+SUM(G120:I120)</f>
        <v>0</v>
      </c>
      <c r="P120" s="7">
        <f t="shared" si="14"/>
        <v>0</v>
      </c>
      <c r="Q120" s="7">
        <f t="shared" si="11"/>
        <v>0</v>
      </c>
      <c r="R120" s="7">
        <f t="shared" si="12"/>
        <v>0</v>
      </c>
      <c r="S120" s="7" t="str">
        <f t="shared" si="9"/>
        <v/>
      </c>
      <c r="T120" s="7" t="str">
        <f t="shared" si="9"/>
        <v/>
      </c>
    </row>
    <row r="121" spans="1:20" ht="15.95" hidden="1" customHeight="1">
      <c r="A121" s="239" t="s">
        <v>1265</v>
      </c>
      <c r="B121" s="105"/>
      <c r="C121" s="109"/>
      <c r="D121" s="109"/>
      <c r="E121" s="109"/>
      <c r="F121" s="109"/>
      <c r="G121" s="195">
        <f>VLOOKUP(E121,別表３!$B$9:$I$14,6,FALSE)</f>
        <v>0</v>
      </c>
      <c r="H121" s="195">
        <f>VLOOKUP($F121,別表３!$B$9:$I$14,6,FALSE)</f>
        <v>0</v>
      </c>
      <c r="I121" s="195">
        <f>VLOOKUP($F121,別表３!$B$9:$I$14,6,FALSE)</f>
        <v>0</v>
      </c>
      <c r="J121" s="195">
        <f>IF(F121=5,別表２!$E$2,0)</f>
        <v>0</v>
      </c>
      <c r="K121" s="195">
        <f>VLOOKUP($F121,別表３!$B$9:$I$14,4,FALSE)</f>
        <v>0</v>
      </c>
      <c r="L121" s="240" t="str">
        <f>IF(F121="","",VLOOKUP(F121,別表３!$B$9:$D$14,3,FALSE))</f>
        <v/>
      </c>
      <c r="M121" s="98"/>
      <c r="N121" s="98"/>
      <c r="O121" s="241">
        <f t="shared" si="15"/>
        <v>0</v>
      </c>
      <c r="P121" s="7">
        <f t="shared" si="14"/>
        <v>0</v>
      </c>
      <c r="Q121" s="7">
        <f t="shared" si="11"/>
        <v>0</v>
      </c>
      <c r="R121" s="7">
        <f t="shared" si="12"/>
        <v>0</v>
      </c>
      <c r="S121" s="7" t="str">
        <f t="shared" si="9"/>
        <v/>
      </c>
      <c r="T121" s="7" t="str">
        <f t="shared" si="9"/>
        <v/>
      </c>
    </row>
    <row r="122" spans="1:20" ht="15.95" hidden="1" customHeight="1">
      <c r="A122" s="239" t="s">
        <v>1266</v>
      </c>
      <c r="B122" s="105"/>
      <c r="C122" s="109"/>
      <c r="D122" s="109"/>
      <c r="E122" s="109"/>
      <c r="F122" s="109"/>
      <c r="G122" s="195">
        <f>VLOOKUP(E122,別表３!$B$9:$I$14,6,FALSE)</f>
        <v>0</v>
      </c>
      <c r="H122" s="195">
        <f>VLOOKUP($F122,別表３!$B$9:$I$14,6,FALSE)</f>
        <v>0</v>
      </c>
      <c r="I122" s="195">
        <f>VLOOKUP($F122,別表３!$B$9:$I$14,6,FALSE)</f>
        <v>0</v>
      </c>
      <c r="J122" s="195">
        <f>IF(F122=5,別表２!$E$2,0)</f>
        <v>0</v>
      </c>
      <c r="K122" s="195">
        <f>VLOOKUP($F122,別表３!$B$9:$I$14,4,FALSE)</f>
        <v>0</v>
      </c>
      <c r="L122" s="240" t="str">
        <f>IF(F122="","",VLOOKUP(F122,別表３!$B$9:$D$14,3,FALSE))</f>
        <v/>
      </c>
      <c r="M122" s="98"/>
      <c r="N122" s="98"/>
      <c r="O122" s="241">
        <f t="shared" si="15"/>
        <v>0</v>
      </c>
      <c r="P122" s="7">
        <f t="shared" si="14"/>
        <v>0</v>
      </c>
      <c r="Q122" s="7">
        <f t="shared" si="11"/>
        <v>0</v>
      </c>
      <c r="R122" s="7">
        <f t="shared" si="12"/>
        <v>0</v>
      </c>
      <c r="S122" s="7" t="str">
        <f t="shared" si="9"/>
        <v/>
      </c>
      <c r="T122" s="7" t="str">
        <f t="shared" si="9"/>
        <v/>
      </c>
    </row>
    <row r="123" spans="1:20" ht="15.95" hidden="1" customHeight="1">
      <c r="A123" s="239" t="s">
        <v>1267</v>
      </c>
      <c r="B123" s="105"/>
      <c r="C123" s="109"/>
      <c r="D123" s="109"/>
      <c r="E123" s="109"/>
      <c r="F123" s="109"/>
      <c r="G123" s="195">
        <f>VLOOKUP(E123,別表３!$B$9:$I$14,6,FALSE)</f>
        <v>0</v>
      </c>
      <c r="H123" s="195">
        <f>VLOOKUP($F123,別表３!$B$9:$I$14,6,FALSE)</f>
        <v>0</v>
      </c>
      <c r="I123" s="195">
        <f>VLOOKUP($F123,別表３!$B$9:$I$14,6,FALSE)</f>
        <v>0</v>
      </c>
      <c r="J123" s="195">
        <f>IF(F123=5,別表２!$E$2,0)</f>
        <v>0</v>
      </c>
      <c r="K123" s="195">
        <f>VLOOKUP($F123,別表３!$B$9:$I$14,4,FALSE)</f>
        <v>0</v>
      </c>
      <c r="L123" s="240" t="str">
        <f>IF(F123="","",VLOOKUP(F123,別表３!$B$9:$D$14,3,FALSE))</f>
        <v/>
      </c>
      <c r="M123" s="98"/>
      <c r="N123" s="98"/>
      <c r="O123" s="241">
        <f t="shared" si="15"/>
        <v>0</v>
      </c>
      <c r="P123" s="7">
        <f t="shared" si="14"/>
        <v>0</v>
      </c>
      <c r="Q123" s="7">
        <f t="shared" si="11"/>
        <v>0</v>
      </c>
      <c r="R123" s="7">
        <f t="shared" si="12"/>
        <v>0</v>
      </c>
      <c r="S123" s="7" t="str">
        <f t="shared" si="9"/>
        <v/>
      </c>
      <c r="T123" s="7" t="str">
        <f t="shared" si="9"/>
        <v/>
      </c>
    </row>
    <row r="124" spans="1:20" ht="15.95" hidden="1" customHeight="1">
      <c r="A124" s="239" t="s">
        <v>1268</v>
      </c>
      <c r="B124" s="105"/>
      <c r="C124" s="109"/>
      <c r="D124" s="109"/>
      <c r="E124" s="109"/>
      <c r="F124" s="109"/>
      <c r="G124" s="195">
        <f>VLOOKUP(E124,別表３!$B$9:$I$14,6,FALSE)</f>
        <v>0</v>
      </c>
      <c r="H124" s="195">
        <f>VLOOKUP($F124,別表３!$B$9:$I$14,6,FALSE)</f>
        <v>0</v>
      </c>
      <c r="I124" s="195">
        <f>VLOOKUP($F124,別表３!$B$9:$I$14,6,FALSE)</f>
        <v>0</v>
      </c>
      <c r="J124" s="195">
        <f>IF(F124=5,別表２!$E$2,0)</f>
        <v>0</v>
      </c>
      <c r="K124" s="195">
        <f>VLOOKUP($F124,別表３!$B$9:$I$14,4,FALSE)</f>
        <v>0</v>
      </c>
      <c r="L124" s="240" t="str">
        <f>IF(F124="","",VLOOKUP(F124,別表３!$B$9:$D$14,3,FALSE))</f>
        <v/>
      </c>
      <c r="M124" s="98"/>
      <c r="N124" s="98"/>
      <c r="O124" s="241">
        <f t="shared" si="15"/>
        <v>0</v>
      </c>
      <c r="P124" s="7">
        <f t="shared" si="14"/>
        <v>0</v>
      </c>
      <c r="Q124" s="7">
        <f t="shared" si="11"/>
        <v>0</v>
      </c>
      <c r="R124" s="7">
        <f t="shared" si="12"/>
        <v>0</v>
      </c>
      <c r="S124" s="7" t="str">
        <f t="shared" si="9"/>
        <v/>
      </c>
      <c r="T124" s="7" t="str">
        <f t="shared" si="9"/>
        <v/>
      </c>
    </row>
    <row r="125" spans="1:20" ht="15.95" hidden="1" customHeight="1">
      <c r="A125" s="239" t="s">
        <v>1269</v>
      </c>
      <c r="B125" s="105"/>
      <c r="C125" s="109"/>
      <c r="D125" s="109"/>
      <c r="E125" s="109"/>
      <c r="F125" s="109"/>
      <c r="G125" s="195">
        <f>VLOOKUP(E125,別表３!$B$9:$I$14,6,FALSE)</f>
        <v>0</v>
      </c>
      <c r="H125" s="195">
        <f>VLOOKUP($F125,別表３!$B$9:$I$14,6,FALSE)</f>
        <v>0</v>
      </c>
      <c r="I125" s="195">
        <f>VLOOKUP($F125,別表３!$B$9:$I$14,6,FALSE)</f>
        <v>0</v>
      </c>
      <c r="J125" s="195">
        <f>IF(F125=5,別表２!$E$2,0)</f>
        <v>0</v>
      </c>
      <c r="K125" s="195">
        <f>VLOOKUP($F125,別表３!$B$9:$I$14,4,FALSE)</f>
        <v>0</v>
      </c>
      <c r="L125" s="240" t="str">
        <f>IF(F125="","",VLOOKUP(F125,別表３!$B$9:$D$14,3,FALSE))</f>
        <v/>
      </c>
      <c r="M125" s="98"/>
      <c r="N125" s="98"/>
      <c r="O125" s="241">
        <f t="shared" si="15"/>
        <v>0</v>
      </c>
      <c r="P125" s="7">
        <f t="shared" si="14"/>
        <v>0</v>
      </c>
      <c r="Q125" s="7">
        <f t="shared" si="11"/>
        <v>0</v>
      </c>
      <c r="R125" s="7">
        <f t="shared" si="12"/>
        <v>0</v>
      </c>
      <c r="S125" s="7" t="str">
        <f t="shared" si="9"/>
        <v/>
      </c>
      <c r="T125" s="7" t="str">
        <f t="shared" si="9"/>
        <v/>
      </c>
    </row>
    <row r="126" spans="1:20" ht="15.95" hidden="1" customHeight="1">
      <c r="A126" s="239" t="s">
        <v>1270</v>
      </c>
      <c r="B126" s="105"/>
      <c r="C126" s="108"/>
      <c r="D126" s="108"/>
      <c r="E126" s="109"/>
      <c r="F126" s="109"/>
      <c r="G126" s="195">
        <f>VLOOKUP(E126,別表３!$B$9:$I$14,6,FALSE)</f>
        <v>0</v>
      </c>
      <c r="H126" s="195">
        <f>VLOOKUP($F126,別表３!$B$9:$I$14,6,FALSE)</f>
        <v>0</v>
      </c>
      <c r="I126" s="195">
        <f>VLOOKUP($F126,別表３!$B$9:$I$14,6,FALSE)</f>
        <v>0</v>
      </c>
      <c r="J126" s="195">
        <f>IF(F126=5,別表２!$E$2,0)</f>
        <v>0</v>
      </c>
      <c r="K126" s="195">
        <f>VLOOKUP($F126,別表３!$B$9:$I$14,4,FALSE)</f>
        <v>0</v>
      </c>
      <c r="L126" s="240" t="str">
        <f>IF(F126="","",VLOOKUP(F126,別表３!$B$9:$D$14,3,FALSE))</f>
        <v/>
      </c>
      <c r="M126" s="98"/>
      <c r="N126" s="98"/>
      <c r="O126" s="241">
        <f t="shared" si="15"/>
        <v>0</v>
      </c>
      <c r="P126" s="7">
        <f t="shared" si="14"/>
        <v>0</v>
      </c>
      <c r="Q126" s="7">
        <f t="shared" si="11"/>
        <v>0</v>
      </c>
      <c r="R126" s="7">
        <f t="shared" si="12"/>
        <v>0</v>
      </c>
      <c r="S126" s="7" t="str">
        <f t="shared" si="9"/>
        <v/>
      </c>
      <c r="T126" s="7" t="str">
        <f t="shared" si="9"/>
        <v/>
      </c>
    </row>
    <row r="127" spans="1:20" ht="15.95" hidden="1" customHeight="1">
      <c r="A127" s="239" t="s">
        <v>1271</v>
      </c>
      <c r="B127" s="105"/>
      <c r="C127" s="108"/>
      <c r="D127" s="108"/>
      <c r="E127" s="109"/>
      <c r="F127" s="109"/>
      <c r="G127" s="195">
        <f>VLOOKUP(E127,別表３!$B$9:$I$14,6,FALSE)</f>
        <v>0</v>
      </c>
      <c r="H127" s="195">
        <f>VLOOKUP($F127,別表３!$B$9:$I$14,6,FALSE)</f>
        <v>0</v>
      </c>
      <c r="I127" s="195">
        <f>VLOOKUP($F127,別表３!$B$9:$I$14,6,FALSE)</f>
        <v>0</v>
      </c>
      <c r="J127" s="195">
        <f>IF(F127=5,別表２!$E$2,0)</f>
        <v>0</v>
      </c>
      <c r="K127" s="195">
        <f>VLOOKUP($F127,別表３!$B$9:$I$14,4,FALSE)</f>
        <v>0</v>
      </c>
      <c r="L127" s="240" t="str">
        <f>IF(F127="","",VLOOKUP(F127,別表３!$B$9:$D$14,3,FALSE))</f>
        <v/>
      </c>
      <c r="M127" s="98"/>
      <c r="N127" s="98"/>
      <c r="O127" s="241">
        <f t="shared" si="15"/>
        <v>0</v>
      </c>
      <c r="P127" s="7">
        <f t="shared" si="14"/>
        <v>0</v>
      </c>
      <c r="Q127" s="7">
        <f t="shared" si="11"/>
        <v>0</v>
      </c>
      <c r="R127" s="7">
        <f t="shared" si="12"/>
        <v>0</v>
      </c>
      <c r="S127" s="7" t="str">
        <f t="shared" si="9"/>
        <v/>
      </c>
      <c r="T127" s="7" t="str">
        <f t="shared" si="9"/>
        <v/>
      </c>
    </row>
    <row r="128" spans="1:20" ht="15.95" hidden="1" customHeight="1">
      <c r="A128" s="239" t="s">
        <v>1272</v>
      </c>
      <c r="B128" s="105"/>
      <c r="C128" s="108"/>
      <c r="D128" s="108"/>
      <c r="E128" s="109"/>
      <c r="F128" s="109"/>
      <c r="G128" s="195">
        <f>VLOOKUP(E128,別表３!$B$9:$I$14,6,FALSE)</f>
        <v>0</v>
      </c>
      <c r="H128" s="195">
        <f>VLOOKUP($F128,別表３!$B$9:$I$14,6,FALSE)</f>
        <v>0</v>
      </c>
      <c r="I128" s="195">
        <f>VLOOKUP($F128,別表３!$B$9:$I$14,6,FALSE)</f>
        <v>0</v>
      </c>
      <c r="J128" s="195">
        <f>IF(F128=5,別表２!$E$2,0)</f>
        <v>0</v>
      </c>
      <c r="K128" s="195">
        <f>VLOOKUP($F128,別表３!$B$9:$I$14,4,FALSE)</f>
        <v>0</v>
      </c>
      <c r="L128" s="240" t="str">
        <f>IF(F128="","",VLOOKUP(F128,別表３!$B$9:$D$14,3,FALSE))</f>
        <v/>
      </c>
      <c r="M128" s="98"/>
      <c r="N128" s="98"/>
      <c r="O128" s="241">
        <f t="shared" si="15"/>
        <v>0</v>
      </c>
      <c r="P128" s="7">
        <f t="shared" si="14"/>
        <v>0</v>
      </c>
      <c r="Q128" s="7">
        <f t="shared" si="11"/>
        <v>0</v>
      </c>
      <c r="R128" s="7">
        <f t="shared" si="12"/>
        <v>0</v>
      </c>
      <c r="S128" s="7" t="str">
        <f t="shared" si="9"/>
        <v/>
      </c>
      <c r="T128" s="7" t="str">
        <f t="shared" si="9"/>
        <v/>
      </c>
    </row>
    <row r="129" spans="1:20" ht="15.95" hidden="1" customHeight="1">
      <c r="A129" s="239" t="s">
        <v>1273</v>
      </c>
      <c r="B129" s="105"/>
      <c r="C129" s="108"/>
      <c r="D129" s="108"/>
      <c r="E129" s="109"/>
      <c r="F129" s="109"/>
      <c r="G129" s="195">
        <f>VLOOKUP(E129,別表３!$B$9:$I$14,6,FALSE)</f>
        <v>0</v>
      </c>
      <c r="H129" s="195">
        <f>VLOOKUP($F129,別表３!$B$9:$I$14,6,FALSE)</f>
        <v>0</v>
      </c>
      <c r="I129" s="195">
        <f>VLOOKUP($F129,別表３!$B$9:$I$14,6,FALSE)</f>
        <v>0</v>
      </c>
      <c r="J129" s="195">
        <f>IF(F129=5,別表２!$E$2,0)</f>
        <v>0</v>
      </c>
      <c r="K129" s="195">
        <f>VLOOKUP($F129,別表３!$B$9:$I$14,4,FALSE)</f>
        <v>0</v>
      </c>
      <c r="L129" s="240" t="str">
        <f>IF(F129="","",VLOOKUP(F129,別表３!$B$9:$D$14,3,FALSE))</f>
        <v/>
      </c>
      <c r="M129" s="98"/>
      <c r="N129" s="98"/>
      <c r="O129" s="241">
        <f t="shared" si="15"/>
        <v>0</v>
      </c>
      <c r="P129" s="7">
        <f t="shared" si="14"/>
        <v>0</v>
      </c>
      <c r="Q129" s="7">
        <f t="shared" si="11"/>
        <v>0</v>
      </c>
      <c r="R129" s="7">
        <f t="shared" si="12"/>
        <v>0</v>
      </c>
      <c r="S129" s="7" t="str">
        <f t="shared" si="9"/>
        <v/>
      </c>
      <c r="T129" s="7" t="str">
        <f t="shared" si="9"/>
        <v/>
      </c>
    </row>
    <row r="130" spans="1:20" ht="15.95" hidden="1" customHeight="1">
      <c r="A130" s="239" t="s">
        <v>1274</v>
      </c>
      <c r="B130" s="105"/>
      <c r="C130" s="108"/>
      <c r="D130" s="108"/>
      <c r="E130" s="109"/>
      <c r="F130" s="109"/>
      <c r="G130" s="195">
        <f>VLOOKUP(E130,別表３!$B$9:$I$14,6,FALSE)</f>
        <v>0</v>
      </c>
      <c r="H130" s="195">
        <f>VLOOKUP($F130,別表３!$B$9:$I$14,6,FALSE)</f>
        <v>0</v>
      </c>
      <c r="I130" s="195">
        <f>VLOOKUP($F130,別表３!$B$9:$I$14,6,FALSE)</f>
        <v>0</v>
      </c>
      <c r="J130" s="195">
        <f>IF(F130=5,別表２!$E$2,0)</f>
        <v>0</v>
      </c>
      <c r="K130" s="195">
        <f>VLOOKUP($F130,別表３!$B$9:$I$14,4,FALSE)</f>
        <v>0</v>
      </c>
      <c r="L130" s="240" t="str">
        <f>IF(F130="","",VLOOKUP(F130,別表３!$B$9:$D$14,3,FALSE))</f>
        <v/>
      </c>
      <c r="M130" s="98"/>
      <c r="N130" s="98"/>
      <c r="O130" s="241">
        <f t="shared" si="15"/>
        <v>0</v>
      </c>
      <c r="P130" s="7">
        <f t="shared" si="14"/>
        <v>0</v>
      </c>
      <c r="Q130" s="7">
        <f t="shared" si="11"/>
        <v>0</v>
      </c>
      <c r="R130" s="7">
        <f t="shared" si="12"/>
        <v>0</v>
      </c>
      <c r="S130" s="7" t="str">
        <f t="shared" si="9"/>
        <v/>
      </c>
      <c r="T130" s="7" t="str">
        <f t="shared" si="9"/>
        <v/>
      </c>
    </row>
    <row r="131" spans="1:20" ht="15.95" hidden="1" customHeight="1">
      <c r="A131" s="239" t="s">
        <v>1275</v>
      </c>
      <c r="B131" s="105"/>
      <c r="C131" s="108"/>
      <c r="D131" s="108"/>
      <c r="E131" s="109"/>
      <c r="F131" s="109"/>
      <c r="G131" s="195">
        <f>VLOOKUP(E131,別表３!$B$9:$I$14,6,FALSE)</f>
        <v>0</v>
      </c>
      <c r="H131" s="195">
        <f>VLOOKUP($F131,別表３!$B$9:$I$14,6,FALSE)</f>
        <v>0</v>
      </c>
      <c r="I131" s="195">
        <f>VLOOKUP($F131,別表３!$B$9:$I$14,6,FALSE)</f>
        <v>0</v>
      </c>
      <c r="J131" s="195">
        <f>IF(F131=5,別表２!$E$2,0)</f>
        <v>0</v>
      </c>
      <c r="K131" s="195">
        <f>VLOOKUP($F131,別表３!$B$9:$I$14,4,FALSE)</f>
        <v>0</v>
      </c>
      <c r="L131" s="240" t="str">
        <f>IF(F131="","",VLOOKUP(F131,別表３!$B$9:$D$14,3,FALSE))</f>
        <v/>
      </c>
      <c r="M131" s="98"/>
      <c r="N131" s="98"/>
      <c r="O131" s="241">
        <f t="shared" si="15"/>
        <v>0</v>
      </c>
      <c r="P131" s="7">
        <f t="shared" si="14"/>
        <v>0</v>
      </c>
      <c r="Q131" s="7">
        <f t="shared" si="11"/>
        <v>0</v>
      </c>
      <c r="R131" s="7">
        <f t="shared" si="12"/>
        <v>0</v>
      </c>
      <c r="S131" s="7" t="str">
        <f t="shared" si="9"/>
        <v/>
      </c>
      <c r="T131" s="7" t="str">
        <f t="shared" si="9"/>
        <v/>
      </c>
    </row>
    <row r="132" spans="1:20" ht="15.95" hidden="1" customHeight="1">
      <c r="A132" s="239" t="s">
        <v>1276</v>
      </c>
      <c r="B132" s="105"/>
      <c r="C132" s="108"/>
      <c r="D132" s="108"/>
      <c r="E132" s="109"/>
      <c r="F132" s="109"/>
      <c r="G132" s="195">
        <f>VLOOKUP(E132,別表３!$B$9:$I$14,6,FALSE)</f>
        <v>0</v>
      </c>
      <c r="H132" s="195">
        <f>VLOOKUP($F132,別表３!$B$9:$I$14,6,FALSE)</f>
        <v>0</v>
      </c>
      <c r="I132" s="195">
        <f>VLOOKUP($F132,別表３!$B$9:$I$14,6,FALSE)</f>
        <v>0</v>
      </c>
      <c r="J132" s="195">
        <f>IF(F132=5,別表２!$E$2,0)</f>
        <v>0</v>
      </c>
      <c r="K132" s="195">
        <f>VLOOKUP($F132,別表３!$B$9:$I$14,4,FALSE)</f>
        <v>0</v>
      </c>
      <c r="L132" s="240" t="str">
        <f>IF(F132="","",VLOOKUP(F132,別表３!$B$9:$D$14,3,FALSE))</f>
        <v/>
      </c>
      <c r="M132" s="98"/>
      <c r="N132" s="98"/>
      <c r="O132" s="241">
        <f t="shared" si="15"/>
        <v>0</v>
      </c>
      <c r="P132" s="7">
        <f>IF(E132=5,G132,0)</f>
        <v>0</v>
      </c>
      <c r="Q132" s="7">
        <f t="shared" si="11"/>
        <v>0</v>
      </c>
      <c r="R132" s="7">
        <f t="shared" si="12"/>
        <v>0</v>
      </c>
      <c r="S132" s="7" t="str">
        <f t="shared" si="9"/>
        <v/>
      </c>
      <c r="T132" s="7" t="str">
        <f t="shared" si="9"/>
        <v/>
      </c>
    </row>
    <row r="133" spans="1:20" s="223" customFormat="1" ht="15.95" hidden="1" customHeight="1">
      <c r="A133" s="239" t="s">
        <v>1277</v>
      </c>
      <c r="B133" s="105"/>
      <c r="C133" s="108"/>
      <c r="D133" s="108"/>
      <c r="E133" s="108"/>
      <c r="F133" s="108"/>
      <c r="G133" s="195">
        <f>VLOOKUP(E133,別表３!$B$9:$I$14,6,FALSE)</f>
        <v>0</v>
      </c>
      <c r="H133" s="195">
        <f>VLOOKUP($F133,別表３!$B$9:$I$14,6,FALSE)</f>
        <v>0</v>
      </c>
      <c r="I133" s="195">
        <f>VLOOKUP($F133,別表３!$B$9:$I$14,6,FALSE)</f>
        <v>0</v>
      </c>
      <c r="J133" s="195">
        <f>IF(F133=5,別表２!$E$2,0)</f>
        <v>0</v>
      </c>
      <c r="K133" s="195">
        <f>VLOOKUP($F133,別表３!$B$9:$I$14,4,FALSE)</f>
        <v>0</v>
      </c>
      <c r="L133" s="240" t="str">
        <f>IF(F133="","",VLOOKUP(F133,別表３!$B$9:$D$14,3,FALSE))</f>
        <v/>
      </c>
      <c r="M133" s="98"/>
      <c r="N133" s="98"/>
      <c r="O133" s="241">
        <f t="shared" si="15"/>
        <v>0</v>
      </c>
      <c r="P133" s="7">
        <f t="shared" ref="P133:P503" si="16">IF(E133=5,G133,0)</f>
        <v>0</v>
      </c>
      <c r="Q133" s="7">
        <f t="shared" si="11"/>
        <v>0</v>
      </c>
      <c r="R133" s="7">
        <f t="shared" si="12"/>
        <v>0</v>
      </c>
      <c r="S133" s="7" t="str">
        <f t="shared" si="9"/>
        <v/>
      </c>
      <c r="T133" s="7" t="str">
        <f t="shared" si="9"/>
        <v/>
      </c>
    </row>
    <row r="134" spans="1:20" s="223" customFormat="1" ht="15.95" hidden="1" customHeight="1">
      <c r="A134" s="239" t="s">
        <v>1278</v>
      </c>
      <c r="B134" s="105"/>
      <c r="C134" s="108"/>
      <c r="D134" s="108"/>
      <c r="E134" s="108"/>
      <c r="F134" s="108"/>
      <c r="G134" s="195">
        <f>VLOOKUP(E134,別表３!$B$9:$I$14,6,FALSE)</f>
        <v>0</v>
      </c>
      <c r="H134" s="195">
        <f>VLOOKUP($F134,別表３!$B$9:$I$14,6,FALSE)</f>
        <v>0</v>
      </c>
      <c r="I134" s="195">
        <f>VLOOKUP($F134,別表３!$B$9:$I$14,6,FALSE)</f>
        <v>0</v>
      </c>
      <c r="J134" s="195">
        <f>IF(F134=5,別表２!$E$2,0)</f>
        <v>0</v>
      </c>
      <c r="K134" s="195">
        <f>VLOOKUP($F134,別表３!$B$9:$I$14,4,FALSE)</f>
        <v>0</v>
      </c>
      <c r="L134" s="240" t="str">
        <f>IF(F134="","",VLOOKUP(F134,別表３!$B$9:$D$14,3,FALSE))</f>
        <v/>
      </c>
      <c r="M134" s="98"/>
      <c r="N134" s="98"/>
      <c r="O134" s="241">
        <f t="shared" si="15"/>
        <v>0</v>
      </c>
      <c r="P134" s="7">
        <f t="shared" si="16"/>
        <v>0</v>
      </c>
      <c r="Q134" s="7">
        <f t="shared" si="11"/>
        <v>0</v>
      </c>
      <c r="R134" s="7">
        <f t="shared" si="12"/>
        <v>0</v>
      </c>
      <c r="S134" s="7" t="str">
        <f t="shared" si="9"/>
        <v/>
      </c>
      <c r="T134" s="7" t="str">
        <f t="shared" si="9"/>
        <v/>
      </c>
    </row>
    <row r="135" spans="1:20" s="223" customFormat="1" ht="15.95" hidden="1" customHeight="1">
      <c r="A135" s="239" t="s">
        <v>1279</v>
      </c>
      <c r="B135" s="105"/>
      <c r="C135" s="110"/>
      <c r="D135" s="110"/>
      <c r="E135" s="108"/>
      <c r="F135" s="108"/>
      <c r="G135" s="195">
        <f>VLOOKUP(E135,別表３!$B$9:$I$14,6,FALSE)</f>
        <v>0</v>
      </c>
      <c r="H135" s="195">
        <f>VLOOKUP($F135,別表３!$B$9:$I$14,6,FALSE)</f>
        <v>0</v>
      </c>
      <c r="I135" s="195">
        <f>VLOOKUP($F135,別表３!$B$9:$I$14,6,FALSE)</f>
        <v>0</v>
      </c>
      <c r="J135" s="195">
        <f>IF(F135=5,別表２!$E$2,0)</f>
        <v>0</v>
      </c>
      <c r="K135" s="195">
        <f>VLOOKUP($F135,別表３!$B$9:$I$14,4,FALSE)</f>
        <v>0</v>
      </c>
      <c r="L135" s="240" t="str">
        <f>IF(F135="","",VLOOKUP(F135,別表３!$B$9:$D$14,3,FALSE))</f>
        <v/>
      </c>
      <c r="M135" s="98"/>
      <c r="N135" s="98"/>
      <c r="O135" s="241">
        <f t="shared" si="15"/>
        <v>0</v>
      </c>
      <c r="P135" s="7">
        <f t="shared" si="16"/>
        <v>0</v>
      </c>
      <c r="Q135" s="7">
        <f t="shared" si="11"/>
        <v>0</v>
      </c>
      <c r="R135" s="7">
        <f t="shared" si="12"/>
        <v>0</v>
      </c>
      <c r="S135" s="7" t="str">
        <f t="shared" si="9"/>
        <v/>
      </c>
      <c r="T135" s="7" t="str">
        <f t="shared" si="9"/>
        <v/>
      </c>
    </row>
    <row r="136" spans="1:20" s="223" customFormat="1" ht="15.95" hidden="1" customHeight="1">
      <c r="A136" s="239" t="s">
        <v>1280</v>
      </c>
      <c r="B136" s="105"/>
      <c r="C136" s="108"/>
      <c r="D136" s="108"/>
      <c r="E136" s="108"/>
      <c r="F136" s="108"/>
      <c r="G136" s="195">
        <f>VLOOKUP(E136,別表３!$B$9:$I$14,6,FALSE)</f>
        <v>0</v>
      </c>
      <c r="H136" s="195">
        <f>VLOOKUP($F136,別表３!$B$9:$I$14,6,FALSE)</f>
        <v>0</v>
      </c>
      <c r="I136" s="195">
        <f>VLOOKUP($F136,別表３!$B$9:$I$14,6,FALSE)</f>
        <v>0</v>
      </c>
      <c r="J136" s="195">
        <f>IF(F136=5,別表２!$E$2,0)</f>
        <v>0</v>
      </c>
      <c r="K136" s="195">
        <f>VLOOKUP($F136,別表３!$B$9:$I$14,4,FALSE)</f>
        <v>0</v>
      </c>
      <c r="L136" s="240" t="str">
        <f>IF(F136="","",VLOOKUP(F136,別表３!$B$9:$D$14,3,FALSE))</f>
        <v/>
      </c>
      <c r="M136" s="98"/>
      <c r="N136" s="98"/>
      <c r="O136" s="241">
        <f t="shared" si="15"/>
        <v>0</v>
      </c>
      <c r="P136" s="7">
        <f t="shared" si="16"/>
        <v>0</v>
      </c>
      <c r="Q136" s="7">
        <f t="shared" si="11"/>
        <v>0</v>
      </c>
      <c r="R136" s="7">
        <f t="shared" si="12"/>
        <v>0</v>
      </c>
      <c r="S136" s="7" t="str">
        <f t="shared" si="9"/>
        <v/>
      </c>
      <c r="T136" s="7" t="str">
        <f t="shared" si="9"/>
        <v/>
      </c>
    </row>
    <row r="137" spans="1:20" ht="15.95" hidden="1" customHeight="1">
      <c r="A137" s="239" t="s">
        <v>1281</v>
      </c>
      <c r="B137" s="105"/>
      <c r="C137" s="108"/>
      <c r="D137" s="108"/>
      <c r="E137" s="109"/>
      <c r="F137" s="109"/>
      <c r="G137" s="195">
        <f>VLOOKUP(E137,別表３!$B$9:$I$14,6,FALSE)</f>
        <v>0</v>
      </c>
      <c r="H137" s="195">
        <f>VLOOKUP($F137,別表３!$B$9:$I$14,6,FALSE)</f>
        <v>0</v>
      </c>
      <c r="I137" s="195">
        <f>VLOOKUP($F137,別表３!$B$9:$I$14,6,FALSE)</f>
        <v>0</v>
      </c>
      <c r="J137" s="195">
        <f>IF(F137=5,別表２!$E$2,0)</f>
        <v>0</v>
      </c>
      <c r="K137" s="195">
        <f>VLOOKUP($F137,別表３!$B$9:$I$14,4,FALSE)</f>
        <v>0</v>
      </c>
      <c r="L137" s="240" t="str">
        <f>IF(F137="","",VLOOKUP(F137,別表３!$B$9:$D$14,3,FALSE))</f>
        <v/>
      </c>
      <c r="M137" s="98"/>
      <c r="N137" s="98"/>
      <c r="O137" s="241">
        <f t="shared" si="15"/>
        <v>0</v>
      </c>
      <c r="P137" s="7">
        <f t="shared" si="16"/>
        <v>0</v>
      </c>
      <c r="Q137" s="7">
        <f t="shared" si="11"/>
        <v>0</v>
      </c>
      <c r="R137" s="7">
        <f t="shared" si="12"/>
        <v>0</v>
      </c>
      <c r="S137" s="7" t="str">
        <f t="shared" si="9"/>
        <v/>
      </c>
      <c r="T137" s="7" t="str">
        <f t="shared" si="9"/>
        <v/>
      </c>
    </row>
    <row r="138" spans="1:20" ht="15.95" hidden="1" customHeight="1">
      <c r="A138" s="239" t="s">
        <v>1282</v>
      </c>
      <c r="B138" s="105"/>
      <c r="C138" s="108"/>
      <c r="D138" s="108"/>
      <c r="E138" s="109"/>
      <c r="F138" s="109"/>
      <c r="G138" s="195">
        <f>VLOOKUP(E138,別表３!$B$9:$I$14,6,FALSE)</f>
        <v>0</v>
      </c>
      <c r="H138" s="195">
        <f>VLOOKUP($F138,別表３!$B$9:$I$14,6,FALSE)</f>
        <v>0</v>
      </c>
      <c r="I138" s="195">
        <f>VLOOKUP($F138,別表３!$B$9:$I$14,6,FALSE)</f>
        <v>0</v>
      </c>
      <c r="J138" s="195">
        <f>IF(F138=5,別表２!$E$2,0)</f>
        <v>0</v>
      </c>
      <c r="K138" s="195">
        <f>VLOOKUP($F138,別表３!$B$9:$I$14,4,FALSE)</f>
        <v>0</v>
      </c>
      <c r="L138" s="240" t="str">
        <f>IF(F138="","",VLOOKUP(F138,別表３!$B$9:$D$14,3,FALSE))</f>
        <v/>
      </c>
      <c r="M138" s="98"/>
      <c r="N138" s="98"/>
      <c r="O138" s="241">
        <f t="shared" si="15"/>
        <v>0</v>
      </c>
      <c r="P138" s="7">
        <f t="shared" si="16"/>
        <v>0</v>
      </c>
      <c r="Q138" s="7">
        <f t="shared" si="11"/>
        <v>0</v>
      </c>
      <c r="R138" s="7">
        <f t="shared" si="12"/>
        <v>0</v>
      </c>
      <c r="S138" s="7" t="str">
        <f t="shared" si="9"/>
        <v/>
      </c>
      <c r="T138" s="7" t="str">
        <f t="shared" si="9"/>
        <v/>
      </c>
    </row>
    <row r="139" spans="1:20" ht="15.95" hidden="1" customHeight="1">
      <c r="A139" s="239" t="s">
        <v>1283</v>
      </c>
      <c r="B139" s="105"/>
      <c r="C139" s="108"/>
      <c r="D139" s="108"/>
      <c r="E139" s="109"/>
      <c r="F139" s="109"/>
      <c r="G139" s="195">
        <f>VLOOKUP(E139,別表３!$B$9:$I$14,6,FALSE)</f>
        <v>0</v>
      </c>
      <c r="H139" s="195">
        <f>VLOOKUP($F139,別表３!$B$9:$I$14,6,FALSE)</f>
        <v>0</v>
      </c>
      <c r="I139" s="195">
        <f>VLOOKUP($F139,別表３!$B$9:$I$14,6,FALSE)</f>
        <v>0</v>
      </c>
      <c r="J139" s="195">
        <f>IF(F139=5,別表２!$E$2,0)</f>
        <v>0</v>
      </c>
      <c r="K139" s="195">
        <f>VLOOKUP($F139,別表３!$B$9:$I$14,4,FALSE)</f>
        <v>0</v>
      </c>
      <c r="L139" s="240" t="str">
        <f>IF(F139="","",VLOOKUP(F139,別表３!$B$9:$D$14,3,FALSE))</f>
        <v/>
      </c>
      <c r="M139" s="98"/>
      <c r="N139" s="98"/>
      <c r="O139" s="241">
        <f t="shared" si="15"/>
        <v>0</v>
      </c>
      <c r="P139" s="7">
        <f t="shared" si="16"/>
        <v>0</v>
      </c>
      <c r="Q139" s="7">
        <f t="shared" si="11"/>
        <v>0</v>
      </c>
      <c r="R139" s="7">
        <f t="shared" si="12"/>
        <v>0</v>
      </c>
      <c r="S139" s="7" t="str">
        <f t="shared" si="9"/>
        <v/>
      </c>
      <c r="T139" s="7" t="str">
        <f t="shared" si="9"/>
        <v/>
      </c>
    </row>
    <row r="140" spans="1:20" ht="15.95" hidden="1" customHeight="1">
      <c r="A140" s="239" t="s">
        <v>1284</v>
      </c>
      <c r="B140" s="105"/>
      <c r="C140" s="108"/>
      <c r="D140" s="108"/>
      <c r="E140" s="109"/>
      <c r="F140" s="109"/>
      <c r="G140" s="195">
        <f>VLOOKUP(E140,別表３!$B$9:$I$14,6,FALSE)</f>
        <v>0</v>
      </c>
      <c r="H140" s="195">
        <f>VLOOKUP($F140,別表３!$B$9:$I$14,6,FALSE)</f>
        <v>0</v>
      </c>
      <c r="I140" s="195">
        <f>VLOOKUP($F140,別表３!$B$9:$I$14,6,FALSE)</f>
        <v>0</v>
      </c>
      <c r="J140" s="195">
        <f>IF(F140=5,別表２!$E$2,0)</f>
        <v>0</v>
      </c>
      <c r="K140" s="195">
        <f>VLOOKUP($F140,別表３!$B$9:$I$14,4,FALSE)</f>
        <v>0</v>
      </c>
      <c r="L140" s="240" t="str">
        <f>IF(F140="","",VLOOKUP(F140,別表３!$B$9:$D$14,3,FALSE))</f>
        <v/>
      </c>
      <c r="M140" s="98"/>
      <c r="N140" s="98"/>
      <c r="O140" s="241">
        <f t="shared" si="15"/>
        <v>0</v>
      </c>
      <c r="P140" s="7">
        <f t="shared" si="16"/>
        <v>0</v>
      </c>
      <c r="Q140" s="7">
        <f t="shared" si="11"/>
        <v>0</v>
      </c>
      <c r="R140" s="7">
        <f t="shared" si="12"/>
        <v>0</v>
      </c>
      <c r="S140" s="7" t="str">
        <f t="shared" si="9"/>
        <v/>
      </c>
      <c r="T140" s="7" t="str">
        <f t="shared" si="9"/>
        <v/>
      </c>
    </row>
    <row r="141" spans="1:20" ht="15.95" hidden="1" customHeight="1">
      <c r="A141" s="239" t="s">
        <v>1285</v>
      </c>
      <c r="B141" s="105"/>
      <c r="C141" s="108"/>
      <c r="D141" s="108"/>
      <c r="E141" s="109"/>
      <c r="F141" s="109"/>
      <c r="G141" s="195">
        <f>VLOOKUP(E141,別表３!$B$9:$I$14,6,FALSE)</f>
        <v>0</v>
      </c>
      <c r="H141" s="195">
        <f>VLOOKUP($F141,別表３!$B$9:$I$14,6,FALSE)</f>
        <v>0</v>
      </c>
      <c r="I141" s="195">
        <f>VLOOKUP($F141,別表３!$B$9:$I$14,6,FALSE)</f>
        <v>0</v>
      </c>
      <c r="J141" s="195">
        <f>IF(F141=5,別表２!$E$2,0)</f>
        <v>0</v>
      </c>
      <c r="K141" s="195">
        <f>VLOOKUP($F141,別表３!$B$9:$I$14,4,FALSE)</f>
        <v>0</v>
      </c>
      <c r="L141" s="240" t="str">
        <f>IF(F141="","",VLOOKUP(F141,別表３!$B$9:$D$14,3,FALSE))</f>
        <v/>
      </c>
      <c r="M141" s="98"/>
      <c r="N141" s="98"/>
      <c r="O141" s="241">
        <f t="shared" si="15"/>
        <v>0</v>
      </c>
      <c r="P141" s="7">
        <f t="shared" si="16"/>
        <v>0</v>
      </c>
      <c r="Q141" s="7">
        <f t="shared" si="11"/>
        <v>0</v>
      </c>
      <c r="R141" s="7">
        <f t="shared" si="12"/>
        <v>0</v>
      </c>
      <c r="S141" s="7" t="str">
        <f t="shared" si="9"/>
        <v/>
      </c>
      <c r="T141" s="7" t="str">
        <f t="shared" si="9"/>
        <v/>
      </c>
    </row>
    <row r="142" spans="1:20" ht="15.95" hidden="1" customHeight="1">
      <c r="A142" s="239" t="s">
        <v>1286</v>
      </c>
      <c r="B142" s="105"/>
      <c r="C142" s="108"/>
      <c r="D142" s="108"/>
      <c r="E142" s="109"/>
      <c r="F142" s="109"/>
      <c r="G142" s="195">
        <f>VLOOKUP(E142,別表３!$B$9:$I$14,6,FALSE)</f>
        <v>0</v>
      </c>
      <c r="H142" s="195">
        <f>VLOOKUP($F142,別表３!$B$9:$I$14,6,FALSE)</f>
        <v>0</v>
      </c>
      <c r="I142" s="195">
        <f>VLOOKUP($F142,別表３!$B$9:$I$14,6,FALSE)</f>
        <v>0</v>
      </c>
      <c r="J142" s="195">
        <f>IF(F142=5,別表２!$E$2,0)</f>
        <v>0</v>
      </c>
      <c r="K142" s="195">
        <f>VLOOKUP($F142,別表３!$B$9:$I$14,4,FALSE)</f>
        <v>0</v>
      </c>
      <c r="L142" s="240" t="str">
        <f>IF(F142="","",VLOOKUP(F142,別表３!$B$9:$D$14,3,FALSE))</f>
        <v/>
      </c>
      <c r="M142" s="98"/>
      <c r="N142" s="98"/>
      <c r="O142" s="241">
        <f t="shared" si="15"/>
        <v>0</v>
      </c>
      <c r="P142" s="7">
        <f t="shared" si="16"/>
        <v>0</v>
      </c>
      <c r="Q142" s="7">
        <f t="shared" si="11"/>
        <v>0</v>
      </c>
      <c r="R142" s="7">
        <f t="shared" si="12"/>
        <v>0</v>
      </c>
      <c r="S142" s="7" t="str">
        <f t="shared" si="9"/>
        <v/>
      </c>
      <c r="T142" s="7" t="str">
        <f t="shared" si="9"/>
        <v/>
      </c>
    </row>
    <row r="143" spans="1:20" ht="15.95" hidden="1" customHeight="1">
      <c r="A143" s="239" t="s">
        <v>1287</v>
      </c>
      <c r="B143" s="105"/>
      <c r="C143" s="109"/>
      <c r="D143" s="109"/>
      <c r="E143" s="109"/>
      <c r="F143" s="109"/>
      <c r="G143" s="195">
        <f>VLOOKUP(E143,別表３!$B$9:$I$14,6,FALSE)</f>
        <v>0</v>
      </c>
      <c r="H143" s="195">
        <f>VLOOKUP($F143,別表３!$B$9:$I$14,6,FALSE)</f>
        <v>0</v>
      </c>
      <c r="I143" s="195">
        <f>VLOOKUP($F143,別表３!$B$9:$I$14,6,FALSE)</f>
        <v>0</v>
      </c>
      <c r="J143" s="195">
        <f>IF(F143=5,別表２!$E$2,0)</f>
        <v>0</v>
      </c>
      <c r="K143" s="195">
        <f>VLOOKUP($F143,別表３!$B$9:$I$14,4,FALSE)</f>
        <v>0</v>
      </c>
      <c r="L143" s="240" t="str">
        <f>IF(F143="","",VLOOKUP(F143,別表３!$B$9:$D$14,3,FALSE))</f>
        <v/>
      </c>
      <c r="M143" s="98"/>
      <c r="N143" s="98"/>
      <c r="O143" s="241">
        <f t="shared" si="15"/>
        <v>0</v>
      </c>
      <c r="P143" s="7">
        <f t="shared" si="16"/>
        <v>0</v>
      </c>
      <c r="Q143" s="7">
        <f t="shared" si="11"/>
        <v>0</v>
      </c>
      <c r="R143" s="7">
        <f t="shared" si="12"/>
        <v>0</v>
      </c>
      <c r="S143" s="7" t="str">
        <f t="shared" si="9"/>
        <v/>
      </c>
      <c r="T143" s="7" t="str">
        <f t="shared" si="9"/>
        <v/>
      </c>
    </row>
    <row r="144" spans="1:20" ht="15.95" hidden="1" customHeight="1">
      <c r="A144" s="239" t="s">
        <v>1288</v>
      </c>
      <c r="B144" s="105"/>
      <c r="C144" s="109"/>
      <c r="D144" s="109"/>
      <c r="E144" s="109"/>
      <c r="F144" s="109"/>
      <c r="G144" s="195">
        <f>VLOOKUP(E144,別表３!$B$9:$I$14,6,FALSE)</f>
        <v>0</v>
      </c>
      <c r="H144" s="195">
        <f>VLOOKUP($F144,別表３!$B$9:$I$14,6,FALSE)</f>
        <v>0</v>
      </c>
      <c r="I144" s="195">
        <f>VLOOKUP($F144,別表３!$B$9:$I$14,6,FALSE)</f>
        <v>0</v>
      </c>
      <c r="J144" s="195">
        <f>IF(F144=5,別表２!$E$2,0)</f>
        <v>0</v>
      </c>
      <c r="K144" s="195">
        <f>VLOOKUP($F144,別表３!$B$9:$I$14,4,FALSE)</f>
        <v>0</v>
      </c>
      <c r="L144" s="240" t="str">
        <f>IF(F144="","",VLOOKUP(F144,別表３!$B$9:$D$14,3,FALSE))</f>
        <v/>
      </c>
      <c r="M144" s="98"/>
      <c r="N144" s="98"/>
      <c r="O144" s="241">
        <f t="shared" si="15"/>
        <v>0</v>
      </c>
      <c r="P144" s="7">
        <f t="shared" si="16"/>
        <v>0</v>
      </c>
      <c r="Q144" s="7">
        <f t="shared" si="11"/>
        <v>0</v>
      </c>
      <c r="R144" s="7">
        <f t="shared" si="12"/>
        <v>0</v>
      </c>
      <c r="S144" s="7" t="str">
        <f t="shared" si="9"/>
        <v/>
      </c>
      <c r="T144" s="7" t="str">
        <f t="shared" si="9"/>
        <v/>
      </c>
    </row>
    <row r="145" spans="1:20" ht="15.95" hidden="1" customHeight="1">
      <c r="A145" s="239" t="s">
        <v>1289</v>
      </c>
      <c r="B145" s="105"/>
      <c r="C145" s="109"/>
      <c r="D145" s="109"/>
      <c r="E145" s="109"/>
      <c r="F145" s="109"/>
      <c r="G145" s="195">
        <f>VLOOKUP(E145,別表３!$B$9:$I$14,6,FALSE)</f>
        <v>0</v>
      </c>
      <c r="H145" s="195">
        <f>VLOOKUP($F145,別表３!$B$9:$I$14,6,FALSE)</f>
        <v>0</v>
      </c>
      <c r="I145" s="195">
        <f>VLOOKUP($F145,別表３!$B$9:$I$14,6,FALSE)</f>
        <v>0</v>
      </c>
      <c r="J145" s="195">
        <f>IF(F145=5,別表２!$E$2,0)</f>
        <v>0</v>
      </c>
      <c r="K145" s="195">
        <f>VLOOKUP($F145,別表３!$B$9:$I$14,4,FALSE)</f>
        <v>0</v>
      </c>
      <c r="L145" s="240" t="str">
        <f>IF(F145="","",VLOOKUP(F145,別表３!$B$9:$D$14,3,FALSE))</f>
        <v/>
      </c>
      <c r="M145" s="98"/>
      <c r="N145" s="98"/>
      <c r="O145" s="241">
        <f t="shared" si="15"/>
        <v>0</v>
      </c>
      <c r="P145" s="7">
        <f t="shared" si="16"/>
        <v>0</v>
      </c>
      <c r="Q145" s="7">
        <f t="shared" si="11"/>
        <v>0</v>
      </c>
      <c r="R145" s="7">
        <f t="shared" si="12"/>
        <v>0</v>
      </c>
      <c r="S145" s="7" t="str">
        <f t="shared" si="9"/>
        <v/>
      </c>
      <c r="T145" s="7" t="str">
        <f t="shared" si="9"/>
        <v/>
      </c>
    </row>
    <row r="146" spans="1:20" ht="15.95" hidden="1" customHeight="1">
      <c r="A146" s="239" t="s">
        <v>1290</v>
      </c>
      <c r="B146" s="105"/>
      <c r="C146" s="109"/>
      <c r="D146" s="109"/>
      <c r="E146" s="109"/>
      <c r="F146" s="109"/>
      <c r="G146" s="195">
        <f>VLOOKUP(E146,別表３!$B$9:$I$14,6,FALSE)</f>
        <v>0</v>
      </c>
      <c r="H146" s="195">
        <f>VLOOKUP($F146,別表３!$B$9:$I$14,6,FALSE)</f>
        <v>0</v>
      </c>
      <c r="I146" s="195">
        <f>VLOOKUP($F146,別表３!$B$9:$I$14,6,FALSE)</f>
        <v>0</v>
      </c>
      <c r="J146" s="195">
        <f>IF(F146=5,別表２!$E$2,0)</f>
        <v>0</v>
      </c>
      <c r="K146" s="195">
        <f>VLOOKUP($F146,別表３!$B$9:$I$14,4,FALSE)</f>
        <v>0</v>
      </c>
      <c r="L146" s="240" t="str">
        <f>IF(F146="","",VLOOKUP(F146,別表３!$B$9:$D$14,3,FALSE))</f>
        <v/>
      </c>
      <c r="M146" s="98"/>
      <c r="N146" s="98"/>
      <c r="O146" s="241">
        <f t="shared" si="15"/>
        <v>0</v>
      </c>
      <c r="P146" s="7">
        <f t="shared" si="16"/>
        <v>0</v>
      </c>
      <c r="Q146" s="7">
        <f t="shared" si="11"/>
        <v>0</v>
      </c>
      <c r="R146" s="7">
        <f t="shared" si="12"/>
        <v>0</v>
      </c>
      <c r="S146" s="7" t="str">
        <f t="shared" si="9"/>
        <v/>
      </c>
      <c r="T146" s="7" t="str">
        <f t="shared" si="9"/>
        <v/>
      </c>
    </row>
    <row r="147" spans="1:20" ht="15.95" hidden="1" customHeight="1">
      <c r="A147" s="239" t="s">
        <v>1291</v>
      </c>
      <c r="B147" s="105"/>
      <c r="C147" s="109"/>
      <c r="D147" s="109"/>
      <c r="E147" s="109"/>
      <c r="F147" s="109"/>
      <c r="G147" s="195">
        <f>VLOOKUP(E147,別表３!$B$9:$I$14,6,FALSE)</f>
        <v>0</v>
      </c>
      <c r="H147" s="195">
        <f>VLOOKUP($F147,別表３!$B$9:$I$14,6,FALSE)</f>
        <v>0</v>
      </c>
      <c r="I147" s="195">
        <f>VLOOKUP($F147,別表３!$B$9:$I$14,6,FALSE)</f>
        <v>0</v>
      </c>
      <c r="J147" s="195">
        <f>IF(F147=5,別表２!$E$2,0)</f>
        <v>0</v>
      </c>
      <c r="K147" s="195">
        <f>VLOOKUP($F147,別表３!$B$9:$I$14,4,FALSE)</f>
        <v>0</v>
      </c>
      <c r="L147" s="240" t="str">
        <f>IF(F147="","",VLOOKUP(F147,別表３!$B$9:$D$14,3,FALSE))</f>
        <v/>
      </c>
      <c r="M147" s="98"/>
      <c r="N147" s="98"/>
      <c r="O147" s="241">
        <f t="shared" si="15"/>
        <v>0</v>
      </c>
      <c r="P147" s="7">
        <f t="shared" si="16"/>
        <v>0</v>
      </c>
      <c r="Q147" s="7">
        <f t="shared" ref="Q147:Q401" si="17">IF(F147=5,O147-G147,0)</f>
        <v>0</v>
      </c>
      <c r="R147" s="7">
        <f t="shared" ref="R147:R401" si="18">SUM(P147:Q147)</f>
        <v>0</v>
      </c>
      <c r="S147" s="7" t="str">
        <f t="shared" si="9"/>
        <v/>
      </c>
      <c r="T147" s="7" t="str">
        <f t="shared" si="9"/>
        <v/>
      </c>
    </row>
    <row r="148" spans="1:20" ht="15.95" hidden="1" customHeight="1">
      <c r="A148" s="239" t="s">
        <v>1292</v>
      </c>
      <c r="B148" s="105"/>
      <c r="C148" s="108"/>
      <c r="D148" s="108"/>
      <c r="E148" s="109"/>
      <c r="F148" s="109"/>
      <c r="G148" s="195">
        <f>VLOOKUP(E148,別表３!$B$9:$I$14,6,FALSE)</f>
        <v>0</v>
      </c>
      <c r="H148" s="195">
        <f>VLOOKUP($F148,別表３!$B$9:$I$14,6,FALSE)</f>
        <v>0</v>
      </c>
      <c r="I148" s="195">
        <f>VLOOKUP($F148,別表３!$B$9:$I$14,6,FALSE)</f>
        <v>0</v>
      </c>
      <c r="J148" s="195">
        <f>IF(F148=5,別表２!$E$2,0)</f>
        <v>0</v>
      </c>
      <c r="K148" s="195">
        <f>VLOOKUP($F148,別表３!$B$9:$I$14,4,FALSE)</f>
        <v>0</v>
      </c>
      <c r="L148" s="240" t="str">
        <f>IF(F148="","",VLOOKUP(F148,別表３!$B$9:$D$14,3,FALSE))</f>
        <v/>
      </c>
      <c r="M148" s="98"/>
      <c r="N148" s="98"/>
      <c r="O148" s="241">
        <f t="shared" si="15"/>
        <v>0</v>
      </c>
      <c r="P148" s="7">
        <f t="shared" si="16"/>
        <v>0</v>
      </c>
      <c r="Q148" s="7">
        <f t="shared" si="17"/>
        <v>0</v>
      </c>
      <c r="R148" s="7">
        <f t="shared" si="18"/>
        <v>0</v>
      </c>
      <c r="S148" s="7" t="str">
        <f t="shared" si="9"/>
        <v/>
      </c>
      <c r="T148" s="7" t="str">
        <f t="shared" si="9"/>
        <v/>
      </c>
    </row>
    <row r="149" spans="1:20" ht="15.95" hidden="1" customHeight="1">
      <c r="A149" s="239" t="s">
        <v>1293</v>
      </c>
      <c r="B149" s="105"/>
      <c r="C149" s="108"/>
      <c r="D149" s="108"/>
      <c r="E149" s="109"/>
      <c r="F149" s="109"/>
      <c r="G149" s="195">
        <f>VLOOKUP(E149,別表３!$B$9:$I$14,6,FALSE)</f>
        <v>0</v>
      </c>
      <c r="H149" s="195">
        <f>VLOOKUP($F149,別表３!$B$9:$I$14,6,FALSE)</f>
        <v>0</v>
      </c>
      <c r="I149" s="195">
        <f>VLOOKUP($F149,別表３!$B$9:$I$14,6,FALSE)</f>
        <v>0</v>
      </c>
      <c r="J149" s="195">
        <f>IF(F149=5,別表２!$E$2,0)</f>
        <v>0</v>
      </c>
      <c r="K149" s="195">
        <f>VLOOKUP($F149,別表３!$B$9:$I$14,4,FALSE)</f>
        <v>0</v>
      </c>
      <c r="L149" s="240" t="str">
        <f>IF(F149="","",VLOOKUP(F149,別表３!$B$9:$D$14,3,FALSE))</f>
        <v/>
      </c>
      <c r="M149" s="98"/>
      <c r="N149" s="98"/>
      <c r="O149" s="241">
        <f t="shared" si="15"/>
        <v>0</v>
      </c>
      <c r="P149" s="7">
        <f t="shared" si="16"/>
        <v>0</v>
      </c>
      <c r="Q149" s="7">
        <f t="shared" si="17"/>
        <v>0</v>
      </c>
      <c r="R149" s="7">
        <f t="shared" si="18"/>
        <v>0</v>
      </c>
      <c r="S149" s="7" t="str">
        <f t="shared" si="9"/>
        <v/>
      </c>
      <c r="T149" s="7" t="str">
        <f t="shared" si="9"/>
        <v/>
      </c>
    </row>
    <row r="150" spans="1:20" ht="15.95" hidden="1" customHeight="1">
      <c r="A150" s="239" t="s">
        <v>1294</v>
      </c>
      <c r="B150" s="105"/>
      <c r="C150" s="108"/>
      <c r="D150" s="108"/>
      <c r="E150" s="109"/>
      <c r="F150" s="109"/>
      <c r="G150" s="195">
        <f>VLOOKUP(E150,別表３!$B$9:$I$14,6,FALSE)</f>
        <v>0</v>
      </c>
      <c r="H150" s="195">
        <f>VLOOKUP($F150,別表３!$B$9:$I$14,6,FALSE)</f>
        <v>0</v>
      </c>
      <c r="I150" s="195">
        <f>VLOOKUP($F150,別表３!$B$9:$I$14,6,FALSE)</f>
        <v>0</v>
      </c>
      <c r="J150" s="195">
        <f>IF(F150=5,別表２!$E$2,0)</f>
        <v>0</v>
      </c>
      <c r="K150" s="195">
        <f>VLOOKUP($F150,別表３!$B$9:$I$14,4,FALSE)</f>
        <v>0</v>
      </c>
      <c r="L150" s="240" t="str">
        <f>IF(F150="","",VLOOKUP(F150,別表３!$B$9:$D$14,3,FALSE))</f>
        <v/>
      </c>
      <c r="M150" s="98"/>
      <c r="N150" s="98"/>
      <c r="O150" s="241">
        <f t="shared" si="15"/>
        <v>0</v>
      </c>
      <c r="P150" s="7">
        <f t="shared" si="16"/>
        <v>0</v>
      </c>
      <c r="Q150" s="7">
        <f t="shared" si="17"/>
        <v>0</v>
      </c>
      <c r="R150" s="7">
        <f t="shared" si="18"/>
        <v>0</v>
      </c>
      <c r="S150" s="7" t="str">
        <f t="shared" si="9"/>
        <v/>
      </c>
      <c r="T150" s="7" t="str">
        <f t="shared" si="9"/>
        <v/>
      </c>
    </row>
    <row r="151" spans="1:20" ht="15.95" hidden="1" customHeight="1">
      <c r="A151" s="239" t="s">
        <v>1295</v>
      </c>
      <c r="B151" s="105"/>
      <c r="C151" s="108"/>
      <c r="D151" s="108"/>
      <c r="E151" s="109"/>
      <c r="F151" s="109"/>
      <c r="G151" s="195">
        <f>VLOOKUP(E151,別表３!$B$9:$I$14,6,FALSE)</f>
        <v>0</v>
      </c>
      <c r="H151" s="195">
        <f>VLOOKUP($F151,別表３!$B$9:$I$14,6,FALSE)</f>
        <v>0</v>
      </c>
      <c r="I151" s="195">
        <f>VLOOKUP($F151,別表３!$B$9:$I$14,6,FALSE)</f>
        <v>0</v>
      </c>
      <c r="J151" s="195">
        <f>IF(F151=5,別表２!$E$2,0)</f>
        <v>0</v>
      </c>
      <c r="K151" s="195">
        <f>VLOOKUP($F151,別表３!$B$9:$I$14,4,FALSE)</f>
        <v>0</v>
      </c>
      <c r="L151" s="240" t="str">
        <f>IF(F151="","",VLOOKUP(F151,別表３!$B$9:$D$14,3,FALSE))</f>
        <v/>
      </c>
      <c r="M151" s="98"/>
      <c r="N151" s="98"/>
      <c r="O151" s="241">
        <f t="shared" si="15"/>
        <v>0</v>
      </c>
      <c r="P151" s="7">
        <f t="shared" si="16"/>
        <v>0</v>
      </c>
      <c r="Q151" s="7">
        <f t="shared" si="17"/>
        <v>0</v>
      </c>
      <c r="R151" s="7">
        <f t="shared" si="18"/>
        <v>0</v>
      </c>
      <c r="S151" s="7" t="str">
        <f t="shared" si="9"/>
        <v/>
      </c>
      <c r="T151" s="7" t="str">
        <f t="shared" si="9"/>
        <v/>
      </c>
    </row>
    <row r="152" spans="1:20" ht="15.95" hidden="1" customHeight="1">
      <c r="A152" s="239" t="s">
        <v>1296</v>
      </c>
      <c r="B152" s="105"/>
      <c r="C152" s="108"/>
      <c r="D152" s="108"/>
      <c r="E152" s="109"/>
      <c r="F152" s="109"/>
      <c r="G152" s="195">
        <f>VLOOKUP(E152,別表３!$B$9:$I$14,6,FALSE)</f>
        <v>0</v>
      </c>
      <c r="H152" s="195">
        <f>VLOOKUP($F152,別表３!$B$9:$I$14,6,FALSE)</f>
        <v>0</v>
      </c>
      <c r="I152" s="195">
        <f>VLOOKUP($F152,別表３!$B$9:$I$14,6,FALSE)</f>
        <v>0</v>
      </c>
      <c r="J152" s="195">
        <f>IF(F152=5,別表２!$E$2,0)</f>
        <v>0</v>
      </c>
      <c r="K152" s="195">
        <f>VLOOKUP($F152,別表３!$B$9:$I$14,4,FALSE)</f>
        <v>0</v>
      </c>
      <c r="L152" s="240" t="str">
        <f>IF(F152="","",VLOOKUP(F152,別表３!$B$9:$D$14,3,FALSE))</f>
        <v/>
      </c>
      <c r="M152" s="98"/>
      <c r="N152" s="98"/>
      <c r="O152" s="241">
        <f t="shared" si="15"/>
        <v>0</v>
      </c>
      <c r="P152" s="7">
        <f t="shared" si="16"/>
        <v>0</v>
      </c>
      <c r="Q152" s="7">
        <f t="shared" si="17"/>
        <v>0</v>
      </c>
      <c r="R152" s="7">
        <f t="shared" si="18"/>
        <v>0</v>
      </c>
      <c r="S152" s="7" t="str">
        <f t="shared" si="9"/>
        <v/>
      </c>
      <c r="T152" s="7" t="str">
        <f t="shared" si="9"/>
        <v/>
      </c>
    </row>
    <row r="153" spans="1:20" ht="15.95" hidden="1" customHeight="1">
      <c r="A153" s="239" t="s">
        <v>1297</v>
      </c>
      <c r="B153" s="105"/>
      <c r="C153" s="108"/>
      <c r="D153" s="108"/>
      <c r="E153" s="109"/>
      <c r="F153" s="109"/>
      <c r="G153" s="195">
        <f>VLOOKUP(E153,別表３!$B$9:$I$14,6,FALSE)</f>
        <v>0</v>
      </c>
      <c r="H153" s="195">
        <f>VLOOKUP($F153,別表３!$B$9:$I$14,6,FALSE)</f>
        <v>0</v>
      </c>
      <c r="I153" s="195">
        <f>VLOOKUP($F153,別表３!$B$9:$I$14,6,FALSE)</f>
        <v>0</v>
      </c>
      <c r="J153" s="195">
        <f>IF(F153=5,別表２!$E$2,0)</f>
        <v>0</v>
      </c>
      <c r="K153" s="195">
        <f>VLOOKUP($F153,別表３!$B$9:$I$14,4,FALSE)</f>
        <v>0</v>
      </c>
      <c r="L153" s="240" t="str">
        <f>IF(F153="","",VLOOKUP(F153,別表３!$B$9:$D$14,3,FALSE))</f>
        <v/>
      </c>
      <c r="M153" s="98"/>
      <c r="N153" s="98"/>
      <c r="O153" s="241">
        <f t="shared" si="15"/>
        <v>0</v>
      </c>
      <c r="P153" s="7">
        <f t="shared" si="16"/>
        <v>0</v>
      </c>
      <c r="Q153" s="7">
        <f t="shared" si="17"/>
        <v>0</v>
      </c>
      <c r="R153" s="7">
        <f t="shared" si="18"/>
        <v>0</v>
      </c>
      <c r="S153" s="7" t="str">
        <f t="shared" si="9"/>
        <v/>
      </c>
      <c r="T153" s="7" t="str">
        <f t="shared" si="9"/>
        <v/>
      </c>
    </row>
    <row r="154" spans="1:20" ht="15.95" hidden="1" customHeight="1">
      <c r="A154" s="239" t="s">
        <v>1298</v>
      </c>
      <c r="B154" s="105"/>
      <c r="C154" s="108"/>
      <c r="D154" s="108"/>
      <c r="E154" s="109"/>
      <c r="F154" s="109"/>
      <c r="G154" s="195">
        <f>VLOOKUP(E154,別表３!$B$9:$I$14,6,FALSE)</f>
        <v>0</v>
      </c>
      <c r="H154" s="195">
        <f>VLOOKUP($F154,別表３!$B$9:$I$14,6,FALSE)</f>
        <v>0</v>
      </c>
      <c r="I154" s="195">
        <f>VLOOKUP($F154,別表３!$B$9:$I$14,6,FALSE)</f>
        <v>0</v>
      </c>
      <c r="J154" s="195">
        <f>IF(F154=5,別表２!$E$2,0)</f>
        <v>0</v>
      </c>
      <c r="K154" s="195">
        <f>VLOOKUP($F154,別表３!$B$9:$I$14,4,FALSE)</f>
        <v>0</v>
      </c>
      <c r="L154" s="240" t="str">
        <f>IF(F154="","",VLOOKUP(F154,別表３!$B$9:$D$14,3,FALSE))</f>
        <v/>
      </c>
      <c r="M154" s="98"/>
      <c r="N154" s="98"/>
      <c r="O154" s="241">
        <f t="shared" si="15"/>
        <v>0</v>
      </c>
      <c r="P154" s="7">
        <f>IF(E154=5,G154,0)</f>
        <v>0</v>
      </c>
      <c r="Q154" s="7">
        <f t="shared" si="17"/>
        <v>0</v>
      </c>
      <c r="R154" s="7">
        <f t="shared" si="18"/>
        <v>0</v>
      </c>
      <c r="S154" s="7" t="str">
        <f t="shared" si="9"/>
        <v/>
      </c>
      <c r="T154" s="7" t="str">
        <f t="shared" si="9"/>
        <v/>
      </c>
    </row>
    <row r="155" spans="1:20" s="223" customFormat="1" ht="15.95" hidden="1" customHeight="1">
      <c r="A155" s="239" t="s">
        <v>1299</v>
      </c>
      <c r="B155" s="105"/>
      <c r="C155" s="108"/>
      <c r="D155" s="108"/>
      <c r="E155" s="108"/>
      <c r="F155" s="108"/>
      <c r="G155" s="195">
        <f>VLOOKUP(E155,別表３!$B$9:$I$14,6,FALSE)</f>
        <v>0</v>
      </c>
      <c r="H155" s="195">
        <f>VLOOKUP($F155,別表３!$B$9:$I$14,6,FALSE)</f>
        <v>0</v>
      </c>
      <c r="I155" s="195">
        <f>VLOOKUP($F155,別表３!$B$9:$I$14,6,FALSE)</f>
        <v>0</v>
      </c>
      <c r="J155" s="195">
        <f>IF(F155=5,別表２!$E$2,0)</f>
        <v>0</v>
      </c>
      <c r="K155" s="195">
        <f>VLOOKUP($F155,別表３!$B$9:$I$14,4,FALSE)</f>
        <v>0</v>
      </c>
      <c r="L155" s="240" t="str">
        <f>IF(F155="","",VLOOKUP(F155,別表３!$B$9:$D$14,3,FALSE))</f>
        <v/>
      </c>
      <c r="M155" s="98"/>
      <c r="N155" s="98"/>
      <c r="O155" s="241">
        <f t="shared" si="15"/>
        <v>0</v>
      </c>
      <c r="P155" s="7">
        <f t="shared" ref="P155:P172" si="19">IF(E155=5,G155,0)</f>
        <v>0</v>
      </c>
      <c r="Q155" s="7">
        <f t="shared" si="17"/>
        <v>0</v>
      </c>
      <c r="R155" s="7">
        <f t="shared" si="18"/>
        <v>0</v>
      </c>
      <c r="S155" s="7" t="str">
        <f t="shared" si="9"/>
        <v/>
      </c>
      <c r="T155" s="7" t="str">
        <f t="shared" si="9"/>
        <v/>
      </c>
    </row>
    <row r="156" spans="1:20" s="223" customFormat="1" ht="15.95" hidden="1" customHeight="1">
      <c r="A156" s="239" t="s">
        <v>1300</v>
      </c>
      <c r="B156" s="105"/>
      <c r="C156" s="108"/>
      <c r="D156" s="108"/>
      <c r="E156" s="108"/>
      <c r="F156" s="108"/>
      <c r="G156" s="195">
        <f>VLOOKUP(E156,別表３!$B$9:$I$14,6,FALSE)</f>
        <v>0</v>
      </c>
      <c r="H156" s="195">
        <f>VLOOKUP($F156,別表３!$B$9:$I$14,6,FALSE)</f>
        <v>0</v>
      </c>
      <c r="I156" s="195">
        <f>VLOOKUP($F156,別表３!$B$9:$I$14,6,FALSE)</f>
        <v>0</v>
      </c>
      <c r="J156" s="195">
        <f>IF(F156=5,別表２!$E$2,0)</f>
        <v>0</v>
      </c>
      <c r="K156" s="195">
        <f>VLOOKUP($F156,別表３!$B$9:$I$14,4,FALSE)</f>
        <v>0</v>
      </c>
      <c r="L156" s="240" t="str">
        <f>IF(F156="","",VLOOKUP(F156,別表３!$B$9:$D$14,3,FALSE))</f>
        <v/>
      </c>
      <c r="M156" s="98"/>
      <c r="N156" s="98"/>
      <c r="O156" s="241">
        <f t="shared" si="15"/>
        <v>0</v>
      </c>
      <c r="P156" s="7">
        <f t="shared" si="19"/>
        <v>0</v>
      </c>
      <c r="Q156" s="7">
        <f t="shared" si="17"/>
        <v>0</v>
      </c>
      <c r="R156" s="7">
        <f t="shared" si="18"/>
        <v>0</v>
      </c>
      <c r="S156" s="7" t="str">
        <f t="shared" si="9"/>
        <v/>
      </c>
      <c r="T156" s="7" t="str">
        <f t="shared" si="9"/>
        <v/>
      </c>
    </row>
    <row r="157" spans="1:20" s="223" customFormat="1" ht="15.95" hidden="1" customHeight="1">
      <c r="A157" s="239" t="s">
        <v>1301</v>
      </c>
      <c r="B157" s="105"/>
      <c r="C157" s="110"/>
      <c r="D157" s="110"/>
      <c r="E157" s="108"/>
      <c r="F157" s="108"/>
      <c r="G157" s="195">
        <f>VLOOKUP(E157,別表３!$B$9:$I$14,6,FALSE)</f>
        <v>0</v>
      </c>
      <c r="H157" s="195">
        <f>VLOOKUP($F157,別表３!$B$9:$I$14,6,FALSE)</f>
        <v>0</v>
      </c>
      <c r="I157" s="195">
        <f>VLOOKUP($F157,別表３!$B$9:$I$14,6,FALSE)</f>
        <v>0</v>
      </c>
      <c r="J157" s="195">
        <f>IF(F157=5,別表２!$E$2,0)</f>
        <v>0</v>
      </c>
      <c r="K157" s="195">
        <f>VLOOKUP($F157,別表３!$B$9:$I$14,4,FALSE)</f>
        <v>0</v>
      </c>
      <c r="L157" s="240" t="str">
        <f>IF(F157="","",VLOOKUP(F157,別表３!$B$9:$D$14,3,FALSE))</f>
        <v/>
      </c>
      <c r="M157" s="98"/>
      <c r="N157" s="98"/>
      <c r="O157" s="241">
        <f t="shared" si="15"/>
        <v>0</v>
      </c>
      <c r="P157" s="7">
        <f t="shared" si="19"/>
        <v>0</v>
      </c>
      <c r="Q157" s="7">
        <f t="shared" si="17"/>
        <v>0</v>
      </c>
      <c r="R157" s="7">
        <f t="shared" si="18"/>
        <v>0</v>
      </c>
      <c r="S157" s="7" t="str">
        <f t="shared" si="9"/>
        <v/>
      </c>
      <c r="T157" s="7" t="str">
        <f t="shared" si="9"/>
        <v/>
      </c>
    </row>
    <row r="158" spans="1:20" s="223" customFormat="1" ht="15.95" hidden="1" customHeight="1">
      <c r="A158" s="239" t="s">
        <v>1302</v>
      </c>
      <c r="B158" s="105"/>
      <c r="C158" s="108"/>
      <c r="D158" s="108"/>
      <c r="E158" s="108"/>
      <c r="F158" s="108"/>
      <c r="G158" s="195">
        <f>VLOOKUP(E158,別表３!$B$9:$I$14,6,FALSE)</f>
        <v>0</v>
      </c>
      <c r="H158" s="195">
        <f>VLOOKUP($F158,別表３!$B$9:$I$14,6,FALSE)</f>
        <v>0</v>
      </c>
      <c r="I158" s="195">
        <f>VLOOKUP($F158,別表３!$B$9:$I$14,6,FALSE)</f>
        <v>0</v>
      </c>
      <c r="J158" s="195">
        <f>IF(F158=5,別表２!$E$2,0)</f>
        <v>0</v>
      </c>
      <c r="K158" s="195">
        <f>VLOOKUP($F158,別表３!$B$9:$I$14,4,FALSE)</f>
        <v>0</v>
      </c>
      <c r="L158" s="240" t="str">
        <f>IF(F158="","",VLOOKUP(F158,別表３!$B$9:$D$14,3,FALSE))</f>
        <v/>
      </c>
      <c r="M158" s="98"/>
      <c r="N158" s="98"/>
      <c r="O158" s="241">
        <f t="shared" si="15"/>
        <v>0</v>
      </c>
      <c r="P158" s="7">
        <f t="shared" si="19"/>
        <v>0</v>
      </c>
      <c r="Q158" s="7">
        <f t="shared" si="17"/>
        <v>0</v>
      </c>
      <c r="R158" s="7">
        <f t="shared" si="18"/>
        <v>0</v>
      </c>
      <c r="S158" s="7" t="str">
        <f t="shared" si="9"/>
        <v/>
      </c>
      <c r="T158" s="7" t="str">
        <f t="shared" si="9"/>
        <v/>
      </c>
    </row>
    <row r="159" spans="1:20" ht="15.95" hidden="1" customHeight="1">
      <c r="A159" s="239" t="s">
        <v>1303</v>
      </c>
      <c r="B159" s="105"/>
      <c r="C159" s="108"/>
      <c r="D159" s="108"/>
      <c r="E159" s="109"/>
      <c r="F159" s="109"/>
      <c r="G159" s="195">
        <f>VLOOKUP(E159,別表３!$B$9:$I$14,6,FALSE)</f>
        <v>0</v>
      </c>
      <c r="H159" s="195">
        <f>VLOOKUP($F159,別表３!$B$9:$I$14,6,FALSE)</f>
        <v>0</v>
      </c>
      <c r="I159" s="195">
        <f>VLOOKUP($F159,別表３!$B$9:$I$14,6,FALSE)</f>
        <v>0</v>
      </c>
      <c r="J159" s="195">
        <f>IF(F159=5,別表２!$E$2,0)</f>
        <v>0</v>
      </c>
      <c r="K159" s="195">
        <f>VLOOKUP($F159,別表３!$B$9:$I$14,4,FALSE)</f>
        <v>0</v>
      </c>
      <c r="L159" s="240" t="str">
        <f>IF(F159="","",VLOOKUP(F159,別表３!$B$9:$D$14,3,FALSE))</f>
        <v/>
      </c>
      <c r="M159" s="98"/>
      <c r="N159" s="98"/>
      <c r="O159" s="241">
        <f t="shared" si="15"/>
        <v>0</v>
      </c>
      <c r="P159" s="7">
        <f t="shared" si="19"/>
        <v>0</v>
      </c>
      <c r="Q159" s="7">
        <f t="shared" si="17"/>
        <v>0</v>
      </c>
      <c r="R159" s="7">
        <f t="shared" si="18"/>
        <v>0</v>
      </c>
      <c r="S159" s="7" t="str">
        <f t="shared" si="9"/>
        <v/>
      </c>
      <c r="T159" s="7" t="str">
        <f t="shared" si="9"/>
        <v/>
      </c>
    </row>
    <row r="160" spans="1:20" ht="15.95" hidden="1" customHeight="1">
      <c r="A160" s="239" t="s">
        <v>1304</v>
      </c>
      <c r="B160" s="105"/>
      <c r="C160" s="108"/>
      <c r="D160" s="108"/>
      <c r="E160" s="109"/>
      <c r="F160" s="109"/>
      <c r="G160" s="195">
        <f>VLOOKUP(E160,別表３!$B$9:$I$14,6,FALSE)</f>
        <v>0</v>
      </c>
      <c r="H160" s="195">
        <f>VLOOKUP($F160,別表３!$B$9:$I$14,6,FALSE)</f>
        <v>0</v>
      </c>
      <c r="I160" s="195">
        <f>VLOOKUP($F160,別表３!$B$9:$I$14,6,FALSE)</f>
        <v>0</v>
      </c>
      <c r="J160" s="195">
        <f>IF(F160=5,別表２!$E$2,0)</f>
        <v>0</v>
      </c>
      <c r="K160" s="195">
        <f>VLOOKUP($F160,別表３!$B$9:$I$14,4,FALSE)</f>
        <v>0</v>
      </c>
      <c r="L160" s="240" t="str">
        <f>IF(F160="","",VLOOKUP(F160,別表３!$B$9:$D$14,3,FALSE))</f>
        <v/>
      </c>
      <c r="M160" s="98"/>
      <c r="N160" s="98"/>
      <c r="O160" s="241">
        <f t="shared" si="15"/>
        <v>0</v>
      </c>
      <c r="P160" s="7">
        <f t="shared" si="19"/>
        <v>0</v>
      </c>
      <c r="Q160" s="7">
        <f t="shared" si="17"/>
        <v>0</v>
      </c>
      <c r="R160" s="7">
        <f t="shared" si="18"/>
        <v>0</v>
      </c>
      <c r="S160" s="7" t="str">
        <f t="shared" si="9"/>
        <v/>
      </c>
      <c r="T160" s="7" t="str">
        <f t="shared" si="9"/>
        <v/>
      </c>
    </row>
    <row r="161" spans="1:20" ht="15.95" hidden="1" customHeight="1">
      <c r="A161" s="239" t="s">
        <v>1305</v>
      </c>
      <c r="B161" s="105"/>
      <c r="C161" s="108"/>
      <c r="D161" s="108"/>
      <c r="E161" s="109"/>
      <c r="F161" s="109"/>
      <c r="G161" s="195">
        <f>VLOOKUP(E161,別表３!$B$9:$I$14,6,FALSE)</f>
        <v>0</v>
      </c>
      <c r="H161" s="195">
        <f>VLOOKUP($F161,別表３!$B$9:$I$14,6,FALSE)</f>
        <v>0</v>
      </c>
      <c r="I161" s="195">
        <f>VLOOKUP($F161,別表３!$B$9:$I$14,6,FALSE)</f>
        <v>0</v>
      </c>
      <c r="J161" s="195">
        <f>IF(F161=5,別表２!$E$2,0)</f>
        <v>0</v>
      </c>
      <c r="K161" s="195">
        <f>VLOOKUP($F161,別表３!$B$9:$I$14,4,FALSE)</f>
        <v>0</v>
      </c>
      <c r="L161" s="240" t="str">
        <f>IF(F161="","",VLOOKUP(F161,別表３!$B$9:$D$14,3,FALSE))</f>
        <v/>
      </c>
      <c r="M161" s="98"/>
      <c r="N161" s="98"/>
      <c r="O161" s="241">
        <f t="shared" si="15"/>
        <v>0</v>
      </c>
      <c r="P161" s="7">
        <f t="shared" si="19"/>
        <v>0</v>
      </c>
      <c r="Q161" s="7">
        <f t="shared" si="17"/>
        <v>0</v>
      </c>
      <c r="R161" s="7">
        <f t="shared" si="18"/>
        <v>0</v>
      </c>
      <c r="S161" s="7" t="str">
        <f t="shared" si="9"/>
        <v/>
      </c>
      <c r="T161" s="7" t="str">
        <f t="shared" si="9"/>
        <v/>
      </c>
    </row>
    <row r="162" spans="1:20" ht="15.95" hidden="1" customHeight="1">
      <c r="A162" s="239" t="s">
        <v>1306</v>
      </c>
      <c r="B162" s="105"/>
      <c r="C162" s="108"/>
      <c r="D162" s="108"/>
      <c r="E162" s="109"/>
      <c r="F162" s="109"/>
      <c r="G162" s="195">
        <f>VLOOKUP(E162,別表３!$B$9:$I$14,6,FALSE)</f>
        <v>0</v>
      </c>
      <c r="H162" s="195">
        <f>VLOOKUP($F162,別表３!$B$9:$I$14,6,FALSE)</f>
        <v>0</v>
      </c>
      <c r="I162" s="195">
        <f>VLOOKUP($F162,別表３!$B$9:$I$14,6,FALSE)</f>
        <v>0</v>
      </c>
      <c r="J162" s="195">
        <f>IF(F162=5,別表２!$E$2,0)</f>
        <v>0</v>
      </c>
      <c r="K162" s="195">
        <f>VLOOKUP($F162,別表３!$B$9:$I$14,4,FALSE)</f>
        <v>0</v>
      </c>
      <c r="L162" s="240" t="str">
        <f>IF(F162="","",VLOOKUP(F162,別表３!$B$9:$D$14,3,FALSE))</f>
        <v/>
      </c>
      <c r="M162" s="98"/>
      <c r="N162" s="98"/>
      <c r="O162" s="241">
        <f t="shared" si="15"/>
        <v>0</v>
      </c>
      <c r="P162" s="7">
        <f t="shared" si="19"/>
        <v>0</v>
      </c>
      <c r="Q162" s="7">
        <f t="shared" si="17"/>
        <v>0</v>
      </c>
      <c r="R162" s="7">
        <f t="shared" si="18"/>
        <v>0</v>
      </c>
      <c r="S162" s="7" t="str">
        <f t="shared" si="9"/>
        <v/>
      </c>
      <c r="T162" s="7" t="str">
        <f t="shared" si="9"/>
        <v/>
      </c>
    </row>
    <row r="163" spans="1:20" ht="15.95" hidden="1" customHeight="1">
      <c r="A163" s="239" t="s">
        <v>1307</v>
      </c>
      <c r="B163" s="105"/>
      <c r="C163" s="108"/>
      <c r="D163" s="108"/>
      <c r="E163" s="109"/>
      <c r="F163" s="109"/>
      <c r="G163" s="195">
        <f>VLOOKUP(E163,別表３!$B$9:$I$14,6,FALSE)</f>
        <v>0</v>
      </c>
      <c r="H163" s="195">
        <f>VLOOKUP($F163,別表３!$B$9:$I$14,6,FALSE)</f>
        <v>0</v>
      </c>
      <c r="I163" s="195">
        <f>VLOOKUP($F163,別表３!$B$9:$I$14,6,FALSE)</f>
        <v>0</v>
      </c>
      <c r="J163" s="195">
        <f>IF(F163=5,別表２!$E$2,0)</f>
        <v>0</v>
      </c>
      <c r="K163" s="195">
        <f>VLOOKUP($F163,別表３!$B$9:$I$14,4,FALSE)</f>
        <v>0</v>
      </c>
      <c r="L163" s="240" t="str">
        <f>IF(F163="","",VLOOKUP(F163,別表３!$B$9:$D$14,3,FALSE))</f>
        <v/>
      </c>
      <c r="M163" s="98"/>
      <c r="N163" s="98"/>
      <c r="O163" s="241">
        <f t="shared" si="15"/>
        <v>0</v>
      </c>
      <c r="P163" s="7">
        <f t="shared" si="19"/>
        <v>0</v>
      </c>
      <c r="Q163" s="7">
        <f t="shared" si="17"/>
        <v>0</v>
      </c>
      <c r="R163" s="7">
        <f t="shared" si="18"/>
        <v>0</v>
      </c>
      <c r="S163" s="7" t="str">
        <f t="shared" si="9"/>
        <v/>
      </c>
      <c r="T163" s="7" t="str">
        <f t="shared" si="9"/>
        <v/>
      </c>
    </row>
    <row r="164" spans="1:20" ht="15.95" hidden="1" customHeight="1">
      <c r="A164" s="239" t="s">
        <v>1308</v>
      </c>
      <c r="B164" s="105"/>
      <c r="C164" s="108"/>
      <c r="D164" s="108"/>
      <c r="E164" s="109"/>
      <c r="F164" s="109"/>
      <c r="G164" s="195">
        <f>VLOOKUP(E164,別表３!$B$9:$I$14,6,FALSE)</f>
        <v>0</v>
      </c>
      <c r="H164" s="195">
        <f>VLOOKUP($F164,別表３!$B$9:$I$14,6,FALSE)</f>
        <v>0</v>
      </c>
      <c r="I164" s="195">
        <f>VLOOKUP($F164,別表３!$B$9:$I$14,6,FALSE)</f>
        <v>0</v>
      </c>
      <c r="J164" s="195">
        <f>IF(F164=5,別表２!$E$2,0)</f>
        <v>0</v>
      </c>
      <c r="K164" s="195">
        <f>VLOOKUP($F164,別表３!$B$9:$I$14,4,FALSE)</f>
        <v>0</v>
      </c>
      <c r="L164" s="240" t="str">
        <f>IF(F164="","",VLOOKUP(F164,別表３!$B$9:$D$14,3,FALSE))</f>
        <v/>
      </c>
      <c r="M164" s="98"/>
      <c r="N164" s="98"/>
      <c r="O164" s="241">
        <f t="shared" si="15"/>
        <v>0</v>
      </c>
      <c r="P164" s="7">
        <f t="shared" si="19"/>
        <v>0</v>
      </c>
      <c r="Q164" s="7">
        <f t="shared" si="17"/>
        <v>0</v>
      </c>
      <c r="R164" s="7">
        <f t="shared" si="18"/>
        <v>0</v>
      </c>
      <c r="S164" s="7" t="str">
        <f t="shared" si="9"/>
        <v/>
      </c>
      <c r="T164" s="7" t="str">
        <f t="shared" si="9"/>
        <v/>
      </c>
    </row>
    <row r="165" spans="1:20" ht="15.95" hidden="1" customHeight="1">
      <c r="A165" s="239" t="s">
        <v>1309</v>
      </c>
      <c r="B165" s="105"/>
      <c r="C165" s="109"/>
      <c r="D165" s="109"/>
      <c r="E165" s="109"/>
      <c r="F165" s="109"/>
      <c r="G165" s="195">
        <f>VLOOKUP(E165,別表３!$B$9:$I$14,6,FALSE)</f>
        <v>0</v>
      </c>
      <c r="H165" s="195">
        <f>VLOOKUP($F165,別表３!$B$9:$I$14,6,FALSE)</f>
        <v>0</v>
      </c>
      <c r="I165" s="195">
        <f>VLOOKUP($F165,別表３!$B$9:$I$14,6,FALSE)</f>
        <v>0</v>
      </c>
      <c r="J165" s="195">
        <f>IF(F165=5,別表２!$E$2,0)</f>
        <v>0</v>
      </c>
      <c r="K165" s="195">
        <f>VLOOKUP($F165,別表３!$B$9:$I$14,4,FALSE)</f>
        <v>0</v>
      </c>
      <c r="L165" s="240" t="str">
        <f>IF(F165="","",VLOOKUP(F165,別表３!$B$9:$D$14,3,FALSE))</f>
        <v/>
      </c>
      <c r="M165" s="98"/>
      <c r="N165" s="98"/>
      <c r="O165" s="241">
        <f t="shared" si="15"/>
        <v>0</v>
      </c>
      <c r="P165" s="7">
        <f t="shared" si="19"/>
        <v>0</v>
      </c>
      <c r="Q165" s="7">
        <f t="shared" si="17"/>
        <v>0</v>
      </c>
      <c r="R165" s="7">
        <f t="shared" si="18"/>
        <v>0</v>
      </c>
      <c r="S165" s="7" t="str">
        <f t="shared" si="9"/>
        <v/>
      </c>
      <c r="T165" s="7" t="str">
        <f t="shared" si="9"/>
        <v/>
      </c>
    </row>
    <row r="166" spans="1:20" ht="15.95" hidden="1" customHeight="1">
      <c r="A166" s="239" t="s">
        <v>1310</v>
      </c>
      <c r="B166" s="105"/>
      <c r="C166" s="109"/>
      <c r="D166" s="109"/>
      <c r="E166" s="109"/>
      <c r="F166" s="109"/>
      <c r="G166" s="195">
        <f>VLOOKUP(E166,別表３!$B$9:$I$14,6,FALSE)</f>
        <v>0</v>
      </c>
      <c r="H166" s="195">
        <f>VLOOKUP($F166,別表３!$B$9:$I$14,6,FALSE)</f>
        <v>0</v>
      </c>
      <c r="I166" s="195">
        <f>VLOOKUP($F166,別表３!$B$9:$I$14,6,FALSE)</f>
        <v>0</v>
      </c>
      <c r="J166" s="195">
        <f>IF(F166=5,別表２!$E$2,0)</f>
        <v>0</v>
      </c>
      <c r="K166" s="195">
        <f>VLOOKUP($F166,別表３!$B$9:$I$14,4,FALSE)</f>
        <v>0</v>
      </c>
      <c r="L166" s="240" t="str">
        <f>IF(F166="","",VLOOKUP(F166,別表３!$B$9:$D$14,3,FALSE))</f>
        <v/>
      </c>
      <c r="M166" s="98"/>
      <c r="N166" s="98"/>
      <c r="O166" s="241">
        <f t="shared" si="15"/>
        <v>0</v>
      </c>
      <c r="P166" s="7">
        <f t="shared" si="19"/>
        <v>0</v>
      </c>
      <c r="Q166" s="7">
        <f t="shared" si="17"/>
        <v>0</v>
      </c>
      <c r="R166" s="7">
        <f t="shared" si="18"/>
        <v>0</v>
      </c>
      <c r="S166" s="7" t="str">
        <f t="shared" si="9"/>
        <v/>
      </c>
      <c r="T166" s="7" t="str">
        <f t="shared" si="9"/>
        <v/>
      </c>
    </row>
    <row r="167" spans="1:20" ht="15.95" hidden="1" customHeight="1">
      <c r="A167" s="239" t="s">
        <v>1311</v>
      </c>
      <c r="B167" s="105"/>
      <c r="C167" s="109"/>
      <c r="D167" s="109"/>
      <c r="E167" s="109"/>
      <c r="F167" s="109"/>
      <c r="G167" s="195">
        <f>VLOOKUP(E167,別表３!$B$9:$I$14,6,FALSE)</f>
        <v>0</v>
      </c>
      <c r="H167" s="195">
        <f>VLOOKUP($F167,別表３!$B$9:$I$14,6,FALSE)</f>
        <v>0</v>
      </c>
      <c r="I167" s="195">
        <f>VLOOKUP($F167,別表３!$B$9:$I$14,6,FALSE)</f>
        <v>0</v>
      </c>
      <c r="J167" s="195">
        <f>IF(F167=5,別表２!$E$2,0)</f>
        <v>0</v>
      </c>
      <c r="K167" s="195">
        <f>VLOOKUP($F167,別表３!$B$9:$I$14,4,FALSE)</f>
        <v>0</v>
      </c>
      <c r="L167" s="240" t="str">
        <f>IF(F167="","",VLOOKUP(F167,別表３!$B$9:$D$14,3,FALSE))</f>
        <v/>
      </c>
      <c r="M167" s="98"/>
      <c r="N167" s="98"/>
      <c r="O167" s="241">
        <f t="shared" si="15"/>
        <v>0</v>
      </c>
      <c r="P167" s="7">
        <f t="shared" si="19"/>
        <v>0</v>
      </c>
      <c r="Q167" s="7">
        <f t="shared" si="17"/>
        <v>0</v>
      </c>
      <c r="R167" s="7">
        <f t="shared" si="18"/>
        <v>0</v>
      </c>
      <c r="S167" s="7" t="str">
        <f t="shared" si="9"/>
        <v/>
      </c>
      <c r="T167" s="7" t="str">
        <f t="shared" si="9"/>
        <v/>
      </c>
    </row>
    <row r="168" spans="1:20" ht="15.95" hidden="1" customHeight="1">
      <c r="A168" s="239" t="s">
        <v>1312</v>
      </c>
      <c r="B168" s="105"/>
      <c r="C168" s="109"/>
      <c r="D168" s="109"/>
      <c r="E168" s="109"/>
      <c r="F168" s="109"/>
      <c r="G168" s="195">
        <f>VLOOKUP(E168,別表３!$B$9:$I$14,6,FALSE)</f>
        <v>0</v>
      </c>
      <c r="H168" s="195">
        <f>VLOOKUP($F168,別表３!$B$9:$I$14,6,FALSE)</f>
        <v>0</v>
      </c>
      <c r="I168" s="195">
        <f>VLOOKUP($F168,別表３!$B$9:$I$14,6,FALSE)</f>
        <v>0</v>
      </c>
      <c r="J168" s="195">
        <f>IF(F168=5,別表２!$E$2,0)</f>
        <v>0</v>
      </c>
      <c r="K168" s="195">
        <f>VLOOKUP($F168,別表３!$B$9:$I$14,4,FALSE)</f>
        <v>0</v>
      </c>
      <c r="L168" s="240" t="str">
        <f>IF(F168="","",VLOOKUP(F168,別表３!$B$9:$D$14,3,FALSE))</f>
        <v/>
      </c>
      <c r="M168" s="98"/>
      <c r="N168" s="98"/>
      <c r="O168" s="241">
        <f t="shared" si="15"/>
        <v>0</v>
      </c>
      <c r="P168" s="7">
        <f t="shared" si="19"/>
        <v>0</v>
      </c>
      <c r="Q168" s="7">
        <f t="shared" si="17"/>
        <v>0</v>
      </c>
      <c r="R168" s="7">
        <f t="shared" si="18"/>
        <v>0</v>
      </c>
      <c r="S168" s="7" t="str">
        <f t="shared" si="9"/>
        <v/>
      </c>
      <c r="T168" s="7" t="str">
        <f t="shared" si="9"/>
        <v/>
      </c>
    </row>
    <row r="169" spans="1:20" ht="15.95" hidden="1" customHeight="1">
      <c r="A169" s="239" t="s">
        <v>1313</v>
      </c>
      <c r="B169" s="105"/>
      <c r="C169" s="109"/>
      <c r="D169" s="109"/>
      <c r="E169" s="109"/>
      <c r="F169" s="109"/>
      <c r="G169" s="195">
        <f>VLOOKUP(E169,別表３!$B$9:$I$14,6,FALSE)</f>
        <v>0</v>
      </c>
      <c r="H169" s="195">
        <f>VLOOKUP($F169,別表３!$B$9:$I$14,6,FALSE)</f>
        <v>0</v>
      </c>
      <c r="I169" s="195">
        <f>VLOOKUP($F169,別表３!$B$9:$I$14,6,FALSE)</f>
        <v>0</v>
      </c>
      <c r="J169" s="195">
        <f>IF(F169=5,別表２!$E$2,0)</f>
        <v>0</v>
      </c>
      <c r="K169" s="195">
        <f>VLOOKUP($F169,別表３!$B$9:$I$14,4,FALSE)</f>
        <v>0</v>
      </c>
      <c r="L169" s="240" t="str">
        <f>IF(F169="","",VLOOKUP(F169,別表３!$B$9:$D$14,3,FALSE))</f>
        <v/>
      </c>
      <c r="M169" s="98"/>
      <c r="N169" s="98"/>
      <c r="O169" s="241">
        <f t="shared" si="15"/>
        <v>0</v>
      </c>
      <c r="P169" s="7">
        <f t="shared" si="19"/>
        <v>0</v>
      </c>
      <c r="Q169" s="7">
        <f t="shared" si="17"/>
        <v>0</v>
      </c>
      <c r="R169" s="7">
        <f t="shared" si="18"/>
        <v>0</v>
      </c>
      <c r="S169" s="7" t="str">
        <f t="shared" si="9"/>
        <v/>
      </c>
      <c r="T169" s="7" t="str">
        <f t="shared" si="9"/>
        <v/>
      </c>
    </row>
    <row r="170" spans="1:20" ht="15.95" hidden="1" customHeight="1">
      <c r="A170" s="239" t="s">
        <v>1314</v>
      </c>
      <c r="B170" s="105"/>
      <c r="C170" s="109"/>
      <c r="D170" s="109"/>
      <c r="E170" s="109"/>
      <c r="F170" s="109"/>
      <c r="G170" s="195">
        <f>VLOOKUP(E170,別表３!$B$9:$I$14,6,FALSE)</f>
        <v>0</v>
      </c>
      <c r="H170" s="195">
        <f>VLOOKUP($F170,別表３!$B$9:$I$14,6,FALSE)</f>
        <v>0</v>
      </c>
      <c r="I170" s="195">
        <f>VLOOKUP($F170,別表３!$B$9:$I$14,6,FALSE)</f>
        <v>0</v>
      </c>
      <c r="J170" s="195">
        <f>IF(F170=5,別表２!$E$2,0)</f>
        <v>0</v>
      </c>
      <c r="K170" s="195">
        <f>VLOOKUP($F170,別表３!$B$9:$I$14,4,FALSE)</f>
        <v>0</v>
      </c>
      <c r="L170" s="240" t="str">
        <f>IF(F170="","",VLOOKUP(F170,別表３!$B$9:$D$14,3,FALSE))</f>
        <v/>
      </c>
      <c r="M170" s="98"/>
      <c r="N170" s="98"/>
      <c r="O170" s="241">
        <f t="shared" si="15"/>
        <v>0</v>
      </c>
      <c r="P170" s="7">
        <f t="shared" si="19"/>
        <v>0</v>
      </c>
      <c r="Q170" s="7">
        <f t="shared" si="17"/>
        <v>0</v>
      </c>
      <c r="R170" s="7">
        <f t="shared" si="18"/>
        <v>0</v>
      </c>
      <c r="S170" s="7" t="str">
        <f t="shared" si="9"/>
        <v/>
      </c>
      <c r="T170" s="7" t="str">
        <f t="shared" si="9"/>
        <v/>
      </c>
    </row>
    <row r="171" spans="1:20" ht="15.95" hidden="1" customHeight="1">
      <c r="A171" s="239" t="s">
        <v>1315</v>
      </c>
      <c r="B171" s="105"/>
      <c r="C171" s="108"/>
      <c r="D171" s="108"/>
      <c r="E171" s="109"/>
      <c r="F171" s="109"/>
      <c r="G171" s="195">
        <f>VLOOKUP(E171,別表３!$B$9:$I$14,6,FALSE)</f>
        <v>0</v>
      </c>
      <c r="H171" s="195">
        <f>VLOOKUP($F171,別表３!$B$9:$I$14,6,FALSE)</f>
        <v>0</v>
      </c>
      <c r="I171" s="195">
        <f>VLOOKUP($F171,別表３!$B$9:$I$14,6,FALSE)</f>
        <v>0</v>
      </c>
      <c r="J171" s="195">
        <f>IF(F171=5,別表２!$E$2,0)</f>
        <v>0</v>
      </c>
      <c r="K171" s="195">
        <f>VLOOKUP($F171,別表３!$B$9:$I$14,4,FALSE)</f>
        <v>0</v>
      </c>
      <c r="L171" s="240" t="str">
        <f>IF(F171="","",VLOOKUP(F171,別表３!$B$9:$D$14,3,FALSE))</f>
        <v/>
      </c>
      <c r="M171" s="98"/>
      <c r="N171" s="98"/>
      <c r="O171" s="241">
        <f t="shared" si="15"/>
        <v>0</v>
      </c>
      <c r="P171" s="7">
        <f t="shared" si="19"/>
        <v>0</v>
      </c>
      <c r="Q171" s="7">
        <f t="shared" si="17"/>
        <v>0</v>
      </c>
      <c r="R171" s="7">
        <f t="shared" si="18"/>
        <v>0</v>
      </c>
      <c r="S171" s="7" t="str">
        <f t="shared" si="9"/>
        <v/>
      </c>
      <c r="T171" s="7" t="str">
        <f t="shared" si="9"/>
        <v/>
      </c>
    </row>
    <row r="172" spans="1:20" ht="15.95" hidden="1" customHeight="1">
      <c r="A172" s="239" t="s">
        <v>1316</v>
      </c>
      <c r="B172" s="105"/>
      <c r="C172" s="108"/>
      <c r="D172" s="108"/>
      <c r="E172" s="109"/>
      <c r="F172" s="109"/>
      <c r="G172" s="195">
        <f>VLOOKUP(E172,別表３!$B$9:$I$14,6,FALSE)</f>
        <v>0</v>
      </c>
      <c r="H172" s="195">
        <f>VLOOKUP($F172,別表３!$B$9:$I$14,6,FALSE)</f>
        <v>0</v>
      </c>
      <c r="I172" s="195">
        <f>VLOOKUP($F172,別表３!$B$9:$I$14,6,FALSE)</f>
        <v>0</v>
      </c>
      <c r="J172" s="195">
        <f>IF(F172=5,別表２!$E$2,0)</f>
        <v>0</v>
      </c>
      <c r="K172" s="195">
        <f>VLOOKUP($F172,別表３!$B$9:$I$14,4,FALSE)</f>
        <v>0</v>
      </c>
      <c r="L172" s="240" t="str">
        <f>IF(F172="","",VLOOKUP(F172,別表３!$B$9:$D$14,3,FALSE))</f>
        <v/>
      </c>
      <c r="M172" s="98"/>
      <c r="N172" s="98"/>
      <c r="O172" s="241">
        <f t="shared" si="15"/>
        <v>0</v>
      </c>
      <c r="P172" s="7">
        <f t="shared" si="19"/>
        <v>0</v>
      </c>
      <c r="Q172" s="7">
        <f t="shared" si="17"/>
        <v>0</v>
      </c>
      <c r="R172" s="7">
        <f t="shared" si="18"/>
        <v>0</v>
      </c>
      <c r="S172" s="7" t="str">
        <f t="shared" si="9"/>
        <v/>
      </c>
      <c r="T172" s="7" t="str">
        <f t="shared" si="9"/>
        <v/>
      </c>
    </row>
    <row r="173" spans="1:20" ht="15.95" hidden="1" customHeight="1">
      <c r="A173" s="239" t="s">
        <v>1317</v>
      </c>
      <c r="B173" s="105"/>
      <c r="C173" s="108"/>
      <c r="D173" s="108"/>
      <c r="E173" s="109"/>
      <c r="F173" s="109"/>
      <c r="G173" s="195">
        <f>VLOOKUP(E173,別表３!$B$9:$I$14,6,FALSE)</f>
        <v>0</v>
      </c>
      <c r="H173" s="195">
        <f>VLOOKUP($F173,別表３!$B$9:$I$14,6,FALSE)</f>
        <v>0</v>
      </c>
      <c r="I173" s="195">
        <f>VLOOKUP($F173,別表３!$B$9:$I$14,6,FALSE)</f>
        <v>0</v>
      </c>
      <c r="J173" s="195">
        <f>IF(F173=5,別表２!$E$2,0)</f>
        <v>0</v>
      </c>
      <c r="K173" s="195">
        <f>VLOOKUP($F173,別表３!$B$9:$I$14,4,FALSE)</f>
        <v>0</v>
      </c>
      <c r="L173" s="240" t="str">
        <f>IF(F173="","",VLOOKUP(F173,別表３!$B$9:$D$14,3,FALSE))</f>
        <v/>
      </c>
      <c r="M173" s="98"/>
      <c r="N173" s="98"/>
      <c r="O173" s="241">
        <f t="shared" si="15"/>
        <v>0</v>
      </c>
      <c r="P173" s="7">
        <f>IF(E173=5,G173,0)</f>
        <v>0</v>
      </c>
      <c r="Q173" s="7">
        <f t="shared" si="17"/>
        <v>0</v>
      </c>
      <c r="R173" s="7">
        <f t="shared" si="18"/>
        <v>0</v>
      </c>
      <c r="S173" s="7" t="str">
        <f t="shared" si="9"/>
        <v/>
      </c>
      <c r="T173" s="7" t="str">
        <f t="shared" si="9"/>
        <v/>
      </c>
    </row>
    <row r="174" spans="1:20" s="223" customFormat="1" ht="15.95" hidden="1" customHeight="1">
      <c r="A174" s="239" t="s">
        <v>1318</v>
      </c>
      <c r="B174" s="105"/>
      <c r="C174" s="108"/>
      <c r="D174" s="108"/>
      <c r="E174" s="108"/>
      <c r="F174" s="108"/>
      <c r="G174" s="195">
        <f>VLOOKUP(E174,別表３!$B$9:$I$14,6,FALSE)</f>
        <v>0</v>
      </c>
      <c r="H174" s="195">
        <f>VLOOKUP($F174,別表３!$B$9:$I$14,6,FALSE)</f>
        <v>0</v>
      </c>
      <c r="I174" s="195">
        <f>VLOOKUP($F174,別表３!$B$9:$I$14,6,FALSE)</f>
        <v>0</v>
      </c>
      <c r="J174" s="195">
        <f>IF(F174=5,別表２!$E$2,0)</f>
        <v>0</v>
      </c>
      <c r="K174" s="195">
        <f>VLOOKUP($F174,別表３!$B$9:$I$14,4,FALSE)</f>
        <v>0</v>
      </c>
      <c r="L174" s="240" t="str">
        <f>IF(F174="","",VLOOKUP(F174,別表３!$B$9:$D$14,3,FALSE))</f>
        <v/>
      </c>
      <c r="M174" s="98"/>
      <c r="N174" s="98"/>
      <c r="O174" s="241">
        <f t="shared" si="15"/>
        <v>0</v>
      </c>
      <c r="P174" s="7">
        <f t="shared" ref="P174:P194" si="20">IF(E174=5,G174,0)</f>
        <v>0</v>
      </c>
      <c r="Q174" s="7">
        <f t="shared" si="17"/>
        <v>0</v>
      </c>
      <c r="R174" s="7">
        <f t="shared" si="18"/>
        <v>0</v>
      </c>
      <c r="S174" s="7" t="str">
        <f t="shared" si="9"/>
        <v/>
      </c>
      <c r="T174" s="7" t="str">
        <f t="shared" si="9"/>
        <v/>
      </c>
    </row>
    <row r="175" spans="1:20" s="223" customFormat="1" ht="15.95" hidden="1" customHeight="1">
      <c r="A175" s="239" t="s">
        <v>1319</v>
      </c>
      <c r="B175" s="105"/>
      <c r="C175" s="108"/>
      <c r="D175" s="108"/>
      <c r="E175" s="108"/>
      <c r="F175" s="108"/>
      <c r="G175" s="195">
        <f>VLOOKUP(E175,別表３!$B$9:$I$14,6,FALSE)</f>
        <v>0</v>
      </c>
      <c r="H175" s="195">
        <f>VLOOKUP($F175,別表３!$B$9:$I$14,6,FALSE)</f>
        <v>0</v>
      </c>
      <c r="I175" s="195">
        <f>VLOOKUP($F175,別表３!$B$9:$I$14,6,FALSE)</f>
        <v>0</v>
      </c>
      <c r="J175" s="195">
        <f>IF(F175=5,別表２!$E$2,0)</f>
        <v>0</v>
      </c>
      <c r="K175" s="195">
        <f>VLOOKUP($F175,別表３!$B$9:$I$14,4,FALSE)</f>
        <v>0</v>
      </c>
      <c r="L175" s="240" t="str">
        <f>IF(F175="","",VLOOKUP(F175,別表３!$B$9:$D$14,3,FALSE))</f>
        <v/>
      </c>
      <c r="M175" s="98"/>
      <c r="N175" s="98"/>
      <c r="O175" s="241">
        <f t="shared" si="15"/>
        <v>0</v>
      </c>
      <c r="P175" s="7">
        <f t="shared" si="20"/>
        <v>0</v>
      </c>
      <c r="Q175" s="7">
        <f t="shared" si="17"/>
        <v>0</v>
      </c>
      <c r="R175" s="7">
        <f t="shared" si="18"/>
        <v>0</v>
      </c>
      <c r="S175" s="7" t="str">
        <f t="shared" si="9"/>
        <v/>
      </c>
      <c r="T175" s="7" t="str">
        <f t="shared" si="9"/>
        <v/>
      </c>
    </row>
    <row r="176" spans="1:20" s="223" customFormat="1" ht="15.95" hidden="1" customHeight="1">
      <c r="A176" s="239" t="s">
        <v>1320</v>
      </c>
      <c r="B176" s="105"/>
      <c r="C176" s="110"/>
      <c r="D176" s="110"/>
      <c r="E176" s="108"/>
      <c r="F176" s="108"/>
      <c r="G176" s="195">
        <f>VLOOKUP(E176,別表３!$B$9:$I$14,6,FALSE)</f>
        <v>0</v>
      </c>
      <c r="H176" s="195">
        <f>VLOOKUP($F176,別表３!$B$9:$I$14,6,FALSE)</f>
        <v>0</v>
      </c>
      <c r="I176" s="195">
        <f>VLOOKUP($F176,別表３!$B$9:$I$14,6,FALSE)</f>
        <v>0</v>
      </c>
      <c r="J176" s="195">
        <f>IF(F176=5,別表２!$E$2,0)</f>
        <v>0</v>
      </c>
      <c r="K176" s="195">
        <f>VLOOKUP($F176,別表３!$B$9:$I$14,4,FALSE)</f>
        <v>0</v>
      </c>
      <c r="L176" s="240" t="str">
        <f>IF(F176="","",VLOOKUP(F176,別表３!$B$9:$D$14,3,FALSE))</f>
        <v/>
      </c>
      <c r="M176" s="98"/>
      <c r="N176" s="98"/>
      <c r="O176" s="241">
        <f t="shared" si="15"/>
        <v>0</v>
      </c>
      <c r="P176" s="7">
        <f t="shared" si="20"/>
        <v>0</v>
      </c>
      <c r="Q176" s="7">
        <f t="shared" si="17"/>
        <v>0</v>
      </c>
      <c r="R176" s="7">
        <f t="shared" si="18"/>
        <v>0</v>
      </c>
      <c r="S176" s="7" t="str">
        <f t="shared" si="9"/>
        <v/>
      </c>
      <c r="T176" s="7" t="str">
        <f t="shared" si="9"/>
        <v/>
      </c>
    </row>
    <row r="177" spans="1:20" s="223" customFormat="1" ht="15.95" hidden="1" customHeight="1">
      <c r="A177" s="239" t="s">
        <v>1321</v>
      </c>
      <c r="B177" s="105"/>
      <c r="C177" s="108"/>
      <c r="D177" s="108"/>
      <c r="E177" s="108"/>
      <c r="F177" s="108"/>
      <c r="G177" s="195">
        <f>VLOOKUP(E177,別表３!$B$9:$I$14,6,FALSE)</f>
        <v>0</v>
      </c>
      <c r="H177" s="195">
        <f>VLOOKUP($F177,別表３!$B$9:$I$14,6,FALSE)</f>
        <v>0</v>
      </c>
      <c r="I177" s="195">
        <f>VLOOKUP($F177,別表３!$B$9:$I$14,6,FALSE)</f>
        <v>0</v>
      </c>
      <c r="J177" s="195">
        <f>IF(F177=5,別表２!$E$2,0)</f>
        <v>0</v>
      </c>
      <c r="K177" s="195">
        <f>VLOOKUP($F177,別表３!$B$9:$I$14,4,FALSE)</f>
        <v>0</v>
      </c>
      <c r="L177" s="240" t="str">
        <f>IF(F177="","",VLOOKUP(F177,別表３!$B$9:$D$14,3,FALSE))</f>
        <v/>
      </c>
      <c r="M177" s="98"/>
      <c r="N177" s="98"/>
      <c r="O177" s="241">
        <f t="shared" si="15"/>
        <v>0</v>
      </c>
      <c r="P177" s="7">
        <f t="shared" si="20"/>
        <v>0</v>
      </c>
      <c r="Q177" s="7">
        <f t="shared" si="17"/>
        <v>0</v>
      </c>
      <c r="R177" s="7">
        <f t="shared" si="18"/>
        <v>0</v>
      </c>
      <c r="S177" s="7" t="str">
        <f t="shared" si="9"/>
        <v/>
      </c>
      <c r="T177" s="7" t="str">
        <f t="shared" si="9"/>
        <v/>
      </c>
    </row>
    <row r="178" spans="1:20" ht="15.95" hidden="1" customHeight="1">
      <c r="A178" s="239" t="s">
        <v>1322</v>
      </c>
      <c r="B178" s="105"/>
      <c r="C178" s="108"/>
      <c r="D178" s="108"/>
      <c r="E178" s="109"/>
      <c r="F178" s="109"/>
      <c r="G178" s="195">
        <f>VLOOKUP(E178,別表３!$B$9:$I$14,6,FALSE)</f>
        <v>0</v>
      </c>
      <c r="H178" s="195">
        <f>VLOOKUP($F178,別表３!$B$9:$I$14,6,FALSE)</f>
        <v>0</v>
      </c>
      <c r="I178" s="195">
        <f>VLOOKUP($F178,別表３!$B$9:$I$14,6,FALSE)</f>
        <v>0</v>
      </c>
      <c r="J178" s="195">
        <f>IF(F178=5,別表２!$E$2,0)</f>
        <v>0</v>
      </c>
      <c r="K178" s="195">
        <f>VLOOKUP($F178,別表３!$B$9:$I$14,4,FALSE)</f>
        <v>0</v>
      </c>
      <c r="L178" s="240" t="str">
        <f>IF(F178="","",VLOOKUP(F178,別表３!$B$9:$D$14,3,FALSE))</f>
        <v/>
      </c>
      <c r="M178" s="98"/>
      <c r="N178" s="98"/>
      <c r="O178" s="241">
        <f t="shared" si="15"/>
        <v>0</v>
      </c>
      <c r="P178" s="7">
        <f t="shared" si="20"/>
        <v>0</v>
      </c>
      <c r="Q178" s="7">
        <f t="shared" si="17"/>
        <v>0</v>
      </c>
      <c r="R178" s="7">
        <f t="shared" si="18"/>
        <v>0</v>
      </c>
      <c r="S178" s="7" t="str">
        <f t="shared" si="9"/>
        <v/>
      </c>
      <c r="T178" s="7" t="str">
        <f t="shared" si="9"/>
        <v/>
      </c>
    </row>
    <row r="179" spans="1:20" ht="15.95" hidden="1" customHeight="1">
      <c r="A179" s="239" t="s">
        <v>1323</v>
      </c>
      <c r="B179" s="105"/>
      <c r="C179" s="108"/>
      <c r="D179" s="108"/>
      <c r="E179" s="109"/>
      <c r="F179" s="109"/>
      <c r="G179" s="195">
        <f>VLOOKUP(E179,別表３!$B$9:$I$14,6,FALSE)</f>
        <v>0</v>
      </c>
      <c r="H179" s="195">
        <f>VLOOKUP($F179,別表３!$B$9:$I$14,6,FALSE)</f>
        <v>0</v>
      </c>
      <c r="I179" s="195">
        <f>VLOOKUP($F179,別表３!$B$9:$I$14,6,FALSE)</f>
        <v>0</v>
      </c>
      <c r="J179" s="195">
        <f>IF(F179=5,別表２!$E$2,0)</f>
        <v>0</v>
      </c>
      <c r="K179" s="195">
        <f>VLOOKUP($F179,別表３!$B$9:$I$14,4,FALSE)</f>
        <v>0</v>
      </c>
      <c r="L179" s="240" t="str">
        <f>IF(F179="","",VLOOKUP(F179,別表３!$B$9:$D$14,3,FALSE))</f>
        <v/>
      </c>
      <c r="M179" s="98"/>
      <c r="N179" s="98"/>
      <c r="O179" s="241">
        <f t="shared" si="15"/>
        <v>0</v>
      </c>
      <c r="P179" s="7">
        <f t="shared" si="20"/>
        <v>0</v>
      </c>
      <c r="Q179" s="7">
        <f t="shared" si="17"/>
        <v>0</v>
      </c>
      <c r="R179" s="7">
        <f t="shared" si="18"/>
        <v>0</v>
      </c>
      <c r="S179" s="7" t="str">
        <f t="shared" si="9"/>
        <v/>
      </c>
      <c r="T179" s="7" t="str">
        <f t="shared" si="9"/>
        <v/>
      </c>
    </row>
    <row r="180" spans="1:20" ht="15.95" hidden="1" customHeight="1">
      <c r="A180" s="239" t="s">
        <v>1324</v>
      </c>
      <c r="B180" s="105"/>
      <c r="C180" s="108"/>
      <c r="D180" s="108"/>
      <c r="E180" s="109"/>
      <c r="F180" s="109"/>
      <c r="G180" s="195">
        <f>VLOOKUP(E180,別表３!$B$9:$I$14,6,FALSE)</f>
        <v>0</v>
      </c>
      <c r="H180" s="195">
        <f>VLOOKUP($F180,別表３!$B$9:$I$14,6,FALSE)</f>
        <v>0</v>
      </c>
      <c r="I180" s="195">
        <f>VLOOKUP($F180,別表３!$B$9:$I$14,6,FALSE)</f>
        <v>0</v>
      </c>
      <c r="J180" s="195">
        <f>IF(F180=5,別表２!$E$2,0)</f>
        <v>0</v>
      </c>
      <c r="K180" s="195">
        <f>VLOOKUP($F180,別表３!$B$9:$I$14,4,FALSE)</f>
        <v>0</v>
      </c>
      <c r="L180" s="240" t="str">
        <f>IF(F180="","",VLOOKUP(F180,別表３!$B$9:$D$14,3,FALSE))</f>
        <v/>
      </c>
      <c r="M180" s="98"/>
      <c r="N180" s="98"/>
      <c r="O180" s="241">
        <f t="shared" si="15"/>
        <v>0</v>
      </c>
      <c r="P180" s="7">
        <f t="shared" si="20"/>
        <v>0</v>
      </c>
      <c r="Q180" s="7">
        <f t="shared" si="17"/>
        <v>0</v>
      </c>
      <c r="R180" s="7">
        <f t="shared" si="18"/>
        <v>0</v>
      </c>
      <c r="S180" s="7" t="str">
        <f t="shared" si="9"/>
        <v/>
      </c>
      <c r="T180" s="7" t="str">
        <f t="shared" si="9"/>
        <v/>
      </c>
    </row>
    <row r="181" spans="1:20" ht="15.95" hidden="1" customHeight="1">
      <c r="A181" s="239" t="s">
        <v>1325</v>
      </c>
      <c r="B181" s="105"/>
      <c r="C181" s="108"/>
      <c r="D181" s="108"/>
      <c r="E181" s="109"/>
      <c r="F181" s="109"/>
      <c r="G181" s="195">
        <f>VLOOKUP(E181,別表３!$B$9:$I$14,6,FALSE)</f>
        <v>0</v>
      </c>
      <c r="H181" s="195">
        <f>VLOOKUP($F181,別表３!$B$9:$I$14,6,FALSE)</f>
        <v>0</v>
      </c>
      <c r="I181" s="195">
        <f>VLOOKUP($F181,別表３!$B$9:$I$14,6,FALSE)</f>
        <v>0</v>
      </c>
      <c r="J181" s="195">
        <f>IF(F181=5,別表２!$E$2,0)</f>
        <v>0</v>
      </c>
      <c r="K181" s="195">
        <f>VLOOKUP($F181,別表３!$B$9:$I$14,4,FALSE)</f>
        <v>0</v>
      </c>
      <c r="L181" s="240" t="str">
        <f>IF(F181="","",VLOOKUP(F181,別表３!$B$9:$D$14,3,FALSE))</f>
        <v/>
      </c>
      <c r="M181" s="98"/>
      <c r="N181" s="98"/>
      <c r="O181" s="241">
        <f t="shared" si="15"/>
        <v>0</v>
      </c>
      <c r="P181" s="7">
        <f t="shared" si="20"/>
        <v>0</v>
      </c>
      <c r="Q181" s="7">
        <f t="shared" si="17"/>
        <v>0</v>
      </c>
      <c r="R181" s="7">
        <f t="shared" si="18"/>
        <v>0</v>
      </c>
      <c r="S181" s="7" t="str">
        <f t="shared" si="9"/>
        <v/>
      </c>
      <c r="T181" s="7" t="str">
        <f t="shared" si="9"/>
        <v/>
      </c>
    </row>
    <row r="182" spans="1:20" ht="15.95" hidden="1" customHeight="1">
      <c r="A182" s="239" t="s">
        <v>1326</v>
      </c>
      <c r="B182" s="105"/>
      <c r="C182" s="108"/>
      <c r="D182" s="108"/>
      <c r="E182" s="109"/>
      <c r="F182" s="109"/>
      <c r="G182" s="195">
        <f>VLOOKUP(E182,別表３!$B$9:$I$14,6,FALSE)</f>
        <v>0</v>
      </c>
      <c r="H182" s="195">
        <f>VLOOKUP($F182,別表３!$B$9:$I$14,6,FALSE)</f>
        <v>0</v>
      </c>
      <c r="I182" s="195">
        <f>VLOOKUP($F182,別表３!$B$9:$I$14,6,FALSE)</f>
        <v>0</v>
      </c>
      <c r="J182" s="195">
        <f>IF(F182=5,別表２!$E$2,0)</f>
        <v>0</v>
      </c>
      <c r="K182" s="195">
        <f>VLOOKUP($F182,別表３!$B$9:$I$14,4,FALSE)</f>
        <v>0</v>
      </c>
      <c r="L182" s="240" t="str">
        <f>IF(F182="","",VLOOKUP(F182,別表３!$B$9:$D$14,3,FALSE))</f>
        <v/>
      </c>
      <c r="M182" s="98"/>
      <c r="N182" s="98"/>
      <c r="O182" s="241">
        <f t="shared" si="15"/>
        <v>0</v>
      </c>
      <c r="P182" s="7">
        <f t="shared" si="20"/>
        <v>0</v>
      </c>
      <c r="Q182" s="7">
        <f t="shared" si="17"/>
        <v>0</v>
      </c>
      <c r="R182" s="7">
        <f t="shared" si="18"/>
        <v>0</v>
      </c>
      <c r="S182" s="7" t="str">
        <f t="shared" si="9"/>
        <v/>
      </c>
      <c r="T182" s="7" t="str">
        <f t="shared" ref="T182:T436" si="21">IF(F182="","",VLOOKUP(F182,$U$53:$V$58,2,FALSE))</f>
        <v/>
      </c>
    </row>
    <row r="183" spans="1:20" ht="15.95" hidden="1" customHeight="1">
      <c r="A183" s="239" t="s">
        <v>1327</v>
      </c>
      <c r="B183" s="105"/>
      <c r="C183" s="108"/>
      <c r="D183" s="108"/>
      <c r="E183" s="109"/>
      <c r="F183" s="109"/>
      <c r="G183" s="195">
        <f>VLOOKUP(E183,別表３!$B$9:$I$14,6,FALSE)</f>
        <v>0</v>
      </c>
      <c r="H183" s="195">
        <f>VLOOKUP($F183,別表３!$B$9:$I$14,6,FALSE)</f>
        <v>0</v>
      </c>
      <c r="I183" s="195">
        <f>VLOOKUP($F183,別表３!$B$9:$I$14,6,FALSE)</f>
        <v>0</v>
      </c>
      <c r="J183" s="195">
        <f>IF(F183=5,別表２!$E$2,0)</f>
        <v>0</v>
      </c>
      <c r="K183" s="195">
        <f>VLOOKUP($F183,別表３!$B$9:$I$14,4,FALSE)</f>
        <v>0</v>
      </c>
      <c r="L183" s="240" t="str">
        <f>IF(F183="","",VLOOKUP(F183,別表３!$B$9:$D$14,3,FALSE))</f>
        <v/>
      </c>
      <c r="M183" s="98"/>
      <c r="N183" s="98"/>
      <c r="O183" s="241">
        <f t="shared" si="15"/>
        <v>0</v>
      </c>
      <c r="P183" s="7">
        <f t="shared" si="20"/>
        <v>0</v>
      </c>
      <c r="Q183" s="7">
        <f t="shared" si="17"/>
        <v>0</v>
      </c>
      <c r="R183" s="7">
        <f t="shared" si="18"/>
        <v>0</v>
      </c>
      <c r="S183" s="7" t="str">
        <f t="shared" ref="S183:S437" si="22">IF(E183="","",VLOOKUP(E183,$U$53:$V$58,2,FALSE))</f>
        <v/>
      </c>
      <c r="T183" s="7" t="str">
        <f t="shared" si="21"/>
        <v/>
      </c>
    </row>
    <row r="184" spans="1:20" ht="15.95" hidden="1" customHeight="1">
      <c r="A184" s="239" t="s">
        <v>1328</v>
      </c>
      <c r="B184" s="105"/>
      <c r="C184" s="109"/>
      <c r="D184" s="109"/>
      <c r="E184" s="109"/>
      <c r="F184" s="109"/>
      <c r="G184" s="195">
        <f>VLOOKUP(E184,別表３!$B$9:$I$14,6,FALSE)</f>
        <v>0</v>
      </c>
      <c r="H184" s="195">
        <f>VLOOKUP($F184,別表３!$B$9:$I$14,6,FALSE)</f>
        <v>0</v>
      </c>
      <c r="I184" s="195">
        <f>VLOOKUP($F184,別表３!$B$9:$I$14,6,FALSE)</f>
        <v>0</v>
      </c>
      <c r="J184" s="195">
        <f>IF(F184=5,別表２!$E$2,0)</f>
        <v>0</v>
      </c>
      <c r="K184" s="195">
        <f>VLOOKUP($F184,別表３!$B$9:$I$14,4,FALSE)</f>
        <v>0</v>
      </c>
      <c r="L184" s="240" t="str">
        <f>IF(F184="","",VLOOKUP(F184,別表３!$B$9:$D$14,3,FALSE))</f>
        <v/>
      </c>
      <c r="M184" s="98"/>
      <c r="N184" s="98"/>
      <c r="O184" s="241">
        <f t="shared" ref="O184:O247" si="23">IF(J184=0,0,IF(M184="",J184,M184))+IF(N184="",K184,IF(L184&lt;=N184,L184,N184))+SUM(G184:I184)</f>
        <v>0</v>
      </c>
      <c r="P184" s="7">
        <f t="shared" si="20"/>
        <v>0</v>
      </c>
      <c r="Q184" s="7">
        <f t="shared" si="17"/>
        <v>0</v>
      </c>
      <c r="R184" s="7">
        <f t="shared" si="18"/>
        <v>0</v>
      </c>
      <c r="S184" s="7" t="str">
        <f t="shared" si="22"/>
        <v/>
      </c>
      <c r="T184" s="7" t="str">
        <f t="shared" si="21"/>
        <v/>
      </c>
    </row>
    <row r="185" spans="1:20" ht="15.95" hidden="1" customHeight="1">
      <c r="A185" s="239" t="s">
        <v>1329</v>
      </c>
      <c r="B185" s="105"/>
      <c r="C185" s="109"/>
      <c r="D185" s="109"/>
      <c r="E185" s="109"/>
      <c r="F185" s="109"/>
      <c r="G185" s="195">
        <f>VLOOKUP(E185,別表３!$B$9:$I$14,6,FALSE)</f>
        <v>0</v>
      </c>
      <c r="H185" s="195">
        <f>VLOOKUP($F185,別表３!$B$9:$I$14,6,FALSE)</f>
        <v>0</v>
      </c>
      <c r="I185" s="195">
        <f>VLOOKUP($F185,別表３!$B$9:$I$14,6,FALSE)</f>
        <v>0</v>
      </c>
      <c r="J185" s="195">
        <f>IF(F185=5,別表２!$E$2,0)</f>
        <v>0</v>
      </c>
      <c r="K185" s="195">
        <f>VLOOKUP($F185,別表３!$B$9:$I$14,4,FALSE)</f>
        <v>0</v>
      </c>
      <c r="L185" s="240" t="str">
        <f>IF(F185="","",VLOOKUP(F185,別表３!$B$9:$D$14,3,FALSE))</f>
        <v/>
      </c>
      <c r="M185" s="98"/>
      <c r="N185" s="98"/>
      <c r="O185" s="241">
        <f t="shared" si="23"/>
        <v>0</v>
      </c>
      <c r="P185" s="7">
        <f t="shared" si="20"/>
        <v>0</v>
      </c>
      <c r="Q185" s="7">
        <f t="shared" si="17"/>
        <v>0</v>
      </c>
      <c r="R185" s="7">
        <f t="shared" si="18"/>
        <v>0</v>
      </c>
      <c r="S185" s="7" t="str">
        <f t="shared" si="22"/>
        <v/>
      </c>
      <c r="T185" s="7" t="str">
        <f t="shared" si="21"/>
        <v/>
      </c>
    </row>
    <row r="186" spans="1:20" ht="15.95" hidden="1" customHeight="1">
      <c r="A186" s="239" t="s">
        <v>1330</v>
      </c>
      <c r="B186" s="105"/>
      <c r="C186" s="109"/>
      <c r="D186" s="109"/>
      <c r="E186" s="109"/>
      <c r="F186" s="109"/>
      <c r="G186" s="195">
        <f>VLOOKUP(E186,別表３!$B$9:$I$14,6,FALSE)</f>
        <v>0</v>
      </c>
      <c r="H186" s="195">
        <f>VLOOKUP($F186,別表３!$B$9:$I$14,6,FALSE)</f>
        <v>0</v>
      </c>
      <c r="I186" s="195">
        <f>VLOOKUP($F186,別表３!$B$9:$I$14,6,FALSE)</f>
        <v>0</v>
      </c>
      <c r="J186" s="195">
        <f>IF(F186=5,別表２!$E$2,0)</f>
        <v>0</v>
      </c>
      <c r="K186" s="195">
        <f>VLOOKUP($F186,別表３!$B$9:$I$14,4,FALSE)</f>
        <v>0</v>
      </c>
      <c r="L186" s="240" t="str">
        <f>IF(F186="","",VLOOKUP(F186,別表３!$B$9:$D$14,3,FALSE))</f>
        <v/>
      </c>
      <c r="M186" s="98"/>
      <c r="N186" s="98"/>
      <c r="O186" s="241">
        <f t="shared" si="23"/>
        <v>0</v>
      </c>
      <c r="P186" s="7">
        <f t="shared" si="20"/>
        <v>0</v>
      </c>
      <c r="Q186" s="7">
        <f t="shared" si="17"/>
        <v>0</v>
      </c>
      <c r="R186" s="7">
        <f t="shared" si="18"/>
        <v>0</v>
      </c>
      <c r="S186" s="7" t="str">
        <f t="shared" si="22"/>
        <v/>
      </c>
      <c r="T186" s="7" t="str">
        <f t="shared" si="21"/>
        <v/>
      </c>
    </row>
    <row r="187" spans="1:20" ht="15.95" hidden="1" customHeight="1">
      <c r="A187" s="239" t="s">
        <v>1331</v>
      </c>
      <c r="B187" s="105"/>
      <c r="C187" s="109"/>
      <c r="D187" s="109"/>
      <c r="E187" s="109"/>
      <c r="F187" s="109"/>
      <c r="G187" s="195">
        <f>VLOOKUP(E187,別表３!$B$9:$I$14,6,FALSE)</f>
        <v>0</v>
      </c>
      <c r="H187" s="195">
        <f>VLOOKUP($F187,別表３!$B$9:$I$14,6,FALSE)</f>
        <v>0</v>
      </c>
      <c r="I187" s="195">
        <f>VLOOKUP($F187,別表３!$B$9:$I$14,6,FALSE)</f>
        <v>0</v>
      </c>
      <c r="J187" s="195">
        <f>IF(F187=5,別表２!$E$2,0)</f>
        <v>0</v>
      </c>
      <c r="K187" s="195">
        <f>VLOOKUP($F187,別表３!$B$9:$I$14,4,FALSE)</f>
        <v>0</v>
      </c>
      <c r="L187" s="240" t="str">
        <f>IF(F187="","",VLOOKUP(F187,別表３!$B$9:$D$14,3,FALSE))</f>
        <v/>
      </c>
      <c r="M187" s="98"/>
      <c r="N187" s="98"/>
      <c r="O187" s="241">
        <f t="shared" si="23"/>
        <v>0</v>
      </c>
      <c r="P187" s="7">
        <f t="shared" si="20"/>
        <v>0</v>
      </c>
      <c r="Q187" s="7">
        <f t="shared" si="17"/>
        <v>0</v>
      </c>
      <c r="R187" s="7">
        <f t="shared" si="18"/>
        <v>0</v>
      </c>
      <c r="S187" s="7" t="str">
        <f t="shared" si="22"/>
        <v/>
      </c>
      <c r="T187" s="7" t="str">
        <f t="shared" si="21"/>
        <v/>
      </c>
    </row>
    <row r="188" spans="1:20" ht="15.95" hidden="1" customHeight="1">
      <c r="A188" s="239" t="s">
        <v>1332</v>
      </c>
      <c r="B188" s="105"/>
      <c r="C188" s="109"/>
      <c r="D188" s="109"/>
      <c r="E188" s="109"/>
      <c r="F188" s="109"/>
      <c r="G188" s="195">
        <f>VLOOKUP(E188,別表３!$B$9:$I$14,6,FALSE)</f>
        <v>0</v>
      </c>
      <c r="H188" s="195">
        <f>VLOOKUP($F188,別表３!$B$9:$I$14,6,FALSE)</f>
        <v>0</v>
      </c>
      <c r="I188" s="195">
        <f>VLOOKUP($F188,別表３!$B$9:$I$14,6,FALSE)</f>
        <v>0</v>
      </c>
      <c r="J188" s="195">
        <f>IF(F188=5,別表２!$E$2,0)</f>
        <v>0</v>
      </c>
      <c r="K188" s="195">
        <f>VLOOKUP($F188,別表３!$B$9:$I$14,4,FALSE)</f>
        <v>0</v>
      </c>
      <c r="L188" s="240" t="str">
        <f>IF(F188="","",VLOOKUP(F188,別表３!$B$9:$D$14,3,FALSE))</f>
        <v/>
      </c>
      <c r="M188" s="98"/>
      <c r="N188" s="98"/>
      <c r="O188" s="241">
        <f t="shared" si="23"/>
        <v>0</v>
      </c>
      <c r="P188" s="7">
        <f t="shared" si="20"/>
        <v>0</v>
      </c>
      <c r="Q188" s="7">
        <f t="shared" si="17"/>
        <v>0</v>
      </c>
      <c r="R188" s="7">
        <f t="shared" si="18"/>
        <v>0</v>
      </c>
      <c r="S188" s="7" t="str">
        <f t="shared" si="22"/>
        <v/>
      </c>
      <c r="T188" s="7" t="str">
        <f t="shared" si="21"/>
        <v/>
      </c>
    </row>
    <row r="189" spans="1:20" ht="15.95" hidden="1" customHeight="1">
      <c r="A189" s="239" t="s">
        <v>1333</v>
      </c>
      <c r="B189" s="105"/>
      <c r="C189" s="108"/>
      <c r="D189" s="108"/>
      <c r="E189" s="109"/>
      <c r="F189" s="109"/>
      <c r="G189" s="195">
        <f>VLOOKUP(E189,別表３!$B$9:$I$14,6,FALSE)</f>
        <v>0</v>
      </c>
      <c r="H189" s="195">
        <f>VLOOKUP($F189,別表３!$B$9:$I$14,6,FALSE)</f>
        <v>0</v>
      </c>
      <c r="I189" s="195">
        <f>VLOOKUP($F189,別表３!$B$9:$I$14,6,FALSE)</f>
        <v>0</v>
      </c>
      <c r="J189" s="195">
        <f>IF(F189=5,別表２!$E$2,0)</f>
        <v>0</v>
      </c>
      <c r="K189" s="195">
        <f>VLOOKUP($F189,別表３!$B$9:$I$14,4,FALSE)</f>
        <v>0</v>
      </c>
      <c r="L189" s="240" t="str">
        <f>IF(F189="","",VLOOKUP(F189,別表３!$B$9:$D$14,3,FALSE))</f>
        <v/>
      </c>
      <c r="M189" s="98"/>
      <c r="N189" s="98"/>
      <c r="O189" s="241">
        <f t="shared" si="23"/>
        <v>0</v>
      </c>
      <c r="P189" s="7">
        <f t="shared" si="20"/>
        <v>0</v>
      </c>
      <c r="Q189" s="7">
        <f t="shared" si="17"/>
        <v>0</v>
      </c>
      <c r="R189" s="7">
        <f t="shared" si="18"/>
        <v>0</v>
      </c>
      <c r="S189" s="7" t="str">
        <f t="shared" si="22"/>
        <v/>
      </c>
      <c r="T189" s="7" t="str">
        <f t="shared" si="21"/>
        <v/>
      </c>
    </row>
    <row r="190" spans="1:20" ht="15.95" hidden="1" customHeight="1">
      <c r="A190" s="239" t="s">
        <v>1334</v>
      </c>
      <c r="B190" s="105"/>
      <c r="C190" s="108"/>
      <c r="D190" s="108"/>
      <c r="E190" s="109"/>
      <c r="F190" s="109"/>
      <c r="G190" s="195">
        <f>VLOOKUP(E190,別表３!$B$9:$I$14,6,FALSE)</f>
        <v>0</v>
      </c>
      <c r="H190" s="195">
        <f>VLOOKUP($F190,別表３!$B$9:$I$14,6,FALSE)</f>
        <v>0</v>
      </c>
      <c r="I190" s="195">
        <f>VLOOKUP($F190,別表３!$B$9:$I$14,6,FALSE)</f>
        <v>0</v>
      </c>
      <c r="J190" s="195">
        <f>IF(F190=5,別表２!$E$2,0)</f>
        <v>0</v>
      </c>
      <c r="K190" s="195">
        <f>VLOOKUP($F190,別表３!$B$9:$I$14,4,FALSE)</f>
        <v>0</v>
      </c>
      <c r="L190" s="240" t="str">
        <f>IF(F190="","",VLOOKUP(F190,別表３!$B$9:$D$14,3,FALSE))</f>
        <v/>
      </c>
      <c r="M190" s="98"/>
      <c r="N190" s="98"/>
      <c r="O190" s="241">
        <f t="shared" si="23"/>
        <v>0</v>
      </c>
      <c r="P190" s="7">
        <f t="shared" si="20"/>
        <v>0</v>
      </c>
      <c r="Q190" s="7">
        <f t="shared" si="17"/>
        <v>0</v>
      </c>
      <c r="R190" s="7">
        <f t="shared" si="18"/>
        <v>0</v>
      </c>
      <c r="S190" s="7" t="str">
        <f t="shared" si="22"/>
        <v/>
      </c>
      <c r="T190" s="7" t="str">
        <f t="shared" si="21"/>
        <v/>
      </c>
    </row>
    <row r="191" spans="1:20" ht="15.95" hidden="1" customHeight="1">
      <c r="A191" s="239" t="s">
        <v>1335</v>
      </c>
      <c r="B191" s="105"/>
      <c r="C191" s="108"/>
      <c r="D191" s="108"/>
      <c r="E191" s="109"/>
      <c r="F191" s="109"/>
      <c r="G191" s="195">
        <f>VLOOKUP(E191,別表３!$B$9:$I$14,6,FALSE)</f>
        <v>0</v>
      </c>
      <c r="H191" s="195">
        <f>VLOOKUP($F191,別表３!$B$9:$I$14,6,FALSE)</f>
        <v>0</v>
      </c>
      <c r="I191" s="195">
        <f>VLOOKUP($F191,別表３!$B$9:$I$14,6,FALSE)</f>
        <v>0</v>
      </c>
      <c r="J191" s="195">
        <f>IF(F191=5,別表２!$E$2,0)</f>
        <v>0</v>
      </c>
      <c r="K191" s="195">
        <f>VLOOKUP($F191,別表３!$B$9:$I$14,4,FALSE)</f>
        <v>0</v>
      </c>
      <c r="L191" s="240" t="str">
        <f>IF(F191="","",VLOOKUP(F191,別表３!$B$9:$D$14,3,FALSE))</f>
        <v/>
      </c>
      <c r="M191" s="98"/>
      <c r="N191" s="98"/>
      <c r="O191" s="241">
        <f t="shared" si="23"/>
        <v>0</v>
      </c>
      <c r="P191" s="7">
        <f t="shared" si="20"/>
        <v>0</v>
      </c>
      <c r="Q191" s="7">
        <f t="shared" si="17"/>
        <v>0</v>
      </c>
      <c r="R191" s="7">
        <f t="shared" si="18"/>
        <v>0</v>
      </c>
      <c r="S191" s="7" t="str">
        <f t="shared" si="22"/>
        <v/>
      </c>
      <c r="T191" s="7" t="str">
        <f t="shared" si="21"/>
        <v/>
      </c>
    </row>
    <row r="192" spans="1:20" ht="15.95" hidden="1" customHeight="1">
      <c r="A192" s="239" t="s">
        <v>1336</v>
      </c>
      <c r="B192" s="105"/>
      <c r="C192" s="108"/>
      <c r="D192" s="108"/>
      <c r="E192" s="109"/>
      <c r="F192" s="109"/>
      <c r="G192" s="195">
        <f>VLOOKUP(E192,別表３!$B$9:$I$14,6,FALSE)</f>
        <v>0</v>
      </c>
      <c r="H192" s="195">
        <f>VLOOKUP($F192,別表３!$B$9:$I$14,6,FALSE)</f>
        <v>0</v>
      </c>
      <c r="I192" s="195">
        <f>VLOOKUP($F192,別表３!$B$9:$I$14,6,FALSE)</f>
        <v>0</v>
      </c>
      <c r="J192" s="195">
        <f>IF(F192=5,別表２!$E$2,0)</f>
        <v>0</v>
      </c>
      <c r="K192" s="195">
        <f>VLOOKUP($F192,別表３!$B$9:$I$14,4,FALSE)</f>
        <v>0</v>
      </c>
      <c r="L192" s="240" t="str">
        <f>IF(F192="","",VLOOKUP(F192,別表３!$B$9:$D$14,3,FALSE))</f>
        <v/>
      </c>
      <c r="M192" s="98"/>
      <c r="N192" s="98"/>
      <c r="O192" s="241">
        <f t="shared" si="23"/>
        <v>0</v>
      </c>
      <c r="P192" s="7">
        <f t="shared" si="20"/>
        <v>0</v>
      </c>
      <c r="Q192" s="7">
        <f t="shared" si="17"/>
        <v>0</v>
      </c>
      <c r="R192" s="7">
        <f t="shared" si="18"/>
        <v>0</v>
      </c>
      <c r="S192" s="7" t="str">
        <f t="shared" si="22"/>
        <v/>
      </c>
      <c r="T192" s="7" t="str">
        <f t="shared" si="21"/>
        <v/>
      </c>
    </row>
    <row r="193" spans="1:20" ht="15.95" hidden="1" customHeight="1">
      <c r="A193" s="239" t="s">
        <v>1337</v>
      </c>
      <c r="B193" s="105"/>
      <c r="C193" s="108"/>
      <c r="D193" s="108"/>
      <c r="E193" s="109"/>
      <c r="F193" s="109"/>
      <c r="G193" s="195">
        <f>VLOOKUP(E193,別表３!$B$9:$I$14,6,FALSE)</f>
        <v>0</v>
      </c>
      <c r="H193" s="195">
        <f>VLOOKUP($F193,別表３!$B$9:$I$14,6,FALSE)</f>
        <v>0</v>
      </c>
      <c r="I193" s="195">
        <f>VLOOKUP($F193,別表３!$B$9:$I$14,6,FALSE)</f>
        <v>0</v>
      </c>
      <c r="J193" s="195">
        <f>IF(F193=5,別表２!$E$2,0)</f>
        <v>0</v>
      </c>
      <c r="K193" s="195">
        <f>VLOOKUP($F193,別表３!$B$9:$I$14,4,FALSE)</f>
        <v>0</v>
      </c>
      <c r="L193" s="240" t="str">
        <f>IF(F193="","",VLOOKUP(F193,別表３!$B$9:$D$14,3,FALSE))</f>
        <v/>
      </c>
      <c r="M193" s="98"/>
      <c r="N193" s="98"/>
      <c r="O193" s="241">
        <f t="shared" si="23"/>
        <v>0</v>
      </c>
      <c r="P193" s="7">
        <f t="shared" si="20"/>
        <v>0</v>
      </c>
      <c r="Q193" s="7">
        <f t="shared" si="17"/>
        <v>0</v>
      </c>
      <c r="R193" s="7">
        <f t="shared" si="18"/>
        <v>0</v>
      </c>
      <c r="S193" s="7" t="str">
        <f t="shared" si="22"/>
        <v/>
      </c>
      <c r="T193" s="7" t="str">
        <f t="shared" si="21"/>
        <v/>
      </c>
    </row>
    <row r="194" spans="1:20" ht="15.95" hidden="1" customHeight="1">
      <c r="A194" s="239" t="s">
        <v>1338</v>
      </c>
      <c r="B194" s="105"/>
      <c r="C194" s="108"/>
      <c r="D194" s="108"/>
      <c r="E194" s="109"/>
      <c r="F194" s="109"/>
      <c r="G194" s="195">
        <f>VLOOKUP(E194,別表３!$B$9:$I$14,6,FALSE)</f>
        <v>0</v>
      </c>
      <c r="H194" s="195">
        <f>VLOOKUP($F194,別表３!$B$9:$I$14,6,FALSE)</f>
        <v>0</v>
      </c>
      <c r="I194" s="195">
        <f>VLOOKUP($F194,別表３!$B$9:$I$14,6,FALSE)</f>
        <v>0</v>
      </c>
      <c r="J194" s="195">
        <f>IF(F194=5,別表２!$E$2,0)</f>
        <v>0</v>
      </c>
      <c r="K194" s="195">
        <f>VLOOKUP($F194,別表３!$B$9:$I$14,4,FALSE)</f>
        <v>0</v>
      </c>
      <c r="L194" s="240" t="str">
        <f>IF(F194="","",VLOOKUP(F194,別表３!$B$9:$D$14,3,FALSE))</f>
        <v/>
      </c>
      <c r="M194" s="98"/>
      <c r="N194" s="98"/>
      <c r="O194" s="241">
        <f t="shared" si="23"/>
        <v>0</v>
      </c>
      <c r="P194" s="7">
        <f t="shared" si="20"/>
        <v>0</v>
      </c>
      <c r="Q194" s="7">
        <f t="shared" si="17"/>
        <v>0</v>
      </c>
      <c r="R194" s="7">
        <f t="shared" si="18"/>
        <v>0</v>
      </c>
      <c r="S194" s="7" t="str">
        <f t="shared" si="22"/>
        <v/>
      </c>
      <c r="T194" s="7" t="str">
        <f t="shared" si="21"/>
        <v/>
      </c>
    </row>
    <row r="195" spans="1:20" ht="15.95" hidden="1" customHeight="1">
      <c r="A195" s="239" t="s">
        <v>1339</v>
      </c>
      <c r="B195" s="105"/>
      <c r="C195" s="108"/>
      <c r="D195" s="108"/>
      <c r="E195" s="109"/>
      <c r="F195" s="109"/>
      <c r="G195" s="195">
        <f>VLOOKUP(E195,別表３!$B$9:$I$14,6,FALSE)</f>
        <v>0</v>
      </c>
      <c r="H195" s="195">
        <f>VLOOKUP($F195,別表３!$B$9:$I$14,6,FALSE)</f>
        <v>0</v>
      </c>
      <c r="I195" s="195">
        <f>VLOOKUP($F195,別表３!$B$9:$I$14,6,FALSE)</f>
        <v>0</v>
      </c>
      <c r="J195" s="195">
        <f>IF(F195=5,別表２!$E$2,0)</f>
        <v>0</v>
      </c>
      <c r="K195" s="195">
        <f>VLOOKUP($F195,別表３!$B$9:$I$14,4,FALSE)</f>
        <v>0</v>
      </c>
      <c r="L195" s="240" t="str">
        <f>IF(F195="","",VLOOKUP(F195,別表３!$B$9:$D$14,3,FALSE))</f>
        <v/>
      </c>
      <c r="M195" s="98"/>
      <c r="N195" s="98"/>
      <c r="O195" s="241">
        <f t="shared" si="23"/>
        <v>0</v>
      </c>
      <c r="P195" s="7">
        <f>IF(E195=5,G195,0)</f>
        <v>0</v>
      </c>
      <c r="Q195" s="7">
        <f t="shared" si="17"/>
        <v>0</v>
      </c>
      <c r="R195" s="7">
        <f t="shared" si="18"/>
        <v>0</v>
      </c>
      <c r="S195" s="7" t="str">
        <f t="shared" si="22"/>
        <v/>
      </c>
      <c r="T195" s="7" t="str">
        <f t="shared" si="21"/>
        <v/>
      </c>
    </row>
    <row r="196" spans="1:20" s="223" customFormat="1" ht="15.95" hidden="1" customHeight="1">
      <c r="A196" s="239" t="s">
        <v>1340</v>
      </c>
      <c r="B196" s="105"/>
      <c r="C196" s="108"/>
      <c r="D196" s="108"/>
      <c r="E196" s="109"/>
      <c r="F196" s="109"/>
      <c r="G196" s="195">
        <f>VLOOKUP(E196,別表３!$B$9:$I$14,6,FALSE)</f>
        <v>0</v>
      </c>
      <c r="H196" s="195">
        <f>VLOOKUP($F196,別表３!$B$9:$I$14,6,FALSE)</f>
        <v>0</v>
      </c>
      <c r="I196" s="195">
        <f>VLOOKUP($F196,別表３!$B$9:$I$14,6,FALSE)</f>
        <v>0</v>
      </c>
      <c r="J196" s="195">
        <f>IF(F196=5,別表２!$E$2,0)</f>
        <v>0</v>
      </c>
      <c r="K196" s="195">
        <f>VLOOKUP($F196,別表３!$B$9:$I$14,4,FALSE)</f>
        <v>0</v>
      </c>
      <c r="L196" s="240" t="str">
        <f>IF(F196="","",VLOOKUP(F196,別表３!$B$9:$D$14,3,FALSE))</f>
        <v/>
      </c>
      <c r="M196" s="98"/>
      <c r="N196" s="98"/>
      <c r="O196" s="241">
        <f t="shared" si="23"/>
        <v>0</v>
      </c>
      <c r="P196" s="7">
        <f t="shared" ref="P196:P216" si="24">IF(E196=5,G196,0)</f>
        <v>0</v>
      </c>
      <c r="Q196" s="7">
        <f t="shared" si="17"/>
        <v>0</v>
      </c>
      <c r="R196" s="7">
        <f t="shared" si="18"/>
        <v>0</v>
      </c>
      <c r="S196" s="7" t="str">
        <f t="shared" si="22"/>
        <v/>
      </c>
      <c r="T196" s="7" t="str">
        <f t="shared" si="21"/>
        <v/>
      </c>
    </row>
    <row r="197" spans="1:20" s="223" customFormat="1" ht="15.95" hidden="1" customHeight="1">
      <c r="A197" s="239" t="s">
        <v>1341</v>
      </c>
      <c r="B197" s="105"/>
      <c r="C197" s="108"/>
      <c r="D197" s="108"/>
      <c r="E197" s="109"/>
      <c r="F197" s="109"/>
      <c r="G197" s="195">
        <f>VLOOKUP(E197,別表３!$B$9:$I$14,6,FALSE)</f>
        <v>0</v>
      </c>
      <c r="H197" s="195">
        <f>VLOOKUP($F197,別表３!$B$9:$I$14,6,FALSE)</f>
        <v>0</v>
      </c>
      <c r="I197" s="195">
        <f>VLOOKUP($F197,別表３!$B$9:$I$14,6,FALSE)</f>
        <v>0</v>
      </c>
      <c r="J197" s="195">
        <f>IF(F197=5,別表２!$E$2,0)</f>
        <v>0</v>
      </c>
      <c r="K197" s="195">
        <f>VLOOKUP($F197,別表３!$B$9:$I$14,4,FALSE)</f>
        <v>0</v>
      </c>
      <c r="L197" s="240" t="str">
        <f>IF(F197="","",VLOOKUP(F197,別表３!$B$9:$D$14,3,FALSE))</f>
        <v/>
      </c>
      <c r="M197" s="98"/>
      <c r="N197" s="98"/>
      <c r="O197" s="241">
        <f t="shared" si="23"/>
        <v>0</v>
      </c>
      <c r="P197" s="7">
        <f t="shared" si="24"/>
        <v>0</v>
      </c>
      <c r="Q197" s="7">
        <f t="shared" si="17"/>
        <v>0</v>
      </c>
      <c r="R197" s="7">
        <f t="shared" si="18"/>
        <v>0</v>
      </c>
      <c r="S197" s="7" t="str">
        <f t="shared" si="22"/>
        <v/>
      </c>
      <c r="T197" s="7" t="str">
        <f t="shared" si="21"/>
        <v/>
      </c>
    </row>
    <row r="198" spans="1:20" s="223" customFormat="1" ht="15.95" hidden="1" customHeight="1">
      <c r="A198" s="239" t="s">
        <v>1342</v>
      </c>
      <c r="B198" s="105"/>
      <c r="C198" s="110"/>
      <c r="D198" s="110"/>
      <c r="E198" s="108"/>
      <c r="F198" s="108"/>
      <c r="G198" s="195">
        <f>VLOOKUP(E198,別表３!$B$9:$I$14,6,FALSE)</f>
        <v>0</v>
      </c>
      <c r="H198" s="195">
        <f>VLOOKUP($F198,別表３!$B$9:$I$14,6,FALSE)</f>
        <v>0</v>
      </c>
      <c r="I198" s="195">
        <f>VLOOKUP($F198,別表３!$B$9:$I$14,6,FALSE)</f>
        <v>0</v>
      </c>
      <c r="J198" s="195">
        <f>IF(F198=5,別表２!$E$2,0)</f>
        <v>0</v>
      </c>
      <c r="K198" s="195">
        <f>VLOOKUP($F198,別表３!$B$9:$I$14,4,FALSE)</f>
        <v>0</v>
      </c>
      <c r="L198" s="240" t="str">
        <f>IF(F198="","",VLOOKUP(F198,別表３!$B$9:$D$14,3,FALSE))</f>
        <v/>
      </c>
      <c r="M198" s="98"/>
      <c r="N198" s="98"/>
      <c r="O198" s="241">
        <f t="shared" si="23"/>
        <v>0</v>
      </c>
      <c r="P198" s="7">
        <f t="shared" si="24"/>
        <v>0</v>
      </c>
      <c r="Q198" s="7">
        <f t="shared" si="17"/>
        <v>0</v>
      </c>
      <c r="R198" s="7">
        <f t="shared" si="18"/>
        <v>0</v>
      </c>
      <c r="S198" s="7" t="str">
        <f t="shared" si="22"/>
        <v/>
      </c>
      <c r="T198" s="7" t="str">
        <f t="shared" si="21"/>
        <v/>
      </c>
    </row>
    <row r="199" spans="1:20" s="223" customFormat="1" ht="15.95" hidden="1" customHeight="1">
      <c r="A199" s="239" t="s">
        <v>1343</v>
      </c>
      <c r="B199" s="105"/>
      <c r="C199" s="108"/>
      <c r="D199" s="108"/>
      <c r="E199" s="108"/>
      <c r="F199" s="108"/>
      <c r="G199" s="195">
        <f>VLOOKUP(E199,別表３!$B$9:$I$14,6,FALSE)</f>
        <v>0</v>
      </c>
      <c r="H199" s="195">
        <f>VLOOKUP($F199,別表３!$B$9:$I$14,6,FALSE)</f>
        <v>0</v>
      </c>
      <c r="I199" s="195">
        <f>VLOOKUP($F199,別表３!$B$9:$I$14,6,FALSE)</f>
        <v>0</v>
      </c>
      <c r="J199" s="195">
        <f>IF(F199=5,別表２!$E$2,0)</f>
        <v>0</v>
      </c>
      <c r="K199" s="195">
        <f>VLOOKUP($F199,別表３!$B$9:$I$14,4,FALSE)</f>
        <v>0</v>
      </c>
      <c r="L199" s="240" t="str">
        <f>IF(F199="","",VLOOKUP(F199,別表３!$B$9:$D$14,3,FALSE))</f>
        <v/>
      </c>
      <c r="M199" s="98"/>
      <c r="N199" s="98"/>
      <c r="O199" s="241">
        <f t="shared" si="23"/>
        <v>0</v>
      </c>
      <c r="P199" s="7">
        <f t="shared" si="24"/>
        <v>0</v>
      </c>
      <c r="Q199" s="7">
        <f t="shared" si="17"/>
        <v>0</v>
      </c>
      <c r="R199" s="7">
        <f t="shared" si="18"/>
        <v>0</v>
      </c>
      <c r="S199" s="7" t="str">
        <f t="shared" si="22"/>
        <v/>
      </c>
      <c r="T199" s="7" t="str">
        <f t="shared" si="21"/>
        <v/>
      </c>
    </row>
    <row r="200" spans="1:20" ht="15.95" hidden="1" customHeight="1">
      <c r="A200" s="239" t="s">
        <v>1344</v>
      </c>
      <c r="B200" s="105"/>
      <c r="C200" s="108"/>
      <c r="D200" s="108"/>
      <c r="E200" s="109"/>
      <c r="F200" s="109"/>
      <c r="G200" s="195">
        <f>VLOOKUP(E200,別表３!$B$9:$I$14,6,FALSE)</f>
        <v>0</v>
      </c>
      <c r="H200" s="195">
        <f>VLOOKUP($F200,別表３!$B$9:$I$14,6,FALSE)</f>
        <v>0</v>
      </c>
      <c r="I200" s="195">
        <f>VLOOKUP($F200,別表３!$B$9:$I$14,6,FALSE)</f>
        <v>0</v>
      </c>
      <c r="J200" s="195">
        <f>IF(F200=5,別表２!$E$2,0)</f>
        <v>0</v>
      </c>
      <c r="K200" s="195">
        <f>VLOOKUP($F200,別表３!$B$9:$I$14,4,FALSE)</f>
        <v>0</v>
      </c>
      <c r="L200" s="240" t="str">
        <f>IF(F200="","",VLOOKUP(F200,別表３!$B$9:$D$14,3,FALSE))</f>
        <v/>
      </c>
      <c r="M200" s="98"/>
      <c r="N200" s="98"/>
      <c r="O200" s="241">
        <f t="shared" si="23"/>
        <v>0</v>
      </c>
      <c r="P200" s="7">
        <f t="shared" si="24"/>
        <v>0</v>
      </c>
      <c r="Q200" s="7">
        <f t="shared" si="17"/>
        <v>0</v>
      </c>
      <c r="R200" s="7">
        <f t="shared" si="18"/>
        <v>0</v>
      </c>
      <c r="S200" s="7" t="str">
        <f t="shared" si="22"/>
        <v/>
      </c>
      <c r="T200" s="7" t="str">
        <f t="shared" si="21"/>
        <v/>
      </c>
    </row>
    <row r="201" spans="1:20" ht="15.95" hidden="1" customHeight="1">
      <c r="A201" s="239" t="s">
        <v>1345</v>
      </c>
      <c r="B201" s="105"/>
      <c r="C201" s="108"/>
      <c r="D201" s="108"/>
      <c r="E201" s="109"/>
      <c r="F201" s="109"/>
      <c r="G201" s="195">
        <f>VLOOKUP(E201,別表３!$B$9:$I$14,6,FALSE)</f>
        <v>0</v>
      </c>
      <c r="H201" s="195">
        <f>VLOOKUP($F201,別表３!$B$9:$I$14,6,FALSE)</f>
        <v>0</v>
      </c>
      <c r="I201" s="195">
        <f>VLOOKUP($F201,別表３!$B$9:$I$14,6,FALSE)</f>
        <v>0</v>
      </c>
      <c r="J201" s="195">
        <f>IF(F201=5,別表２!$E$2,0)</f>
        <v>0</v>
      </c>
      <c r="K201" s="195">
        <f>VLOOKUP($F201,別表３!$B$9:$I$14,4,FALSE)</f>
        <v>0</v>
      </c>
      <c r="L201" s="240" t="str">
        <f>IF(F201="","",VLOOKUP(F201,別表３!$B$9:$D$14,3,FALSE))</f>
        <v/>
      </c>
      <c r="M201" s="98"/>
      <c r="N201" s="98"/>
      <c r="O201" s="241">
        <f t="shared" si="23"/>
        <v>0</v>
      </c>
      <c r="P201" s="7">
        <f t="shared" si="24"/>
        <v>0</v>
      </c>
      <c r="Q201" s="7">
        <f t="shared" si="17"/>
        <v>0</v>
      </c>
      <c r="R201" s="7">
        <f t="shared" si="18"/>
        <v>0</v>
      </c>
      <c r="S201" s="7" t="str">
        <f t="shared" si="22"/>
        <v/>
      </c>
      <c r="T201" s="7" t="str">
        <f t="shared" si="21"/>
        <v/>
      </c>
    </row>
    <row r="202" spans="1:20" ht="15.95" hidden="1" customHeight="1">
      <c r="A202" s="239" t="s">
        <v>1346</v>
      </c>
      <c r="B202" s="105"/>
      <c r="C202" s="108"/>
      <c r="D202" s="108"/>
      <c r="E202" s="109"/>
      <c r="F202" s="109"/>
      <c r="G202" s="195">
        <f>VLOOKUP(E202,別表３!$B$9:$I$14,6,FALSE)</f>
        <v>0</v>
      </c>
      <c r="H202" s="195">
        <f>VLOOKUP($F202,別表３!$B$9:$I$14,6,FALSE)</f>
        <v>0</v>
      </c>
      <c r="I202" s="195">
        <f>VLOOKUP($F202,別表３!$B$9:$I$14,6,FALSE)</f>
        <v>0</v>
      </c>
      <c r="J202" s="195">
        <f>IF(F202=5,別表２!$E$2,0)</f>
        <v>0</v>
      </c>
      <c r="K202" s="195">
        <f>VLOOKUP($F202,別表３!$B$9:$I$14,4,FALSE)</f>
        <v>0</v>
      </c>
      <c r="L202" s="240" t="str">
        <f>IF(F202="","",VLOOKUP(F202,別表３!$B$9:$D$14,3,FALSE))</f>
        <v/>
      </c>
      <c r="M202" s="98"/>
      <c r="N202" s="98"/>
      <c r="O202" s="241">
        <f t="shared" si="23"/>
        <v>0</v>
      </c>
      <c r="P202" s="7">
        <f t="shared" si="24"/>
        <v>0</v>
      </c>
      <c r="Q202" s="7">
        <f t="shared" si="17"/>
        <v>0</v>
      </c>
      <c r="R202" s="7">
        <f t="shared" si="18"/>
        <v>0</v>
      </c>
      <c r="S202" s="7" t="str">
        <f t="shared" si="22"/>
        <v/>
      </c>
      <c r="T202" s="7" t="str">
        <f t="shared" si="21"/>
        <v/>
      </c>
    </row>
    <row r="203" spans="1:20" ht="15.95" hidden="1" customHeight="1">
      <c r="A203" s="239" t="s">
        <v>1347</v>
      </c>
      <c r="B203" s="105"/>
      <c r="C203" s="108"/>
      <c r="D203" s="108"/>
      <c r="E203" s="109"/>
      <c r="F203" s="109"/>
      <c r="G203" s="195">
        <f>VLOOKUP(E203,別表３!$B$9:$I$14,6,FALSE)</f>
        <v>0</v>
      </c>
      <c r="H203" s="195">
        <f>VLOOKUP($F203,別表３!$B$9:$I$14,6,FALSE)</f>
        <v>0</v>
      </c>
      <c r="I203" s="195">
        <f>VLOOKUP($F203,別表３!$B$9:$I$14,6,FALSE)</f>
        <v>0</v>
      </c>
      <c r="J203" s="195">
        <f>IF(F203=5,別表２!$E$2,0)</f>
        <v>0</v>
      </c>
      <c r="K203" s="195">
        <f>VLOOKUP($F203,別表３!$B$9:$I$14,4,FALSE)</f>
        <v>0</v>
      </c>
      <c r="L203" s="240" t="str">
        <f>IF(F203="","",VLOOKUP(F203,別表３!$B$9:$D$14,3,FALSE))</f>
        <v/>
      </c>
      <c r="M203" s="98"/>
      <c r="N203" s="98"/>
      <c r="O203" s="241">
        <f t="shared" si="23"/>
        <v>0</v>
      </c>
      <c r="P203" s="7">
        <f t="shared" si="24"/>
        <v>0</v>
      </c>
      <c r="Q203" s="7">
        <f t="shared" si="17"/>
        <v>0</v>
      </c>
      <c r="R203" s="7">
        <f t="shared" si="18"/>
        <v>0</v>
      </c>
      <c r="S203" s="7" t="str">
        <f t="shared" si="22"/>
        <v/>
      </c>
      <c r="T203" s="7" t="str">
        <f t="shared" si="21"/>
        <v/>
      </c>
    </row>
    <row r="204" spans="1:20" ht="15.95" hidden="1" customHeight="1">
      <c r="A204" s="239" t="s">
        <v>1348</v>
      </c>
      <c r="B204" s="105"/>
      <c r="C204" s="108"/>
      <c r="D204" s="108"/>
      <c r="E204" s="109"/>
      <c r="F204" s="109"/>
      <c r="G204" s="195">
        <f>VLOOKUP(E204,別表３!$B$9:$I$14,6,FALSE)</f>
        <v>0</v>
      </c>
      <c r="H204" s="195">
        <f>VLOOKUP($F204,別表３!$B$9:$I$14,6,FALSE)</f>
        <v>0</v>
      </c>
      <c r="I204" s="195">
        <f>VLOOKUP($F204,別表３!$B$9:$I$14,6,FALSE)</f>
        <v>0</v>
      </c>
      <c r="J204" s="195">
        <f>IF(F204=5,別表２!$E$2,0)</f>
        <v>0</v>
      </c>
      <c r="K204" s="195">
        <f>VLOOKUP($F204,別表３!$B$9:$I$14,4,FALSE)</f>
        <v>0</v>
      </c>
      <c r="L204" s="240" t="str">
        <f>IF(F204="","",VLOOKUP(F204,別表３!$B$9:$D$14,3,FALSE))</f>
        <v/>
      </c>
      <c r="M204" s="98"/>
      <c r="N204" s="98"/>
      <c r="O204" s="241">
        <f t="shared" si="23"/>
        <v>0</v>
      </c>
      <c r="P204" s="7">
        <f t="shared" si="24"/>
        <v>0</v>
      </c>
      <c r="Q204" s="7">
        <f t="shared" si="17"/>
        <v>0</v>
      </c>
      <c r="R204" s="7">
        <f t="shared" si="18"/>
        <v>0</v>
      </c>
      <c r="S204" s="7" t="str">
        <f t="shared" si="22"/>
        <v/>
      </c>
      <c r="T204" s="7" t="str">
        <f t="shared" si="21"/>
        <v/>
      </c>
    </row>
    <row r="205" spans="1:20" ht="15.95" hidden="1" customHeight="1">
      <c r="A205" s="239" t="s">
        <v>1349</v>
      </c>
      <c r="B205" s="105"/>
      <c r="C205" s="108"/>
      <c r="D205" s="108"/>
      <c r="E205" s="109"/>
      <c r="F205" s="109"/>
      <c r="G205" s="195">
        <f>VLOOKUP(E205,別表３!$B$9:$I$14,6,FALSE)</f>
        <v>0</v>
      </c>
      <c r="H205" s="195">
        <f>VLOOKUP($F205,別表３!$B$9:$I$14,6,FALSE)</f>
        <v>0</v>
      </c>
      <c r="I205" s="195">
        <f>VLOOKUP($F205,別表３!$B$9:$I$14,6,FALSE)</f>
        <v>0</v>
      </c>
      <c r="J205" s="195">
        <f>IF(F205=5,別表２!$E$2,0)</f>
        <v>0</v>
      </c>
      <c r="K205" s="195">
        <f>VLOOKUP($F205,別表３!$B$9:$I$14,4,FALSE)</f>
        <v>0</v>
      </c>
      <c r="L205" s="240" t="str">
        <f>IF(F205="","",VLOOKUP(F205,別表３!$B$9:$D$14,3,FALSE))</f>
        <v/>
      </c>
      <c r="M205" s="98"/>
      <c r="N205" s="98"/>
      <c r="O205" s="241">
        <f t="shared" si="23"/>
        <v>0</v>
      </c>
      <c r="P205" s="7">
        <f t="shared" si="24"/>
        <v>0</v>
      </c>
      <c r="Q205" s="7">
        <f t="shared" si="17"/>
        <v>0</v>
      </c>
      <c r="R205" s="7">
        <f t="shared" si="18"/>
        <v>0</v>
      </c>
      <c r="S205" s="7" t="str">
        <f t="shared" si="22"/>
        <v/>
      </c>
      <c r="T205" s="7" t="str">
        <f t="shared" si="21"/>
        <v/>
      </c>
    </row>
    <row r="206" spans="1:20" ht="15.95" hidden="1" customHeight="1">
      <c r="A206" s="239" t="s">
        <v>1350</v>
      </c>
      <c r="B206" s="105"/>
      <c r="C206" s="109"/>
      <c r="D206" s="109"/>
      <c r="E206" s="109"/>
      <c r="F206" s="109"/>
      <c r="G206" s="195">
        <f>VLOOKUP(E206,別表３!$B$9:$I$14,6,FALSE)</f>
        <v>0</v>
      </c>
      <c r="H206" s="195">
        <f>VLOOKUP($F206,別表３!$B$9:$I$14,6,FALSE)</f>
        <v>0</v>
      </c>
      <c r="I206" s="195">
        <f>VLOOKUP($F206,別表３!$B$9:$I$14,6,FALSE)</f>
        <v>0</v>
      </c>
      <c r="J206" s="195">
        <f>IF(F206=5,別表２!$E$2,0)</f>
        <v>0</v>
      </c>
      <c r="K206" s="195">
        <f>VLOOKUP($F206,別表３!$B$9:$I$14,4,FALSE)</f>
        <v>0</v>
      </c>
      <c r="L206" s="240" t="str">
        <f>IF(F206="","",VLOOKUP(F206,別表３!$B$9:$D$14,3,FALSE))</f>
        <v/>
      </c>
      <c r="M206" s="98"/>
      <c r="N206" s="98"/>
      <c r="O206" s="241">
        <f t="shared" si="23"/>
        <v>0</v>
      </c>
      <c r="P206" s="7">
        <f t="shared" si="24"/>
        <v>0</v>
      </c>
      <c r="Q206" s="7">
        <f t="shared" si="17"/>
        <v>0</v>
      </c>
      <c r="R206" s="7">
        <f t="shared" si="18"/>
        <v>0</v>
      </c>
      <c r="S206" s="7" t="str">
        <f t="shared" si="22"/>
        <v/>
      </c>
      <c r="T206" s="7" t="str">
        <f t="shared" si="21"/>
        <v/>
      </c>
    </row>
    <row r="207" spans="1:20" ht="15.95" hidden="1" customHeight="1">
      <c r="A207" s="239" t="s">
        <v>1351</v>
      </c>
      <c r="B207" s="105"/>
      <c r="C207" s="109"/>
      <c r="D207" s="109"/>
      <c r="E207" s="109"/>
      <c r="F207" s="109"/>
      <c r="G207" s="195">
        <f>VLOOKUP(E207,別表３!$B$9:$I$14,6,FALSE)</f>
        <v>0</v>
      </c>
      <c r="H207" s="195">
        <f>VLOOKUP($F207,別表３!$B$9:$I$14,6,FALSE)</f>
        <v>0</v>
      </c>
      <c r="I207" s="195">
        <f>VLOOKUP($F207,別表３!$B$9:$I$14,6,FALSE)</f>
        <v>0</v>
      </c>
      <c r="J207" s="195">
        <f>IF(F207=5,別表２!$E$2,0)</f>
        <v>0</v>
      </c>
      <c r="K207" s="195">
        <f>VLOOKUP($F207,別表３!$B$9:$I$14,4,FALSE)</f>
        <v>0</v>
      </c>
      <c r="L207" s="240" t="str">
        <f>IF(F207="","",VLOOKUP(F207,別表３!$B$9:$D$14,3,FALSE))</f>
        <v/>
      </c>
      <c r="M207" s="98"/>
      <c r="N207" s="98"/>
      <c r="O207" s="241">
        <f t="shared" si="23"/>
        <v>0</v>
      </c>
      <c r="P207" s="7">
        <f t="shared" si="24"/>
        <v>0</v>
      </c>
      <c r="Q207" s="7">
        <f t="shared" si="17"/>
        <v>0</v>
      </c>
      <c r="R207" s="7">
        <f t="shared" si="18"/>
        <v>0</v>
      </c>
      <c r="S207" s="7" t="str">
        <f t="shared" si="22"/>
        <v/>
      </c>
      <c r="T207" s="7" t="str">
        <f t="shared" si="21"/>
        <v/>
      </c>
    </row>
    <row r="208" spans="1:20" ht="15.95" hidden="1" customHeight="1">
      <c r="A208" s="239" t="s">
        <v>1352</v>
      </c>
      <c r="B208" s="105"/>
      <c r="C208" s="109"/>
      <c r="D208" s="109"/>
      <c r="E208" s="109"/>
      <c r="F208" s="109"/>
      <c r="G208" s="195">
        <f>VLOOKUP(E208,別表３!$B$9:$I$14,6,FALSE)</f>
        <v>0</v>
      </c>
      <c r="H208" s="195">
        <f>VLOOKUP($F208,別表３!$B$9:$I$14,6,FALSE)</f>
        <v>0</v>
      </c>
      <c r="I208" s="195">
        <f>VLOOKUP($F208,別表３!$B$9:$I$14,6,FALSE)</f>
        <v>0</v>
      </c>
      <c r="J208" s="195">
        <f>IF(F208=5,別表２!$E$2,0)</f>
        <v>0</v>
      </c>
      <c r="K208" s="195">
        <f>VLOOKUP($F208,別表３!$B$9:$I$14,4,FALSE)</f>
        <v>0</v>
      </c>
      <c r="L208" s="240" t="str">
        <f>IF(F208="","",VLOOKUP(F208,別表３!$B$9:$D$14,3,FALSE))</f>
        <v/>
      </c>
      <c r="M208" s="98"/>
      <c r="N208" s="98"/>
      <c r="O208" s="241">
        <f t="shared" si="23"/>
        <v>0</v>
      </c>
      <c r="P208" s="7">
        <f t="shared" si="24"/>
        <v>0</v>
      </c>
      <c r="Q208" s="7">
        <f t="shared" si="17"/>
        <v>0</v>
      </c>
      <c r="R208" s="7">
        <f t="shared" si="18"/>
        <v>0</v>
      </c>
      <c r="S208" s="7" t="str">
        <f t="shared" si="22"/>
        <v/>
      </c>
      <c r="T208" s="7" t="str">
        <f t="shared" si="21"/>
        <v/>
      </c>
    </row>
    <row r="209" spans="1:20" ht="15.95" hidden="1" customHeight="1">
      <c r="A209" s="239" t="s">
        <v>1353</v>
      </c>
      <c r="B209" s="105"/>
      <c r="C209" s="109"/>
      <c r="D209" s="109"/>
      <c r="E209" s="109"/>
      <c r="F209" s="109"/>
      <c r="G209" s="195">
        <f>VLOOKUP(E209,別表３!$B$9:$I$14,6,FALSE)</f>
        <v>0</v>
      </c>
      <c r="H209" s="195">
        <f>VLOOKUP($F209,別表３!$B$9:$I$14,6,FALSE)</f>
        <v>0</v>
      </c>
      <c r="I209" s="195">
        <f>VLOOKUP($F209,別表３!$B$9:$I$14,6,FALSE)</f>
        <v>0</v>
      </c>
      <c r="J209" s="195">
        <f>IF(F209=5,別表２!$E$2,0)</f>
        <v>0</v>
      </c>
      <c r="K209" s="195">
        <f>VLOOKUP($F209,別表３!$B$9:$I$14,4,FALSE)</f>
        <v>0</v>
      </c>
      <c r="L209" s="240" t="str">
        <f>IF(F209="","",VLOOKUP(F209,別表３!$B$9:$D$14,3,FALSE))</f>
        <v/>
      </c>
      <c r="M209" s="98"/>
      <c r="N209" s="98"/>
      <c r="O209" s="241">
        <f t="shared" si="23"/>
        <v>0</v>
      </c>
      <c r="P209" s="7">
        <f t="shared" si="24"/>
        <v>0</v>
      </c>
      <c r="Q209" s="7">
        <f t="shared" si="17"/>
        <v>0</v>
      </c>
      <c r="R209" s="7">
        <f t="shared" si="18"/>
        <v>0</v>
      </c>
      <c r="S209" s="7" t="str">
        <f t="shared" si="22"/>
        <v/>
      </c>
      <c r="T209" s="7" t="str">
        <f t="shared" si="21"/>
        <v/>
      </c>
    </row>
    <row r="210" spans="1:20" ht="15.95" hidden="1" customHeight="1">
      <c r="A210" s="239" t="s">
        <v>1354</v>
      </c>
      <c r="B210" s="105"/>
      <c r="C210" s="109"/>
      <c r="D210" s="109"/>
      <c r="E210" s="109"/>
      <c r="F210" s="109"/>
      <c r="G210" s="195">
        <f>VLOOKUP(E210,別表３!$B$9:$I$14,6,FALSE)</f>
        <v>0</v>
      </c>
      <c r="H210" s="195">
        <f>VLOOKUP($F210,別表３!$B$9:$I$14,6,FALSE)</f>
        <v>0</v>
      </c>
      <c r="I210" s="195">
        <f>VLOOKUP($F210,別表３!$B$9:$I$14,6,FALSE)</f>
        <v>0</v>
      </c>
      <c r="J210" s="195">
        <f>IF(F210=5,別表２!$E$2,0)</f>
        <v>0</v>
      </c>
      <c r="K210" s="195">
        <f>VLOOKUP($F210,別表３!$B$9:$I$14,4,FALSE)</f>
        <v>0</v>
      </c>
      <c r="L210" s="240" t="str">
        <f>IF(F210="","",VLOOKUP(F210,別表３!$B$9:$D$14,3,FALSE))</f>
        <v/>
      </c>
      <c r="M210" s="98"/>
      <c r="N210" s="98"/>
      <c r="O210" s="241">
        <f t="shared" si="23"/>
        <v>0</v>
      </c>
      <c r="P210" s="7">
        <f t="shared" si="24"/>
        <v>0</v>
      </c>
      <c r="Q210" s="7">
        <f t="shared" si="17"/>
        <v>0</v>
      </c>
      <c r="R210" s="7">
        <f t="shared" si="18"/>
        <v>0</v>
      </c>
      <c r="S210" s="7" t="str">
        <f t="shared" si="22"/>
        <v/>
      </c>
      <c r="T210" s="7" t="str">
        <f t="shared" si="21"/>
        <v/>
      </c>
    </row>
    <row r="211" spans="1:20" ht="15.95" hidden="1" customHeight="1">
      <c r="A211" s="239" t="s">
        <v>1355</v>
      </c>
      <c r="B211" s="105"/>
      <c r="C211" s="108"/>
      <c r="D211" s="108"/>
      <c r="E211" s="109"/>
      <c r="F211" s="109"/>
      <c r="G211" s="195">
        <f>VLOOKUP(E211,別表３!$B$9:$I$14,6,FALSE)</f>
        <v>0</v>
      </c>
      <c r="H211" s="195">
        <f>VLOOKUP($F211,別表３!$B$9:$I$14,6,FALSE)</f>
        <v>0</v>
      </c>
      <c r="I211" s="195">
        <f>VLOOKUP($F211,別表３!$B$9:$I$14,6,FALSE)</f>
        <v>0</v>
      </c>
      <c r="J211" s="195">
        <f>IF(F211=5,別表２!$E$2,0)</f>
        <v>0</v>
      </c>
      <c r="K211" s="195">
        <f>VLOOKUP($F211,別表３!$B$9:$I$14,4,FALSE)</f>
        <v>0</v>
      </c>
      <c r="L211" s="240" t="str">
        <f>IF(F211="","",VLOOKUP(F211,別表３!$B$9:$D$14,3,FALSE))</f>
        <v/>
      </c>
      <c r="M211" s="98"/>
      <c r="N211" s="98"/>
      <c r="O211" s="241">
        <f t="shared" si="23"/>
        <v>0</v>
      </c>
      <c r="P211" s="7">
        <f t="shared" si="24"/>
        <v>0</v>
      </c>
      <c r="Q211" s="7">
        <f t="shared" si="17"/>
        <v>0</v>
      </c>
      <c r="R211" s="7">
        <f t="shared" si="18"/>
        <v>0</v>
      </c>
      <c r="S211" s="7" t="str">
        <f t="shared" si="22"/>
        <v/>
      </c>
      <c r="T211" s="7" t="str">
        <f t="shared" si="21"/>
        <v/>
      </c>
    </row>
    <row r="212" spans="1:20" ht="15.95" hidden="1" customHeight="1">
      <c r="A212" s="239" t="s">
        <v>1356</v>
      </c>
      <c r="B212" s="105"/>
      <c r="C212" s="108"/>
      <c r="D212" s="108"/>
      <c r="E212" s="109"/>
      <c r="F212" s="109"/>
      <c r="G212" s="195">
        <f>VLOOKUP(E212,別表３!$B$9:$I$14,6,FALSE)</f>
        <v>0</v>
      </c>
      <c r="H212" s="195">
        <f>VLOOKUP($F212,別表３!$B$9:$I$14,6,FALSE)</f>
        <v>0</v>
      </c>
      <c r="I212" s="195">
        <f>VLOOKUP($F212,別表３!$B$9:$I$14,6,FALSE)</f>
        <v>0</v>
      </c>
      <c r="J212" s="195">
        <f>IF(F212=5,別表２!$E$2,0)</f>
        <v>0</v>
      </c>
      <c r="K212" s="195">
        <f>VLOOKUP($F212,別表３!$B$9:$I$14,4,FALSE)</f>
        <v>0</v>
      </c>
      <c r="L212" s="240" t="str">
        <f>IF(F212="","",VLOOKUP(F212,別表３!$B$9:$D$14,3,FALSE))</f>
        <v/>
      </c>
      <c r="M212" s="98"/>
      <c r="N212" s="98"/>
      <c r="O212" s="241">
        <f t="shared" si="23"/>
        <v>0</v>
      </c>
      <c r="P212" s="7">
        <f t="shared" si="24"/>
        <v>0</v>
      </c>
      <c r="Q212" s="7">
        <f t="shared" si="17"/>
        <v>0</v>
      </c>
      <c r="R212" s="7">
        <f t="shared" si="18"/>
        <v>0</v>
      </c>
      <c r="S212" s="7" t="str">
        <f t="shared" si="22"/>
        <v/>
      </c>
      <c r="T212" s="7" t="str">
        <f t="shared" si="21"/>
        <v/>
      </c>
    </row>
    <row r="213" spans="1:20" ht="15.95" hidden="1" customHeight="1">
      <c r="A213" s="239" t="s">
        <v>1357</v>
      </c>
      <c r="B213" s="105"/>
      <c r="C213" s="108"/>
      <c r="D213" s="108"/>
      <c r="E213" s="109"/>
      <c r="F213" s="109"/>
      <c r="G213" s="195">
        <f>VLOOKUP(E213,別表３!$B$9:$I$14,6,FALSE)</f>
        <v>0</v>
      </c>
      <c r="H213" s="195">
        <f>VLOOKUP($F213,別表３!$B$9:$I$14,6,FALSE)</f>
        <v>0</v>
      </c>
      <c r="I213" s="195">
        <f>VLOOKUP($F213,別表３!$B$9:$I$14,6,FALSE)</f>
        <v>0</v>
      </c>
      <c r="J213" s="195">
        <f>IF(F213=5,別表２!$E$2,0)</f>
        <v>0</v>
      </c>
      <c r="K213" s="195">
        <f>VLOOKUP($F213,別表３!$B$9:$I$14,4,FALSE)</f>
        <v>0</v>
      </c>
      <c r="L213" s="240" t="str">
        <f>IF(F213="","",VLOOKUP(F213,別表３!$B$9:$D$14,3,FALSE))</f>
        <v/>
      </c>
      <c r="M213" s="98"/>
      <c r="N213" s="98"/>
      <c r="O213" s="241">
        <f t="shared" si="23"/>
        <v>0</v>
      </c>
      <c r="P213" s="7">
        <f t="shared" si="24"/>
        <v>0</v>
      </c>
      <c r="Q213" s="7">
        <f t="shared" si="17"/>
        <v>0</v>
      </c>
      <c r="R213" s="7">
        <f t="shared" si="18"/>
        <v>0</v>
      </c>
      <c r="S213" s="7" t="str">
        <f t="shared" si="22"/>
        <v/>
      </c>
      <c r="T213" s="7" t="str">
        <f t="shared" si="21"/>
        <v/>
      </c>
    </row>
    <row r="214" spans="1:20" ht="15.95" hidden="1" customHeight="1">
      <c r="A214" s="239" t="s">
        <v>1358</v>
      </c>
      <c r="B214" s="105"/>
      <c r="C214" s="108"/>
      <c r="D214" s="108"/>
      <c r="E214" s="109"/>
      <c r="F214" s="109"/>
      <c r="G214" s="195">
        <f>VLOOKUP(E214,別表３!$B$9:$I$14,6,FALSE)</f>
        <v>0</v>
      </c>
      <c r="H214" s="195">
        <f>VLOOKUP($F214,別表３!$B$9:$I$14,6,FALSE)</f>
        <v>0</v>
      </c>
      <c r="I214" s="195">
        <f>VLOOKUP($F214,別表３!$B$9:$I$14,6,FALSE)</f>
        <v>0</v>
      </c>
      <c r="J214" s="195">
        <f>IF(F214=5,別表２!$E$2,0)</f>
        <v>0</v>
      </c>
      <c r="K214" s="195">
        <f>VLOOKUP($F214,別表３!$B$9:$I$14,4,FALSE)</f>
        <v>0</v>
      </c>
      <c r="L214" s="240" t="str">
        <f>IF(F214="","",VLOOKUP(F214,別表３!$B$9:$D$14,3,FALSE))</f>
        <v/>
      </c>
      <c r="M214" s="98"/>
      <c r="N214" s="98"/>
      <c r="O214" s="241">
        <f t="shared" si="23"/>
        <v>0</v>
      </c>
      <c r="P214" s="7">
        <f t="shared" si="24"/>
        <v>0</v>
      </c>
      <c r="Q214" s="7">
        <f t="shared" si="17"/>
        <v>0</v>
      </c>
      <c r="R214" s="7">
        <f t="shared" si="18"/>
        <v>0</v>
      </c>
      <c r="S214" s="7" t="str">
        <f t="shared" si="22"/>
        <v/>
      </c>
      <c r="T214" s="7" t="str">
        <f t="shared" si="21"/>
        <v/>
      </c>
    </row>
    <row r="215" spans="1:20" ht="15.95" hidden="1" customHeight="1">
      <c r="A215" s="239" t="s">
        <v>1359</v>
      </c>
      <c r="B215" s="105"/>
      <c r="C215" s="108"/>
      <c r="D215" s="108"/>
      <c r="E215" s="109"/>
      <c r="F215" s="109"/>
      <c r="G215" s="195">
        <f>VLOOKUP(E215,別表３!$B$9:$I$14,6,FALSE)</f>
        <v>0</v>
      </c>
      <c r="H215" s="195">
        <f>VLOOKUP($F215,別表３!$B$9:$I$14,6,FALSE)</f>
        <v>0</v>
      </c>
      <c r="I215" s="195">
        <f>VLOOKUP($F215,別表３!$B$9:$I$14,6,FALSE)</f>
        <v>0</v>
      </c>
      <c r="J215" s="195">
        <f>IF(F215=5,別表２!$E$2,0)</f>
        <v>0</v>
      </c>
      <c r="K215" s="195">
        <f>VLOOKUP($F215,別表３!$B$9:$I$14,4,FALSE)</f>
        <v>0</v>
      </c>
      <c r="L215" s="240" t="str">
        <f>IF(F215="","",VLOOKUP(F215,別表３!$B$9:$D$14,3,FALSE))</f>
        <v/>
      </c>
      <c r="M215" s="98"/>
      <c r="N215" s="98"/>
      <c r="O215" s="241">
        <f t="shared" si="23"/>
        <v>0</v>
      </c>
      <c r="P215" s="7">
        <f t="shared" si="24"/>
        <v>0</v>
      </c>
      <c r="Q215" s="7">
        <f t="shared" si="17"/>
        <v>0</v>
      </c>
      <c r="R215" s="7">
        <f t="shared" si="18"/>
        <v>0</v>
      </c>
      <c r="S215" s="7" t="str">
        <f t="shared" si="22"/>
        <v/>
      </c>
      <c r="T215" s="7" t="str">
        <f t="shared" si="21"/>
        <v/>
      </c>
    </row>
    <row r="216" spans="1:20" ht="15.95" hidden="1" customHeight="1">
      <c r="A216" s="239" t="s">
        <v>1360</v>
      </c>
      <c r="B216" s="105"/>
      <c r="C216" s="108"/>
      <c r="D216" s="108"/>
      <c r="E216" s="109"/>
      <c r="F216" s="109"/>
      <c r="G216" s="195">
        <f>VLOOKUP(E216,別表３!$B$9:$I$14,6,FALSE)</f>
        <v>0</v>
      </c>
      <c r="H216" s="195">
        <f>VLOOKUP($F216,別表３!$B$9:$I$14,6,FALSE)</f>
        <v>0</v>
      </c>
      <c r="I216" s="195">
        <f>VLOOKUP($F216,別表３!$B$9:$I$14,6,FALSE)</f>
        <v>0</v>
      </c>
      <c r="J216" s="195">
        <f>IF(F216=5,別表２!$E$2,0)</f>
        <v>0</v>
      </c>
      <c r="K216" s="195">
        <f>VLOOKUP($F216,別表３!$B$9:$I$14,4,FALSE)</f>
        <v>0</v>
      </c>
      <c r="L216" s="240" t="str">
        <f>IF(F216="","",VLOOKUP(F216,別表３!$B$9:$D$14,3,FALSE))</f>
        <v/>
      </c>
      <c r="M216" s="98"/>
      <c r="N216" s="98"/>
      <c r="O216" s="241">
        <f t="shared" si="23"/>
        <v>0</v>
      </c>
      <c r="P216" s="7">
        <f t="shared" si="24"/>
        <v>0</v>
      </c>
      <c r="Q216" s="7">
        <f t="shared" si="17"/>
        <v>0</v>
      </c>
      <c r="R216" s="7">
        <f t="shared" si="18"/>
        <v>0</v>
      </c>
      <c r="S216" s="7" t="str">
        <f t="shared" si="22"/>
        <v/>
      </c>
      <c r="T216" s="7" t="str">
        <f t="shared" si="21"/>
        <v/>
      </c>
    </row>
    <row r="217" spans="1:20" ht="15.95" hidden="1" customHeight="1">
      <c r="A217" s="239" t="s">
        <v>1361</v>
      </c>
      <c r="B217" s="105"/>
      <c r="C217" s="108"/>
      <c r="D217" s="108"/>
      <c r="E217" s="109"/>
      <c r="F217" s="109"/>
      <c r="G217" s="195">
        <f>VLOOKUP(E217,別表３!$B$9:$I$14,6,FALSE)</f>
        <v>0</v>
      </c>
      <c r="H217" s="195">
        <f>VLOOKUP($F217,別表３!$B$9:$I$14,6,FALSE)</f>
        <v>0</v>
      </c>
      <c r="I217" s="195">
        <f>VLOOKUP($F217,別表３!$B$9:$I$14,6,FALSE)</f>
        <v>0</v>
      </c>
      <c r="J217" s="195">
        <f>IF(F217=5,別表２!$E$2,0)</f>
        <v>0</v>
      </c>
      <c r="K217" s="195">
        <f>VLOOKUP($F217,別表３!$B$9:$I$14,4,FALSE)</f>
        <v>0</v>
      </c>
      <c r="L217" s="240" t="str">
        <f>IF(F217="","",VLOOKUP(F217,別表３!$B$9:$D$14,3,FALSE))</f>
        <v/>
      </c>
      <c r="M217" s="98"/>
      <c r="N217" s="98"/>
      <c r="O217" s="241">
        <f t="shared" si="23"/>
        <v>0</v>
      </c>
      <c r="P217" s="7">
        <f>IF(E217=5,G217,0)</f>
        <v>0</v>
      </c>
      <c r="Q217" s="7">
        <f t="shared" si="17"/>
        <v>0</v>
      </c>
      <c r="R217" s="7">
        <f t="shared" si="18"/>
        <v>0</v>
      </c>
      <c r="S217" s="7" t="str">
        <f t="shared" si="22"/>
        <v/>
      </c>
      <c r="T217" s="7" t="str">
        <f t="shared" si="21"/>
        <v/>
      </c>
    </row>
    <row r="218" spans="1:20" s="223" customFormat="1" ht="15.95" hidden="1" customHeight="1">
      <c r="A218" s="239" t="s">
        <v>1362</v>
      </c>
      <c r="B218" s="105"/>
      <c r="C218" s="108"/>
      <c r="D218" s="108"/>
      <c r="E218" s="108"/>
      <c r="F218" s="108"/>
      <c r="G218" s="195">
        <f>VLOOKUP(E218,別表３!$B$9:$I$14,6,FALSE)</f>
        <v>0</v>
      </c>
      <c r="H218" s="195">
        <f>VLOOKUP($F218,別表３!$B$9:$I$14,6,FALSE)</f>
        <v>0</v>
      </c>
      <c r="I218" s="195">
        <f>VLOOKUP($F218,別表３!$B$9:$I$14,6,FALSE)</f>
        <v>0</v>
      </c>
      <c r="J218" s="195">
        <f>IF(F218=5,別表２!$E$2,0)</f>
        <v>0</v>
      </c>
      <c r="K218" s="195">
        <f>VLOOKUP($F218,別表３!$B$9:$I$14,4,FALSE)</f>
        <v>0</v>
      </c>
      <c r="L218" s="240" t="str">
        <f>IF(F218="","",VLOOKUP(F218,別表３!$B$9:$D$14,3,FALSE))</f>
        <v/>
      </c>
      <c r="M218" s="98"/>
      <c r="N218" s="98"/>
      <c r="O218" s="241">
        <f t="shared" si="23"/>
        <v>0</v>
      </c>
      <c r="P218" s="7">
        <f t="shared" ref="P218:P238" si="25">IF(E218=5,G218,0)</f>
        <v>0</v>
      </c>
      <c r="Q218" s="7">
        <f t="shared" si="17"/>
        <v>0</v>
      </c>
      <c r="R218" s="7">
        <f t="shared" si="18"/>
        <v>0</v>
      </c>
      <c r="S218" s="7" t="str">
        <f t="shared" si="22"/>
        <v/>
      </c>
      <c r="T218" s="7" t="str">
        <f t="shared" si="21"/>
        <v/>
      </c>
    </row>
    <row r="219" spans="1:20" s="223" customFormat="1" ht="15.95" hidden="1" customHeight="1">
      <c r="A219" s="239" t="s">
        <v>1363</v>
      </c>
      <c r="B219" s="105"/>
      <c r="C219" s="108"/>
      <c r="D219" s="108"/>
      <c r="E219" s="108"/>
      <c r="F219" s="108"/>
      <c r="G219" s="195">
        <f>VLOOKUP(E219,別表３!$B$9:$I$14,6,FALSE)</f>
        <v>0</v>
      </c>
      <c r="H219" s="195">
        <f>VLOOKUP($F219,別表３!$B$9:$I$14,6,FALSE)</f>
        <v>0</v>
      </c>
      <c r="I219" s="195">
        <f>VLOOKUP($F219,別表３!$B$9:$I$14,6,FALSE)</f>
        <v>0</v>
      </c>
      <c r="J219" s="195">
        <f>IF(F219=5,別表２!$E$2,0)</f>
        <v>0</v>
      </c>
      <c r="K219" s="195">
        <f>VLOOKUP($F219,別表３!$B$9:$I$14,4,FALSE)</f>
        <v>0</v>
      </c>
      <c r="L219" s="240" t="str">
        <f>IF(F219="","",VLOOKUP(F219,別表３!$B$9:$D$14,3,FALSE))</f>
        <v/>
      </c>
      <c r="M219" s="98"/>
      <c r="N219" s="98"/>
      <c r="O219" s="241">
        <f t="shared" si="23"/>
        <v>0</v>
      </c>
      <c r="P219" s="7">
        <f t="shared" si="25"/>
        <v>0</v>
      </c>
      <c r="Q219" s="7">
        <f t="shared" si="17"/>
        <v>0</v>
      </c>
      <c r="R219" s="7">
        <f t="shared" si="18"/>
        <v>0</v>
      </c>
      <c r="S219" s="7" t="str">
        <f t="shared" si="22"/>
        <v/>
      </c>
      <c r="T219" s="7" t="str">
        <f t="shared" si="21"/>
        <v/>
      </c>
    </row>
    <row r="220" spans="1:20" s="223" customFormat="1" ht="15.95" hidden="1" customHeight="1">
      <c r="A220" s="239" t="s">
        <v>1364</v>
      </c>
      <c r="B220" s="105"/>
      <c r="C220" s="110"/>
      <c r="D220" s="110"/>
      <c r="E220" s="108"/>
      <c r="F220" s="108"/>
      <c r="G220" s="195">
        <f>VLOOKUP(E220,別表３!$B$9:$I$14,6,FALSE)</f>
        <v>0</v>
      </c>
      <c r="H220" s="195">
        <f>VLOOKUP($F220,別表３!$B$9:$I$14,6,FALSE)</f>
        <v>0</v>
      </c>
      <c r="I220" s="195">
        <f>VLOOKUP($F220,別表３!$B$9:$I$14,6,FALSE)</f>
        <v>0</v>
      </c>
      <c r="J220" s="195">
        <f>IF(F220=5,別表２!$E$2,0)</f>
        <v>0</v>
      </c>
      <c r="K220" s="195">
        <f>VLOOKUP($F220,別表３!$B$9:$I$14,4,FALSE)</f>
        <v>0</v>
      </c>
      <c r="L220" s="240" t="str">
        <f>IF(F220="","",VLOOKUP(F220,別表３!$B$9:$D$14,3,FALSE))</f>
        <v/>
      </c>
      <c r="M220" s="98"/>
      <c r="N220" s="98"/>
      <c r="O220" s="241">
        <f t="shared" si="23"/>
        <v>0</v>
      </c>
      <c r="P220" s="7">
        <f t="shared" si="25"/>
        <v>0</v>
      </c>
      <c r="Q220" s="7">
        <f t="shared" si="17"/>
        <v>0</v>
      </c>
      <c r="R220" s="7">
        <f t="shared" si="18"/>
        <v>0</v>
      </c>
      <c r="S220" s="7" t="str">
        <f t="shared" si="22"/>
        <v/>
      </c>
      <c r="T220" s="7" t="str">
        <f t="shared" si="21"/>
        <v/>
      </c>
    </row>
    <row r="221" spans="1:20" s="223" customFormat="1" ht="15.95" hidden="1" customHeight="1">
      <c r="A221" s="239" t="s">
        <v>1365</v>
      </c>
      <c r="B221" s="105"/>
      <c r="C221" s="108"/>
      <c r="D221" s="108"/>
      <c r="E221" s="108"/>
      <c r="F221" s="108"/>
      <c r="G221" s="195">
        <f>VLOOKUP(E221,別表３!$B$9:$I$14,6,FALSE)</f>
        <v>0</v>
      </c>
      <c r="H221" s="195">
        <f>VLOOKUP($F221,別表３!$B$9:$I$14,6,FALSE)</f>
        <v>0</v>
      </c>
      <c r="I221" s="195">
        <f>VLOOKUP($F221,別表３!$B$9:$I$14,6,FALSE)</f>
        <v>0</v>
      </c>
      <c r="J221" s="195">
        <f>IF(F221=5,別表２!$E$2,0)</f>
        <v>0</v>
      </c>
      <c r="K221" s="195">
        <f>VLOOKUP($F221,別表３!$B$9:$I$14,4,FALSE)</f>
        <v>0</v>
      </c>
      <c r="L221" s="240" t="str">
        <f>IF(F221="","",VLOOKUP(F221,別表３!$B$9:$D$14,3,FALSE))</f>
        <v/>
      </c>
      <c r="M221" s="98"/>
      <c r="N221" s="98"/>
      <c r="O221" s="241">
        <f t="shared" si="23"/>
        <v>0</v>
      </c>
      <c r="P221" s="7">
        <f t="shared" si="25"/>
        <v>0</v>
      </c>
      <c r="Q221" s="7">
        <f t="shared" si="17"/>
        <v>0</v>
      </c>
      <c r="R221" s="7">
        <f t="shared" si="18"/>
        <v>0</v>
      </c>
      <c r="S221" s="7" t="str">
        <f t="shared" si="22"/>
        <v/>
      </c>
      <c r="T221" s="7" t="str">
        <f t="shared" si="21"/>
        <v/>
      </c>
    </row>
    <row r="222" spans="1:20" ht="15.95" hidden="1" customHeight="1">
      <c r="A222" s="239" t="s">
        <v>1366</v>
      </c>
      <c r="B222" s="105"/>
      <c r="C222" s="108"/>
      <c r="D222" s="108"/>
      <c r="E222" s="109"/>
      <c r="F222" s="109"/>
      <c r="G222" s="195">
        <f>VLOOKUP(E222,別表３!$B$9:$I$14,6,FALSE)</f>
        <v>0</v>
      </c>
      <c r="H222" s="195">
        <f>VLOOKUP($F222,別表３!$B$9:$I$14,6,FALSE)</f>
        <v>0</v>
      </c>
      <c r="I222" s="195">
        <f>VLOOKUP($F222,別表３!$B$9:$I$14,6,FALSE)</f>
        <v>0</v>
      </c>
      <c r="J222" s="195">
        <f>IF(F222=5,別表２!$E$2,0)</f>
        <v>0</v>
      </c>
      <c r="K222" s="195">
        <f>VLOOKUP($F222,別表３!$B$9:$I$14,4,FALSE)</f>
        <v>0</v>
      </c>
      <c r="L222" s="240" t="str">
        <f>IF(F222="","",VLOOKUP(F222,別表３!$B$9:$D$14,3,FALSE))</f>
        <v/>
      </c>
      <c r="M222" s="98"/>
      <c r="N222" s="98"/>
      <c r="O222" s="241">
        <f t="shared" si="23"/>
        <v>0</v>
      </c>
      <c r="P222" s="7">
        <f t="shared" si="25"/>
        <v>0</v>
      </c>
      <c r="Q222" s="7">
        <f t="shared" si="17"/>
        <v>0</v>
      </c>
      <c r="R222" s="7">
        <f t="shared" si="18"/>
        <v>0</v>
      </c>
      <c r="S222" s="7" t="str">
        <f t="shared" si="22"/>
        <v/>
      </c>
      <c r="T222" s="7" t="str">
        <f t="shared" si="21"/>
        <v/>
      </c>
    </row>
    <row r="223" spans="1:20" ht="15.95" hidden="1" customHeight="1">
      <c r="A223" s="239" t="s">
        <v>1367</v>
      </c>
      <c r="B223" s="105"/>
      <c r="C223" s="108"/>
      <c r="D223" s="108"/>
      <c r="E223" s="109"/>
      <c r="F223" s="109"/>
      <c r="G223" s="195">
        <f>VLOOKUP(E223,別表３!$B$9:$I$14,6,FALSE)</f>
        <v>0</v>
      </c>
      <c r="H223" s="195">
        <f>VLOOKUP($F223,別表３!$B$9:$I$14,6,FALSE)</f>
        <v>0</v>
      </c>
      <c r="I223" s="195">
        <f>VLOOKUP($F223,別表３!$B$9:$I$14,6,FALSE)</f>
        <v>0</v>
      </c>
      <c r="J223" s="195">
        <f>IF(F223=5,別表２!$E$2,0)</f>
        <v>0</v>
      </c>
      <c r="K223" s="195">
        <f>VLOOKUP($F223,別表３!$B$9:$I$14,4,FALSE)</f>
        <v>0</v>
      </c>
      <c r="L223" s="240" t="str">
        <f>IF(F223="","",VLOOKUP(F223,別表３!$B$9:$D$14,3,FALSE))</f>
        <v/>
      </c>
      <c r="M223" s="98"/>
      <c r="N223" s="98"/>
      <c r="O223" s="241">
        <f t="shared" si="23"/>
        <v>0</v>
      </c>
      <c r="P223" s="7">
        <f t="shared" si="25"/>
        <v>0</v>
      </c>
      <c r="Q223" s="7">
        <f t="shared" si="17"/>
        <v>0</v>
      </c>
      <c r="R223" s="7">
        <f t="shared" si="18"/>
        <v>0</v>
      </c>
      <c r="S223" s="7" t="str">
        <f t="shared" si="22"/>
        <v/>
      </c>
      <c r="T223" s="7" t="str">
        <f t="shared" si="21"/>
        <v/>
      </c>
    </row>
    <row r="224" spans="1:20" ht="15.95" hidden="1" customHeight="1">
      <c r="A224" s="239" t="s">
        <v>1368</v>
      </c>
      <c r="B224" s="105"/>
      <c r="C224" s="108"/>
      <c r="D224" s="108"/>
      <c r="E224" s="109"/>
      <c r="F224" s="109"/>
      <c r="G224" s="195">
        <f>VLOOKUP(E224,別表３!$B$9:$I$14,6,FALSE)</f>
        <v>0</v>
      </c>
      <c r="H224" s="195">
        <f>VLOOKUP($F224,別表３!$B$9:$I$14,6,FALSE)</f>
        <v>0</v>
      </c>
      <c r="I224" s="195">
        <f>VLOOKUP($F224,別表３!$B$9:$I$14,6,FALSE)</f>
        <v>0</v>
      </c>
      <c r="J224" s="195">
        <f>IF(F224=5,別表２!$E$2,0)</f>
        <v>0</v>
      </c>
      <c r="K224" s="195">
        <f>VLOOKUP($F224,別表３!$B$9:$I$14,4,FALSE)</f>
        <v>0</v>
      </c>
      <c r="L224" s="240" t="str">
        <f>IF(F224="","",VLOOKUP(F224,別表３!$B$9:$D$14,3,FALSE))</f>
        <v/>
      </c>
      <c r="M224" s="98"/>
      <c r="N224" s="98"/>
      <c r="O224" s="241">
        <f t="shared" si="23"/>
        <v>0</v>
      </c>
      <c r="P224" s="7">
        <f t="shared" si="25"/>
        <v>0</v>
      </c>
      <c r="Q224" s="7">
        <f t="shared" si="17"/>
        <v>0</v>
      </c>
      <c r="R224" s="7">
        <f t="shared" si="18"/>
        <v>0</v>
      </c>
      <c r="S224" s="7" t="str">
        <f t="shared" si="22"/>
        <v/>
      </c>
      <c r="T224" s="7" t="str">
        <f t="shared" si="21"/>
        <v/>
      </c>
    </row>
    <row r="225" spans="1:20" ht="15.95" hidden="1" customHeight="1">
      <c r="A225" s="239" t="s">
        <v>1369</v>
      </c>
      <c r="B225" s="105"/>
      <c r="C225" s="108"/>
      <c r="D225" s="108"/>
      <c r="E225" s="109"/>
      <c r="F225" s="109"/>
      <c r="G225" s="195">
        <f>VLOOKUP(E225,別表３!$B$9:$I$14,6,FALSE)</f>
        <v>0</v>
      </c>
      <c r="H225" s="195">
        <f>VLOOKUP($F225,別表３!$B$9:$I$14,6,FALSE)</f>
        <v>0</v>
      </c>
      <c r="I225" s="195">
        <f>VLOOKUP($F225,別表３!$B$9:$I$14,6,FALSE)</f>
        <v>0</v>
      </c>
      <c r="J225" s="195">
        <f>IF(F225=5,別表２!$E$2,0)</f>
        <v>0</v>
      </c>
      <c r="K225" s="195">
        <f>VLOOKUP($F225,別表３!$B$9:$I$14,4,FALSE)</f>
        <v>0</v>
      </c>
      <c r="L225" s="240" t="str">
        <f>IF(F225="","",VLOOKUP(F225,別表３!$B$9:$D$14,3,FALSE))</f>
        <v/>
      </c>
      <c r="M225" s="98"/>
      <c r="N225" s="98"/>
      <c r="O225" s="241">
        <f t="shared" si="23"/>
        <v>0</v>
      </c>
      <c r="P225" s="7">
        <f t="shared" si="25"/>
        <v>0</v>
      </c>
      <c r="Q225" s="7">
        <f t="shared" si="17"/>
        <v>0</v>
      </c>
      <c r="R225" s="7">
        <f t="shared" si="18"/>
        <v>0</v>
      </c>
      <c r="S225" s="7" t="str">
        <f t="shared" si="22"/>
        <v/>
      </c>
      <c r="T225" s="7" t="str">
        <f t="shared" si="21"/>
        <v/>
      </c>
    </row>
    <row r="226" spans="1:20" ht="15.95" hidden="1" customHeight="1">
      <c r="A226" s="239" t="s">
        <v>1370</v>
      </c>
      <c r="B226" s="105"/>
      <c r="C226" s="108"/>
      <c r="D226" s="108"/>
      <c r="E226" s="109"/>
      <c r="F226" s="109"/>
      <c r="G226" s="195">
        <f>VLOOKUP(E226,別表３!$B$9:$I$14,6,FALSE)</f>
        <v>0</v>
      </c>
      <c r="H226" s="195">
        <f>VLOOKUP($F226,別表３!$B$9:$I$14,6,FALSE)</f>
        <v>0</v>
      </c>
      <c r="I226" s="195">
        <f>VLOOKUP($F226,別表３!$B$9:$I$14,6,FALSE)</f>
        <v>0</v>
      </c>
      <c r="J226" s="195">
        <f>IF(F226=5,別表２!$E$2,0)</f>
        <v>0</v>
      </c>
      <c r="K226" s="195">
        <f>VLOOKUP($F226,別表３!$B$9:$I$14,4,FALSE)</f>
        <v>0</v>
      </c>
      <c r="L226" s="240" t="str">
        <f>IF(F226="","",VLOOKUP(F226,別表３!$B$9:$D$14,3,FALSE))</f>
        <v/>
      </c>
      <c r="M226" s="98"/>
      <c r="N226" s="98"/>
      <c r="O226" s="241">
        <f t="shared" si="23"/>
        <v>0</v>
      </c>
      <c r="P226" s="7">
        <f t="shared" si="25"/>
        <v>0</v>
      </c>
      <c r="Q226" s="7">
        <f t="shared" si="17"/>
        <v>0</v>
      </c>
      <c r="R226" s="7">
        <f t="shared" si="18"/>
        <v>0</v>
      </c>
      <c r="S226" s="7" t="str">
        <f t="shared" si="22"/>
        <v/>
      </c>
      <c r="T226" s="7" t="str">
        <f t="shared" si="21"/>
        <v/>
      </c>
    </row>
    <row r="227" spans="1:20" ht="15.95" hidden="1" customHeight="1">
      <c r="A227" s="239" t="s">
        <v>1371</v>
      </c>
      <c r="B227" s="105"/>
      <c r="C227" s="108"/>
      <c r="D227" s="108"/>
      <c r="E227" s="109"/>
      <c r="F227" s="109"/>
      <c r="G227" s="195">
        <f>VLOOKUP(E227,別表３!$B$9:$I$14,6,FALSE)</f>
        <v>0</v>
      </c>
      <c r="H227" s="195">
        <f>VLOOKUP($F227,別表３!$B$9:$I$14,6,FALSE)</f>
        <v>0</v>
      </c>
      <c r="I227" s="195">
        <f>VLOOKUP($F227,別表３!$B$9:$I$14,6,FALSE)</f>
        <v>0</v>
      </c>
      <c r="J227" s="195">
        <f>IF(F227=5,別表２!$E$2,0)</f>
        <v>0</v>
      </c>
      <c r="K227" s="195">
        <f>VLOOKUP($F227,別表３!$B$9:$I$14,4,FALSE)</f>
        <v>0</v>
      </c>
      <c r="L227" s="240" t="str">
        <f>IF(F227="","",VLOOKUP(F227,別表３!$B$9:$D$14,3,FALSE))</f>
        <v/>
      </c>
      <c r="M227" s="98"/>
      <c r="N227" s="98"/>
      <c r="O227" s="241">
        <f t="shared" si="23"/>
        <v>0</v>
      </c>
      <c r="P227" s="7">
        <f t="shared" si="25"/>
        <v>0</v>
      </c>
      <c r="Q227" s="7">
        <f t="shared" si="17"/>
        <v>0</v>
      </c>
      <c r="R227" s="7">
        <f t="shared" si="18"/>
        <v>0</v>
      </c>
      <c r="S227" s="7" t="str">
        <f t="shared" si="22"/>
        <v/>
      </c>
      <c r="T227" s="7" t="str">
        <f t="shared" si="21"/>
        <v/>
      </c>
    </row>
    <row r="228" spans="1:20" ht="15.95" hidden="1" customHeight="1">
      <c r="A228" s="239" t="s">
        <v>1372</v>
      </c>
      <c r="B228" s="105"/>
      <c r="C228" s="109"/>
      <c r="D228" s="109"/>
      <c r="E228" s="109"/>
      <c r="F228" s="109"/>
      <c r="G228" s="195">
        <f>VLOOKUP(E228,別表３!$B$9:$I$14,6,FALSE)</f>
        <v>0</v>
      </c>
      <c r="H228" s="195">
        <f>VLOOKUP($F228,別表３!$B$9:$I$14,6,FALSE)</f>
        <v>0</v>
      </c>
      <c r="I228" s="195">
        <f>VLOOKUP($F228,別表３!$B$9:$I$14,6,FALSE)</f>
        <v>0</v>
      </c>
      <c r="J228" s="195">
        <f>IF(F228=5,別表２!$E$2,0)</f>
        <v>0</v>
      </c>
      <c r="K228" s="195">
        <f>VLOOKUP($F228,別表３!$B$9:$I$14,4,FALSE)</f>
        <v>0</v>
      </c>
      <c r="L228" s="240" t="str">
        <f>IF(F228="","",VLOOKUP(F228,別表３!$B$9:$D$14,3,FALSE))</f>
        <v/>
      </c>
      <c r="M228" s="98"/>
      <c r="N228" s="98"/>
      <c r="O228" s="241">
        <f t="shared" si="23"/>
        <v>0</v>
      </c>
      <c r="P228" s="7">
        <f t="shared" si="25"/>
        <v>0</v>
      </c>
      <c r="Q228" s="7">
        <f t="shared" si="17"/>
        <v>0</v>
      </c>
      <c r="R228" s="7">
        <f t="shared" si="18"/>
        <v>0</v>
      </c>
      <c r="S228" s="7" t="str">
        <f t="shared" si="22"/>
        <v/>
      </c>
      <c r="T228" s="7" t="str">
        <f t="shared" si="21"/>
        <v/>
      </c>
    </row>
    <row r="229" spans="1:20" ht="15.95" hidden="1" customHeight="1">
      <c r="A229" s="239" t="s">
        <v>1373</v>
      </c>
      <c r="B229" s="105"/>
      <c r="C229" s="109"/>
      <c r="D229" s="109"/>
      <c r="E229" s="109"/>
      <c r="F229" s="109"/>
      <c r="G229" s="195">
        <f>VLOOKUP(E229,別表３!$B$9:$I$14,6,FALSE)</f>
        <v>0</v>
      </c>
      <c r="H229" s="195">
        <f>VLOOKUP($F229,別表３!$B$9:$I$14,6,FALSE)</f>
        <v>0</v>
      </c>
      <c r="I229" s="195">
        <f>VLOOKUP($F229,別表３!$B$9:$I$14,6,FALSE)</f>
        <v>0</v>
      </c>
      <c r="J229" s="195">
        <f>IF(F229=5,別表２!$E$2,0)</f>
        <v>0</v>
      </c>
      <c r="K229" s="195">
        <f>VLOOKUP($F229,別表３!$B$9:$I$14,4,FALSE)</f>
        <v>0</v>
      </c>
      <c r="L229" s="240" t="str">
        <f>IF(F229="","",VLOOKUP(F229,別表３!$B$9:$D$14,3,FALSE))</f>
        <v/>
      </c>
      <c r="M229" s="98"/>
      <c r="N229" s="98"/>
      <c r="O229" s="241">
        <f t="shared" si="23"/>
        <v>0</v>
      </c>
      <c r="P229" s="7">
        <f t="shared" si="25"/>
        <v>0</v>
      </c>
      <c r="Q229" s="7">
        <f t="shared" si="17"/>
        <v>0</v>
      </c>
      <c r="R229" s="7">
        <f t="shared" si="18"/>
        <v>0</v>
      </c>
      <c r="S229" s="7" t="str">
        <f t="shared" si="22"/>
        <v/>
      </c>
      <c r="T229" s="7" t="str">
        <f t="shared" si="21"/>
        <v/>
      </c>
    </row>
    <row r="230" spans="1:20" ht="15.95" hidden="1" customHeight="1">
      <c r="A230" s="239" t="s">
        <v>1374</v>
      </c>
      <c r="B230" s="105"/>
      <c r="C230" s="109"/>
      <c r="D230" s="109"/>
      <c r="E230" s="109"/>
      <c r="F230" s="109"/>
      <c r="G230" s="195">
        <f>VLOOKUP(E230,別表３!$B$9:$I$14,6,FALSE)</f>
        <v>0</v>
      </c>
      <c r="H230" s="195">
        <f>VLOOKUP($F230,別表３!$B$9:$I$14,6,FALSE)</f>
        <v>0</v>
      </c>
      <c r="I230" s="195">
        <f>VLOOKUP($F230,別表３!$B$9:$I$14,6,FALSE)</f>
        <v>0</v>
      </c>
      <c r="J230" s="195">
        <f>IF(F230=5,別表２!$E$2,0)</f>
        <v>0</v>
      </c>
      <c r="K230" s="195">
        <f>VLOOKUP($F230,別表３!$B$9:$I$14,4,FALSE)</f>
        <v>0</v>
      </c>
      <c r="L230" s="240" t="str">
        <f>IF(F230="","",VLOOKUP(F230,別表３!$B$9:$D$14,3,FALSE))</f>
        <v/>
      </c>
      <c r="M230" s="98"/>
      <c r="N230" s="98"/>
      <c r="O230" s="241">
        <f t="shared" si="23"/>
        <v>0</v>
      </c>
      <c r="P230" s="7">
        <f t="shared" si="25"/>
        <v>0</v>
      </c>
      <c r="Q230" s="7">
        <f t="shared" si="17"/>
        <v>0</v>
      </c>
      <c r="R230" s="7">
        <f t="shared" si="18"/>
        <v>0</v>
      </c>
      <c r="S230" s="7" t="str">
        <f t="shared" si="22"/>
        <v/>
      </c>
      <c r="T230" s="7" t="str">
        <f t="shared" si="21"/>
        <v/>
      </c>
    </row>
    <row r="231" spans="1:20" ht="15.95" hidden="1" customHeight="1">
      <c r="A231" s="239" t="s">
        <v>1375</v>
      </c>
      <c r="B231" s="105"/>
      <c r="C231" s="109"/>
      <c r="D231" s="109"/>
      <c r="E231" s="109"/>
      <c r="F231" s="109"/>
      <c r="G231" s="195">
        <f>VLOOKUP(E231,別表３!$B$9:$I$14,6,FALSE)</f>
        <v>0</v>
      </c>
      <c r="H231" s="195">
        <f>VLOOKUP($F231,別表３!$B$9:$I$14,6,FALSE)</f>
        <v>0</v>
      </c>
      <c r="I231" s="195">
        <f>VLOOKUP($F231,別表３!$B$9:$I$14,6,FALSE)</f>
        <v>0</v>
      </c>
      <c r="J231" s="195">
        <f>IF(F231=5,別表２!$E$2,0)</f>
        <v>0</v>
      </c>
      <c r="K231" s="195">
        <f>VLOOKUP($F231,別表３!$B$9:$I$14,4,FALSE)</f>
        <v>0</v>
      </c>
      <c r="L231" s="240" t="str">
        <f>IF(F231="","",VLOOKUP(F231,別表３!$B$9:$D$14,3,FALSE))</f>
        <v/>
      </c>
      <c r="M231" s="98"/>
      <c r="N231" s="98"/>
      <c r="O231" s="241">
        <f t="shared" si="23"/>
        <v>0</v>
      </c>
      <c r="P231" s="7">
        <f t="shared" si="25"/>
        <v>0</v>
      </c>
      <c r="Q231" s="7">
        <f t="shared" si="17"/>
        <v>0</v>
      </c>
      <c r="R231" s="7">
        <f t="shared" si="18"/>
        <v>0</v>
      </c>
      <c r="S231" s="7" t="str">
        <f t="shared" si="22"/>
        <v/>
      </c>
      <c r="T231" s="7" t="str">
        <f t="shared" si="21"/>
        <v/>
      </c>
    </row>
    <row r="232" spans="1:20" ht="15.95" hidden="1" customHeight="1">
      <c r="A232" s="239" t="s">
        <v>1376</v>
      </c>
      <c r="B232" s="105"/>
      <c r="C232" s="109"/>
      <c r="D232" s="109"/>
      <c r="E232" s="109"/>
      <c r="F232" s="109"/>
      <c r="G232" s="195">
        <f>VLOOKUP(E232,別表３!$B$9:$I$14,6,FALSE)</f>
        <v>0</v>
      </c>
      <c r="H232" s="195">
        <f>VLOOKUP($F232,別表３!$B$9:$I$14,6,FALSE)</f>
        <v>0</v>
      </c>
      <c r="I232" s="195">
        <f>VLOOKUP($F232,別表３!$B$9:$I$14,6,FALSE)</f>
        <v>0</v>
      </c>
      <c r="J232" s="195">
        <f>IF(F232=5,別表２!$E$2,0)</f>
        <v>0</v>
      </c>
      <c r="K232" s="195">
        <f>VLOOKUP($F232,別表３!$B$9:$I$14,4,FALSE)</f>
        <v>0</v>
      </c>
      <c r="L232" s="240" t="str">
        <f>IF(F232="","",VLOOKUP(F232,別表３!$B$9:$D$14,3,FALSE))</f>
        <v/>
      </c>
      <c r="M232" s="98"/>
      <c r="N232" s="98"/>
      <c r="O232" s="241">
        <f t="shared" si="23"/>
        <v>0</v>
      </c>
      <c r="P232" s="7">
        <f t="shared" si="25"/>
        <v>0</v>
      </c>
      <c r="Q232" s="7">
        <f t="shared" si="17"/>
        <v>0</v>
      </c>
      <c r="R232" s="7">
        <f t="shared" si="18"/>
        <v>0</v>
      </c>
      <c r="S232" s="7" t="str">
        <f t="shared" si="22"/>
        <v/>
      </c>
      <c r="T232" s="7" t="str">
        <f t="shared" si="21"/>
        <v/>
      </c>
    </row>
    <row r="233" spans="1:20" ht="15.95" hidden="1" customHeight="1">
      <c r="A233" s="239" t="s">
        <v>1377</v>
      </c>
      <c r="B233" s="105"/>
      <c r="C233" s="108"/>
      <c r="D233" s="108"/>
      <c r="E233" s="109"/>
      <c r="F233" s="109"/>
      <c r="G233" s="195">
        <f>VLOOKUP(E233,別表３!$B$9:$I$14,6,FALSE)</f>
        <v>0</v>
      </c>
      <c r="H233" s="195">
        <f>VLOOKUP($F233,別表３!$B$9:$I$14,6,FALSE)</f>
        <v>0</v>
      </c>
      <c r="I233" s="195">
        <f>VLOOKUP($F233,別表３!$B$9:$I$14,6,FALSE)</f>
        <v>0</v>
      </c>
      <c r="J233" s="195">
        <f>IF(F233=5,別表２!$E$2,0)</f>
        <v>0</v>
      </c>
      <c r="K233" s="195">
        <f>VLOOKUP($F233,別表３!$B$9:$I$14,4,FALSE)</f>
        <v>0</v>
      </c>
      <c r="L233" s="240" t="str">
        <f>IF(F233="","",VLOOKUP(F233,別表３!$B$9:$D$14,3,FALSE))</f>
        <v/>
      </c>
      <c r="M233" s="98"/>
      <c r="N233" s="98"/>
      <c r="O233" s="241">
        <f t="shared" si="23"/>
        <v>0</v>
      </c>
      <c r="P233" s="7">
        <f t="shared" si="25"/>
        <v>0</v>
      </c>
      <c r="Q233" s="7">
        <f t="shared" si="17"/>
        <v>0</v>
      </c>
      <c r="R233" s="7">
        <f t="shared" si="18"/>
        <v>0</v>
      </c>
      <c r="S233" s="7" t="str">
        <f t="shared" si="22"/>
        <v/>
      </c>
      <c r="T233" s="7" t="str">
        <f t="shared" si="21"/>
        <v/>
      </c>
    </row>
    <row r="234" spans="1:20" ht="15.95" hidden="1" customHeight="1">
      <c r="A234" s="239" t="s">
        <v>1378</v>
      </c>
      <c r="B234" s="105"/>
      <c r="C234" s="108"/>
      <c r="D234" s="108"/>
      <c r="E234" s="109"/>
      <c r="F234" s="109"/>
      <c r="G234" s="195">
        <f>VLOOKUP(E234,別表３!$B$9:$I$14,6,FALSE)</f>
        <v>0</v>
      </c>
      <c r="H234" s="195">
        <f>VLOOKUP($F234,別表３!$B$9:$I$14,6,FALSE)</f>
        <v>0</v>
      </c>
      <c r="I234" s="195">
        <f>VLOOKUP($F234,別表３!$B$9:$I$14,6,FALSE)</f>
        <v>0</v>
      </c>
      <c r="J234" s="195">
        <f>IF(F234=5,別表２!$E$2,0)</f>
        <v>0</v>
      </c>
      <c r="K234" s="195">
        <f>VLOOKUP($F234,別表３!$B$9:$I$14,4,FALSE)</f>
        <v>0</v>
      </c>
      <c r="L234" s="240" t="str">
        <f>IF(F234="","",VLOOKUP(F234,別表３!$B$9:$D$14,3,FALSE))</f>
        <v/>
      </c>
      <c r="M234" s="98"/>
      <c r="N234" s="98"/>
      <c r="O234" s="241">
        <f t="shared" si="23"/>
        <v>0</v>
      </c>
      <c r="P234" s="7">
        <f t="shared" si="25"/>
        <v>0</v>
      </c>
      <c r="Q234" s="7">
        <f t="shared" si="17"/>
        <v>0</v>
      </c>
      <c r="R234" s="7">
        <f t="shared" si="18"/>
        <v>0</v>
      </c>
      <c r="S234" s="7" t="str">
        <f t="shared" si="22"/>
        <v/>
      </c>
      <c r="T234" s="7" t="str">
        <f t="shared" si="21"/>
        <v/>
      </c>
    </row>
    <row r="235" spans="1:20" ht="15.95" hidden="1" customHeight="1">
      <c r="A235" s="239" t="s">
        <v>1379</v>
      </c>
      <c r="B235" s="105"/>
      <c r="C235" s="108"/>
      <c r="D235" s="108"/>
      <c r="E235" s="109"/>
      <c r="F235" s="109"/>
      <c r="G235" s="195">
        <f>VLOOKUP(E235,別表３!$B$9:$I$14,6,FALSE)</f>
        <v>0</v>
      </c>
      <c r="H235" s="195">
        <f>VLOOKUP($F235,別表３!$B$9:$I$14,6,FALSE)</f>
        <v>0</v>
      </c>
      <c r="I235" s="195">
        <f>VLOOKUP($F235,別表３!$B$9:$I$14,6,FALSE)</f>
        <v>0</v>
      </c>
      <c r="J235" s="195">
        <f>IF(F235=5,別表２!$E$2,0)</f>
        <v>0</v>
      </c>
      <c r="K235" s="195">
        <f>VLOOKUP($F235,別表３!$B$9:$I$14,4,FALSE)</f>
        <v>0</v>
      </c>
      <c r="L235" s="240" t="str">
        <f>IF(F235="","",VLOOKUP(F235,別表３!$B$9:$D$14,3,FALSE))</f>
        <v/>
      </c>
      <c r="M235" s="98"/>
      <c r="N235" s="98"/>
      <c r="O235" s="241">
        <f t="shared" si="23"/>
        <v>0</v>
      </c>
      <c r="P235" s="7">
        <f t="shared" si="25"/>
        <v>0</v>
      </c>
      <c r="Q235" s="7">
        <f t="shared" si="17"/>
        <v>0</v>
      </c>
      <c r="R235" s="7">
        <f t="shared" si="18"/>
        <v>0</v>
      </c>
      <c r="S235" s="7" t="str">
        <f t="shared" si="22"/>
        <v/>
      </c>
      <c r="T235" s="7" t="str">
        <f t="shared" si="21"/>
        <v/>
      </c>
    </row>
    <row r="236" spans="1:20" ht="15.95" hidden="1" customHeight="1">
      <c r="A236" s="239" t="s">
        <v>1380</v>
      </c>
      <c r="B236" s="105"/>
      <c r="C236" s="108"/>
      <c r="D236" s="108"/>
      <c r="E236" s="109"/>
      <c r="F236" s="109"/>
      <c r="G236" s="195">
        <f>VLOOKUP(E236,別表３!$B$9:$I$14,6,FALSE)</f>
        <v>0</v>
      </c>
      <c r="H236" s="195">
        <f>VLOOKUP($F236,別表３!$B$9:$I$14,6,FALSE)</f>
        <v>0</v>
      </c>
      <c r="I236" s="195">
        <f>VLOOKUP($F236,別表３!$B$9:$I$14,6,FALSE)</f>
        <v>0</v>
      </c>
      <c r="J236" s="195">
        <f>IF(F236=5,別表２!$E$2,0)</f>
        <v>0</v>
      </c>
      <c r="K236" s="195">
        <f>VLOOKUP($F236,別表３!$B$9:$I$14,4,FALSE)</f>
        <v>0</v>
      </c>
      <c r="L236" s="240" t="str">
        <f>IF(F236="","",VLOOKUP(F236,別表３!$B$9:$D$14,3,FALSE))</f>
        <v/>
      </c>
      <c r="M236" s="98"/>
      <c r="N236" s="98"/>
      <c r="O236" s="241">
        <f t="shared" si="23"/>
        <v>0</v>
      </c>
      <c r="P236" s="7">
        <f t="shared" si="25"/>
        <v>0</v>
      </c>
      <c r="Q236" s="7">
        <f t="shared" si="17"/>
        <v>0</v>
      </c>
      <c r="R236" s="7">
        <f t="shared" si="18"/>
        <v>0</v>
      </c>
      <c r="S236" s="7" t="str">
        <f t="shared" si="22"/>
        <v/>
      </c>
      <c r="T236" s="7" t="str">
        <f t="shared" si="21"/>
        <v/>
      </c>
    </row>
    <row r="237" spans="1:20" ht="15.95" hidden="1" customHeight="1">
      <c r="A237" s="239" t="s">
        <v>1381</v>
      </c>
      <c r="B237" s="105"/>
      <c r="C237" s="108"/>
      <c r="D237" s="108"/>
      <c r="E237" s="109"/>
      <c r="F237" s="109"/>
      <c r="G237" s="195">
        <f>VLOOKUP(E237,別表３!$B$9:$I$14,6,FALSE)</f>
        <v>0</v>
      </c>
      <c r="H237" s="195">
        <f>VLOOKUP($F237,別表３!$B$9:$I$14,6,FALSE)</f>
        <v>0</v>
      </c>
      <c r="I237" s="195">
        <f>VLOOKUP($F237,別表３!$B$9:$I$14,6,FALSE)</f>
        <v>0</v>
      </c>
      <c r="J237" s="195">
        <f>IF(F237=5,別表２!$E$2,0)</f>
        <v>0</v>
      </c>
      <c r="K237" s="195">
        <f>VLOOKUP($F237,別表３!$B$9:$I$14,4,FALSE)</f>
        <v>0</v>
      </c>
      <c r="L237" s="240" t="str">
        <f>IF(F237="","",VLOOKUP(F237,別表３!$B$9:$D$14,3,FALSE))</f>
        <v/>
      </c>
      <c r="M237" s="98"/>
      <c r="N237" s="98"/>
      <c r="O237" s="241">
        <f t="shared" si="23"/>
        <v>0</v>
      </c>
      <c r="P237" s="7">
        <f t="shared" si="25"/>
        <v>0</v>
      </c>
      <c r="Q237" s="7">
        <f t="shared" si="17"/>
        <v>0</v>
      </c>
      <c r="R237" s="7">
        <f t="shared" si="18"/>
        <v>0</v>
      </c>
      <c r="S237" s="7" t="str">
        <f t="shared" si="22"/>
        <v/>
      </c>
      <c r="T237" s="7" t="str">
        <f t="shared" si="21"/>
        <v/>
      </c>
    </row>
    <row r="238" spans="1:20" ht="15.95" hidden="1" customHeight="1">
      <c r="A238" s="239" t="s">
        <v>1382</v>
      </c>
      <c r="B238" s="105"/>
      <c r="C238" s="108"/>
      <c r="D238" s="108"/>
      <c r="E238" s="109"/>
      <c r="F238" s="109"/>
      <c r="G238" s="195">
        <f>VLOOKUP(E238,別表３!$B$9:$I$14,6,FALSE)</f>
        <v>0</v>
      </c>
      <c r="H238" s="195">
        <f>VLOOKUP($F238,別表３!$B$9:$I$14,6,FALSE)</f>
        <v>0</v>
      </c>
      <c r="I238" s="195">
        <f>VLOOKUP($F238,別表３!$B$9:$I$14,6,FALSE)</f>
        <v>0</v>
      </c>
      <c r="J238" s="195">
        <f>IF(F238=5,別表２!$E$2,0)</f>
        <v>0</v>
      </c>
      <c r="K238" s="195">
        <f>VLOOKUP($F238,別表３!$B$9:$I$14,4,FALSE)</f>
        <v>0</v>
      </c>
      <c r="L238" s="240" t="str">
        <f>IF(F238="","",VLOOKUP(F238,別表３!$B$9:$D$14,3,FALSE))</f>
        <v/>
      </c>
      <c r="M238" s="98"/>
      <c r="N238" s="98"/>
      <c r="O238" s="241">
        <f t="shared" si="23"/>
        <v>0</v>
      </c>
      <c r="P238" s="7">
        <f t="shared" si="25"/>
        <v>0</v>
      </c>
      <c r="Q238" s="7">
        <f t="shared" si="17"/>
        <v>0</v>
      </c>
      <c r="R238" s="7">
        <f t="shared" si="18"/>
        <v>0</v>
      </c>
      <c r="S238" s="7" t="str">
        <f t="shared" si="22"/>
        <v/>
      </c>
      <c r="T238" s="7" t="str">
        <f t="shared" si="21"/>
        <v/>
      </c>
    </row>
    <row r="239" spans="1:20" ht="15.95" hidden="1" customHeight="1">
      <c r="A239" s="239" t="s">
        <v>1383</v>
      </c>
      <c r="B239" s="105"/>
      <c r="C239" s="108"/>
      <c r="D239" s="108"/>
      <c r="E239" s="109"/>
      <c r="F239" s="109"/>
      <c r="G239" s="195">
        <f>VLOOKUP(E239,別表３!$B$9:$I$14,6,FALSE)</f>
        <v>0</v>
      </c>
      <c r="H239" s="195">
        <f>VLOOKUP($F239,別表３!$B$9:$I$14,6,FALSE)</f>
        <v>0</v>
      </c>
      <c r="I239" s="195">
        <f>VLOOKUP($F239,別表３!$B$9:$I$14,6,FALSE)</f>
        <v>0</v>
      </c>
      <c r="J239" s="195">
        <f>IF(F239=5,別表２!$E$2,0)</f>
        <v>0</v>
      </c>
      <c r="K239" s="195">
        <f>VLOOKUP($F239,別表３!$B$9:$I$14,4,FALSE)</f>
        <v>0</v>
      </c>
      <c r="L239" s="240" t="str">
        <f>IF(F239="","",VLOOKUP(F239,別表３!$B$9:$D$14,3,FALSE))</f>
        <v/>
      </c>
      <c r="M239" s="98"/>
      <c r="N239" s="98"/>
      <c r="O239" s="241">
        <f t="shared" si="23"/>
        <v>0</v>
      </c>
      <c r="P239" s="7">
        <f>IF(E239=5,G239,0)</f>
        <v>0</v>
      </c>
      <c r="Q239" s="7">
        <f t="shared" si="17"/>
        <v>0</v>
      </c>
      <c r="R239" s="7">
        <f t="shared" si="18"/>
        <v>0</v>
      </c>
      <c r="S239" s="7" t="str">
        <f t="shared" si="22"/>
        <v/>
      </c>
      <c r="T239" s="7" t="str">
        <f t="shared" si="21"/>
        <v/>
      </c>
    </row>
    <row r="240" spans="1:20" s="223" customFormat="1" ht="15.95" hidden="1" customHeight="1">
      <c r="A240" s="239" t="s">
        <v>1384</v>
      </c>
      <c r="B240" s="105"/>
      <c r="C240" s="108"/>
      <c r="D240" s="108"/>
      <c r="E240" s="108"/>
      <c r="F240" s="108"/>
      <c r="G240" s="195">
        <f>VLOOKUP(E240,別表３!$B$9:$I$14,6,FALSE)</f>
        <v>0</v>
      </c>
      <c r="H240" s="195">
        <f>VLOOKUP($F240,別表３!$B$9:$I$14,6,FALSE)</f>
        <v>0</v>
      </c>
      <c r="I240" s="195">
        <f>VLOOKUP($F240,別表３!$B$9:$I$14,6,FALSE)</f>
        <v>0</v>
      </c>
      <c r="J240" s="195">
        <f>IF(F240=5,別表２!$E$2,0)</f>
        <v>0</v>
      </c>
      <c r="K240" s="195">
        <f>VLOOKUP($F240,別表３!$B$9:$I$14,4,FALSE)</f>
        <v>0</v>
      </c>
      <c r="L240" s="240" t="str">
        <f>IF(F240="","",VLOOKUP(F240,別表３!$B$9:$D$14,3,FALSE))</f>
        <v/>
      </c>
      <c r="M240" s="98"/>
      <c r="N240" s="98"/>
      <c r="O240" s="241">
        <f t="shared" si="23"/>
        <v>0</v>
      </c>
      <c r="P240" s="7">
        <f t="shared" ref="P240:P260" si="26">IF(E240=5,G240,0)</f>
        <v>0</v>
      </c>
      <c r="Q240" s="7">
        <f t="shared" si="17"/>
        <v>0</v>
      </c>
      <c r="R240" s="7">
        <f t="shared" si="18"/>
        <v>0</v>
      </c>
      <c r="S240" s="7" t="str">
        <f t="shared" si="22"/>
        <v/>
      </c>
      <c r="T240" s="7" t="str">
        <f t="shared" si="21"/>
        <v/>
      </c>
    </row>
    <row r="241" spans="1:20" s="223" customFormat="1" ht="15.95" hidden="1" customHeight="1">
      <c r="A241" s="239" t="s">
        <v>1385</v>
      </c>
      <c r="B241" s="105"/>
      <c r="C241" s="108"/>
      <c r="D241" s="108"/>
      <c r="E241" s="108"/>
      <c r="F241" s="108"/>
      <c r="G241" s="195">
        <f>VLOOKUP(E241,別表３!$B$9:$I$14,6,FALSE)</f>
        <v>0</v>
      </c>
      <c r="H241" s="195">
        <f>VLOOKUP($F241,別表３!$B$9:$I$14,6,FALSE)</f>
        <v>0</v>
      </c>
      <c r="I241" s="195">
        <f>VLOOKUP($F241,別表３!$B$9:$I$14,6,FALSE)</f>
        <v>0</v>
      </c>
      <c r="J241" s="195">
        <f>IF(F241=5,別表２!$E$2,0)</f>
        <v>0</v>
      </c>
      <c r="K241" s="195">
        <f>VLOOKUP($F241,別表３!$B$9:$I$14,4,FALSE)</f>
        <v>0</v>
      </c>
      <c r="L241" s="240" t="str">
        <f>IF(F241="","",VLOOKUP(F241,別表３!$B$9:$D$14,3,FALSE))</f>
        <v/>
      </c>
      <c r="M241" s="98"/>
      <c r="N241" s="98"/>
      <c r="O241" s="241">
        <f t="shared" si="23"/>
        <v>0</v>
      </c>
      <c r="P241" s="7">
        <f t="shared" si="26"/>
        <v>0</v>
      </c>
      <c r="Q241" s="7">
        <f t="shared" si="17"/>
        <v>0</v>
      </c>
      <c r="R241" s="7">
        <f t="shared" si="18"/>
        <v>0</v>
      </c>
      <c r="S241" s="7" t="str">
        <f t="shared" si="22"/>
        <v/>
      </c>
      <c r="T241" s="7" t="str">
        <f t="shared" si="21"/>
        <v/>
      </c>
    </row>
    <row r="242" spans="1:20" s="223" customFormat="1" ht="15.95" hidden="1" customHeight="1">
      <c r="A242" s="239" t="s">
        <v>1386</v>
      </c>
      <c r="B242" s="105"/>
      <c r="C242" s="110"/>
      <c r="D242" s="110"/>
      <c r="E242" s="108"/>
      <c r="F242" s="108"/>
      <c r="G242" s="195">
        <f>VLOOKUP(E242,別表３!$B$9:$I$14,6,FALSE)</f>
        <v>0</v>
      </c>
      <c r="H242" s="195">
        <f>VLOOKUP($F242,別表３!$B$9:$I$14,6,FALSE)</f>
        <v>0</v>
      </c>
      <c r="I242" s="195">
        <f>VLOOKUP($F242,別表３!$B$9:$I$14,6,FALSE)</f>
        <v>0</v>
      </c>
      <c r="J242" s="195">
        <f>IF(F242=5,別表２!$E$2,0)</f>
        <v>0</v>
      </c>
      <c r="K242" s="195">
        <f>VLOOKUP($F242,別表３!$B$9:$I$14,4,FALSE)</f>
        <v>0</v>
      </c>
      <c r="L242" s="240" t="str">
        <f>IF(F242="","",VLOOKUP(F242,別表３!$B$9:$D$14,3,FALSE))</f>
        <v/>
      </c>
      <c r="M242" s="98"/>
      <c r="N242" s="98"/>
      <c r="O242" s="241">
        <f t="shared" si="23"/>
        <v>0</v>
      </c>
      <c r="P242" s="7">
        <f t="shared" si="26"/>
        <v>0</v>
      </c>
      <c r="Q242" s="7">
        <f t="shared" si="17"/>
        <v>0</v>
      </c>
      <c r="R242" s="7">
        <f t="shared" si="18"/>
        <v>0</v>
      </c>
      <c r="S242" s="7" t="str">
        <f t="shared" si="22"/>
        <v/>
      </c>
      <c r="T242" s="7" t="str">
        <f t="shared" si="21"/>
        <v/>
      </c>
    </row>
    <row r="243" spans="1:20" s="223" customFormat="1" ht="15.95" hidden="1" customHeight="1">
      <c r="A243" s="239" t="s">
        <v>1387</v>
      </c>
      <c r="B243" s="105"/>
      <c r="C243" s="108"/>
      <c r="D243" s="108"/>
      <c r="E243" s="108"/>
      <c r="F243" s="108"/>
      <c r="G243" s="195">
        <f>VLOOKUP(E243,別表３!$B$9:$I$14,6,FALSE)</f>
        <v>0</v>
      </c>
      <c r="H243" s="195">
        <f>VLOOKUP($F243,別表３!$B$9:$I$14,6,FALSE)</f>
        <v>0</v>
      </c>
      <c r="I243" s="195">
        <f>VLOOKUP($F243,別表３!$B$9:$I$14,6,FALSE)</f>
        <v>0</v>
      </c>
      <c r="J243" s="195">
        <f>IF(F243=5,別表２!$E$2,0)</f>
        <v>0</v>
      </c>
      <c r="K243" s="195">
        <f>VLOOKUP($F243,別表３!$B$9:$I$14,4,FALSE)</f>
        <v>0</v>
      </c>
      <c r="L243" s="240" t="str">
        <f>IF(F243="","",VLOOKUP(F243,別表３!$B$9:$D$14,3,FALSE))</f>
        <v/>
      </c>
      <c r="M243" s="98"/>
      <c r="N243" s="98"/>
      <c r="O243" s="241">
        <f t="shared" si="23"/>
        <v>0</v>
      </c>
      <c r="P243" s="7">
        <f t="shared" si="26"/>
        <v>0</v>
      </c>
      <c r="Q243" s="7">
        <f t="shared" si="17"/>
        <v>0</v>
      </c>
      <c r="R243" s="7">
        <f t="shared" si="18"/>
        <v>0</v>
      </c>
      <c r="S243" s="7" t="str">
        <f t="shared" si="22"/>
        <v/>
      </c>
      <c r="T243" s="7" t="str">
        <f t="shared" si="21"/>
        <v/>
      </c>
    </row>
    <row r="244" spans="1:20" ht="15.95" hidden="1" customHeight="1">
      <c r="A244" s="239" t="s">
        <v>1388</v>
      </c>
      <c r="B244" s="105"/>
      <c r="C244" s="108"/>
      <c r="D244" s="108"/>
      <c r="E244" s="109"/>
      <c r="F244" s="109"/>
      <c r="G244" s="195">
        <f>VLOOKUP(E244,別表３!$B$9:$I$14,6,FALSE)</f>
        <v>0</v>
      </c>
      <c r="H244" s="195">
        <f>VLOOKUP($F244,別表３!$B$9:$I$14,6,FALSE)</f>
        <v>0</v>
      </c>
      <c r="I244" s="195">
        <f>VLOOKUP($F244,別表３!$B$9:$I$14,6,FALSE)</f>
        <v>0</v>
      </c>
      <c r="J244" s="195">
        <f>IF(F244=5,別表２!$E$2,0)</f>
        <v>0</v>
      </c>
      <c r="K244" s="195">
        <f>VLOOKUP($F244,別表３!$B$9:$I$14,4,FALSE)</f>
        <v>0</v>
      </c>
      <c r="L244" s="240" t="str">
        <f>IF(F244="","",VLOOKUP(F244,別表３!$B$9:$D$14,3,FALSE))</f>
        <v/>
      </c>
      <c r="M244" s="98"/>
      <c r="N244" s="98"/>
      <c r="O244" s="241">
        <f t="shared" si="23"/>
        <v>0</v>
      </c>
      <c r="P244" s="7">
        <f t="shared" si="26"/>
        <v>0</v>
      </c>
      <c r="Q244" s="7">
        <f t="shared" si="17"/>
        <v>0</v>
      </c>
      <c r="R244" s="7">
        <f t="shared" si="18"/>
        <v>0</v>
      </c>
      <c r="S244" s="7" t="str">
        <f t="shared" si="22"/>
        <v/>
      </c>
      <c r="T244" s="7" t="str">
        <f t="shared" si="21"/>
        <v/>
      </c>
    </row>
    <row r="245" spans="1:20" ht="15.95" hidden="1" customHeight="1">
      <c r="A245" s="239" t="s">
        <v>1389</v>
      </c>
      <c r="B245" s="105"/>
      <c r="C245" s="108"/>
      <c r="D245" s="108"/>
      <c r="E245" s="109"/>
      <c r="F245" s="109"/>
      <c r="G245" s="195">
        <f>VLOOKUP(E245,別表３!$B$9:$I$14,6,FALSE)</f>
        <v>0</v>
      </c>
      <c r="H245" s="195">
        <f>VLOOKUP($F245,別表３!$B$9:$I$14,6,FALSE)</f>
        <v>0</v>
      </c>
      <c r="I245" s="195">
        <f>VLOOKUP($F245,別表３!$B$9:$I$14,6,FALSE)</f>
        <v>0</v>
      </c>
      <c r="J245" s="195">
        <f>IF(F245=5,別表２!$E$2,0)</f>
        <v>0</v>
      </c>
      <c r="K245" s="195">
        <f>VLOOKUP($F245,別表３!$B$9:$I$14,4,FALSE)</f>
        <v>0</v>
      </c>
      <c r="L245" s="240" t="str">
        <f>IF(F245="","",VLOOKUP(F245,別表３!$B$9:$D$14,3,FALSE))</f>
        <v/>
      </c>
      <c r="M245" s="98"/>
      <c r="N245" s="98"/>
      <c r="O245" s="241">
        <f t="shared" si="23"/>
        <v>0</v>
      </c>
      <c r="P245" s="7">
        <f t="shared" si="26"/>
        <v>0</v>
      </c>
      <c r="Q245" s="7">
        <f t="shared" si="17"/>
        <v>0</v>
      </c>
      <c r="R245" s="7">
        <f t="shared" si="18"/>
        <v>0</v>
      </c>
      <c r="S245" s="7" t="str">
        <f t="shared" si="22"/>
        <v/>
      </c>
      <c r="T245" s="7" t="str">
        <f t="shared" si="21"/>
        <v/>
      </c>
    </row>
    <row r="246" spans="1:20" ht="15.95" hidden="1" customHeight="1">
      <c r="A246" s="239" t="s">
        <v>1390</v>
      </c>
      <c r="B246" s="105"/>
      <c r="C246" s="108"/>
      <c r="D246" s="108"/>
      <c r="E246" s="109"/>
      <c r="F246" s="109"/>
      <c r="G246" s="195">
        <f>VLOOKUP(E246,別表３!$B$9:$I$14,6,FALSE)</f>
        <v>0</v>
      </c>
      <c r="H246" s="195">
        <f>VLOOKUP($F246,別表３!$B$9:$I$14,6,FALSE)</f>
        <v>0</v>
      </c>
      <c r="I246" s="195">
        <f>VLOOKUP($F246,別表３!$B$9:$I$14,6,FALSE)</f>
        <v>0</v>
      </c>
      <c r="J246" s="195">
        <f>IF(F246=5,別表２!$E$2,0)</f>
        <v>0</v>
      </c>
      <c r="K246" s="195">
        <f>VLOOKUP($F246,別表３!$B$9:$I$14,4,FALSE)</f>
        <v>0</v>
      </c>
      <c r="L246" s="240" t="str">
        <f>IF(F246="","",VLOOKUP(F246,別表３!$B$9:$D$14,3,FALSE))</f>
        <v/>
      </c>
      <c r="M246" s="98"/>
      <c r="N246" s="98"/>
      <c r="O246" s="241">
        <f t="shared" si="23"/>
        <v>0</v>
      </c>
      <c r="P246" s="7">
        <f t="shared" si="26"/>
        <v>0</v>
      </c>
      <c r="Q246" s="7">
        <f t="shared" si="17"/>
        <v>0</v>
      </c>
      <c r="R246" s="7">
        <f t="shared" si="18"/>
        <v>0</v>
      </c>
      <c r="S246" s="7" t="str">
        <f t="shared" si="22"/>
        <v/>
      </c>
      <c r="T246" s="7" t="str">
        <f t="shared" si="21"/>
        <v/>
      </c>
    </row>
    <row r="247" spans="1:20" ht="15.95" hidden="1" customHeight="1">
      <c r="A247" s="239" t="s">
        <v>1391</v>
      </c>
      <c r="B247" s="105"/>
      <c r="C247" s="108"/>
      <c r="D247" s="108"/>
      <c r="E247" s="109"/>
      <c r="F247" s="109"/>
      <c r="G247" s="195">
        <f>VLOOKUP(E247,別表３!$B$9:$I$14,6,FALSE)</f>
        <v>0</v>
      </c>
      <c r="H247" s="195">
        <f>VLOOKUP($F247,別表３!$B$9:$I$14,6,FALSE)</f>
        <v>0</v>
      </c>
      <c r="I247" s="195">
        <f>VLOOKUP($F247,別表３!$B$9:$I$14,6,FALSE)</f>
        <v>0</v>
      </c>
      <c r="J247" s="195">
        <f>IF(F247=5,別表２!$E$2,0)</f>
        <v>0</v>
      </c>
      <c r="K247" s="195">
        <f>VLOOKUP($F247,別表３!$B$9:$I$14,4,FALSE)</f>
        <v>0</v>
      </c>
      <c r="L247" s="240" t="str">
        <f>IF(F247="","",VLOOKUP(F247,別表３!$B$9:$D$14,3,FALSE))</f>
        <v/>
      </c>
      <c r="M247" s="98"/>
      <c r="N247" s="98"/>
      <c r="O247" s="241">
        <f t="shared" si="23"/>
        <v>0</v>
      </c>
      <c r="P247" s="7">
        <f t="shared" si="26"/>
        <v>0</v>
      </c>
      <c r="Q247" s="7">
        <f t="shared" si="17"/>
        <v>0</v>
      </c>
      <c r="R247" s="7">
        <f t="shared" si="18"/>
        <v>0</v>
      </c>
      <c r="S247" s="7" t="str">
        <f t="shared" si="22"/>
        <v/>
      </c>
      <c r="T247" s="7" t="str">
        <f t="shared" si="21"/>
        <v/>
      </c>
    </row>
    <row r="248" spans="1:20" ht="15.95" hidden="1" customHeight="1">
      <c r="A248" s="239" t="s">
        <v>1392</v>
      </c>
      <c r="B248" s="105"/>
      <c r="C248" s="108"/>
      <c r="D248" s="108"/>
      <c r="E248" s="109"/>
      <c r="F248" s="109"/>
      <c r="G248" s="195">
        <f>VLOOKUP(E248,別表３!$B$9:$I$14,6,FALSE)</f>
        <v>0</v>
      </c>
      <c r="H248" s="195">
        <f>VLOOKUP($F248,別表３!$B$9:$I$14,6,FALSE)</f>
        <v>0</v>
      </c>
      <c r="I248" s="195">
        <f>VLOOKUP($F248,別表３!$B$9:$I$14,6,FALSE)</f>
        <v>0</v>
      </c>
      <c r="J248" s="195">
        <f>IF(F248=5,別表２!$E$2,0)</f>
        <v>0</v>
      </c>
      <c r="K248" s="195">
        <f>VLOOKUP($F248,別表３!$B$9:$I$14,4,FALSE)</f>
        <v>0</v>
      </c>
      <c r="L248" s="240" t="str">
        <f>IF(F248="","",VLOOKUP(F248,別表３!$B$9:$D$14,3,FALSE))</f>
        <v/>
      </c>
      <c r="M248" s="98"/>
      <c r="N248" s="98"/>
      <c r="O248" s="241">
        <f t="shared" ref="O248:O311" si="27">IF(J248=0,0,IF(M248="",J248,M248))+IF(N248="",K248,IF(L248&lt;=N248,L248,N248))+SUM(G248:I248)</f>
        <v>0</v>
      </c>
      <c r="P248" s="7">
        <f t="shared" si="26"/>
        <v>0</v>
      </c>
      <c r="Q248" s="7">
        <f t="shared" si="17"/>
        <v>0</v>
      </c>
      <c r="R248" s="7">
        <f t="shared" si="18"/>
        <v>0</v>
      </c>
      <c r="S248" s="7" t="str">
        <f t="shared" si="22"/>
        <v/>
      </c>
      <c r="T248" s="7" t="str">
        <f t="shared" si="21"/>
        <v/>
      </c>
    </row>
    <row r="249" spans="1:20" ht="15.95" hidden="1" customHeight="1">
      <c r="A249" s="239" t="s">
        <v>1393</v>
      </c>
      <c r="B249" s="105"/>
      <c r="C249" s="108"/>
      <c r="D249" s="108"/>
      <c r="E249" s="109"/>
      <c r="F249" s="109"/>
      <c r="G249" s="195">
        <f>VLOOKUP(E249,別表３!$B$9:$I$14,6,FALSE)</f>
        <v>0</v>
      </c>
      <c r="H249" s="195">
        <f>VLOOKUP($F249,別表３!$B$9:$I$14,6,FALSE)</f>
        <v>0</v>
      </c>
      <c r="I249" s="195">
        <f>VLOOKUP($F249,別表３!$B$9:$I$14,6,FALSE)</f>
        <v>0</v>
      </c>
      <c r="J249" s="195">
        <f>IF(F249=5,別表２!$E$2,0)</f>
        <v>0</v>
      </c>
      <c r="K249" s="195">
        <f>VLOOKUP($F249,別表３!$B$9:$I$14,4,FALSE)</f>
        <v>0</v>
      </c>
      <c r="L249" s="240" t="str">
        <f>IF(F249="","",VLOOKUP(F249,別表３!$B$9:$D$14,3,FALSE))</f>
        <v/>
      </c>
      <c r="M249" s="98"/>
      <c r="N249" s="98"/>
      <c r="O249" s="241">
        <f t="shared" si="27"/>
        <v>0</v>
      </c>
      <c r="P249" s="7">
        <f t="shared" si="26"/>
        <v>0</v>
      </c>
      <c r="Q249" s="7">
        <f t="shared" si="17"/>
        <v>0</v>
      </c>
      <c r="R249" s="7">
        <f t="shared" si="18"/>
        <v>0</v>
      </c>
      <c r="S249" s="7" t="str">
        <f t="shared" si="22"/>
        <v/>
      </c>
      <c r="T249" s="7" t="str">
        <f t="shared" si="21"/>
        <v/>
      </c>
    </row>
    <row r="250" spans="1:20" ht="15.95" hidden="1" customHeight="1">
      <c r="A250" s="239" t="s">
        <v>1394</v>
      </c>
      <c r="B250" s="105"/>
      <c r="C250" s="109"/>
      <c r="D250" s="109"/>
      <c r="E250" s="109"/>
      <c r="F250" s="109"/>
      <c r="G250" s="195">
        <f>VLOOKUP(E250,別表３!$B$9:$I$14,6,FALSE)</f>
        <v>0</v>
      </c>
      <c r="H250" s="195">
        <f>VLOOKUP($F250,別表３!$B$9:$I$14,6,FALSE)</f>
        <v>0</v>
      </c>
      <c r="I250" s="195">
        <f>VLOOKUP($F250,別表３!$B$9:$I$14,6,FALSE)</f>
        <v>0</v>
      </c>
      <c r="J250" s="195">
        <f>IF(F250=5,別表２!$E$2,0)</f>
        <v>0</v>
      </c>
      <c r="K250" s="195">
        <f>VLOOKUP($F250,別表３!$B$9:$I$14,4,FALSE)</f>
        <v>0</v>
      </c>
      <c r="L250" s="240" t="str">
        <f>IF(F250="","",VLOOKUP(F250,別表３!$B$9:$D$14,3,FALSE))</f>
        <v/>
      </c>
      <c r="M250" s="98"/>
      <c r="N250" s="98"/>
      <c r="O250" s="241">
        <f t="shared" si="27"/>
        <v>0</v>
      </c>
      <c r="P250" s="7">
        <f t="shared" si="26"/>
        <v>0</v>
      </c>
      <c r="Q250" s="7">
        <f t="shared" si="17"/>
        <v>0</v>
      </c>
      <c r="R250" s="7">
        <f t="shared" si="18"/>
        <v>0</v>
      </c>
      <c r="S250" s="7" t="str">
        <f t="shared" si="22"/>
        <v/>
      </c>
      <c r="T250" s="7" t="str">
        <f t="shared" si="21"/>
        <v/>
      </c>
    </row>
    <row r="251" spans="1:20" ht="15.95" hidden="1" customHeight="1">
      <c r="A251" s="239" t="s">
        <v>1395</v>
      </c>
      <c r="B251" s="105"/>
      <c r="C251" s="109"/>
      <c r="D251" s="109"/>
      <c r="E251" s="109"/>
      <c r="F251" s="109"/>
      <c r="G251" s="195">
        <f>VLOOKUP(E251,別表３!$B$9:$I$14,6,FALSE)</f>
        <v>0</v>
      </c>
      <c r="H251" s="195">
        <f>VLOOKUP($F251,別表３!$B$9:$I$14,6,FALSE)</f>
        <v>0</v>
      </c>
      <c r="I251" s="195">
        <f>VLOOKUP($F251,別表３!$B$9:$I$14,6,FALSE)</f>
        <v>0</v>
      </c>
      <c r="J251" s="195">
        <f>IF(F251=5,別表２!$E$2,0)</f>
        <v>0</v>
      </c>
      <c r="K251" s="195">
        <f>VLOOKUP($F251,別表３!$B$9:$I$14,4,FALSE)</f>
        <v>0</v>
      </c>
      <c r="L251" s="240" t="str">
        <f>IF(F251="","",VLOOKUP(F251,別表３!$B$9:$D$14,3,FALSE))</f>
        <v/>
      </c>
      <c r="M251" s="98"/>
      <c r="N251" s="98"/>
      <c r="O251" s="241">
        <f t="shared" si="27"/>
        <v>0</v>
      </c>
      <c r="P251" s="7">
        <f t="shared" si="26"/>
        <v>0</v>
      </c>
      <c r="Q251" s="7">
        <f t="shared" si="17"/>
        <v>0</v>
      </c>
      <c r="R251" s="7">
        <f t="shared" si="18"/>
        <v>0</v>
      </c>
      <c r="S251" s="7" t="str">
        <f t="shared" si="22"/>
        <v/>
      </c>
      <c r="T251" s="7" t="str">
        <f t="shared" si="21"/>
        <v/>
      </c>
    </row>
    <row r="252" spans="1:20" ht="15.95" hidden="1" customHeight="1">
      <c r="A252" s="239" t="s">
        <v>1396</v>
      </c>
      <c r="B252" s="105"/>
      <c r="C252" s="109"/>
      <c r="D252" s="109"/>
      <c r="E252" s="109"/>
      <c r="F252" s="109"/>
      <c r="G252" s="195">
        <f>VLOOKUP(E252,別表３!$B$9:$I$14,6,FALSE)</f>
        <v>0</v>
      </c>
      <c r="H252" s="195">
        <f>VLOOKUP($F252,別表３!$B$9:$I$14,6,FALSE)</f>
        <v>0</v>
      </c>
      <c r="I252" s="195">
        <f>VLOOKUP($F252,別表３!$B$9:$I$14,6,FALSE)</f>
        <v>0</v>
      </c>
      <c r="J252" s="195">
        <f>IF(F252=5,別表２!$E$2,0)</f>
        <v>0</v>
      </c>
      <c r="K252" s="195">
        <f>VLOOKUP($F252,別表３!$B$9:$I$14,4,FALSE)</f>
        <v>0</v>
      </c>
      <c r="L252" s="240" t="str">
        <f>IF(F252="","",VLOOKUP(F252,別表３!$B$9:$D$14,3,FALSE))</f>
        <v/>
      </c>
      <c r="M252" s="98"/>
      <c r="N252" s="98"/>
      <c r="O252" s="241">
        <f t="shared" si="27"/>
        <v>0</v>
      </c>
      <c r="P252" s="7">
        <f t="shared" si="26"/>
        <v>0</v>
      </c>
      <c r="Q252" s="7">
        <f t="shared" si="17"/>
        <v>0</v>
      </c>
      <c r="R252" s="7">
        <f t="shared" si="18"/>
        <v>0</v>
      </c>
      <c r="S252" s="7" t="str">
        <f t="shared" si="22"/>
        <v/>
      </c>
      <c r="T252" s="7" t="str">
        <f t="shared" si="21"/>
        <v/>
      </c>
    </row>
    <row r="253" spans="1:20" ht="15.95" hidden="1" customHeight="1">
      <c r="A253" s="239" t="s">
        <v>1397</v>
      </c>
      <c r="B253" s="105"/>
      <c r="C253" s="109"/>
      <c r="D253" s="109"/>
      <c r="E253" s="109"/>
      <c r="F253" s="109"/>
      <c r="G253" s="195">
        <f>VLOOKUP(E253,別表３!$B$9:$I$14,6,FALSE)</f>
        <v>0</v>
      </c>
      <c r="H253" s="195">
        <f>VLOOKUP($F253,別表３!$B$9:$I$14,6,FALSE)</f>
        <v>0</v>
      </c>
      <c r="I253" s="195">
        <f>VLOOKUP($F253,別表３!$B$9:$I$14,6,FALSE)</f>
        <v>0</v>
      </c>
      <c r="J253" s="195">
        <f>IF(F253=5,別表２!$E$2,0)</f>
        <v>0</v>
      </c>
      <c r="K253" s="195">
        <f>VLOOKUP($F253,別表３!$B$9:$I$14,4,FALSE)</f>
        <v>0</v>
      </c>
      <c r="L253" s="240" t="str">
        <f>IF(F253="","",VLOOKUP(F253,別表３!$B$9:$D$14,3,FALSE))</f>
        <v/>
      </c>
      <c r="M253" s="98"/>
      <c r="N253" s="98"/>
      <c r="O253" s="241">
        <f t="shared" si="27"/>
        <v>0</v>
      </c>
      <c r="P253" s="7">
        <f t="shared" si="26"/>
        <v>0</v>
      </c>
      <c r="Q253" s="7">
        <f t="shared" si="17"/>
        <v>0</v>
      </c>
      <c r="R253" s="7">
        <f t="shared" si="18"/>
        <v>0</v>
      </c>
      <c r="S253" s="7" t="str">
        <f t="shared" si="22"/>
        <v/>
      </c>
      <c r="T253" s="7" t="str">
        <f t="shared" si="21"/>
        <v/>
      </c>
    </row>
    <row r="254" spans="1:20" ht="15.95" hidden="1" customHeight="1">
      <c r="A254" s="239" t="s">
        <v>1398</v>
      </c>
      <c r="B254" s="105"/>
      <c r="C254" s="109"/>
      <c r="D254" s="109"/>
      <c r="E254" s="109"/>
      <c r="F254" s="109"/>
      <c r="G254" s="195">
        <f>VLOOKUP(E254,別表３!$B$9:$I$14,6,FALSE)</f>
        <v>0</v>
      </c>
      <c r="H254" s="195">
        <f>VLOOKUP($F254,別表３!$B$9:$I$14,6,FALSE)</f>
        <v>0</v>
      </c>
      <c r="I254" s="195">
        <f>VLOOKUP($F254,別表３!$B$9:$I$14,6,FALSE)</f>
        <v>0</v>
      </c>
      <c r="J254" s="195">
        <f>IF(F254=5,別表２!$E$2,0)</f>
        <v>0</v>
      </c>
      <c r="K254" s="195">
        <f>VLOOKUP($F254,別表３!$B$9:$I$14,4,FALSE)</f>
        <v>0</v>
      </c>
      <c r="L254" s="240" t="str">
        <f>IF(F254="","",VLOOKUP(F254,別表３!$B$9:$D$14,3,FALSE))</f>
        <v/>
      </c>
      <c r="M254" s="98"/>
      <c r="N254" s="98"/>
      <c r="O254" s="241">
        <f t="shared" si="27"/>
        <v>0</v>
      </c>
      <c r="P254" s="7">
        <f t="shared" si="26"/>
        <v>0</v>
      </c>
      <c r="Q254" s="7">
        <f t="shared" si="17"/>
        <v>0</v>
      </c>
      <c r="R254" s="7">
        <f t="shared" si="18"/>
        <v>0</v>
      </c>
      <c r="S254" s="7" t="str">
        <f t="shared" si="22"/>
        <v/>
      </c>
      <c r="T254" s="7" t="str">
        <f t="shared" si="21"/>
        <v/>
      </c>
    </row>
    <row r="255" spans="1:20" ht="15.95" hidden="1" customHeight="1">
      <c r="A255" s="239" t="s">
        <v>1399</v>
      </c>
      <c r="B255" s="105"/>
      <c r="C255" s="108"/>
      <c r="D255" s="108"/>
      <c r="E255" s="109"/>
      <c r="F255" s="109"/>
      <c r="G255" s="195">
        <f>VLOOKUP(E255,別表３!$B$9:$I$14,6,FALSE)</f>
        <v>0</v>
      </c>
      <c r="H255" s="195">
        <f>VLOOKUP($F255,別表３!$B$9:$I$14,6,FALSE)</f>
        <v>0</v>
      </c>
      <c r="I255" s="195">
        <f>VLOOKUP($F255,別表３!$B$9:$I$14,6,FALSE)</f>
        <v>0</v>
      </c>
      <c r="J255" s="195">
        <f>IF(F255=5,別表２!$E$2,0)</f>
        <v>0</v>
      </c>
      <c r="K255" s="195">
        <f>VLOOKUP($F255,別表３!$B$9:$I$14,4,FALSE)</f>
        <v>0</v>
      </c>
      <c r="L255" s="240" t="str">
        <f>IF(F255="","",VLOOKUP(F255,別表３!$B$9:$D$14,3,FALSE))</f>
        <v/>
      </c>
      <c r="M255" s="98"/>
      <c r="N255" s="98"/>
      <c r="O255" s="241">
        <f t="shared" si="27"/>
        <v>0</v>
      </c>
      <c r="P255" s="7">
        <f t="shared" si="26"/>
        <v>0</v>
      </c>
      <c r="Q255" s="7">
        <f t="shared" si="17"/>
        <v>0</v>
      </c>
      <c r="R255" s="7">
        <f t="shared" si="18"/>
        <v>0</v>
      </c>
      <c r="S255" s="7" t="str">
        <f t="shared" si="22"/>
        <v/>
      </c>
      <c r="T255" s="7" t="str">
        <f t="shared" si="21"/>
        <v/>
      </c>
    </row>
    <row r="256" spans="1:20" ht="15.95" hidden="1" customHeight="1">
      <c r="A256" s="239" t="s">
        <v>1400</v>
      </c>
      <c r="B256" s="105"/>
      <c r="C256" s="108"/>
      <c r="D256" s="108"/>
      <c r="E256" s="109"/>
      <c r="F256" s="109"/>
      <c r="G256" s="195">
        <f>VLOOKUP(E256,別表３!$B$9:$I$14,6,FALSE)</f>
        <v>0</v>
      </c>
      <c r="H256" s="195">
        <f>VLOOKUP($F256,別表３!$B$9:$I$14,6,FALSE)</f>
        <v>0</v>
      </c>
      <c r="I256" s="195">
        <f>VLOOKUP($F256,別表３!$B$9:$I$14,6,FALSE)</f>
        <v>0</v>
      </c>
      <c r="J256" s="195">
        <f>IF(F256=5,別表２!$E$2,0)</f>
        <v>0</v>
      </c>
      <c r="K256" s="195">
        <f>VLOOKUP($F256,別表３!$B$9:$I$14,4,FALSE)</f>
        <v>0</v>
      </c>
      <c r="L256" s="240" t="str">
        <f>IF(F256="","",VLOOKUP(F256,別表３!$B$9:$D$14,3,FALSE))</f>
        <v/>
      </c>
      <c r="M256" s="98"/>
      <c r="N256" s="98"/>
      <c r="O256" s="241">
        <f t="shared" si="27"/>
        <v>0</v>
      </c>
      <c r="P256" s="7">
        <f t="shared" si="26"/>
        <v>0</v>
      </c>
      <c r="Q256" s="7">
        <f t="shared" si="17"/>
        <v>0</v>
      </c>
      <c r="R256" s="7">
        <f t="shared" si="18"/>
        <v>0</v>
      </c>
      <c r="S256" s="7" t="str">
        <f t="shared" si="22"/>
        <v/>
      </c>
      <c r="T256" s="7" t="str">
        <f t="shared" si="21"/>
        <v/>
      </c>
    </row>
    <row r="257" spans="1:20" ht="15.95" hidden="1" customHeight="1">
      <c r="A257" s="239" t="s">
        <v>1401</v>
      </c>
      <c r="B257" s="105"/>
      <c r="C257" s="108"/>
      <c r="D257" s="108"/>
      <c r="E257" s="109"/>
      <c r="F257" s="109"/>
      <c r="G257" s="195">
        <f>VLOOKUP(E257,別表３!$B$9:$I$14,6,FALSE)</f>
        <v>0</v>
      </c>
      <c r="H257" s="195">
        <f>VLOOKUP($F257,別表３!$B$9:$I$14,6,FALSE)</f>
        <v>0</v>
      </c>
      <c r="I257" s="195">
        <f>VLOOKUP($F257,別表３!$B$9:$I$14,6,FALSE)</f>
        <v>0</v>
      </c>
      <c r="J257" s="195">
        <f>IF(F257=5,別表２!$E$2,0)</f>
        <v>0</v>
      </c>
      <c r="K257" s="195">
        <f>VLOOKUP($F257,別表３!$B$9:$I$14,4,FALSE)</f>
        <v>0</v>
      </c>
      <c r="L257" s="240" t="str">
        <f>IF(F257="","",VLOOKUP(F257,別表３!$B$9:$D$14,3,FALSE))</f>
        <v/>
      </c>
      <c r="M257" s="98"/>
      <c r="N257" s="98"/>
      <c r="O257" s="241">
        <f t="shared" si="27"/>
        <v>0</v>
      </c>
      <c r="P257" s="7">
        <f t="shared" si="26"/>
        <v>0</v>
      </c>
      <c r="Q257" s="7">
        <f t="shared" si="17"/>
        <v>0</v>
      </c>
      <c r="R257" s="7">
        <f t="shared" si="18"/>
        <v>0</v>
      </c>
      <c r="S257" s="7" t="str">
        <f t="shared" si="22"/>
        <v/>
      </c>
      <c r="T257" s="7" t="str">
        <f t="shared" si="21"/>
        <v/>
      </c>
    </row>
    <row r="258" spans="1:20" ht="15.95" hidden="1" customHeight="1">
      <c r="A258" s="239" t="s">
        <v>1402</v>
      </c>
      <c r="B258" s="105"/>
      <c r="C258" s="108"/>
      <c r="D258" s="108"/>
      <c r="E258" s="109"/>
      <c r="F258" s="109"/>
      <c r="G258" s="195">
        <f>VLOOKUP(E258,別表３!$B$9:$I$14,6,FALSE)</f>
        <v>0</v>
      </c>
      <c r="H258" s="195">
        <f>VLOOKUP($F258,別表３!$B$9:$I$14,6,FALSE)</f>
        <v>0</v>
      </c>
      <c r="I258" s="195">
        <f>VLOOKUP($F258,別表３!$B$9:$I$14,6,FALSE)</f>
        <v>0</v>
      </c>
      <c r="J258" s="195">
        <f>IF(F258=5,別表２!$E$2,0)</f>
        <v>0</v>
      </c>
      <c r="K258" s="195">
        <f>VLOOKUP($F258,別表３!$B$9:$I$14,4,FALSE)</f>
        <v>0</v>
      </c>
      <c r="L258" s="240" t="str">
        <f>IF(F258="","",VLOOKUP(F258,別表３!$B$9:$D$14,3,FALSE))</f>
        <v/>
      </c>
      <c r="M258" s="98"/>
      <c r="N258" s="98"/>
      <c r="O258" s="241">
        <f t="shared" si="27"/>
        <v>0</v>
      </c>
      <c r="P258" s="7">
        <f t="shared" si="26"/>
        <v>0</v>
      </c>
      <c r="Q258" s="7">
        <f t="shared" si="17"/>
        <v>0</v>
      </c>
      <c r="R258" s="7">
        <f t="shared" si="18"/>
        <v>0</v>
      </c>
      <c r="S258" s="7" t="str">
        <f t="shared" si="22"/>
        <v/>
      </c>
      <c r="T258" s="7" t="str">
        <f t="shared" si="21"/>
        <v/>
      </c>
    </row>
    <row r="259" spans="1:20" ht="15.95" hidden="1" customHeight="1">
      <c r="A259" s="239" t="s">
        <v>1403</v>
      </c>
      <c r="B259" s="105"/>
      <c r="C259" s="108"/>
      <c r="D259" s="108"/>
      <c r="E259" s="109"/>
      <c r="F259" s="109"/>
      <c r="G259" s="195">
        <f>VLOOKUP(E259,別表３!$B$9:$I$14,6,FALSE)</f>
        <v>0</v>
      </c>
      <c r="H259" s="195">
        <f>VLOOKUP($F259,別表３!$B$9:$I$14,6,FALSE)</f>
        <v>0</v>
      </c>
      <c r="I259" s="195">
        <f>VLOOKUP($F259,別表３!$B$9:$I$14,6,FALSE)</f>
        <v>0</v>
      </c>
      <c r="J259" s="195">
        <f>IF(F259=5,別表２!$E$2,0)</f>
        <v>0</v>
      </c>
      <c r="K259" s="195">
        <f>VLOOKUP($F259,別表３!$B$9:$I$14,4,FALSE)</f>
        <v>0</v>
      </c>
      <c r="L259" s="240" t="str">
        <f>IF(F259="","",VLOOKUP(F259,別表３!$B$9:$D$14,3,FALSE))</f>
        <v/>
      </c>
      <c r="M259" s="98"/>
      <c r="N259" s="98"/>
      <c r="O259" s="241">
        <f t="shared" si="27"/>
        <v>0</v>
      </c>
      <c r="P259" s="7">
        <f t="shared" si="26"/>
        <v>0</v>
      </c>
      <c r="Q259" s="7">
        <f t="shared" si="17"/>
        <v>0</v>
      </c>
      <c r="R259" s="7">
        <f t="shared" si="18"/>
        <v>0</v>
      </c>
      <c r="S259" s="7" t="str">
        <f t="shared" si="22"/>
        <v/>
      </c>
      <c r="T259" s="7" t="str">
        <f t="shared" si="21"/>
        <v/>
      </c>
    </row>
    <row r="260" spans="1:20" ht="15.95" hidden="1" customHeight="1">
      <c r="A260" s="239" t="s">
        <v>1404</v>
      </c>
      <c r="B260" s="105"/>
      <c r="C260" s="108"/>
      <c r="D260" s="108"/>
      <c r="E260" s="109"/>
      <c r="F260" s="109"/>
      <c r="G260" s="195">
        <f>VLOOKUP(E260,別表３!$B$9:$I$14,6,FALSE)</f>
        <v>0</v>
      </c>
      <c r="H260" s="195">
        <f>VLOOKUP($F260,別表３!$B$9:$I$14,6,FALSE)</f>
        <v>0</v>
      </c>
      <c r="I260" s="195">
        <f>VLOOKUP($F260,別表３!$B$9:$I$14,6,FALSE)</f>
        <v>0</v>
      </c>
      <c r="J260" s="195">
        <f>IF(F260=5,別表２!$E$2,0)</f>
        <v>0</v>
      </c>
      <c r="K260" s="195">
        <f>VLOOKUP($F260,別表３!$B$9:$I$14,4,FALSE)</f>
        <v>0</v>
      </c>
      <c r="L260" s="240" t="str">
        <f>IF(F260="","",VLOOKUP(F260,別表３!$B$9:$D$14,3,FALSE))</f>
        <v/>
      </c>
      <c r="M260" s="98"/>
      <c r="N260" s="98"/>
      <c r="O260" s="241">
        <f t="shared" si="27"/>
        <v>0</v>
      </c>
      <c r="P260" s="7">
        <f t="shared" si="26"/>
        <v>0</v>
      </c>
      <c r="Q260" s="7">
        <f t="shared" si="17"/>
        <v>0</v>
      </c>
      <c r="R260" s="7">
        <f t="shared" si="18"/>
        <v>0</v>
      </c>
      <c r="S260" s="7" t="str">
        <f t="shared" si="22"/>
        <v/>
      </c>
      <c r="T260" s="7" t="str">
        <f t="shared" si="21"/>
        <v/>
      </c>
    </row>
    <row r="261" spans="1:20" ht="15.95" hidden="1" customHeight="1">
      <c r="A261" s="239" t="s">
        <v>1405</v>
      </c>
      <c r="B261" s="105"/>
      <c r="C261" s="108"/>
      <c r="D261" s="108"/>
      <c r="E261" s="109"/>
      <c r="F261" s="109"/>
      <c r="G261" s="195">
        <f>VLOOKUP(E261,別表３!$B$9:$I$14,6,FALSE)</f>
        <v>0</v>
      </c>
      <c r="H261" s="195">
        <f>VLOOKUP($F261,別表３!$B$9:$I$14,6,FALSE)</f>
        <v>0</v>
      </c>
      <c r="I261" s="195">
        <f>VLOOKUP($F261,別表３!$B$9:$I$14,6,FALSE)</f>
        <v>0</v>
      </c>
      <c r="J261" s="195">
        <f>IF(F261=5,別表２!$E$2,0)</f>
        <v>0</v>
      </c>
      <c r="K261" s="195">
        <f>VLOOKUP($F261,別表３!$B$9:$I$14,4,FALSE)</f>
        <v>0</v>
      </c>
      <c r="L261" s="240" t="str">
        <f>IF(F261="","",VLOOKUP(F261,別表３!$B$9:$D$14,3,FALSE))</f>
        <v/>
      </c>
      <c r="M261" s="98"/>
      <c r="N261" s="98"/>
      <c r="O261" s="241">
        <f t="shared" si="27"/>
        <v>0</v>
      </c>
      <c r="P261" s="7">
        <f>IF(E261=5,G261,0)</f>
        <v>0</v>
      </c>
      <c r="Q261" s="7">
        <f t="shared" si="17"/>
        <v>0</v>
      </c>
      <c r="R261" s="7">
        <f t="shared" si="18"/>
        <v>0</v>
      </c>
      <c r="S261" s="7" t="str">
        <f t="shared" si="22"/>
        <v/>
      </c>
      <c r="T261" s="7" t="str">
        <f t="shared" si="21"/>
        <v/>
      </c>
    </row>
    <row r="262" spans="1:20" s="223" customFormat="1" ht="15.95" hidden="1" customHeight="1">
      <c r="A262" s="239" t="s">
        <v>1406</v>
      </c>
      <c r="B262" s="105"/>
      <c r="C262" s="108"/>
      <c r="D262" s="108"/>
      <c r="E262" s="109"/>
      <c r="F262" s="109"/>
      <c r="G262" s="195">
        <f>VLOOKUP(E262,別表３!$B$9:$I$14,6,FALSE)</f>
        <v>0</v>
      </c>
      <c r="H262" s="195">
        <f>VLOOKUP($F262,別表３!$B$9:$I$14,6,FALSE)</f>
        <v>0</v>
      </c>
      <c r="I262" s="195">
        <f>VLOOKUP($F262,別表３!$B$9:$I$14,6,FALSE)</f>
        <v>0</v>
      </c>
      <c r="J262" s="195">
        <f>IF(F262=5,別表２!$E$2,0)</f>
        <v>0</v>
      </c>
      <c r="K262" s="195">
        <f>VLOOKUP($F262,別表３!$B$9:$I$14,4,FALSE)</f>
        <v>0</v>
      </c>
      <c r="L262" s="240" t="str">
        <f>IF(F262="","",VLOOKUP(F262,別表３!$B$9:$D$14,3,FALSE))</f>
        <v/>
      </c>
      <c r="M262" s="98"/>
      <c r="N262" s="98"/>
      <c r="O262" s="241">
        <f t="shared" si="27"/>
        <v>0</v>
      </c>
      <c r="P262" s="7">
        <f t="shared" ref="P262:P279" si="28">IF(E262=5,G262,0)</f>
        <v>0</v>
      </c>
      <c r="Q262" s="7">
        <f t="shared" si="17"/>
        <v>0</v>
      </c>
      <c r="R262" s="7">
        <f t="shared" si="18"/>
        <v>0</v>
      </c>
      <c r="S262" s="7" t="str">
        <f t="shared" si="22"/>
        <v/>
      </c>
      <c r="T262" s="7" t="str">
        <f t="shared" si="21"/>
        <v/>
      </c>
    </row>
    <row r="263" spans="1:20" s="223" customFormat="1" ht="15.95" hidden="1" customHeight="1">
      <c r="A263" s="239" t="s">
        <v>1407</v>
      </c>
      <c r="B263" s="105"/>
      <c r="C263" s="108"/>
      <c r="D263" s="108"/>
      <c r="E263" s="109"/>
      <c r="F263" s="109"/>
      <c r="G263" s="195">
        <f>VLOOKUP(E263,別表３!$B$9:$I$14,6,FALSE)</f>
        <v>0</v>
      </c>
      <c r="H263" s="195">
        <f>VLOOKUP($F263,別表３!$B$9:$I$14,6,FALSE)</f>
        <v>0</v>
      </c>
      <c r="I263" s="195">
        <f>VLOOKUP($F263,別表３!$B$9:$I$14,6,FALSE)</f>
        <v>0</v>
      </c>
      <c r="J263" s="195">
        <f>IF(F263=5,別表２!$E$2,0)</f>
        <v>0</v>
      </c>
      <c r="K263" s="195">
        <f>VLOOKUP($F263,別表３!$B$9:$I$14,4,FALSE)</f>
        <v>0</v>
      </c>
      <c r="L263" s="240" t="str">
        <f>IF(F263="","",VLOOKUP(F263,別表３!$B$9:$D$14,3,FALSE))</f>
        <v/>
      </c>
      <c r="M263" s="98"/>
      <c r="N263" s="98"/>
      <c r="O263" s="241">
        <f t="shared" si="27"/>
        <v>0</v>
      </c>
      <c r="P263" s="7">
        <f t="shared" si="28"/>
        <v>0</v>
      </c>
      <c r="Q263" s="7">
        <f t="shared" si="17"/>
        <v>0</v>
      </c>
      <c r="R263" s="7">
        <f t="shared" si="18"/>
        <v>0</v>
      </c>
      <c r="S263" s="7" t="str">
        <f t="shared" si="22"/>
        <v/>
      </c>
      <c r="T263" s="7" t="str">
        <f t="shared" si="21"/>
        <v/>
      </c>
    </row>
    <row r="264" spans="1:20" s="223" customFormat="1" ht="15.95" hidden="1" customHeight="1">
      <c r="A264" s="239" t="s">
        <v>1408</v>
      </c>
      <c r="B264" s="105"/>
      <c r="C264" s="110"/>
      <c r="D264" s="110"/>
      <c r="E264" s="109"/>
      <c r="F264" s="109"/>
      <c r="G264" s="195">
        <f>VLOOKUP(E264,別表３!$B$9:$I$14,6,FALSE)</f>
        <v>0</v>
      </c>
      <c r="H264" s="195">
        <f>VLOOKUP($F264,別表３!$B$9:$I$14,6,FALSE)</f>
        <v>0</v>
      </c>
      <c r="I264" s="195">
        <f>VLOOKUP($F264,別表３!$B$9:$I$14,6,FALSE)</f>
        <v>0</v>
      </c>
      <c r="J264" s="195">
        <f>IF(F264=5,別表２!$E$2,0)</f>
        <v>0</v>
      </c>
      <c r="K264" s="195">
        <f>VLOOKUP($F264,別表３!$B$9:$I$14,4,FALSE)</f>
        <v>0</v>
      </c>
      <c r="L264" s="240" t="str">
        <f>IF(F264="","",VLOOKUP(F264,別表３!$B$9:$D$14,3,FALSE))</f>
        <v/>
      </c>
      <c r="M264" s="98"/>
      <c r="N264" s="98"/>
      <c r="O264" s="241">
        <f t="shared" si="27"/>
        <v>0</v>
      </c>
      <c r="P264" s="7">
        <f t="shared" si="28"/>
        <v>0</v>
      </c>
      <c r="Q264" s="7">
        <f t="shared" si="17"/>
        <v>0</v>
      </c>
      <c r="R264" s="7">
        <f t="shared" si="18"/>
        <v>0</v>
      </c>
      <c r="S264" s="7" t="str">
        <f t="shared" si="22"/>
        <v/>
      </c>
      <c r="T264" s="7" t="str">
        <f t="shared" si="21"/>
        <v/>
      </c>
    </row>
    <row r="265" spans="1:20" s="223" customFormat="1" ht="15.95" hidden="1" customHeight="1">
      <c r="A265" s="239" t="s">
        <v>1409</v>
      </c>
      <c r="B265" s="105"/>
      <c r="C265" s="108"/>
      <c r="D265" s="108"/>
      <c r="E265" s="109"/>
      <c r="F265" s="109"/>
      <c r="G265" s="195">
        <f>VLOOKUP(E265,別表３!$B$9:$I$14,6,FALSE)</f>
        <v>0</v>
      </c>
      <c r="H265" s="195">
        <f>VLOOKUP($F265,別表３!$B$9:$I$14,6,FALSE)</f>
        <v>0</v>
      </c>
      <c r="I265" s="195">
        <f>VLOOKUP($F265,別表３!$B$9:$I$14,6,FALSE)</f>
        <v>0</v>
      </c>
      <c r="J265" s="195">
        <f>IF(F265=5,別表２!$E$2,0)</f>
        <v>0</v>
      </c>
      <c r="K265" s="195">
        <f>VLOOKUP($F265,別表３!$B$9:$I$14,4,FALSE)</f>
        <v>0</v>
      </c>
      <c r="L265" s="240" t="str">
        <f>IF(F265="","",VLOOKUP(F265,別表３!$B$9:$D$14,3,FALSE))</f>
        <v/>
      </c>
      <c r="M265" s="98"/>
      <c r="N265" s="98"/>
      <c r="O265" s="241">
        <f t="shared" si="27"/>
        <v>0</v>
      </c>
      <c r="P265" s="7">
        <f t="shared" si="28"/>
        <v>0</v>
      </c>
      <c r="Q265" s="7">
        <f t="shared" si="17"/>
        <v>0</v>
      </c>
      <c r="R265" s="7">
        <f t="shared" si="18"/>
        <v>0</v>
      </c>
      <c r="S265" s="7" t="str">
        <f t="shared" si="22"/>
        <v/>
      </c>
      <c r="T265" s="7" t="str">
        <f t="shared" si="21"/>
        <v/>
      </c>
    </row>
    <row r="266" spans="1:20" ht="15.95" hidden="1" customHeight="1">
      <c r="A266" s="239" t="s">
        <v>1410</v>
      </c>
      <c r="B266" s="105"/>
      <c r="C266" s="108"/>
      <c r="D266" s="108"/>
      <c r="E266" s="109"/>
      <c r="F266" s="109"/>
      <c r="G266" s="195">
        <f>VLOOKUP(E266,別表３!$B$9:$I$14,6,FALSE)</f>
        <v>0</v>
      </c>
      <c r="H266" s="195">
        <f>VLOOKUP($F266,別表３!$B$9:$I$14,6,FALSE)</f>
        <v>0</v>
      </c>
      <c r="I266" s="195">
        <f>VLOOKUP($F266,別表３!$B$9:$I$14,6,FALSE)</f>
        <v>0</v>
      </c>
      <c r="J266" s="195">
        <f>IF(F266=5,別表２!$E$2,0)</f>
        <v>0</v>
      </c>
      <c r="K266" s="195">
        <f>VLOOKUP($F266,別表３!$B$9:$I$14,4,FALSE)</f>
        <v>0</v>
      </c>
      <c r="L266" s="240" t="str">
        <f>IF(F266="","",VLOOKUP(F266,別表３!$B$9:$D$14,3,FALSE))</f>
        <v/>
      </c>
      <c r="M266" s="98"/>
      <c r="N266" s="98"/>
      <c r="O266" s="241">
        <f t="shared" si="27"/>
        <v>0</v>
      </c>
      <c r="P266" s="7">
        <f t="shared" si="28"/>
        <v>0</v>
      </c>
      <c r="Q266" s="7">
        <f t="shared" si="17"/>
        <v>0</v>
      </c>
      <c r="R266" s="7">
        <f t="shared" si="18"/>
        <v>0</v>
      </c>
      <c r="S266" s="7" t="str">
        <f t="shared" si="22"/>
        <v/>
      </c>
      <c r="T266" s="7" t="str">
        <f t="shared" si="21"/>
        <v/>
      </c>
    </row>
    <row r="267" spans="1:20" ht="15.95" hidden="1" customHeight="1">
      <c r="A267" s="239" t="s">
        <v>1411</v>
      </c>
      <c r="B267" s="105"/>
      <c r="C267" s="108"/>
      <c r="D267" s="108"/>
      <c r="E267" s="109"/>
      <c r="F267" s="109"/>
      <c r="G267" s="195">
        <f>VLOOKUP(E267,別表３!$B$9:$I$14,6,FALSE)</f>
        <v>0</v>
      </c>
      <c r="H267" s="195">
        <f>VLOOKUP($F267,別表３!$B$9:$I$14,6,FALSE)</f>
        <v>0</v>
      </c>
      <c r="I267" s="195">
        <f>VLOOKUP($F267,別表３!$B$9:$I$14,6,FALSE)</f>
        <v>0</v>
      </c>
      <c r="J267" s="195">
        <f>IF(F267=5,別表２!$E$2,0)</f>
        <v>0</v>
      </c>
      <c r="K267" s="195">
        <f>VLOOKUP($F267,別表３!$B$9:$I$14,4,FALSE)</f>
        <v>0</v>
      </c>
      <c r="L267" s="240" t="str">
        <f>IF(F267="","",VLOOKUP(F267,別表３!$B$9:$D$14,3,FALSE))</f>
        <v/>
      </c>
      <c r="M267" s="98"/>
      <c r="N267" s="98"/>
      <c r="O267" s="241">
        <f t="shared" si="27"/>
        <v>0</v>
      </c>
      <c r="P267" s="7">
        <f t="shared" si="28"/>
        <v>0</v>
      </c>
      <c r="Q267" s="7">
        <f t="shared" si="17"/>
        <v>0</v>
      </c>
      <c r="R267" s="7">
        <f t="shared" si="18"/>
        <v>0</v>
      </c>
      <c r="S267" s="7" t="str">
        <f t="shared" si="22"/>
        <v/>
      </c>
      <c r="T267" s="7" t="str">
        <f t="shared" si="21"/>
        <v/>
      </c>
    </row>
    <row r="268" spans="1:20" ht="15.95" hidden="1" customHeight="1">
      <c r="A268" s="239" t="s">
        <v>1412</v>
      </c>
      <c r="B268" s="105"/>
      <c r="C268" s="108"/>
      <c r="D268" s="108"/>
      <c r="E268" s="109"/>
      <c r="F268" s="109"/>
      <c r="G268" s="195">
        <f>VLOOKUP(E268,別表３!$B$9:$I$14,6,FALSE)</f>
        <v>0</v>
      </c>
      <c r="H268" s="195">
        <f>VLOOKUP($F268,別表３!$B$9:$I$14,6,FALSE)</f>
        <v>0</v>
      </c>
      <c r="I268" s="195">
        <f>VLOOKUP($F268,別表３!$B$9:$I$14,6,FALSE)</f>
        <v>0</v>
      </c>
      <c r="J268" s="195">
        <f>IF(F268=5,別表２!$E$2,0)</f>
        <v>0</v>
      </c>
      <c r="K268" s="195">
        <f>VLOOKUP($F268,別表３!$B$9:$I$14,4,FALSE)</f>
        <v>0</v>
      </c>
      <c r="L268" s="240" t="str">
        <f>IF(F268="","",VLOOKUP(F268,別表３!$B$9:$D$14,3,FALSE))</f>
        <v/>
      </c>
      <c r="M268" s="98"/>
      <c r="N268" s="98"/>
      <c r="O268" s="241">
        <f t="shared" si="27"/>
        <v>0</v>
      </c>
      <c r="P268" s="7">
        <f t="shared" si="28"/>
        <v>0</v>
      </c>
      <c r="Q268" s="7">
        <f t="shared" si="17"/>
        <v>0</v>
      </c>
      <c r="R268" s="7">
        <f t="shared" si="18"/>
        <v>0</v>
      </c>
      <c r="S268" s="7" t="str">
        <f t="shared" si="22"/>
        <v/>
      </c>
      <c r="T268" s="7" t="str">
        <f t="shared" si="21"/>
        <v/>
      </c>
    </row>
    <row r="269" spans="1:20" ht="15.95" hidden="1" customHeight="1">
      <c r="A269" s="239" t="s">
        <v>1413</v>
      </c>
      <c r="B269" s="105"/>
      <c r="C269" s="108"/>
      <c r="D269" s="108"/>
      <c r="E269" s="109"/>
      <c r="F269" s="109"/>
      <c r="G269" s="195">
        <f>VLOOKUP(E269,別表３!$B$9:$I$14,6,FALSE)</f>
        <v>0</v>
      </c>
      <c r="H269" s="195">
        <f>VLOOKUP($F269,別表３!$B$9:$I$14,6,FALSE)</f>
        <v>0</v>
      </c>
      <c r="I269" s="195">
        <f>VLOOKUP($F269,別表３!$B$9:$I$14,6,FALSE)</f>
        <v>0</v>
      </c>
      <c r="J269" s="195">
        <f>IF(F269=5,別表２!$E$2,0)</f>
        <v>0</v>
      </c>
      <c r="K269" s="195">
        <f>VLOOKUP($F269,別表３!$B$9:$I$14,4,FALSE)</f>
        <v>0</v>
      </c>
      <c r="L269" s="240" t="str">
        <f>IF(F269="","",VLOOKUP(F269,別表３!$B$9:$D$14,3,FALSE))</f>
        <v/>
      </c>
      <c r="M269" s="98"/>
      <c r="N269" s="98"/>
      <c r="O269" s="241">
        <f t="shared" si="27"/>
        <v>0</v>
      </c>
      <c r="P269" s="7">
        <f t="shared" si="28"/>
        <v>0</v>
      </c>
      <c r="Q269" s="7">
        <f t="shared" si="17"/>
        <v>0</v>
      </c>
      <c r="R269" s="7">
        <f t="shared" si="18"/>
        <v>0</v>
      </c>
      <c r="S269" s="7" t="str">
        <f t="shared" si="22"/>
        <v/>
      </c>
      <c r="T269" s="7" t="str">
        <f t="shared" si="21"/>
        <v/>
      </c>
    </row>
    <row r="270" spans="1:20" ht="15.95" hidden="1" customHeight="1">
      <c r="A270" s="239" t="s">
        <v>1414</v>
      </c>
      <c r="B270" s="105"/>
      <c r="C270" s="108"/>
      <c r="D270" s="108"/>
      <c r="E270" s="109"/>
      <c r="F270" s="109"/>
      <c r="G270" s="195">
        <f>VLOOKUP(E270,別表３!$B$9:$I$14,6,FALSE)</f>
        <v>0</v>
      </c>
      <c r="H270" s="195">
        <f>VLOOKUP($F270,別表３!$B$9:$I$14,6,FALSE)</f>
        <v>0</v>
      </c>
      <c r="I270" s="195">
        <f>VLOOKUP($F270,別表３!$B$9:$I$14,6,FALSE)</f>
        <v>0</v>
      </c>
      <c r="J270" s="195">
        <f>IF(F270=5,別表２!$E$2,0)</f>
        <v>0</v>
      </c>
      <c r="K270" s="195">
        <f>VLOOKUP($F270,別表３!$B$9:$I$14,4,FALSE)</f>
        <v>0</v>
      </c>
      <c r="L270" s="240" t="str">
        <f>IF(F270="","",VLOOKUP(F270,別表３!$B$9:$D$14,3,FALSE))</f>
        <v/>
      </c>
      <c r="M270" s="98"/>
      <c r="N270" s="98"/>
      <c r="O270" s="241">
        <f t="shared" si="27"/>
        <v>0</v>
      </c>
      <c r="P270" s="7">
        <f t="shared" si="28"/>
        <v>0</v>
      </c>
      <c r="Q270" s="7">
        <f t="shared" si="17"/>
        <v>0</v>
      </c>
      <c r="R270" s="7">
        <f t="shared" si="18"/>
        <v>0</v>
      </c>
      <c r="S270" s="7" t="str">
        <f t="shared" si="22"/>
        <v/>
      </c>
      <c r="T270" s="7" t="str">
        <f t="shared" si="21"/>
        <v/>
      </c>
    </row>
    <row r="271" spans="1:20" ht="15.95" hidden="1" customHeight="1">
      <c r="A271" s="239" t="s">
        <v>1415</v>
      </c>
      <c r="B271" s="105"/>
      <c r="C271" s="108"/>
      <c r="D271" s="108"/>
      <c r="E271" s="109"/>
      <c r="F271" s="109"/>
      <c r="G271" s="195">
        <f>VLOOKUP(E271,別表３!$B$9:$I$14,6,FALSE)</f>
        <v>0</v>
      </c>
      <c r="H271" s="195">
        <f>VLOOKUP($F271,別表３!$B$9:$I$14,6,FALSE)</f>
        <v>0</v>
      </c>
      <c r="I271" s="195">
        <f>VLOOKUP($F271,別表３!$B$9:$I$14,6,FALSE)</f>
        <v>0</v>
      </c>
      <c r="J271" s="195">
        <f>IF(F271=5,別表２!$E$2,0)</f>
        <v>0</v>
      </c>
      <c r="K271" s="195">
        <f>VLOOKUP($F271,別表３!$B$9:$I$14,4,FALSE)</f>
        <v>0</v>
      </c>
      <c r="L271" s="240" t="str">
        <f>IF(F271="","",VLOOKUP(F271,別表３!$B$9:$D$14,3,FALSE))</f>
        <v/>
      </c>
      <c r="M271" s="98"/>
      <c r="N271" s="98"/>
      <c r="O271" s="241">
        <f t="shared" si="27"/>
        <v>0</v>
      </c>
      <c r="P271" s="7">
        <f t="shared" si="28"/>
        <v>0</v>
      </c>
      <c r="Q271" s="7">
        <f t="shared" si="17"/>
        <v>0</v>
      </c>
      <c r="R271" s="7">
        <f t="shared" si="18"/>
        <v>0</v>
      </c>
      <c r="S271" s="7" t="str">
        <f t="shared" si="22"/>
        <v/>
      </c>
      <c r="T271" s="7" t="str">
        <f t="shared" si="21"/>
        <v/>
      </c>
    </row>
    <row r="272" spans="1:20" ht="15.95" hidden="1" customHeight="1">
      <c r="A272" s="239" t="s">
        <v>1416</v>
      </c>
      <c r="B272" s="105"/>
      <c r="C272" s="109"/>
      <c r="D272" s="109"/>
      <c r="E272" s="109"/>
      <c r="F272" s="109"/>
      <c r="G272" s="195">
        <f>VLOOKUP(E272,別表３!$B$9:$I$14,6,FALSE)</f>
        <v>0</v>
      </c>
      <c r="H272" s="195">
        <f>VLOOKUP($F272,別表３!$B$9:$I$14,6,FALSE)</f>
        <v>0</v>
      </c>
      <c r="I272" s="195">
        <f>VLOOKUP($F272,別表３!$B$9:$I$14,6,FALSE)</f>
        <v>0</v>
      </c>
      <c r="J272" s="195">
        <f>IF(F272=5,別表２!$E$2,0)</f>
        <v>0</v>
      </c>
      <c r="K272" s="195">
        <f>VLOOKUP($F272,別表３!$B$9:$I$14,4,FALSE)</f>
        <v>0</v>
      </c>
      <c r="L272" s="240" t="str">
        <f>IF(F272="","",VLOOKUP(F272,別表３!$B$9:$D$14,3,FALSE))</f>
        <v/>
      </c>
      <c r="M272" s="98"/>
      <c r="N272" s="98"/>
      <c r="O272" s="241">
        <f t="shared" si="27"/>
        <v>0</v>
      </c>
      <c r="P272" s="7">
        <f t="shared" si="28"/>
        <v>0</v>
      </c>
      <c r="Q272" s="7">
        <f t="shared" si="17"/>
        <v>0</v>
      </c>
      <c r="R272" s="7">
        <f t="shared" si="18"/>
        <v>0</v>
      </c>
      <c r="S272" s="7" t="str">
        <f t="shared" si="22"/>
        <v/>
      </c>
      <c r="T272" s="7" t="str">
        <f t="shared" si="21"/>
        <v/>
      </c>
    </row>
    <row r="273" spans="1:20" ht="15.95" hidden="1" customHeight="1">
      <c r="A273" s="239" t="s">
        <v>1417</v>
      </c>
      <c r="B273" s="105"/>
      <c r="C273" s="109"/>
      <c r="D273" s="109"/>
      <c r="E273" s="109"/>
      <c r="F273" s="109"/>
      <c r="G273" s="195">
        <f>VLOOKUP(E273,別表３!$B$9:$I$14,6,FALSE)</f>
        <v>0</v>
      </c>
      <c r="H273" s="195">
        <f>VLOOKUP($F273,別表３!$B$9:$I$14,6,FALSE)</f>
        <v>0</v>
      </c>
      <c r="I273" s="195">
        <f>VLOOKUP($F273,別表３!$B$9:$I$14,6,FALSE)</f>
        <v>0</v>
      </c>
      <c r="J273" s="195">
        <f>IF(F273=5,別表２!$E$2,0)</f>
        <v>0</v>
      </c>
      <c r="K273" s="195">
        <f>VLOOKUP($F273,別表３!$B$9:$I$14,4,FALSE)</f>
        <v>0</v>
      </c>
      <c r="L273" s="240" t="str">
        <f>IF(F273="","",VLOOKUP(F273,別表３!$B$9:$D$14,3,FALSE))</f>
        <v/>
      </c>
      <c r="M273" s="98"/>
      <c r="N273" s="98"/>
      <c r="O273" s="241">
        <f t="shared" si="27"/>
        <v>0</v>
      </c>
      <c r="P273" s="7">
        <f t="shared" si="28"/>
        <v>0</v>
      </c>
      <c r="Q273" s="7">
        <f t="shared" si="17"/>
        <v>0</v>
      </c>
      <c r="R273" s="7">
        <f t="shared" si="18"/>
        <v>0</v>
      </c>
      <c r="S273" s="7" t="str">
        <f t="shared" si="22"/>
        <v/>
      </c>
      <c r="T273" s="7" t="str">
        <f t="shared" si="21"/>
        <v/>
      </c>
    </row>
    <row r="274" spans="1:20" ht="15.95" hidden="1" customHeight="1">
      <c r="A274" s="239" t="s">
        <v>1418</v>
      </c>
      <c r="B274" s="105"/>
      <c r="C274" s="109"/>
      <c r="D274" s="109"/>
      <c r="E274" s="109"/>
      <c r="F274" s="109"/>
      <c r="G274" s="195">
        <f>VLOOKUP(E274,別表３!$B$9:$I$14,6,FALSE)</f>
        <v>0</v>
      </c>
      <c r="H274" s="195">
        <f>VLOOKUP($F274,別表３!$B$9:$I$14,6,FALSE)</f>
        <v>0</v>
      </c>
      <c r="I274" s="195">
        <f>VLOOKUP($F274,別表３!$B$9:$I$14,6,FALSE)</f>
        <v>0</v>
      </c>
      <c r="J274" s="195">
        <f>IF(F274=5,別表２!$E$2,0)</f>
        <v>0</v>
      </c>
      <c r="K274" s="195">
        <f>VLOOKUP($F274,別表３!$B$9:$I$14,4,FALSE)</f>
        <v>0</v>
      </c>
      <c r="L274" s="240" t="str">
        <f>IF(F274="","",VLOOKUP(F274,別表３!$B$9:$D$14,3,FALSE))</f>
        <v/>
      </c>
      <c r="M274" s="98"/>
      <c r="N274" s="98"/>
      <c r="O274" s="241">
        <f t="shared" si="27"/>
        <v>0</v>
      </c>
      <c r="P274" s="7">
        <f t="shared" si="28"/>
        <v>0</v>
      </c>
      <c r="Q274" s="7">
        <f t="shared" si="17"/>
        <v>0</v>
      </c>
      <c r="R274" s="7">
        <f t="shared" si="18"/>
        <v>0</v>
      </c>
      <c r="S274" s="7" t="str">
        <f t="shared" si="22"/>
        <v/>
      </c>
      <c r="T274" s="7" t="str">
        <f t="shared" si="21"/>
        <v/>
      </c>
    </row>
    <row r="275" spans="1:20" ht="15.95" hidden="1" customHeight="1">
      <c r="A275" s="239" t="s">
        <v>1419</v>
      </c>
      <c r="B275" s="105"/>
      <c r="C275" s="109"/>
      <c r="D275" s="109"/>
      <c r="E275" s="109"/>
      <c r="F275" s="109"/>
      <c r="G275" s="195">
        <f>VLOOKUP(E275,別表３!$B$9:$I$14,6,FALSE)</f>
        <v>0</v>
      </c>
      <c r="H275" s="195">
        <f>VLOOKUP($F275,別表３!$B$9:$I$14,6,FALSE)</f>
        <v>0</v>
      </c>
      <c r="I275" s="195">
        <f>VLOOKUP($F275,別表３!$B$9:$I$14,6,FALSE)</f>
        <v>0</v>
      </c>
      <c r="J275" s="195">
        <f>IF(F275=5,別表２!$E$2,0)</f>
        <v>0</v>
      </c>
      <c r="K275" s="195">
        <f>VLOOKUP($F275,別表３!$B$9:$I$14,4,FALSE)</f>
        <v>0</v>
      </c>
      <c r="L275" s="240" t="str">
        <f>IF(F275="","",VLOOKUP(F275,別表３!$B$9:$D$14,3,FALSE))</f>
        <v/>
      </c>
      <c r="M275" s="98"/>
      <c r="N275" s="98"/>
      <c r="O275" s="241">
        <f t="shared" si="27"/>
        <v>0</v>
      </c>
      <c r="P275" s="7">
        <f t="shared" si="28"/>
        <v>0</v>
      </c>
      <c r="Q275" s="7">
        <f t="shared" si="17"/>
        <v>0</v>
      </c>
      <c r="R275" s="7">
        <f t="shared" si="18"/>
        <v>0</v>
      </c>
      <c r="S275" s="7" t="str">
        <f t="shared" si="22"/>
        <v/>
      </c>
      <c r="T275" s="7" t="str">
        <f t="shared" si="21"/>
        <v/>
      </c>
    </row>
    <row r="276" spans="1:20" ht="15.95" hidden="1" customHeight="1">
      <c r="A276" s="239" t="s">
        <v>1420</v>
      </c>
      <c r="B276" s="105"/>
      <c r="C276" s="109"/>
      <c r="D276" s="109"/>
      <c r="E276" s="109"/>
      <c r="F276" s="109"/>
      <c r="G276" s="195">
        <f>VLOOKUP(E276,別表３!$B$9:$I$14,6,FALSE)</f>
        <v>0</v>
      </c>
      <c r="H276" s="195">
        <f>VLOOKUP($F276,別表３!$B$9:$I$14,6,FALSE)</f>
        <v>0</v>
      </c>
      <c r="I276" s="195">
        <f>VLOOKUP($F276,別表３!$B$9:$I$14,6,FALSE)</f>
        <v>0</v>
      </c>
      <c r="J276" s="195">
        <f>IF(F276=5,別表２!$E$2,0)</f>
        <v>0</v>
      </c>
      <c r="K276" s="195">
        <f>VLOOKUP($F276,別表３!$B$9:$I$14,4,FALSE)</f>
        <v>0</v>
      </c>
      <c r="L276" s="240" t="str">
        <f>IF(F276="","",VLOOKUP(F276,別表３!$B$9:$D$14,3,FALSE))</f>
        <v/>
      </c>
      <c r="M276" s="98"/>
      <c r="N276" s="98"/>
      <c r="O276" s="241">
        <f t="shared" si="27"/>
        <v>0</v>
      </c>
      <c r="P276" s="7">
        <f t="shared" si="28"/>
        <v>0</v>
      </c>
      <c r="Q276" s="7">
        <f t="shared" si="17"/>
        <v>0</v>
      </c>
      <c r="R276" s="7">
        <f t="shared" si="18"/>
        <v>0</v>
      </c>
      <c r="S276" s="7" t="str">
        <f t="shared" si="22"/>
        <v/>
      </c>
      <c r="T276" s="7" t="str">
        <f t="shared" si="21"/>
        <v/>
      </c>
    </row>
    <row r="277" spans="1:20" ht="15.95" hidden="1" customHeight="1">
      <c r="A277" s="239" t="s">
        <v>1421</v>
      </c>
      <c r="B277" s="105"/>
      <c r="C277" s="109"/>
      <c r="D277" s="109"/>
      <c r="E277" s="109"/>
      <c r="F277" s="109"/>
      <c r="G277" s="195">
        <f>VLOOKUP(E277,別表３!$B$9:$I$14,6,FALSE)</f>
        <v>0</v>
      </c>
      <c r="H277" s="195">
        <f>VLOOKUP($F277,別表３!$B$9:$I$14,6,FALSE)</f>
        <v>0</v>
      </c>
      <c r="I277" s="195">
        <f>VLOOKUP($F277,別表３!$B$9:$I$14,6,FALSE)</f>
        <v>0</v>
      </c>
      <c r="J277" s="195">
        <f>IF(F277=5,別表２!$E$2,0)</f>
        <v>0</v>
      </c>
      <c r="K277" s="195">
        <f>VLOOKUP($F277,別表３!$B$9:$I$14,4,FALSE)</f>
        <v>0</v>
      </c>
      <c r="L277" s="240" t="str">
        <f>IF(F277="","",VLOOKUP(F277,別表３!$B$9:$D$14,3,FALSE))</f>
        <v/>
      </c>
      <c r="M277" s="98"/>
      <c r="N277" s="98"/>
      <c r="O277" s="241">
        <f t="shared" si="27"/>
        <v>0</v>
      </c>
      <c r="P277" s="7">
        <f t="shared" si="28"/>
        <v>0</v>
      </c>
      <c r="Q277" s="7">
        <f t="shared" si="17"/>
        <v>0</v>
      </c>
      <c r="R277" s="7">
        <f t="shared" si="18"/>
        <v>0</v>
      </c>
      <c r="S277" s="7" t="str">
        <f t="shared" si="22"/>
        <v/>
      </c>
      <c r="T277" s="7" t="str">
        <f t="shared" si="21"/>
        <v/>
      </c>
    </row>
    <row r="278" spans="1:20" ht="15.95" hidden="1" customHeight="1">
      <c r="A278" s="239" t="s">
        <v>1422</v>
      </c>
      <c r="B278" s="105"/>
      <c r="C278" s="108"/>
      <c r="D278" s="108"/>
      <c r="E278" s="109"/>
      <c r="F278" s="109"/>
      <c r="G278" s="195">
        <f>VLOOKUP(E278,別表３!$B$9:$I$14,6,FALSE)</f>
        <v>0</v>
      </c>
      <c r="H278" s="195">
        <f>VLOOKUP($F278,別表３!$B$9:$I$14,6,FALSE)</f>
        <v>0</v>
      </c>
      <c r="I278" s="195">
        <f>VLOOKUP($F278,別表３!$B$9:$I$14,6,FALSE)</f>
        <v>0</v>
      </c>
      <c r="J278" s="195">
        <f>IF(F278=5,別表２!$E$2,0)</f>
        <v>0</v>
      </c>
      <c r="K278" s="195">
        <f>VLOOKUP($F278,別表３!$B$9:$I$14,4,FALSE)</f>
        <v>0</v>
      </c>
      <c r="L278" s="240" t="str">
        <f>IF(F278="","",VLOOKUP(F278,別表３!$B$9:$D$14,3,FALSE))</f>
        <v/>
      </c>
      <c r="M278" s="98"/>
      <c r="N278" s="98"/>
      <c r="O278" s="241">
        <f t="shared" si="27"/>
        <v>0</v>
      </c>
      <c r="P278" s="7">
        <f t="shared" si="28"/>
        <v>0</v>
      </c>
      <c r="Q278" s="7">
        <f t="shared" si="17"/>
        <v>0</v>
      </c>
      <c r="R278" s="7">
        <f t="shared" si="18"/>
        <v>0</v>
      </c>
      <c r="S278" s="7" t="str">
        <f t="shared" si="22"/>
        <v/>
      </c>
      <c r="T278" s="7" t="str">
        <f t="shared" si="21"/>
        <v/>
      </c>
    </row>
    <row r="279" spans="1:20" ht="15.95" hidden="1" customHeight="1">
      <c r="A279" s="239" t="s">
        <v>1423</v>
      </c>
      <c r="B279" s="105"/>
      <c r="C279" s="108"/>
      <c r="D279" s="108"/>
      <c r="E279" s="109"/>
      <c r="F279" s="109"/>
      <c r="G279" s="195">
        <f>VLOOKUP(E279,別表３!$B$9:$I$14,6,FALSE)</f>
        <v>0</v>
      </c>
      <c r="H279" s="195">
        <f>VLOOKUP($F279,別表３!$B$9:$I$14,6,FALSE)</f>
        <v>0</v>
      </c>
      <c r="I279" s="195">
        <f>VLOOKUP($F279,別表３!$B$9:$I$14,6,FALSE)</f>
        <v>0</v>
      </c>
      <c r="J279" s="195">
        <f>IF(F279=5,別表２!$E$2,0)</f>
        <v>0</v>
      </c>
      <c r="K279" s="195">
        <f>VLOOKUP($F279,別表３!$B$9:$I$14,4,FALSE)</f>
        <v>0</v>
      </c>
      <c r="L279" s="240" t="str">
        <f>IF(F279="","",VLOOKUP(F279,別表３!$B$9:$D$14,3,FALSE))</f>
        <v/>
      </c>
      <c r="M279" s="98"/>
      <c r="N279" s="98"/>
      <c r="O279" s="241">
        <f t="shared" si="27"/>
        <v>0</v>
      </c>
      <c r="P279" s="7">
        <f t="shared" si="28"/>
        <v>0</v>
      </c>
      <c r="Q279" s="7">
        <f t="shared" si="17"/>
        <v>0</v>
      </c>
      <c r="R279" s="7">
        <f t="shared" si="18"/>
        <v>0</v>
      </c>
      <c r="S279" s="7" t="str">
        <f t="shared" si="22"/>
        <v/>
      </c>
      <c r="T279" s="7" t="str">
        <f t="shared" si="21"/>
        <v/>
      </c>
    </row>
    <row r="280" spans="1:20" ht="15.95" hidden="1" customHeight="1">
      <c r="A280" s="239" t="s">
        <v>1424</v>
      </c>
      <c r="B280" s="105"/>
      <c r="C280" s="108"/>
      <c r="D280" s="108"/>
      <c r="E280" s="109"/>
      <c r="F280" s="109"/>
      <c r="G280" s="195">
        <f>VLOOKUP(E280,別表３!$B$9:$I$14,6,FALSE)</f>
        <v>0</v>
      </c>
      <c r="H280" s="195">
        <f>VLOOKUP($F280,別表３!$B$9:$I$14,6,FALSE)</f>
        <v>0</v>
      </c>
      <c r="I280" s="195">
        <f>VLOOKUP($F280,別表３!$B$9:$I$14,6,FALSE)</f>
        <v>0</v>
      </c>
      <c r="J280" s="195">
        <f>IF(F280=5,別表２!$E$2,0)</f>
        <v>0</v>
      </c>
      <c r="K280" s="195">
        <f>VLOOKUP($F280,別表３!$B$9:$I$14,4,FALSE)</f>
        <v>0</v>
      </c>
      <c r="L280" s="240" t="str">
        <f>IF(F280="","",VLOOKUP(F280,別表３!$B$9:$D$14,3,FALSE))</f>
        <v/>
      </c>
      <c r="M280" s="98"/>
      <c r="N280" s="98"/>
      <c r="O280" s="241">
        <f t="shared" si="27"/>
        <v>0</v>
      </c>
      <c r="P280" s="7">
        <f>IF(E280=5,G280,0)</f>
        <v>0</v>
      </c>
      <c r="Q280" s="7">
        <f t="shared" si="17"/>
        <v>0</v>
      </c>
      <c r="R280" s="7">
        <f t="shared" si="18"/>
        <v>0</v>
      </c>
      <c r="S280" s="7" t="str">
        <f t="shared" si="22"/>
        <v/>
      </c>
      <c r="T280" s="7" t="str">
        <f t="shared" si="21"/>
        <v/>
      </c>
    </row>
    <row r="281" spans="1:20" s="223" customFormat="1" ht="15.95" hidden="1" customHeight="1">
      <c r="A281" s="239" t="s">
        <v>1425</v>
      </c>
      <c r="B281" s="105"/>
      <c r="C281" s="108"/>
      <c r="D281" s="108"/>
      <c r="E281" s="108"/>
      <c r="F281" s="108"/>
      <c r="G281" s="195">
        <f>VLOOKUP(E281,別表３!$B$9:$I$14,6,FALSE)</f>
        <v>0</v>
      </c>
      <c r="H281" s="195">
        <f>VLOOKUP($F281,別表３!$B$9:$I$14,6,FALSE)</f>
        <v>0</v>
      </c>
      <c r="I281" s="195">
        <f>VLOOKUP($F281,別表３!$B$9:$I$14,6,FALSE)</f>
        <v>0</v>
      </c>
      <c r="J281" s="195">
        <f>IF(F281=5,別表２!$E$2,0)</f>
        <v>0</v>
      </c>
      <c r="K281" s="195">
        <f>VLOOKUP($F281,別表３!$B$9:$I$14,4,FALSE)</f>
        <v>0</v>
      </c>
      <c r="L281" s="240" t="str">
        <f>IF(F281="","",VLOOKUP(F281,別表３!$B$9:$D$14,3,FALSE))</f>
        <v/>
      </c>
      <c r="M281" s="98"/>
      <c r="N281" s="98"/>
      <c r="O281" s="241">
        <f t="shared" si="27"/>
        <v>0</v>
      </c>
      <c r="P281" s="7">
        <f t="shared" ref="P281:P301" si="29">IF(E281=5,G281,0)</f>
        <v>0</v>
      </c>
      <c r="Q281" s="7">
        <f t="shared" si="17"/>
        <v>0</v>
      </c>
      <c r="R281" s="7">
        <f t="shared" si="18"/>
        <v>0</v>
      </c>
      <c r="S281" s="7" t="str">
        <f t="shared" si="22"/>
        <v/>
      </c>
      <c r="T281" s="7" t="str">
        <f t="shared" si="21"/>
        <v/>
      </c>
    </row>
    <row r="282" spans="1:20" s="223" customFormat="1" ht="15.95" hidden="1" customHeight="1">
      <c r="A282" s="239" t="s">
        <v>1426</v>
      </c>
      <c r="B282" s="105"/>
      <c r="C282" s="108"/>
      <c r="D282" s="108"/>
      <c r="E282" s="108"/>
      <c r="F282" s="108"/>
      <c r="G282" s="195">
        <f>VLOOKUP(E282,別表３!$B$9:$I$14,6,FALSE)</f>
        <v>0</v>
      </c>
      <c r="H282" s="195">
        <f>VLOOKUP($F282,別表３!$B$9:$I$14,6,FALSE)</f>
        <v>0</v>
      </c>
      <c r="I282" s="195">
        <f>VLOOKUP($F282,別表３!$B$9:$I$14,6,FALSE)</f>
        <v>0</v>
      </c>
      <c r="J282" s="195">
        <f>IF(F282=5,別表２!$E$2,0)</f>
        <v>0</v>
      </c>
      <c r="K282" s="195">
        <f>VLOOKUP($F282,別表３!$B$9:$I$14,4,FALSE)</f>
        <v>0</v>
      </c>
      <c r="L282" s="240" t="str">
        <f>IF(F282="","",VLOOKUP(F282,別表３!$B$9:$D$14,3,FALSE))</f>
        <v/>
      </c>
      <c r="M282" s="98"/>
      <c r="N282" s="98"/>
      <c r="O282" s="241">
        <f t="shared" si="27"/>
        <v>0</v>
      </c>
      <c r="P282" s="7">
        <f t="shared" si="29"/>
        <v>0</v>
      </c>
      <c r="Q282" s="7">
        <f t="shared" si="17"/>
        <v>0</v>
      </c>
      <c r="R282" s="7">
        <f t="shared" si="18"/>
        <v>0</v>
      </c>
      <c r="S282" s="7" t="str">
        <f t="shared" si="22"/>
        <v/>
      </c>
      <c r="T282" s="7" t="str">
        <f t="shared" si="21"/>
        <v/>
      </c>
    </row>
    <row r="283" spans="1:20" s="223" customFormat="1" ht="15.95" hidden="1" customHeight="1">
      <c r="A283" s="239" t="s">
        <v>1427</v>
      </c>
      <c r="B283" s="105"/>
      <c r="C283" s="110"/>
      <c r="D283" s="110"/>
      <c r="E283" s="108"/>
      <c r="F283" s="108"/>
      <c r="G283" s="195">
        <f>VLOOKUP(E283,別表３!$B$9:$I$14,6,FALSE)</f>
        <v>0</v>
      </c>
      <c r="H283" s="195">
        <f>VLOOKUP($F283,別表３!$B$9:$I$14,6,FALSE)</f>
        <v>0</v>
      </c>
      <c r="I283" s="195">
        <f>VLOOKUP($F283,別表３!$B$9:$I$14,6,FALSE)</f>
        <v>0</v>
      </c>
      <c r="J283" s="195">
        <f>IF(F283=5,別表２!$E$2,0)</f>
        <v>0</v>
      </c>
      <c r="K283" s="195">
        <f>VLOOKUP($F283,別表３!$B$9:$I$14,4,FALSE)</f>
        <v>0</v>
      </c>
      <c r="L283" s="240" t="str">
        <f>IF(F283="","",VLOOKUP(F283,別表３!$B$9:$D$14,3,FALSE))</f>
        <v/>
      </c>
      <c r="M283" s="98"/>
      <c r="N283" s="98"/>
      <c r="O283" s="241">
        <f t="shared" si="27"/>
        <v>0</v>
      </c>
      <c r="P283" s="7">
        <f t="shared" si="29"/>
        <v>0</v>
      </c>
      <c r="Q283" s="7">
        <f t="shared" si="17"/>
        <v>0</v>
      </c>
      <c r="R283" s="7">
        <f t="shared" si="18"/>
        <v>0</v>
      </c>
      <c r="S283" s="7" t="str">
        <f t="shared" si="22"/>
        <v/>
      </c>
      <c r="T283" s="7" t="str">
        <f t="shared" si="21"/>
        <v/>
      </c>
    </row>
    <row r="284" spans="1:20" s="223" customFormat="1" ht="15.95" hidden="1" customHeight="1">
      <c r="A284" s="239" t="s">
        <v>1428</v>
      </c>
      <c r="B284" s="105"/>
      <c r="C284" s="108"/>
      <c r="D284" s="108"/>
      <c r="E284" s="108"/>
      <c r="F284" s="108"/>
      <c r="G284" s="195">
        <f>VLOOKUP(E284,別表３!$B$9:$I$14,6,FALSE)</f>
        <v>0</v>
      </c>
      <c r="H284" s="195">
        <f>VLOOKUP($F284,別表３!$B$9:$I$14,6,FALSE)</f>
        <v>0</v>
      </c>
      <c r="I284" s="195">
        <f>VLOOKUP($F284,別表３!$B$9:$I$14,6,FALSE)</f>
        <v>0</v>
      </c>
      <c r="J284" s="195">
        <f>IF(F284=5,別表２!$E$2,0)</f>
        <v>0</v>
      </c>
      <c r="K284" s="195">
        <f>VLOOKUP($F284,別表３!$B$9:$I$14,4,FALSE)</f>
        <v>0</v>
      </c>
      <c r="L284" s="240" t="str">
        <f>IF(F284="","",VLOOKUP(F284,別表３!$B$9:$D$14,3,FALSE))</f>
        <v/>
      </c>
      <c r="M284" s="98"/>
      <c r="N284" s="98"/>
      <c r="O284" s="241">
        <f t="shared" si="27"/>
        <v>0</v>
      </c>
      <c r="P284" s="7">
        <f t="shared" si="29"/>
        <v>0</v>
      </c>
      <c r="Q284" s="7">
        <f t="shared" si="17"/>
        <v>0</v>
      </c>
      <c r="R284" s="7">
        <f t="shared" si="18"/>
        <v>0</v>
      </c>
      <c r="S284" s="7" t="str">
        <f t="shared" si="22"/>
        <v/>
      </c>
      <c r="T284" s="7" t="str">
        <f t="shared" si="21"/>
        <v/>
      </c>
    </row>
    <row r="285" spans="1:20" ht="15.95" hidden="1" customHeight="1">
      <c r="A285" s="239" t="s">
        <v>1429</v>
      </c>
      <c r="B285" s="105"/>
      <c r="C285" s="108"/>
      <c r="D285" s="108"/>
      <c r="E285" s="109"/>
      <c r="F285" s="109"/>
      <c r="G285" s="195">
        <f>VLOOKUP(E285,別表３!$B$9:$I$14,6,FALSE)</f>
        <v>0</v>
      </c>
      <c r="H285" s="195">
        <f>VLOOKUP($F285,別表３!$B$9:$I$14,6,FALSE)</f>
        <v>0</v>
      </c>
      <c r="I285" s="195">
        <f>VLOOKUP($F285,別表３!$B$9:$I$14,6,FALSE)</f>
        <v>0</v>
      </c>
      <c r="J285" s="195">
        <f>IF(F285=5,別表２!$E$2,0)</f>
        <v>0</v>
      </c>
      <c r="K285" s="195">
        <f>VLOOKUP($F285,別表３!$B$9:$I$14,4,FALSE)</f>
        <v>0</v>
      </c>
      <c r="L285" s="240" t="str">
        <f>IF(F285="","",VLOOKUP(F285,別表３!$B$9:$D$14,3,FALSE))</f>
        <v/>
      </c>
      <c r="M285" s="98"/>
      <c r="N285" s="98"/>
      <c r="O285" s="241">
        <f t="shared" si="27"/>
        <v>0</v>
      </c>
      <c r="P285" s="7">
        <f t="shared" si="29"/>
        <v>0</v>
      </c>
      <c r="Q285" s="7">
        <f t="shared" si="17"/>
        <v>0</v>
      </c>
      <c r="R285" s="7">
        <f t="shared" si="18"/>
        <v>0</v>
      </c>
      <c r="S285" s="7" t="str">
        <f t="shared" si="22"/>
        <v/>
      </c>
      <c r="T285" s="7" t="str">
        <f t="shared" si="21"/>
        <v/>
      </c>
    </row>
    <row r="286" spans="1:20" ht="15.95" hidden="1" customHeight="1">
      <c r="A286" s="239" t="s">
        <v>1430</v>
      </c>
      <c r="B286" s="105"/>
      <c r="C286" s="108"/>
      <c r="D286" s="108"/>
      <c r="E286" s="109"/>
      <c r="F286" s="109"/>
      <c r="G286" s="195">
        <f>VLOOKUP(E286,別表３!$B$9:$I$14,6,FALSE)</f>
        <v>0</v>
      </c>
      <c r="H286" s="195">
        <f>VLOOKUP($F286,別表３!$B$9:$I$14,6,FALSE)</f>
        <v>0</v>
      </c>
      <c r="I286" s="195">
        <f>VLOOKUP($F286,別表３!$B$9:$I$14,6,FALSE)</f>
        <v>0</v>
      </c>
      <c r="J286" s="195">
        <f>IF(F286=5,別表２!$E$2,0)</f>
        <v>0</v>
      </c>
      <c r="K286" s="195">
        <f>VLOOKUP($F286,別表３!$B$9:$I$14,4,FALSE)</f>
        <v>0</v>
      </c>
      <c r="L286" s="240" t="str">
        <f>IF(F286="","",VLOOKUP(F286,別表３!$B$9:$D$14,3,FALSE))</f>
        <v/>
      </c>
      <c r="M286" s="98"/>
      <c r="N286" s="98"/>
      <c r="O286" s="241">
        <f t="shared" si="27"/>
        <v>0</v>
      </c>
      <c r="P286" s="7">
        <f t="shared" si="29"/>
        <v>0</v>
      </c>
      <c r="Q286" s="7">
        <f t="shared" si="17"/>
        <v>0</v>
      </c>
      <c r="R286" s="7">
        <f t="shared" si="18"/>
        <v>0</v>
      </c>
      <c r="S286" s="7" t="str">
        <f t="shared" si="22"/>
        <v/>
      </c>
      <c r="T286" s="7" t="str">
        <f t="shared" si="21"/>
        <v/>
      </c>
    </row>
    <row r="287" spans="1:20" ht="15.95" hidden="1" customHeight="1">
      <c r="A287" s="239" t="s">
        <v>1431</v>
      </c>
      <c r="B287" s="105"/>
      <c r="C287" s="108"/>
      <c r="D287" s="108"/>
      <c r="E287" s="109"/>
      <c r="F287" s="109"/>
      <c r="G287" s="195">
        <f>VLOOKUP(E287,別表３!$B$9:$I$14,6,FALSE)</f>
        <v>0</v>
      </c>
      <c r="H287" s="195">
        <f>VLOOKUP($F287,別表３!$B$9:$I$14,6,FALSE)</f>
        <v>0</v>
      </c>
      <c r="I287" s="195">
        <f>VLOOKUP($F287,別表３!$B$9:$I$14,6,FALSE)</f>
        <v>0</v>
      </c>
      <c r="J287" s="195">
        <f>IF(F287=5,別表２!$E$2,0)</f>
        <v>0</v>
      </c>
      <c r="K287" s="195">
        <f>VLOOKUP($F287,別表３!$B$9:$I$14,4,FALSE)</f>
        <v>0</v>
      </c>
      <c r="L287" s="240" t="str">
        <f>IF(F287="","",VLOOKUP(F287,別表３!$B$9:$D$14,3,FALSE))</f>
        <v/>
      </c>
      <c r="M287" s="98"/>
      <c r="N287" s="98"/>
      <c r="O287" s="241">
        <f t="shared" si="27"/>
        <v>0</v>
      </c>
      <c r="P287" s="7">
        <f t="shared" si="29"/>
        <v>0</v>
      </c>
      <c r="Q287" s="7">
        <f t="shared" si="17"/>
        <v>0</v>
      </c>
      <c r="R287" s="7">
        <f t="shared" si="18"/>
        <v>0</v>
      </c>
      <c r="S287" s="7" t="str">
        <f t="shared" si="22"/>
        <v/>
      </c>
      <c r="T287" s="7" t="str">
        <f t="shared" si="21"/>
        <v/>
      </c>
    </row>
    <row r="288" spans="1:20" ht="15.95" hidden="1" customHeight="1">
      <c r="A288" s="239" t="s">
        <v>1432</v>
      </c>
      <c r="B288" s="105"/>
      <c r="C288" s="108"/>
      <c r="D288" s="108"/>
      <c r="E288" s="109"/>
      <c r="F288" s="109"/>
      <c r="G288" s="195">
        <f>VLOOKUP(E288,別表３!$B$9:$I$14,6,FALSE)</f>
        <v>0</v>
      </c>
      <c r="H288" s="195">
        <f>VLOOKUP($F288,別表３!$B$9:$I$14,6,FALSE)</f>
        <v>0</v>
      </c>
      <c r="I288" s="195">
        <f>VLOOKUP($F288,別表３!$B$9:$I$14,6,FALSE)</f>
        <v>0</v>
      </c>
      <c r="J288" s="195">
        <f>IF(F288=5,別表２!$E$2,0)</f>
        <v>0</v>
      </c>
      <c r="K288" s="195">
        <f>VLOOKUP($F288,別表３!$B$9:$I$14,4,FALSE)</f>
        <v>0</v>
      </c>
      <c r="L288" s="240" t="str">
        <f>IF(F288="","",VLOOKUP(F288,別表３!$B$9:$D$14,3,FALSE))</f>
        <v/>
      </c>
      <c r="M288" s="98"/>
      <c r="N288" s="98"/>
      <c r="O288" s="241">
        <f t="shared" si="27"/>
        <v>0</v>
      </c>
      <c r="P288" s="7">
        <f t="shared" si="29"/>
        <v>0</v>
      </c>
      <c r="Q288" s="7">
        <f t="shared" si="17"/>
        <v>0</v>
      </c>
      <c r="R288" s="7">
        <f t="shared" si="18"/>
        <v>0</v>
      </c>
      <c r="S288" s="7" t="str">
        <f t="shared" si="22"/>
        <v/>
      </c>
      <c r="T288" s="7" t="str">
        <f t="shared" si="21"/>
        <v/>
      </c>
    </row>
    <row r="289" spans="1:20" ht="15.95" hidden="1" customHeight="1">
      <c r="A289" s="239" t="s">
        <v>1433</v>
      </c>
      <c r="B289" s="105"/>
      <c r="C289" s="108"/>
      <c r="D289" s="108"/>
      <c r="E289" s="109"/>
      <c r="F289" s="109"/>
      <c r="G289" s="195">
        <f>VLOOKUP(E289,別表３!$B$9:$I$14,6,FALSE)</f>
        <v>0</v>
      </c>
      <c r="H289" s="195">
        <f>VLOOKUP($F289,別表３!$B$9:$I$14,6,FALSE)</f>
        <v>0</v>
      </c>
      <c r="I289" s="195">
        <f>VLOOKUP($F289,別表３!$B$9:$I$14,6,FALSE)</f>
        <v>0</v>
      </c>
      <c r="J289" s="195">
        <f>IF(F289=5,別表２!$E$2,0)</f>
        <v>0</v>
      </c>
      <c r="K289" s="195">
        <f>VLOOKUP($F289,別表３!$B$9:$I$14,4,FALSE)</f>
        <v>0</v>
      </c>
      <c r="L289" s="240" t="str">
        <f>IF(F289="","",VLOOKUP(F289,別表３!$B$9:$D$14,3,FALSE))</f>
        <v/>
      </c>
      <c r="M289" s="98"/>
      <c r="N289" s="98"/>
      <c r="O289" s="241">
        <f t="shared" si="27"/>
        <v>0</v>
      </c>
      <c r="P289" s="7">
        <f t="shared" si="29"/>
        <v>0</v>
      </c>
      <c r="Q289" s="7">
        <f t="shared" si="17"/>
        <v>0</v>
      </c>
      <c r="R289" s="7">
        <f t="shared" si="18"/>
        <v>0</v>
      </c>
      <c r="S289" s="7" t="str">
        <f t="shared" si="22"/>
        <v/>
      </c>
      <c r="T289" s="7" t="str">
        <f t="shared" si="21"/>
        <v/>
      </c>
    </row>
    <row r="290" spans="1:20" ht="15.95" hidden="1" customHeight="1">
      <c r="A290" s="239" t="s">
        <v>1434</v>
      </c>
      <c r="B290" s="105"/>
      <c r="C290" s="108"/>
      <c r="D290" s="108"/>
      <c r="E290" s="109"/>
      <c r="F290" s="109"/>
      <c r="G290" s="195">
        <f>VLOOKUP(E290,別表３!$B$9:$I$14,6,FALSE)</f>
        <v>0</v>
      </c>
      <c r="H290" s="195">
        <f>VLOOKUP($F290,別表３!$B$9:$I$14,6,FALSE)</f>
        <v>0</v>
      </c>
      <c r="I290" s="195">
        <f>VLOOKUP($F290,別表３!$B$9:$I$14,6,FALSE)</f>
        <v>0</v>
      </c>
      <c r="J290" s="195">
        <f>IF(F290=5,別表２!$E$2,0)</f>
        <v>0</v>
      </c>
      <c r="K290" s="195">
        <f>VLOOKUP($F290,別表３!$B$9:$I$14,4,FALSE)</f>
        <v>0</v>
      </c>
      <c r="L290" s="240" t="str">
        <f>IF(F290="","",VLOOKUP(F290,別表３!$B$9:$D$14,3,FALSE))</f>
        <v/>
      </c>
      <c r="M290" s="98"/>
      <c r="N290" s="98"/>
      <c r="O290" s="241">
        <f t="shared" si="27"/>
        <v>0</v>
      </c>
      <c r="P290" s="7">
        <f t="shared" si="29"/>
        <v>0</v>
      </c>
      <c r="Q290" s="7">
        <f t="shared" si="17"/>
        <v>0</v>
      </c>
      <c r="R290" s="7">
        <f t="shared" si="18"/>
        <v>0</v>
      </c>
      <c r="S290" s="7" t="str">
        <f t="shared" si="22"/>
        <v/>
      </c>
      <c r="T290" s="7" t="str">
        <f t="shared" si="21"/>
        <v/>
      </c>
    </row>
    <row r="291" spans="1:20" ht="15.95" hidden="1" customHeight="1">
      <c r="A291" s="239" t="s">
        <v>1435</v>
      </c>
      <c r="B291" s="105"/>
      <c r="C291" s="109"/>
      <c r="D291" s="109"/>
      <c r="E291" s="109"/>
      <c r="F291" s="109"/>
      <c r="G291" s="195">
        <f>VLOOKUP(E291,別表３!$B$9:$I$14,6,FALSE)</f>
        <v>0</v>
      </c>
      <c r="H291" s="195">
        <f>VLOOKUP($F291,別表３!$B$9:$I$14,6,FALSE)</f>
        <v>0</v>
      </c>
      <c r="I291" s="195">
        <f>VLOOKUP($F291,別表３!$B$9:$I$14,6,FALSE)</f>
        <v>0</v>
      </c>
      <c r="J291" s="195">
        <f>IF(F291=5,別表２!$E$2,0)</f>
        <v>0</v>
      </c>
      <c r="K291" s="195">
        <f>VLOOKUP($F291,別表３!$B$9:$I$14,4,FALSE)</f>
        <v>0</v>
      </c>
      <c r="L291" s="240" t="str">
        <f>IF(F291="","",VLOOKUP(F291,別表３!$B$9:$D$14,3,FALSE))</f>
        <v/>
      </c>
      <c r="M291" s="98"/>
      <c r="N291" s="98"/>
      <c r="O291" s="241">
        <f t="shared" si="27"/>
        <v>0</v>
      </c>
      <c r="P291" s="7">
        <f t="shared" si="29"/>
        <v>0</v>
      </c>
      <c r="Q291" s="7">
        <f t="shared" si="17"/>
        <v>0</v>
      </c>
      <c r="R291" s="7">
        <f t="shared" si="18"/>
        <v>0</v>
      </c>
      <c r="S291" s="7" t="str">
        <f t="shared" si="22"/>
        <v/>
      </c>
      <c r="T291" s="7" t="str">
        <f t="shared" si="21"/>
        <v/>
      </c>
    </row>
    <row r="292" spans="1:20" ht="15.95" hidden="1" customHeight="1">
      <c r="A292" s="239" t="s">
        <v>1436</v>
      </c>
      <c r="B292" s="105"/>
      <c r="C292" s="109"/>
      <c r="D292" s="109"/>
      <c r="E292" s="109"/>
      <c r="F292" s="109"/>
      <c r="G292" s="195">
        <f>VLOOKUP(E292,別表３!$B$9:$I$14,6,FALSE)</f>
        <v>0</v>
      </c>
      <c r="H292" s="195">
        <f>VLOOKUP($F292,別表３!$B$9:$I$14,6,FALSE)</f>
        <v>0</v>
      </c>
      <c r="I292" s="195">
        <f>VLOOKUP($F292,別表３!$B$9:$I$14,6,FALSE)</f>
        <v>0</v>
      </c>
      <c r="J292" s="195">
        <f>IF(F292=5,別表２!$E$2,0)</f>
        <v>0</v>
      </c>
      <c r="K292" s="195">
        <f>VLOOKUP($F292,別表３!$B$9:$I$14,4,FALSE)</f>
        <v>0</v>
      </c>
      <c r="L292" s="240" t="str">
        <f>IF(F292="","",VLOOKUP(F292,別表３!$B$9:$D$14,3,FALSE))</f>
        <v/>
      </c>
      <c r="M292" s="98"/>
      <c r="N292" s="98"/>
      <c r="O292" s="241">
        <f t="shared" si="27"/>
        <v>0</v>
      </c>
      <c r="P292" s="7">
        <f t="shared" si="29"/>
        <v>0</v>
      </c>
      <c r="Q292" s="7">
        <f t="shared" si="17"/>
        <v>0</v>
      </c>
      <c r="R292" s="7">
        <f t="shared" si="18"/>
        <v>0</v>
      </c>
      <c r="S292" s="7" t="str">
        <f t="shared" si="22"/>
        <v/>
      </c>
      <c r="T292" s="7" t="str">
        <f t="shared" si="21"/>
        <v/>
      </c>
    </row>
    <row r="293" spans="1:20" ht="15.95" hidden="1" customHeight="1">
      <c r="A293" s="239" t="s">
        <v>1437</v>
      </c>
      <c r="B293" s="105"/>
      <c r="C293" s="109"/>
      <c r="D293" s="109"/>
      <c r="E293" s="109"/>
      <c r="F293" s="109"/>
      <c r="G293" s="195">
        <f>VLOOKUP(E293,別表３!$B$9:$I$14,6,FALSE)</f>
        <v>0</v>
      </c>
      <c r="H293" s="195">
        <f>VLOOKUP($F293,別表３!$B$9:$I$14,6,FALSE)</f>
        <v>0</v>
      </c>
      <c r="I293" s="195">
        <f>VLOOKUP($F293,別表３!$B$9:$I$14,6,FALSE)</f>
        <v>0</v>
      </c>
      <c r="J293" s="195">
        <f>IF(F293=5,別表２!$E$2,0)</f>
        <v>0</v>
      </c>
      <c r="K293" s="195">
        <f>VLOOKUP($F293,別表３!$B$9:$I$14,4,FALSE)</f>
        <v>0</v>
      </c>
      <c r="L293" s="240" t="str">
        <f>IF(F293="","",VLOOKUP(F293,別表３!$B$9:$D$14,3,FALSE))</f>
        <v/>
      </c>
      <c r="M293" s="98"/>
      <c r="N293" s="98"/>
      <c r="O293" s="241">
        <f t="shared" si="27"/>
        <v>0</v>
      </c>
      <c r="P293" s="7">
        <f t="shared" si="29"/>
        <v>0</v>
      </c>
      <c r="Q293" s="7">
        <f t="shared" si="17"/>
        <v>0</v>
      </c>
      <c r="R293" s="7">
        <f t="shared" si="18"/>
        <v>0</v>
      </c>
      <c r="S293" s="7" t="str">
        <f t="shared" si="22"/>
        <v/>
      </c>
      <c r="T293" s="7" t="str">
        <f t="shared" si="21"/>
        <v/>
      </c>
    </row>
    <row r="294" spans="1:20" ht="15.95" hidden="1" customHeight="1">
      <c r="A294" s="239" t="s">
        <v>1438</v>
      </c>
      <c r="B294" s="105"/>
      <c r="C294" s="109"/>
      <c r="D294" s="109"/>
      <c r="E294" s="109"/>
      <c r="F294" s="109"/>
      <c r="G294" s="195">
        <f>VLOOKUP(E294,別表３!$B$9:$I$14,6,FALSE)</f>
        <v>0</v>
      </c>
      <c r="H294" s="195">
        <f>VLOOKUP($F294,別表３!$B$9:$I$14,6,FALSE)</f>
        <v>0</v>
      </c>
      <c r="I294" s="195">
        <f>VLOOKUP($F294,別表３!$B$9:$I$14,6,FALSE)</f>
        <v>0</v>
      </c>
      <c r="J294" s="195">
        <f>IF(F294=5,別表２!$E$2,0)</f>
        <v>0</v>
      </c>
      <c r="K294" s="195">
        <f>VLOOKUP($F294,別表３!$B$9:$I$14,4,FALSE)</f>
        <v>0</v>
      </c>
      <c r="L294" s="240" t="str">
        <f>IF(F294="","",VLOOKUP(F294,別表３!$B$9:$D$14,3,FALSE))</f>
        <v/>
      </c>
      <c r="M294" s="98"/>
      <c r="N294" s="98"/>
      <c r="O294" s="241">
        <f t="shared" si="27"/>
        <v>0</v>
      </c>
      <c r="P294" s="7">
        <f t="shared" si="29"/>
        <v>0</v>
      </c>
      <c r="Q294" s="7">
        <f t="shared" si="17"/>
        <v>0</v>
      </c>
      <c r="R294" s="7">
        <f t="shared" si="18"/>
        <v>0</v>
      </c>
      <c r="S294" s="7" t="str">
        <f t="shared" si="22"/>
        <v/>
      </c>
      <c r="T294" s="7" t="str">
        <f t="shared" si="21"/>
        <v/>
      </c>
    </row>
    <row r="295" spans="1:20" ht="15.95" hidden="1" customHeight="1">
      <c r="A295" s="239" t="s">
        <v>1439</v>
      </c>
      <c r="B295" s="105"/>
      <c r="C295" s="109"/>
      <c r="D295" s="109"/>
      <c r="E295" s="109"/>
      <c r="F295" s="109"/>
      <c r="G295" s="195">
        <f>VLOOKUP(E295,別表３!$B$9:$I$14,6,FALSE)</f>
        <v>0</v>
      </c>
      <c r="H295" s="195">
        <f>VLOOKUP($F295,別表３!$B$9:$I$14,6,FALSE)</f>
        <v>0</v>
      </c>
      <c r="I295" s="195">
        <f>VLOOKUP($F295,別表３!$B$9:$I$14,6,FALSE)</f>
        <v>0</v>
      </c>
      <c r="J295" s="195">
        <f>IF(F295=5,別表２!$E$2,0)</f>
        <v>0</v>
      </c>
      <c r="K295" s="195">
        <f>VLOOKUP($F295,別表３!$B$9:$I$14,4,FALSE)</f>
        <v>0</v>
      </c>
      <c r="L295" s="240" t="str">
        <f>IF(F295="","",VLOOKUP(F295,別表３!$B$9:$D$14,3,FALSE))</f>
        <v/>
      </c>
      <c r="M295" s="98"/>
      <c r="N295" s="98"/>
      <c r="O295" s="241">
        <f t="shared" si="27"/>
        <v>0</v>
      </c>
      <c r="P295" s="7">
        <f t="shared" si="29"/>
        <v>0</v>
      </c>
      <c r="Q295" s="7">
        <f t="shared" si="17"/>
        <v>0</v>
      </c>
      <c r="R295" s="7">
        <f t="shared" si="18"/>
        <v>0</v>
      </c>
      <c r="S295" s="7" t="str">
        <f t="shared" si="22"/>
        <v/>
      </c>
      <c r="T295" s="7" t="str">
        <f t="shared" si="21"/>
        <v/>
      </c>
    </row>
    <row r="296" spans="1:20" ht="15.95" hidden="1" customHeight="1">
      <c r="A296" s="239" t="s">
        <v>1440</v>
      </c>
      <c r="B296" s="105"/>
      <c r="C296" s="108"/>
      <c r="D296" s="108"/>
      <c r="E296" s="109"/>
      <c r="F296" s="109"/>
      <c r="G296" s="195">
        <f>VLOOKUP(E296,別表３!$B$9:$I$14,6,FALSE)</f>
        <v>0</v>
      </c>
      <c r="H296" s="195">
        <f>VLOOKUP($F296,別表３!$B$9:$I$14,6,FALSE)</f>
        <v>0</v>
      </c>
      <c r="I296" s="195">
        <f>VLOOKUP($F296,別表３!$B$9:$I$14,6,FALSE)</f>
        <v>0</v>
      </c>
      <c r="J296" s="195">
        <f>IF(F296=5,別表２!$E$2,0)</f>
        <v>0</v>
      </c>
      <c r="K296" s="195">
        <f>VLOOKUP($F296,別表３!$B$9:$I$14,4,FALSE)</f>
        <v>0</v>
      </c>
      <c r="L296" s="240" t="str">
        <f>IF(F296="","",VLOOKUP(F296,別表３!$B$9:$D$14,3,FALSE))</f>
        <v/>
      </c>
      <c r="M296" s="98"/>
      <c r="N296" s="98"/>
      <c r="O296" s="241">
        <f t="shared" si="27"/>
        <v>0</v>
      </c>
      <c r="P296" s="7">
        <f t="shared" si="29"/>
        <v>0</v>
      </c>
      <c r="Q296" s="7">
        <f t="shared" si="17"/>
        <v>0</v>
      </c>
      <c r="R296" s="7">
        <f t="shared" si="18"/>
        <v>0</v>
      </c>
      <c r="S296" s="7" t="str">
        <f t="shared" si="22"/>
        <v/>
      </c>
      <c r="T296" s="7" t="str">
        <f t="shared" si="21"/>
        <v/>
      </c>
    </row>
    <row r="297" spans="1:20" ht="15.95" hidden="1" customHeight="1">
      <c r="A297" s="239" t="s">
        <v>1441</v>
      </c>
      <c r="B297" s="105"/>
      <c r="C297" s="108"/>
      <c r="D297" s="108"/>
      <c r="E297" s="109"/>
      <c r="F297" s="109"/>
      <c r="G297" s="195">
        <f>VLOOKUP(E297,別表３!$B$9:$I$14,6,FALSE)</f>
        <v>0</v>
      </c>
      <c r="H297" s="195">
        <f>VLOOKUP($F297,別表３!$B$9:$I$14,6,FALSE)</f>
        <v>0</v>
      </c>
      <c r="I297" s="195">
        <f>VLOOKUP($F297,別表３!$B$9:$I$14,6,FALSE)</f>
        <v>0</v>
      </c>
      <c r="J297" s="195">
        <f>IF(F297=5,別表２!$E$2,0)</f>
        <v>0</v>
      </c>
      <c r="K297" s="195">
        <f>VLOOKUP($F297,別表３!$B$9:$I$14,4,FALSE)</f>
        <v>0</v>
      </c>
      <c r="L297" s="240" t="str">
        <f>IF(F297="","",VLOOKUP(F297,別表３!$B$9:$D$14,3,FALSE))</f>
        <v/>
      </c>
      <c r="M297" s="98"/>
      <c r="N297" s="98"/>
      <c r="O297" s="241">
        <f t="shared" si="27"/>
        <v>0</v>
      </c>
      <c r="P297" s="7">
        <f t="shared" si="29"/>
        <v>0</v>
      </c>
      <c r="Q297" s="7">
        <f t="shared" si="17"/>
        <v>0</v>
      </c>
      <c r="R297" s="7">
        <f t="shared" si="18"/>
        <v>0</v>
      </c>
      <c r="S297" s="7" t="str">
        <f t="shared" si="22"/>
        <v/>
      </c>
      <c r="T297" s="7" t="str">
        <f t="shared" si="21"/>
        <v/>
      </c>
    </row>
    <row r="298" spans="1:20" ht="15.95" hidden="1" customHeight="1">
      <c r="A298" s="239" t="s">
        <v>1442</v>
      </c>
      <c r="B298" s="105"/>
      <c r="C298" s="108"/>
      <c r="D298" s="108"/>
      <c r="E298" s="109"/>
      <c r="F298" s="109"/>
      <c r="G298" s="195">
        <f>VLOOKUP(E298,別表３!$B$9:$I$14,6,FALSE)</f>
        <v>0</v>
      </c>
      <c r="H298" s="195">
        <f>VLOOKUP($F298,別表３!$B$9:$I$14,6,FALSE)</f>
        <v>0</v>
      </c>
      <c r="I298" s="195">
        <f>VLOOKUP($F298,別表３!$B$9:$I$14,6,FALSE)</f>
        <v>0</v>
      </c>
      <c r="J298" s="195">
        <f>IF(F298=5,別表２!$E$2,0)</f>
        <v>0</v>
      </c>
      <c r="K298" s="195">
        <f>VLOOKUP($F298,別表３!$B$9:$I$14,4,FALSE)</f>
        <v>0</v>
      </c>
      <c r="L298" s="240" t="str">
        <f>IF(F298="","",VLOOKUP(F298,別表３!$B$9:$D$14,3,FALSE))</f>
        <v/>
      </c>
      <c r="M298" s="98"/>
      <c r="N298" s="98"/>
      <c r="O298" s="241">
        <f t="shared" si="27"/>
        <v>0</v>
      </c>
      <c r="P298" s="7">
        <f t="shared" si="29"/>
        <v>0</v>
      </c>
      <c r="Q298" s="7">
        <f t="shared" si="17"/>
        <v>0</v>
      </c>
      <c r="R298" s="7">
        <f t="shared" si="18"/>
        <v>0</v>
      </c>
      <c r="S298" s="7" t="str">
        <f t="shared" si="22"/>
        <v/>
      </c>
      <c r="T298" s="7" t="str">
        <f t="shared" si="21"/>
        <v/>
      </c>
    </row>
    <row r="299" spans="1:20" ht="15.95" hidden="1" customHeight="1">
      <c r="A299" s="239" t="s">
        <v>1443</v>
      </c>
      <c r="B299" s="105"/>
      <c r="C299" s="108"/>
      <c r="D299" s="108"/>
      <c r="E299" s="109"/>
      <c r="F299" s="109"/>
      <c r="G299" s="195">
        <f>VLOOKUP(E299,別表３!$B$9:$I$14,6,FALSE)</f>
        <v>0</v>
      </c>
      <c r="H299" s="195">
        <f>VLOOKUP($F299,別表３!$B$9:$I$14,6,FALSE)</f>
        <v>0</v>
      </c>
      <c r="I299" s="195">
        <f>VLOOKUP($F299,別表３!$B$9:$I$14,6,FALSE)</f>
        <v>0</v>
      </c>
      <c r="J299" s="195">
        <f>IF(F299=5,別表２!$E$2,0)</f>
        <v>0</v>
      </c>
      <c r="K299" s="195">
        <f>VLOOKUP($F299,別表３!$B$9:$I$14,4,FALSE)</f>
        <v>0</v>
      </c>
      <c r="L299" s="240" t="str">
        <f>IF(F299="","",VLOOKUP(F299,別表３!$B$9:$D$14,3,FALSE))</f>
        <v/>
      </c>
      <c r="M299" s="98"/>
      <c r="N299" s="98"/>
      <c r="O299" s="241">
        <f t="shared" si="27"/>
        <v>0</v>
      </c>
      <c r="P299" s="7">
        <f t="shared" si="29"/>
        <v>0</v>
      </c>
      <c r="Q299" s="7">
        <f t="shared" si="17"/>
        <v>0</v>
      </c>
      <c r="R299" s="7">
        <f t="shared" si="18"/>
        <v>0</v>
      </c>
      <c r="S299" s="7" t="str">
        <f t="shared" si="22"/>
        <v/>
      </c>
      <c r="T299" s="7" t="str">
        <f t="shared" si="21"/>
        <v/>
      </c>
    </row>
    <row r="300" spans="1:20" ht="15.95" hidden="1" customHeight="1">
      <c r="A300" s="239" t="s">
        <v>1444</v>
      </c>
      <c r="B300" s="105"/>
      <c r="C300" s="108"/>
      <c r="D300" s="108"/>
      <c r="E300" s="109"/>
      <c r="F300" s="109"/>
      <c r="G300" s="195">
        <f>VLOOKUP(E300,別表３!$B$9:$I$14,6,FALSE)</f>
        <v>0</v>
      </c>
      <c r="H300" s="195">
        <f>VLOOKUP($F300,別表３!$B$9:$I$14,6,FALSE)</f>
        <v>0</v>
      </c>
      <c r="I300" s="195">
        <f>VLOOKUP($F300,別表３!$B$9:$I$14,6,FALSE)</f>
        <v>0</v>
      </c>
      <c r="J300" s="195">
        <f>IF(F300=5,別表２!$E$2,0)</f>
        <v>0</v>
      </c>
      <c r="K300" s="195">
        <f>VLOOKUP($F300,別表３!$B$9:$I$14,4,FALSE)</f>
        <v>0</v>
      </c>
      <c r="L300" s="240" t="str">
        <f>IF(F300="","",VLOOKUP(F300,別表３!$B$9:$D$14,3,FALSE))</f>
        <v/>
      </c>
      <c r="M300" s="98"/>
      <c r="N300" s="98"/>
      <c r="O300" s="241">
        <f t="shared" si="27"/>
        <v>0</v>
      </c>
      <c r="P300" s="7">
        <f t="shared" si="29"/>
        <v>0</v>
      </c>
      <c r="Q300" s="7">
        <f t="shared" si="17"/>
        <v>0</v>
      </c>
      <c r="R300" s="7">
        <f t="shared" si="18"/>
        <v>0</v>
      </c>
      <c r="S300" s="7" t="str">
        <f t="shared" si="22"/>
        <v/>
      </c>
      <c r="T300" s="7" t="str">
        <f t="shared" si="21"/>
        <v/>
      </c>
    </row>
    <row r="301" spans="1:20" ht="15.95" hidden="1" customHeight="1">
      <c r="A301" s="239" t="s">
        <v>1445</v>
      </c>
      <c r="B301" s="105"/>
      <c r="C301" s="108"/>
      <c r="D301" s="108"/>
      <c r="E301" s="109"/>
      <c r="F301" s="109"/>
      <c r="G301" s="195">
        <f>VLOOKUP(E301,別表３!$B$9:$I$14,6,FALSE)</f>
        <v>0</v>
      </c>
      <c r="H301" s="195">
        <f>VLOOKUP($F301,別表３!$B$9:$I$14,6,FALSE)</f>
        <v>0</v>
      </c>
      <c r="I301" s="195">
        <f>VLOOKUP($F301,別表３!$B$9:$I$14,6,FALSE)</f>
        <v>0</v>
      </c>
      <c r="J301" s="195">
        <f>IF(F301=5,別表２!$E$2,0)</f>
        <v>0</v>
      </c>
      <c r="K301" s="195">
        <f>VLOOKUP($F301,別表３!$B$9:$I$14,4,FALSE)</f>
        <v>0</v>
      </c>
      <c r="L301" s="240" t="str">
        <f>IF(F301="","",VLOOKUP(F301,別表３!$B$9:$D$14,3,FALSE))</f>
        <v/>
      </c>
      <c r="M301" s="98"/>
      <c r="N301" s="98"/>
      <c r="O301" s="241">
        <f t="shared" si="27"/>
        <v>0</v>
      </c>
      <c r="P301" s="7">
        <f t="shared" si="29"/>
        <v>0</v>
      </c>
      <c r="Q301" s="7">
        <f t="shared" si="17"/>
        <v>0</v>
      </c>
      <c r="R301" s="7">
        <f t="shared" si="18"/>
        <v>0</v>
      </c>
      <c r="S301" s="7" t="str">
        <f t="shared" si="22"/>
        <v/>
      </c>
      <c r="T301" s="7" t="str">
        <f t="shared" si="21"/>
        <v/>
      </c>
    </row>
    <row r="302" spans="1:20" ht="15.95" hidden="1" customHeight="1">
      <c r="A302" s="239" t="s">
        <v>1446</v>
      </c>
      <c r="B302" s="105"/>
      <c r="C302" s="108"/>
      <c r="D302" s="108"/>
      <c r="E302" s="109"/>
      <c r="F302" s="109"/>
      <c r="G302" s="195">
        <f>VLOOKUP(E302,別表３!$B$9:$I$14,6,FALSE)</f>
        <v>0</v>
      </c>
      <c r="H302" s="195">
        <f>VLOOKUP($F302,別表３!$B$9:$I$14,6,FALSE)</f>
        <v>0</v>
      </c>
      <c r="I302" s="195">
        <f>VLOOKUP($F302,別表３!$B$9:$I$14,6,FALSE)</f>
        <v>0</v>
      </c>
      <c r="J302" s="195">
        <f>IF(F302=5,別表２!$E$2,0)</f>
        <v>0</v>
      </c>
      <c r="K302" s="195">
        <f>VLOOKUP($F302,別表３!$B$9:$I$14,4,FALSE)</f>
        <v>0</v>
      </c>
      <c r="L302" s="240" t="str">
        <f>IF(F302="","",VLOOKUP(F302,別表３!$B$9:$D$14,3,FALSE))</f>
        <v/>
      </c>
      <c r="M302" s="98"/>
      <c r="N302" s="98"/>
      <c r="O302" s="241">
        <f t="shared" si="27"/>
        <v>0</v>
      </c>
      <c r="P302" s="7">
        <f>IF(E302=5,G302,0)</f>
        <v>0</v>
      </c>
      <c r="Q302" s="7">
        <f t="shared" si="17"/>
        <v>0</v>
      </c>
      <c r="R302" s="7">
        <f t="shared" si="18"/>
        <v>0</v>
      </c>
      <c r="S302" s="7" t="str">
        <f t="shared" si="22"/>
        <v/>
      </c>
      <c r="T302" s="7" t="str">
        <f t="shared" si="21"/>
        <v/>
      </c>
    </row>
    <row r="303" spans="1:20" s="223" customFormat="1" ht="15.95" hidden="1" customHeight="1">
      <c r="A303" s="239" t="s">
        <v>1447</v>
      </c>
      <c r="B303" s="105"/>
      <c r="C303" s="108"/>
      <c r="D303" s="108"/>
      <c r="E303" s="108"/>
      <c r="F303" s="108"/>
      <c r="G303" s="195">
        <f>VLOOKUP(E303,別表３!$B$9:$I$14,6,FALSE)</f>
        <v>0</v>
      </c>
      <c r="H303" s="195">
        <f>VLOOKUP($F303,別表３!$B$9:$I$14,6,FALSE)</f>
        <v>0</v>
      </c>
      <c r="I303" s="195">
        <f>VLOOKUP($F303,別表３!$B$9:$I$14,6,FALSE)</f>
        <v>0</v>
      </c>
      <c r="J303" s="195">
        <f>IF(F303=5,別表２!$E$2,0)</f>
        <v>0</v>
      </c>
      <c r="K303" s="195">
        <f>VLOOKUP($F303,別表３!$B$9:$I$14,4,FALSE)</f>
        <v>0</v>
      </c>
      <c r="L303" s="240" t="str">
        <f>IF(F303="","",VLOOKUP(F303,別表３!$B$9:$D$14,3,FALSE))</f>
        <v/>
      </c>
      <c r="M303" s="98"/>
      <c r="N303" s="98"/>
      <c r="O303" s="241">
        <f t="shared" si="27"/>
        <v>0</v>
      </c>
      <c r="P303" s="7">
        <f t="shared" ref="P303:P323" si="30">IF(E303=5,G303,0)</f>
        <v>0</v>
      </c>
      <c r="Q303" s="7">
        <f t="shared" si="17"/>
        <v>0</v>
      </c>
      <c r="R303" s="7">
        <f t="shared" si="18"/>
        <v>0</v>
      </c>
      <c r="S303" s="7" t="str">
        <f t="shared" si="22"/>
        <v/>
      </c>
      <c r="T303" s="7" t="str">
        <f t="shared" si="21"/>
        <v/>
      </c>
    </row>
    <row r="304" spans="1:20" s="223" customFormat="1" ht="15.95" hidden="1" customHeight="1">
      <c r="A304" s="239" t="s">
        <v>1448</v>
      </c>
      <c r="B304" s="105"/>
      <c r="C304" s="108"/>
      <c r="D304" s="108"/>
      <c r="E304" s="108"/>
      <c r="F304" s="108"/>
      <c r="G304" s="195">
        <f>VLOOKUP(E304,別表３!$B$9:$I$14,6,FALSE)</f>
        <v>0</v>
      </c>
      <c r="H304" s="195">
        <f>VLOOKUP($F304,別表３!$B$9:$I$14,6,FALSE)</f>
        <v>0</v>
      </c>
      <c r="I304" s="195">
        <f>VLOOKUP($F304,別表３!$B$9:$I$14,6,FALSE)</f>
        <v>0</v>
      </c>
      <c r="J304" s="195">
        <f>IF(F304=5,別表２!$E$2,0)</f>
        <v>0</v>
      </c>
      <c r="K304" s="195">
        <f>VLOOKUP($F304,別表３!$B$9:$I$14,4,FALSE)</f>
        <v>0</v>
      </c>
      <c r="L304" s="240" t="str">
        <f>IF(F304="","",VLOOKUP(F304,別表３!$B$9:$D$14,3,FALSE))</f>
        <v/>
      </c>
      <c r="M304" s="98"/>
      <c r="N304" s="98"/>
      <c r="O304" s="241">
        <f t="shared" si="27"/>
        <v>0</v>
      </c>
      <c r="P304" s="7">
        <f t="shared" si="30"/>
        <v>0</v>
      </c>
      <c r="Q304" s="7">
        <f t="shared" si="17"/>
        <v>0</v>
      </c>
      <c r="R304" s="7">
        <f t="shared" si="18"/>
        <v>0</v>
      </c>
      <c r="S304" s="7" t="str">
        <f t="shared" si="22"/>
        <v/>
      </c>
      <c r="T304" s="7" t="str">
        <f t="shared" si="21"/>
        <v/>
      </c>
    </row>
    <row r="305" spans="1:20" s="223" customFormat="1" ht="15.95" hidden="1" customHeight="1">
      <c r="A305" s="239" t="s">
        <v>1449</v>
      </c>
      <c r="B305" s="105"/>
      <c r="C305" s="110"/>
      <c r="D305" s="110"/>
      <c r="E305" s="108"/>
      <c r="F305" s="108"/>
      <c r="G305" s="195">
        <f>VLOOKUP(E305,別表３!$B$9:$I$14,6,FALSE)</f>
        <v>0</v>
      </c>
      <c r="H305" s="195">
        <f>VLOOKUP($F305,別表３!$B$9:$I$14,6,FALSE)</f>
        <v>0</v>
      </c>
      <c r="I305" s="195">
        <f>VLOOKUP($F305,別表３!$B$9:$I$14,6,FALSE)</f>
        <v>0</v>
      </c>
      <c r="J305" s="195">
        <f>IF(F305=5,別表２!$E$2,0)</f>
        <v>0</v>
      </c>
      <c r="K305" s="195">
        <f>VLOOKUP($F305,別表３!$B$9:$I$14,4,FALSE)</f>
        <v>0</v>
      </c>
      <c r="L305" s="240" t="str">
        <f>IF(F305="","",VLOOKUP(F305,別表３!$B$9:$D$14,3,FALSE))</f>
        <v/>
      </c>
      <c r="M305" s="98"/>
      <c r="N305" s="98"/>
      <c r="O305" s="241">
        <f t="shared" si="27"/>
        <v>0</v>
      </c>
      <c r="P305" s="7">
        <f t="shared" si="30"/>
        <v>0</v>
      </c>
      <c r="Q305" s="7">
        <f t="shared" si="17"/>
        <v>0</v>
      </c>
      <c r="R305" s="7">
        <f t="shared" si="18"/>
        <v>0</v>
      </c>
      <c r="S305" s="7" t="str">
        <f t="shared" si="22"/>
        <v/>
      </c>
      <c r="T305" s="7" t="str">
        <f t="shared" si="21"/>
        <v/>
      </c>
    </row>
    <row r="306" spans="1:20" s="223" customFormat="1" ht="15.95" hidden="1" customHeight="1">
      <c r="A306" s="239" t="s">
        <v>1450</v>
      </c>
      <c r="B306" s="105"/>
      <c r="C306" s="108"/>
      <c r="D306" s="108"/>
      <c r="E306" s="108"/>
      <c r="F306" s="108"/>
      <c r="G306" s="195">
        <f>VLOOKUP(E306,別表３!$B$9:$I$14,6,FALSE)</f>
        <v>0</v>
      </c>
      <c r="H306" s="195">
        <f>VLOOKUP($F306,別表３!$B$9:$I$14,6,FALSE)</f>
        <v>0</v>
      </c>
      <c r="I306" s="195">
        <f>VLOOKUP($F306,別表３!$B$9:$I$14,6,FALSE)</f>
        <v>0</v>
      </c>
      <c r="J306" s="195">
        <f>IF(F306=5,別表２!$E$2,0)</f>
        <v>0</v>
      </c>
      <c r="K306" s="195">
        <f>VLOOKUP($F306,別表３!$B$9:$I$14,4,FALSE)</f>
        <v>0</v>
      </c>
      <c r="L306" s="240" t="str">
        <f>IF(F306="","",VLOOKUP(F306,別表３!$B$9:$D$14,3,FALSE))</f>
        <v/>
      </c>
      <c r="M306" s="98"/>
      <c r="N306" s="98"/>
      <c r="O306" s="241">
        <f t="shared" si="27"/>
        <v>0</v>
      </c>
      <c r="P306" s="7">
        <f t="shared" si="30"/>
        <v>0</v>
      </c>
      <c r="Q306" s="7">
        <f t="shared" si="17"/>
        <v>0</v>
      </c>
      <c r="R306" s="7">
        <f t="shared" si="18"/>
        <v>0</v>
      </c>
      <c r="S306" s="7" t="str">
        <f t="shared" si="22"/>
        <v/>
      </c>
      <c r="T306" s="7" t="str">
        <f t="shared" si="21"/>
        <v/>
      </c>
    </row>
    <row r="307" spans="1:20" ht="15.95" hidden="1" customHeight="1">
      <c r="A307" s="239" t="s">
        <v>1451</v>
      </c>
      <c r="B307" s="105"/>
      <c r="C307" s="108"/>
      <c r="D307" s="108"/>
      <c r="E307" s="109"/>
      <c r="F307" s="109"/>
      <c r="G307" s="195">
        <f>VLOOKUP(E307,別表３!$B$9:$I$14,6,FALSE)</f>
        <v>0</v>
      </c>
      <c r="H307" s="195">
        <f>VLOOKUP($F307,別表３!$B$9:$I$14,6,FALSE)</f>
        <v>0</v>
      </c>
      <c r="I307" s="195">
        <f>VLOOKUP($F307,別表３!$B$9:$I$14,6,FALSE)</f>
        <v>0</v>
      </c>
      <c r="J307" s="195">
        <f>IF(F307=5,別表２!$E$2,0)</f>
        <v>0</v>
      </c>
      <c r="K307" s="195">
        <f>VLOOKUP($F307,別表３!$B$9:$I$14,4,FALSE)</f>
        <v>0</v>
      </c>
      <c r="L307" s="240" t="str">
        <f>IF(F307="","",VLOOKUP(F307,別表３!$B$9:$D$14,3,FALSE))</f>
        <v/>
      </c>
      <c r="M307" s="98"/>
      <c r="N307" s="98"/>
      <c r="O307" s="241">
        <f t="shared" si="27"/>
        <v>0</v>
      </c>
      <c r="P307" s="7">
        <f t="shared" si="30"/>
        <v>0</v>
      </c>
      <c r="Q307" s="7">
        <f t="shared" si="17"/>
        <v>0</v>
      </c>
      <c r="R307" s="7">
        <f t="shared" si="18"/>
        <v>0</v>
      </c>
      <c r="S307" s="7" t="str">
        <f t="shared" si="22"/>
        <v/>
      </c>
      <c r="T307" s="7" t="str">
        <f t="shared" si="21"/>
        <v/>
      </c>
    </row>
    <row r="308" spans="1:20" ht="15.95" hidden="1" customHeight="1">
      <c r="A308" s="239" t="s">
        <v>1452</v>
      </c>
      <c r="B308" s="105"/>
      <c r="C308" s="108"/>
      <c r="D308" s="108"/>
      <c r="E308" s="109"/>
      <c r="F308" s="109"/>
      <c r="G308" s="195">
        <f>VLOOKUP(E308,別表３!$B$9:$I$14,6,FALSE)</f>
        <v>0</v>
      </c>
      <c r="H308" s="195">
        <f>VLOOKUP($F308,別表３!$B$9:$I$14,6,FALSE)</f>
        <v>0</v>
      </c>
      <c r="I308" s="195">
        <f>VLOOKUP($F308,別表３!$B$9:$I$14,6,FALSE)</f>
        <v>0</v>
      </c>
      <c r="J308" s="195">
        <f>IF(F308=5,別表２!$E$2,0)</f>
        <v>0</v>
      </c>
      <c r="K308" s="195">
        <f>VLOOKUP($F308,別表３!$B$9:$I$14,4,FALSE)</f>
        <v>0</v>
      </c>
      <c r="L308" s="240" t="str">
        <f>IF(F308="","",VLOOKUP(F308,別表３!$B$9:$D$14,3,FALSE))</f>
        <v/>
      </c>
      <c r="M308" s="98"/>
      <c r="N308" s="98"/>
      <c r="O308" s="241">
        <f t="shared" si="27"/>
        <v>0</v>
      </c>
      <c r="P308" s="7">
        <f t="shared" si="30"/>
        <v>0</v>
      </c>
      <c r="Q308" s="7">
        <f t="shared" si="17"/>
        <v>0</v>
      </c>
      <c r="R308" s="7">
        <f t="shared" si="18"/>
        <v>0</v>
      </c>
      <c r="S308" s="7" t="str">
        <f t="shared" si="22"/>
        <v/>
      </c>
      <c r="T308" s="7" t="str">
        <f t="shared" si="21"/>
        <v/>
      </c>
    </row>
    <row r="309" spans="1:20" ht="15.95" hidden="1" customHeight="1">
      <c r="A309" s="239" t="s">
        <v>1453</v>
      </c>
      <c r="B309" s="105"/>
      <c r="C309" s="108"/>
      <c r="D309" s="108"/>
      <c r="E309" s="109"/>
      <c r="F309" s="109"/>
      <c r="G309" s="195">
        <f>VLOOKUP(E309,別表３!$B$9:$I$14,6,FALSE)</f>
        <v>0</v>
      </c>
      <c r="H309" s="195">
        <f>VLOOKUP($F309,別表３!$B$9:$I$14,6,FALSE)</f>
        <v>0</v>
      </c>
      <c r="I309" s="195">
        <f>VLOOKUP($F309,別表３!$B$9:$I$14,6,FALSE)</f>
        <v>0</v>
      </c>
      <c r="J309" s="195">
        <f>IF(F309=5,別表２!$E$2,0)</f>
        <v>0</v>
      </c>
      <c r="K309" s="195">
        <f>VLOOKUP($F309,別表３!$B$9:$I$14,4,FALSE)</f>
        <v>0</v>
      </c>
      <c r="L309" s="240" t="str">
        <f>IF(F309="","",VLOOKUP(F309,別表３!$B$9:$D$14,3,FALSE))</f>
        <v/>
      </c>
      <c r="M309" s="98"/>
      <c r="N309" s="98"/>
      <c r="O309" s="241">
        <f t="shared" si="27"/>
        <v>0</v>
      </c>
      <c r="P309" s="7">
        <f t="shared" si="30"/>
        <v>0</v>
      </c>
      <c r="Q309" s="7">
        <f t="shared" si="17"/>
        <v>0</v>
      </c>
      <c r="R309" s="7">
        <f t="shared" si="18"/>
        <v>0</v>
      </c>
      <c r="S309" s="7" t="str">
        <f t="shared" si="22"/>
        <v/>
      </c>
      <c r="T309" s="7" t="str">
        <f t="shared" si="21"/>
        <v/>
      </c>
    </row>
    <row r="310" spans="1:20" ht="15.95" hidden="1" customHeight="1">
      <c r="A310" s="239" t="s">
        <v>1454</v>
      </c>
      <c r="B310" s="105"/>
      <c r="C310" s="108"/>
      <c r="D310" s="108"/>
      <c r="E310" s="109"/>
      <c r="F310" s="109"/>
      <c r="G310" s="195">
        <f>VLOOKUP(E310,別表３!$B$9:$I$14,6,FALSE)</f>
        <v>0</v>
      </c>
      <c r="H310" s="195">
        <f>VLOOKUP($F310,別表３!$B$9:$I$14,6,FALSE)</f>
        <v>0</v>
      </c>
      <c r="I310" s="195">
        <f>VLOOKUP($F310,別表３!$B$9:$I$14,6,FALSE)</f>
        <v>0</v>
      </c>
      <c r="J310" s="195">
        <f>IF(F310=5,別表２!$E$2,0)</f>
        <v>0</v>
      </c>
      <c r="K310" s="195">
        <f>VLOOKUP($F310,別表３!$B$9:$I$14,4,FALSE)</f>
        <v>0</v>
      </c>
      <c r="L310" s="240" t="str">
        <f>IF(F310="","",VLOOKUP(F310,別表３!$B$9:$D$14,3,FALSE))</f>
        <v/>
      </c>
      <c r="M310" s="98"/>
      <c r="N310" s="98"/>
      <c r="O310" s="241">
        <f t="shared" si="27"/>
        <v>0</v>
      </c>
      <c r="P310" s="7">
        <f t="shared" si="30"/>
        <v>0</v>
      </c>
      <c r="Q310" s="7">
        <f t="shared" si="17"/>
        <v>0</v>
      </c>
      <c r="R310" s="7">
        <f t="shared" si="18"/>
        <v>0</v>
      </c>
      <c r="S310" s="7" t="str">
        <f t="shared" si="22"/>
        <v/>
      </c>
      <c r="T310" s="7" t="str">
        <f t="shared" si="21"/>
        <v/>
      </c>
    </row>
    <row r="311" spans="1:20" ht="15.95" hidden="1" customHeight="1">
      <c r="A311" s="239" t="s">
        <v>1455</v>
      </c>
      <c r="B311" s="105"/>
      <c r="C311" s="108"/>
      <c r="D311" s="108"/>
      <c r="E311" s="109"/>
      <c r="F311" s="109"/>
      <c r="G311" s="195">
        <f>VLOOKUP(E311,別表３!$B$9:$I$14,6,FALSE)</f>
        <v>0</v>
      </c>
      <c r="H311" s="195">
        <f>VLOOKUP($F311,別表３!$B$9:$I$14,6,FALSE)</f>
        <v>0</v>
      </c>
      <c r="I311" s="195">
        <f>VLOOKUP($F311,別表３!$B$9:$I$14,6,FALSE)</f>
        <v>0</v>
      </c>
      <c r="J311" s="195">
        <f>IF(F311=5,別表２!$E$2,0)</f>
        <v>0</v>
      </c>
      <c r="K311" s="195">
        <f>VLOOKUP($F311,別表３!$B$9:$I$14,4,FALSE)</f>
        <v>0</v>
      </c>
      <c r="L311" s="240" t="str">
        <f>IF(F311="","",VLOOKUP(F311,別表３!$B$9:$D$14,3,FALSE))</f>
        <v/>
      </c>
      <c r="M311" s="98"/>
      <c r="N311" s="98"/>
      <c r="O311" s="241">
        <f t="shared" si="27"/>
        <v>0</v>
      </c>
      <c r="P311" s="7">
        <f t="shared" si="30"/>
        <v>0</v>
      </c>
      <c r="Q311" s="7">
        <f t="shared" si="17"/>
        <v>0</v>
      </c>
      <c r="R311" s="7">
        <f t="shared" si="18"/>
        <v>0</v>
      </c>
      <c r="S311" s="7" t="str">
        <f t="shared" si="22"/>
        <v/>
      </c>
      <c r="T311" s="7" t="str">
        <f t="shared" si="21"/>
        <v/>
      </c>
    </row>
    <row r="312" spans="1:20" ht="15.95" hidden="1" customHeight="1">
      <c r="A312" s="239" t="s">
        <v>1456</v>
      </c>
      <c r="B312" s="105"/>
      <c r="C312" s="108"/>
      <c r="D312" s="108"/>
      <c r="E312" s="109"/>
      <c r="F312" s="109"/>
      <c r="G312" s="195">
        <f>VLOOKUP(E312,別表３!$B$9:$I$14,6,FALSE)</f>
        <v>0</v>
      </c>
      <c r="H312" s="195">
        <f>VLOOKUP($F312,別表３!$B$9:$I$14,6,FALSE)</f>
        <v>0</v>
      </c>
      <c r="I312" s="195">
        <f>VLOOKUP($F312,別表３!$B$9:$I$14,6,FALSE)</f>
        <v>0</v>
      </c>
      <c r="J312" s="195">
        <f>IF(F312=5,別表２!$E$2,0)</f>
        <v>0</v>
      </c>
      <c r="K312" s="195">
        <f>VLOOKUP($F312,別表３!$B$9:$I$14,4,FALSE)</f>
        <v>0</v>
      </c>
      <c r="L312" s="240" t="str">
        <f>IF(F312="","",VLOOKUP(F312,別表３!$B$9:$D$14,3,FALSE))</f>
        <v/>
      </c>
      <c r="M312" s="98"/>
      <c r="N312" s="98"/>
      <c r="O312" s="241">
        <f t="shared" ref="O312:O375" si="31">IF(J312=0,0,IF(M312="",J312,M312))+IF(N312="",K312,IF(L312&lt;=N312,L312,N312))+SUM(G312:I312)</f>
        <v>0</v>
      </c>
      <c r="P312" s="7">
        <f t="shared" si="30"/>
        <v>0</v>
      </c>
      <c r="Q312" s="7">
        <f t="shared" si="17"/>
        <v>0</v>
      </c>
      <c r="R312" s="7">
        <f t="shared" si="18"/>
        <v>0</v>
      </c>
      <c r="S312" s="7" t="str">
        <f t="shared" si="22"/>
        <v/>
      </c>
      <c r="T312" s="7" t="str">
        <f t="shared" si="21"/>
        <v/>
      </c>
    </row>
    <row r="313" spans="1:20" ht="15.95" hidden="1" customHeight="1">
      <c r="A313" s="239" t="s">
        <v>1457</v>
      </c>
      <c r="B313" s="105"/>
      <c r="C313" s="109"/>
      <c r="D313" s="109"/>
      <c r="E313" s="109"/>
      <c r="F313" s="109"/>
      <c r="G313" s="195">
        <f>VLOOKUP(E313,別表３!$B$9:$I$14,6,FALSE)</f>
        <v>0</v>
      </c>
      <c r="H313" s="195">
        <f>VLOOKUP($F313,別表３!$B$9:$I$14,6,FALSE)</f>
        <v>0</v>
      </c>
      <c r="I313" s="195">
        <f>VLOOKUP($F313,別表３!$B$9:$I$14,6,FALSE)</f>
        <v>0</v>
      </c>
      <c r="J313" s="195">
        <f>IF(F313=5,別表２!$E$2,0)</f>
        <v>0</v>
      </c>
      <c r="K313" s="195">
        <f>VLOOKUP($F313,別表３!$B$9:$I$14,4,FALSE)</f>
        <v>0</v>
      </c>
      <c r="L313" s="240" t="str">
        <f>IF(F313="","",VLOOKUP(F313,別表３!$B$9:$D$14,3,FALSE))</f>
        <v/>
      </c>
      <c r="M313" s="98"/>
      <c r="N313" s="98"/>
      <c r="O313" s="241">
        <f t="shared" si="31"/>
        <v>0</v>
      </c>
      <c r="P313" s="7">
        <f t="shared" si="30"/>
        <v>0</v>
      </c>
      <c r="Q313" s="7">
        <f t="shared" si="17"/>
        <v>0</v>
      </c>
      <c r="R313" s="7">
        <f t="shared" si="18"/>
        <v>0</v>
      </c>
      <c r="S313" s="7" t="str">
        <f t="shared" si="22"/>
        <v/>
      </c>
      <c r="T313" s="7" t="str">
        <f t="shared" si="21"/>
        <v/>
      </c>
    </row>
    <row r="314" spans="1:20" ht="15.95" hidden="1" customHeight="1">
      <c r="A314" s="239" t="s">
        <v>1458</v>
      </c>
      <c r="B314" s="105"/>
      <c r="C314" s="109"/>
      <c r="D314" s="109"/>
      <c r="E314" s="109"/>
      <c r="F314" s="109"/>
      <c r="G314" s="195">
        <f>VLOOKUP(E314,別表３!$B$9:$I$14,6,FALSE)</f>
        <v>0</v>
      </c>
      <c r="H314" s="195">
        <f>VLOOKUP($F314,別表３!$B$9:$I$14,6,FALSE)</f>
        <v>0</v>
      </c>
      <c r="I314" s="195">
        <f>VLOOKUP($F314,別表３!$B$9:$I$14,6,FALSE)</f>
        <v>0</v>
      </c>
      <c r="J314" s="195">
        <f>IF(F314=5,別表２!$E$2,0)</f>
        <v>0</v>
      </c>
      <c r="K314" s="195">
        <f>VLOOKUP($F314,別表３!$B$9:$I$14,4,FALSE)</f>
        <v>0</v>
      </c>
      <c r="L314" s="240" t="str">
        <f>IF(F314="","",VLOOKUP(F314,別表３!$B$9:$D$14,3,FALSE))</f>
        <v/>
      </c>
      <c r="M314" s="98"/>
      <c r="N314" s="98"/>
      <c r="O314" s="241">
        <f t="shared" si="31"/>
        <v>0</v>
      </c>
      <c r="P314" s="7">
        <f t="shared" si="30"/>
        <v>0</v>
      </c>
      <c r="Q314" s="7">
        <f t="shared" si="17"/>
        <v>0</v>
      </c>
      <c r="R314" s="7">
        <f t="shared" si="18"/>
        <v>0</v>
      </c>
      <c r="S314" s="7" t="str">
        <f t="shared" si="22"/>
        <v/>
      </c>
      <c r="T314" s="7" t="str">
        <f t="shared" si="21"/>
        <v/>
      </c>
    </row>
    <row r="315" spans="1:20" ht="15.95" hidden="1" customHeight="1">
      <c r="A315" s="239" t="s">
        <v>1459</v>
      </c>
      <c r="B315" s="105"/>
      <c r="C315" s="109"/>
      <c r="D315" s="109"/>
      <c r="E315" s="109"/>
      <c r="F315" s="109"/>
      <c r="G315" s="195">
        <f>VLOOKUP(E315,別表３!$B$9:$I$14,6,FALSE)</f>
        <v>0</v>
      </c>
      <c r="H315" s="195">
        <f>VLOOKUP($F315,別表３!$B$9:$I$14,6,FALSE)</f>
        <v>0</v>
      </c>
      <c r="I315" s="195">
        <f>VLOOKUP($F315,別表３!$B$9:$I$14,6,FALSE)</f>
        <v>0</v>
      </c>
      <c r="J315" s="195">
        <f>IF(F315=5,別表２!$E$2,0)</f>
        <v>0</v>
      </c>
      <c r="K315" s="195">
        <f>VLOOKUP($F315,別表３!$B$9:$I$14,4,FALSE)</f>
        <v>0</v>
      </c>
      <c r="L315" s="240" t="str">
        <f>IF(F315="","",VLOOKUP(F315,別表３!$B$9:$D$14,3,FALSE))</f>
        <v/>
      </c>
      <c r="M315" s="98"/>
      <c r="N315" s="98"/>
      <c r="O315" s="241">
        <f t="shared" si="31"/>
        <v>0</v>
      </c>
      <c r="P315" s="7">
        <f t="shared" si="30"/>
        <v>0</v>
      </c>
      <c r="Q315" s="7">
        <f t="shared" si="17"/>
        <v>0</v>
      </c>
      <c r="R315" s="7">
        <f t="shared" si="18"/>
        <v>0</v>
      </c>
      <c r="S315" s="7" t="str">
        <f t="shared" si="22"/>
        <v/>
      </c>
      <c r="T315" s="7" t="str">
        <f t="shared" si="21"/>
        <v/>
      </c>
    </row>
    <row r="316" spans="1:20" ht="15.95" hidden="1" customHeight="1">
      <c r="A316" s="239" t="s">
        <v>1460</v>
      </c>
      <c r="B316" s="105"/>
      <c r="C316" s="109"/>
      <c r="D316" s="109"/>
      <c r="E316" s="109"/>
      <c r="F316" s="109"/>
      <c r="G316" s="195">
        <f>VLOOKUP(E316,別表３!$B$9:$I$14,6,FALSE)</f>
        <v>0</v>
      </c>
      <c r="H316" s="195">
        <f>VLOOKUP($F316,別表３!$B$9:$I$14,6,FALSE)</f>
        <v>0</v>
      </c>
      <c r="I316" s="195">
        <f>VLOOKUP($F316,別表３!$B$9:$I$14,6,FALSE)</f>
        <v>0</v>
      </c>
      <c r="J316" s="195">
        <f>IF(F316=5,別表２!$E$2,0)</f>
        <v>0</v>
      </c>
      <c r="K316" s="195">
        <f>VLOOKUP($F316,別表３!$B$9:$I$14,4,FALSE)</f>
        <v>0</v>
      </c>
      <c r="L316" s="240" t="str">
        <f>IF(F316="","",VLOOKUP(F316,別表３!$B$9:$D$14,3,FALSE))</f>
        <v/>
      </c>
      <c r="M316" s="98"/>
      <c r="N316" s="98"/>
      <c r="O316" s="241">
        <f t="shared" si="31"/>
        <v>0</v>
      </c>
      <c r="P316" s="7">
        <f t="shared" si="30"/>
        <v>0</v>
      </c>
      <c r="Q316" s="7">
        <f t="shared" si="17"/>
        <v>0</v>
      </c>
      <c r="R316" s="7">
        <f t="shared" si="18"/>
        <v>0</v>
      </c>
      <c r="S316" s="7" t="str">
        <f t="shared" si="22"/>
        <v/>
      </c>
      <c r="T316" s="7" t="str">
        <f t="shared" si="21"/>
        <v/>
      </c>
    </row>
    <row r="317" spans="1:20" ht="15.95" hidden="1" customHeight="1">
      <c r="A317" s="239" t="s">
        <v>1461</v>
      </c>
      <c r="B317" s="105"/>
      <c r="C317" s="109"/>
      <c r="D317" s="109"/>
      <c r="E317" s="109"/>
      <c r="F317" s="109"/>
      <c r="G317" s="195">
        <f>VLOOKUP(E317,別表３!$B$9:$I$14,6,FALSE)</f>
        <v>0</v>
      </c>
      <c r="H317" s="195">
        <f>VLOOKUP($F317,別表３!$B$9:$I$14,6,FALSE)</f>
        <v>0</v>
      </c>
      <c r="I317" s="195">
        <f>VLOOKUP($F317,別表３!$B$9:$I$14,6,FALSE)</f>
        <v>0</v>
      </c>
      <c r="J317" s="195">
        <f>IF(F317=5,別表２!$E$2,0)</f>
        <v>0</v>
      </c>
      <c r="K317" s="195">
        <f>VLOOKUP($F317,別表３!$B$9:$I$14,4,FALSE)</f>
        <v>0</v>
      </c>
      <c r="L317" s="240" t="str">
        <f>IF(F317="","",VLOOKUP(F317,別表３!$B$9:$D$14,3,FALSE))</f>
        <v/>
      </c>
      <c r="M317" s="98"/>
      <c r="N317" s="98"/>
      <c r="O317" s="241">
        <f t="shared" si="31"/>
        <v>0</v>
      </c>
      <c r="P317" s="7">
        <f t="shared" si="30"/>
        <v>0</v>
      </c>
      <c r="Q317" s="7">
        <f t="shared" si="17"/>
        <v>0</v>
      </c>
      <c r="R317" s="7">
        <f t="shared" si="18"/>
        <v>0</v>
      </c>
      <c r="S317" s="7" t="str">
        <f t="shared" si="22"/>
        <v/>
      </c>
      <c r="T317" s="7" t="str">
        <f t="shared" si="21"/>
        <v/>
      </c>
    </row>
    <row r="318" spans="1:20" ht="15.95" hidden="1" customHeight="1">
      <c r="A318" s="239" t="s">
        <v>1462</v>
      </c>
      <c r="B318" s="105"/>
      <c r="C318" s="108"/>
      <c r="D318" s="108"/>
      <c r="E318" s="109"/>
      <c r="F318" s="109"/>
      <c r="G318" s="195">
        <f>VLOOKUP(E318,別表３!$B$9:$I$14,6,FALSE)</f>
        <v>0</v>
      </c>
      <c r="H318" s="195">
        <f>VLOOKUP($F318,別表３!$B$9:$I$14,6,FALSE)</f>
        <v>0</v>
      </c>
      <c r="I318" s="195">
        <f>VLOOKUP($F318,別表３!$B$9:$I$14,6,FALSE)</f>
        <v>0</v>
      </c>
      <c r="J318" s="195">
        <f>IF(F318=5,別表２!$E$2,0)</f>
        <v>0</v>
      </c>
      <c r="K318" s="195">
        <f>VLOOKUP($F318,別表３!$B$9:$I$14,4,FALSE)</f>
        <v>0</v>
      </c>
      <c r="L318" s="240" t="str">
        <f>IF(F318="","",VLOOKUP(F318,別表３!$B$9:$D$14,3,FALSE))</f>
        <v/>
      </c>
      <c r="M318" s="98"/>
      <c r="N318" s="98"/>
      <c r="O318" s="241">
        <f t="shared" si="31"/>
        <v>0</v>
      </c>
      <c r="P318" s="7">
        <f t="shared" si="30"/>
        <v>0</v>
      </c>
      <c r="Q318" s="7">
        <f t="shared" si="17"/>
        <v>0</v>
      </c>
      <c r="R318" s="7">
        <f t="shared" si="18"/>
        <v>0</v>
      </c>
      <c r="S318" s="7" t="str">
        <f t="shared" si="22"/>
        <v/>
      </c>
      <c r="T318" s="7" t="str">
        <f t="shared" si="21"/>
        <v/>
      </c>
    </row>
    <row r="319" spans="1:20" ht="15.95" hidden="1" customHeight="1">
      <c r="A319" s="239" t="s">
        <v>1463</v>
      </c>
      <c r="B319" s="105"/>
      <c r="C319" s="108"/>
      <c r="D319" s="108"/>
      <c r="E319" s="109"/>
      <c r="F319" s="109"/>
      <c r="G319" s="195">
        <f>VLOOKUP(E319,別表３!$B$9:$I$14,6,FALSE)</f>
        <v>0</v>
      </c>
      <c r="H319" s="195">
        <f>VLOOKUP($F319,別表３!$B$9:$I$14,6,FALSE)</f>
        <v>0</v>
      </c>
      <c r="I319" s="195">
        <f>VLOOKUP($F319,別表３!$B$9:$I$14,6,FALSE)</f>
        <v>0</v>
      </c>
      <c r="J319" s="195">
        <f>IF(F319=5,別表２!$E$2,0)</f>
        <v>0</v>
      </c>
      <c r="K319" s="195">
        <f>VLOOKUP($F319,別表３!$B$9:$I$14,4,FALSE)</f>
        <v>0</v>
      </c>
      <c r="L319" s="240" t="str">
        <f>IF(F319="","",VLOOKUP(F319,別表３!$B$9:$D$14,3,FALSE))</f>
        <v/>
      </c>
      <c r="M319" s="98"/>
      <c r="N319" s="98"/>
      <c r="O319" s="241">
        <f t="shared" si="31"/>
        <v>0</v>
      </c>
      <c r="P319" s="7">
        <f t="shared" si="30"/>
        <v>0</v>
      </c>
      <c r="Q319" s="7">
        <f t="shared" si="17"/>
        <v>0</v>
      </c>
      <c r="R319" s="7">
        <f t="shared" si="18"/>
        <v>0</v>
      </c>
      <c r="S319" s="7" t="str">
        <f t="shared" si="22"/>
        <v/>
      </c>
      <c r="T319" s="7" t="str">
        <f t="shared" si="21"/>
        <v/>
      </c>
    </row>
    <row r="320" spans="1:20" ht="15.95" hidden="1" customHeight="1">
      <c r="A320" s="239" t="s">
        <v>1464</v>
      </c>
      <c r="B320" s="105"/>
      <c r="C320" s="108"/>
      <c r="D320" s="108"/>
      <c r="E320" s="109"/>
      <c r="F320" s="109"/>
      <c r="G320" s="195">
        <f>VLOOKUP(E320,別表３!$B$9:$I$14,6,FALSE)</f>
        <v>0</v>
      </c>
      <c r="H320" s="195">
        <f>VLOOKUP($F320,別表３!$B$9:$I$14,6,FALSE)</f>
        <v>0</v>
      </c>
      <c r="I320" s="195">
        <f>VLOOKUP($F320,別表３!$B$9:$I$14,6,FALSE)</f>
        <v>0</v>
      </c>
      <c r="J320" s="195">
        <f>IF(F320=5,別表２!$E$2,0)</f>
        <v>0</v>
      </c>
      <c r="K320" s="195">
        <f>VLOOKUP($F320,別表３!$B$9:$I$14,4,FALSE)</f>
        <v>0</v>
      </c>
      <c r="L320" s="240" t="str">
        <f>IF(F320="","",VLOOKUP(F320,別表３!$B$9:$D$14,3,FALSE))</f>
        <v/>
      </c>
      <c r="M320" s="98"/>
      <c r="N320" s="98"/>
      <c r="O320" s="241">
        <f t="shared" si="31"/>
        <v>0</v>
      </c>
      <c r="P320" s="7">
        <f t="shared" si="30"/>
        <v>0</v>
      </c>
      <c r="Q320" s="7">
        <f t="shared" si="17"/>
        <v>0</v>
      </c>
      <c r="R320" s="7">
        <f t="shared" si="18"/>
        <v>0</v>
      </c>
      <c r="S320" s="7" t="str">
        <f t="shared" si="22"/>
        <v/>
      </c>
      <c r="T320" s="7" t="str">
        <f t="shared" si="21"/>
        <v/>
      </c>
    </row>
    <row r="321" spans="1:20" ht="15.95" hidden="1" customHeight="1">
      <c r="A321" s="239" t="s">
        <v>1465</v>
      </c>
      <c r="B321" s="105"/>
      <c r="C321" s="108"/>
      <c r="D321" s="108"/>
      <c r="E321" s="109"/>
      <c r="F321" s="109"/>
      <c r="G321" s="195">
        <f>VLOOKUP(E321,別表３!$B$9:$I$14,6,FALSE)</f>
        <v>0</v>
      </c>
      <c r="H321" s="195">
        <f>VLOOKUP($F321,別表３!$B$9:$I$14,6,FALSE)</f>
        <v>0</v>
      </c>
      <c r="I321" s="195">
        <f>VLOOKUP($F321,別表３!$B$9:$I$14,6,FALSE)</f>
        <v>0</v>
      </c>
      <c r="J321" s="195">
        <f>IF(F321=5,別表２!$E$2,0)</f>
        <v>0</v>
      </c>
      <c r="K321" s="195">
        <f>VLOOKUP($F321,別表３!$B$9:$I$14,4,FALSE)</f>
        <v>0</v>
      </c>
      <c r="L321" s="240" t="str">
        <f>IF(F321="","",VLOOKUP(F321,別表３!$B$9:$D$14,3,FALSE))</f>
        <v/>
      </c>
      <c r="M321" s="98"/>
      <c r="N321" s="98"/>
      <c r="O321" s="241">
        <f t="shared" si="31"/>
        <v>0</v>
      </c>
      <c r="P321" s="7">
        <f t="shared" si="30"/>
        <v>0</v>
      </c>
      <c r="Q321" s="7">
        <f t="shared" si="17"/>
        <v>0</v>
      </c>
      <c r="R321" s="7">
        <f t="shared" si="18"/>
        <v>0</v>
      </c>
      <c r="S321" s="7" t="str">
        <f t="shared" si="22"/>
        <v/>
      </c>
      <c r="T321" s="7" t="str">
        <f t="shared" si="21"/>
        <v/>
      </c>
    </row>
    <row r="322" spans="1:20" ht="15.95" hidden="1" customHeight="1">
      <c r="A322" s="239" t="s">
        <v>1466</v>
      </c>
      <c r="B322" s="105"/>
      <c r="C322" s="108"/>
      <c r="D322" s="108"/>
      <c r="E322" s="109"/>
      <c r="F322" s="109"/>
      <c r="G322" s="195">
        <f>VLOOKUP(E322,別表３!$B$9:$I$14,6,FALSE)</f>
        <v>0</v>
      </c>
      <c r="H322" s="195">
        <f>VLOOKUP($F322,別表３!$B$9:$I$14,6,FALSE)</f>
        <v>0</v>
      </c>
      <c r="I322" s="195">
        <f>VLOOKUP($F322,別表３!$B$9:$I$14,6,FALSE)</f>
        <v>0</v>
      </c>
      <c r="J322" s="195">
        <f>IF(F322=5,別表２!$E$2,0)</f>
        <v>0</v>
      </c>
      <c r="K322" s="195">
        <f>VLOOKUP($F322,別表３!$B$9:$I$14,4,FALSE)</f>
        <v>0</v>
      </c>
      <c r="L322" s="240" t="str">
        <f>IF(F322="","",VLOOKUP(F322,別表３!$B$9:$D$14,3,FALSE))</f>
        <v/>
      </c>
      <c r="M322" s="98"/>
      <c r="N322" s="98"/>
      <c r="O322" s="241">
        <f t="shared" si="31"/>
        <v>0</v>
      </c>
      <c r="P322" s="7">
        <f t="shared" si="30"/>
        <v>0</v>
      </c>
      <c r="Q322" s="7">
        <f t="shared" si="17"/>
        <v>0</v>
      </c>
      <c r="R322" s="7">
        <f t="shared" si="18"/>
        <v>0</v>
      </c>
      <c r="S322" s="7" t="str">
        <f t="shared" si="22"/>
        <v/>
      </c>
      <c r="T322" s="7" t="str">
        <f t="shared" si="21"/>
        <v/>
      </c>
    </row>
    <row r="323" spans="1:20" ht="15.95" hidden="1" customHeight="1">
      <c r="A323" s="239" t="s">
        <v>1467</v>
      </c>
      <c r="B323" s="105"/>
      <c r="C323" s="108"/>
      <c r="D323" s="108"/>
      <c r="E323" s="109"/>
      <c r="F323" s="109"/>
      <c r="G323" s="195">
        <f>VLOOKUP(E323,別表３!$B$9:$I$14,6,FALSE)</f>
        <v>0</v>
      </c>
      <c r="H323" s="195">
        <f>VLOOKUP($F323,別表３!$B$9:$I$14,6,FALSE)</f>
        <v>0</v>
      </c>
      <c r="I323" s="195">
        <f>VLOOKUP($F323,別表３!$B$9:$I$14,6,FALSE)</f>
        <v>0</v>
      </c>
      <c r="J323" s="195">
        <f>IF(F323=5,別表２!$E$2,0)</f>
        <v>0</v>
      </c>
      <c r="K323" s="195">
        <f>VLOOKUP($F323,別表３!$B$9:$I$14,4,FALSE)</f>
        <v>0</v>
      </c>
      <c r="L323" s="240" t="str">
        <f>IF(F323="","",VLOOKUP(F323,別表３!$B$9:$D$14,3,FALSE))</f>
        <v/>
      </c>
      <c r="M323" s="98"/>
      <c r="N323" s="98"/>
      <c r="O323" s="241">
        <f t="shared" si="31"/>
        <v>0</v>
      </c>
      <c r="P323" s="7">
        <f t="shared" si="30"/>
        <v>0</v>
      </c>
      <c r="Q323" s="7">
        <f t="shared" si="17"/>
        <v>0</v>
      </c>
      <c r="R323" s="7">
        <f t="shared" si="18"/>
        <v>0</v>
      </c>
      <c r="S323" s="7" t="str">
        <f t="shared" si="22"/>
        <v/>
      </c>
      <c r="T323" s="7" t="str">
        <f t="shared" si="21"/>
        <v/>
      </c>
    </row>
    <row r="324" spans="1:20" ht="15.95" hidden="1" customHeight="1">
      <c r="A324" s="239" t="s">
        <v>1468</v>
      </c>
      <c r="B324" s="105"/>
      <c r="C324" s="108"/>
      <c r="D324" s="108"/>
      <c r="E324" s="109"/>
      <c r="F324" s="109"/>
      <c r="G324" s="195">
        <f>VLOOKUP(E324,別表３!$B$9:$I$14,6,FALSE)</f>
        <v>0</v>
      </c>
      <c r="H324" s="195">
        <f>VLOOKUP($F324,別表３!$B$9:$I$14,6,FALSE)</f>
        <v>0</v>
      </c>
      <c r="I324" s="195">
        <f>VLOOKUP($F324,別表３!$B$9:$I$14,6,FALSE)</f>
        <v>0</v>
      </c>
      <c r="J324" s="195">
        <f>IF(F324=5,別表２!$E$2,0)</f>
        <v>0</v>
      </c>
      <c r="K324" s="195">
        <f>VLOOKUP($F324,別表３!$B$9:$I$14,4,FALSE)</f>
        <v>0</v>
      </c>
      <c r="L324" s="240" t="str">
        <f>IF(F324="","",VLOOKUP(F324,別表３!$B$9:$D$14,3,FALSE))</f>
        <v/>
      </c>
      <c r="M324" s="98"/>
      <c r="N324" s="98"/>
      <c r="O324" s="241">
        <f t="shared" si="31"/>
        <v>0</v>
      </c>
      <c r="P324" s="7">
        <f>IF(E324=5,G324,0)</f>
        <v>0</v>
      </c>
      <c r="Q324" s="7">
        <f t="shared" si="17"/>
        <v>0</v>
      </c>
      <c r="R324" s="7">
        <f t="shared" si="18"/>
        <v>0</v>
      </c>
      <c r="S324" s="7" t="str">
        <f t="shared" si="22"/>
        <v/>
      </c>
      <c r="T324" s="7" t="str">
        <f t="shared" si="21"/>
        <v/>
      </c>
    </row>
    <row r="325" spans="1:20" s="223" customFormat="1" ht="15.95" hidden="1" customHeight="1">
      <c r="A325" s="239" t="s">
        <v>1469</v>
      </c>
      <c r="B325" s="105"/>
      <c r="C325" s="108"/>
      <c r="D325" s="108"/>
      <c r="E325" s="109"/>
      <c r="F325" s="109"/>
      <c r="G325" s="195">
        <f>VLOOKUP(E325,別表３!$B$9:$I$14,6,FALSE)</f>
        <v>0</v>
      </c>
      <c r="H325" s="195">
        <f>VLOOKUP($F325,別表３!$B$9:$I$14,6,FALSE)</f>
        <v>0</v>
      </c>
      <c r="I325" s="195">
        <f>VLOOKUP($F325,別表３!$B$9:$I$14,6,FALSE)</f>
        <v>0</v>
      </c>
      <c r="J325" s="195">
        <f>IF(F325=5,別表２!$E$2,0)</f>
        <v>0</v>
      </c>
      <c r="K325" s="195">
        <f>VLOOKUP($F325,別表３!$B$9:$I$14,4,FALSE)</f>
        <v>0</v>
      </c>
      <c r="L325" s="240" t="str">
        <f>IF(F325="","",VLOOKUP(F325,別表３!$B$9:$D$14,3,FALSE))</f>
        <v/>
      </c>
      <c r="M325" s="98"/>
      <c r="N325" s="98"/>
      <c r="O325" s="241">
        <f t="shared" si="31"/>
        <v>0</v>
      </c>
      <c r="P325" s="7">
        <f t="shared" ref="P325:P345" si="32">IF(E325=5,G325,0)</f>
        <v>0</v>
      </c>
      <c r="Q325" s="7">
        <f t="shared" si="17"/>
        <v>0</v>
      </c>
      <c r="R325" s="7">
        <f t="shared" si="18"/>
        <v>0</v>
      </c>
      <c r="S325" s="7" t="str">
        <f t="shared" si="22"/>
        <v/>
      </c>
      <c r="T325" s="7" t="str">
        <f t="shared" si="21"/>
        <v/>
      </c>
    </row>
    <row r="326" spans="1:20" s="223" customFormat="1" ht="15.95" hidden="1" customHeight="1">
      <c r="A326" s="239" t="s">
        <v>1470</v>
      </c>
      <c r="B326" s="105"/>
      <c r="C326" s="108"/>
      <c r="D326" s="108"/>
      <c r="E326" s="109"/>
      <c r="F326" s="109"/>
      <c r="G326" s="195">
        <f>VLOOKUP(E326,別表３!$B$9:$I$14,6,FALSE)</f>
        <v>0</v>
      </c>
      <c r="H326" s="195">
        <f>VLOOKUP($F326,別表３!$B$9:$I$14,6,FALSE)</f>
        <v>0</v>
      </c>
      <c r="I326" s="195">
        <f>VLOOKUP($F326,別表３!$B$9:$I$14,6,FALSE)</f>
        <v>0</v>
      </c>
      <c r="J326" s="195">
        <f>IF(F326=5,別表２!$E$2,0)</f>
        <v>0</v>
      </c>
      <c r="K326" s="195">
        <f>VLOOKUP($F326,別表３!$B$9:$I$14,4,FALSE)</f>
        <v>0</v>
      </c>
      <c r="L326" s="240" t="str">
        <f>IF(F326="","",VLOOKUP(F326,別表３!$B$9:$D$14,3,FALSE))</f>
        <v/>
      </c>
      <c r="M326" s="98"/>
      <c r="N326" s="98"/>
      <c r="O326" s="241">
        <f t="shared" si="31"/>
        <v>0</v>
      </c>
      <c r="P326" s="7">
        <f t="shared" si="32"/>
        <v>0</v>
      </c>
      <c r="Q326" s="7">
        <f t="shared" si="17"/>
        <v>0</v>
      </c>
      <c r="R326" s="7">
        <f t="shared" si="18"/>
        <v>0</v>
      </c>
      <c r="S326" s="7" t="str">
        <f t="shared" si="22"/>
        <v/>
      </c>
      <c r="T326" s="7" t="str">
        <f t="shared" si="21"/>
        <v/>
      </c>
    </row>
    <row r="327" spans="1:20" s="223" customFormat="1" ht="15.95" hidden="1" customHeight="1">
      <c r="A327" s="239" t="s">
        <v>1471</v>
      </c>
      <c r="B327" s="105"/>
      <c r="C327" s="110"/>
      <c r="D327" s="110"/>
      <c r="E327" s="108"/>
      <c r="F327" s="108"/>
      <c r="G327" s="195">
        <f>VLOOKUP(E327,別表３!$B$9:$I$14,6,FALSE)</f>
        <v>0</v>
      </c>
      <c r="H327" s="195">
        <f>VLOOKUP($F327,別表３!$B$9:$I$14,6,FALSE)</f>
        <v>0</v>
      </c>
      <c r="I327" s="195">
        <f>VLOOKUP($F327,別表３!$B$9:$I$14,6,FALSE)</f>
        <v>0</v>
      </c>
      <c r="J327" s="195">
        <f>IF(F327=5,別表２!$E$2,0)</f>
        <v>0</v>
      </c>
      <c r="K327" s="195">
        <f>VLOOKUP($F327,別表３!$B$9:$I$14,4,FALSE)</f>
        <v>0</v>
      </c>
      <c r="L327" s="240" t="str">
        <f>IF(F327="","",VLOOKUP(F327,別表３!$B$9:$D$14,3,FALSE))</f>
        <v/>
      </c>
      <c r="M327" s="98"/>
      <c r="N327" s="98"/>
      <c r="O327" s="241">
        <f t="shared" si="31"/>
        <v>0</v>
      </c>
      <c r="P327" s="7">
        <f t="shared" si="32"/>
        <v>0</v>
      </c>
      <c r="Q327" s="7">
        <f t="shared" si="17"/>
        <v>0</v>
      </c>
      <c r="R327" s="7">
        <f t="shared" si="18"/>
        <v>0</v>
      </c>
      <c r="S327" s="7" t="str">
        <f t="shared" si="22"/>
        <v/>
      </c>
      <c r="T327" s="7" t="str">
        <f t="shared" si="21"/>
        <v/>
      </c>
    </row>
    <row r="328" spans="1:20" s="223" customFormat="1" ht="15.95" hidden="1" customHeight="1">
      <c r="A328" s="239" t="s">
        <v>1472</v>
      </c>
      <c r="B328" s="105"/>
      <c r="C328" s="108"/>
      <c r="D328" s="108"/>
      <c r="E328" s="108"/>
      <c r="F328" s="108"/>
      <c r="G328" s="195">
        <f>VLOOKUP(E328,別表３!$B$9:$I$14,6,FALSE)</f>
        <v>0</v>
      </c>
      <c r="H328" s="195">
        <f>VLOOKUP($F328,別表３!$B$9:$I$14,6,FALSE)</f>
        <v>0</v>
      </c>
      <c r="I328" s="195">
        <f>VLOOKUP($F328,別表３!$B$9:$I$14,6,FALSE)</f>
        <v>0</v>
      </c>
      <c r="J328" s="195">
        <f>IF(F328=5,別表２!$E$2,0)</f>
        <v>0</v>
      </c>
      <c r="K328" s="195">
        <f>VLOOKUP($F328,別表３!$B$9:$I$14,4,FALSE)</f>
        <v>0</v>
      </c>
      <c r="L328" s="240" t="str">
        <f>IF(F328="","",VLOOKUP(F328,別表３!$B$9:$D$14,3,FALSE))</f>
        <v/>
      </c>
      <c r="M328" s="98"/>
      <c r="N328" s="98"/>
      <c r="O328" s="241">
        <f t="shared" si="31"/>
        <v>0</v>
      </c>
      <c r="P328" s="7">
        <f t="shared" si="32"/>
        <v>0</v>
      </c>
      <c r="Q328" s="7">
        <f t="shared" si="17"/>
        <v>0</v>
      </c>
      <c r="R328" s="7">
        <f t="shared" si="18"/>
        <v>0</v>
      </c>
      <c r="S328" s="7" t="str">
        <f t="shared" si="22"/>
        <v/>
      </c>
      <c r="T328" s="7" t="str">
        <f t="shared" si="21"/>
        <v/>
      </c>
    </row>
    <row r="329" spans="1:20" ht="15.95" hidden="1" customHeight="1">
      <c r="A329" s="239" t="s">
        <v>1473</v>
      </c>
      <c r="B329" s="105"/>
      <c r="C329" s="108"/>
      <c r="D329" s="108"/>
      <c r="E329" s="109"/>
      <c r="F329" s="109"/>
      <c r="G329" s="195">
        <f>VLOOKUP(E329,別表３!$B$9:$I$14,6,FALSE)</f>
        <v>0</v>
      </c>
      <c r="H329" s="195">
        <f>VLOOKUP($F329,別表３!$B$9:$I$14,6,FALSE)</f>
        <v>0</v>
      </c>
      <c r="I329" s="195">
        <f>VLOOKUP($F329,別表３!$B$9:$I$14,6,FALSE)</f>
        <v>0</v>
      </c>
      <c r="J329" s="195">
        <f>IF(F329=5,別表２!$E$2,0)</f>
        <v>0</v>
      </c>
      <c r="K329" s="195">
        <f>VLOOKUP($F329,別表３!$B$9:$I$14,4,FALSE)</f>
        <v>0</v>
      </c>
      <c r="L329" s="240" t="str">
        <f>IF(F329="","",VLOOKUP(F329,別表３!$B$9:$D$14,3,FALSE))</f>
        <v/>
      </c>
      <c r="M329" s="98"/>
      <c r="N329" s="98"/>
      <c r="O329" s="241">
        <f t="shared" si="31"/>
        <v>0</v>
      </c>
      <c r="P329" s="7">
        <f t="shared" si="32"/>
        <v>0</v>
      </c>
      <c r="Q329" s="7">
        <f t="shared" si="17"/>
        <v>0</v>
      </c>
      <c r="R329" s="7">
        <f t="shared" si="18"/>
        <v>0</v>
      </c>
      <c r="S329" s="7" t="str">
        <f t="shared" si="22"/>
        <v/>
      </c>
      <c r="T329" s="7" t="str">
        <f t="shared" si="21"/>
        <v/>
      </c>
    </row>
    <row r="330" spans="1:20" ht="15.95" hidden="1" customHeight="1">
      <c r="A330" s="239" t="s">
        <v>1474</v>
      </c>
      <c r="B330" s="105"/>
      <c r="C330" s="108"/>
      <c r="D330" s="108"/>
      <c r="E330" s="109"/>
      <c r="F330" s="109"/>
      <c r="G330" s="195">
        <f>VLOOKUP(E330,別表３!$B$9:$I$14,6,FALSE)</f>
        <v>0</v>
      </c>
      <c r="H330" s="195">
        <f>VLOOKUP($F330,別表３!$B$9:$I$14,6,FALSE)</f>
        <v>0</v>
      </c>
      <c r="I330" s="195">
        <f>VLOOKUP($F330,別表３!$B$9:$I$14,6,FALSE)</f>
        <v>0</v>
      </c>
      <c r="J330" s="195">
        <f>IF(F330=5,別表２!$E$2,0)</f>
        <v>0</v>
      </c>
      <c r="K330" s="195">
        <f>VLOOKUP($F330,別表３!$B$9:$I$14,4,FALSE)</f>
        <v>0</v>
      </c>
      <c r="L330" s="240" t="str">
        <f>IF(F330="","",VLOOKUP(F330,別表３!$B$9:$D$14,3,FALSE))</f>
        <v/>
      </c>
      <c r="M330" s="98"/>
      <c r="N330" s="98"/>
      <c r="O330" s="241">
        <f t="shared" si="31"/>
        <v>0</v>
      </c>
      <c r="P330" s="7">
        <f t="shared" si="32"/>
        <v>0</v>
      </c>
      <c r="Q330" s="7">
        <f t="shared" si="17"/>
        <v>0</v>
      </c>
      <c r="R330" s="7">
        <f t="shared" si="18"/>
        <v>0</v>
      </c>
      <c r="S330" s="7" t="str">
        <f t="shared" si="22"/>
        <v/>
      </c>
      <c r="T330" s="7" t="str">
        <f t="shared" si="21"/>
        <v/>
      </c>
    </row>
    <row r="331" spans="1:20" ht="15.95" hidden="1" customHeight="1">
      <c r="A331" s="239" t="s">
        <v>1475</v>
      </c>
      <c r="B331" s="105"/>
      <c r="C331" s="108"/>
      <c r="D331" s="108"/>
      <c r="E331" s="109"/>
      <c r="F331" s="109"/>
      <c r="G331" s="195">
        <f>VLOOKUP(E331,別表３!$B$9:$I$14,6,FALSE)</f>
        <v>0</v>
      </c>
      <c r="H331" s="195">
        <f>VLOOKUP($F331,別表３!$B$9:$I$14,6,FALSE)</f>
        <v>0</v>
      </c>
      <c r="I331" s="195">
        <f>VLOOKUP($F331,別表３!$B$9:$I$14,6,FALSE)</f>
        <v>0</v>
      </c>
      <c r="J331" s="195">
        <f>IF(F331=5,別表２!$E$2,0)</f>
        <v>0</v>
      </c>
      <c r="K331" s="195">
        <f>VLOOKUP($F331,別表３!$B$9:$I$14,4,FALSE)</f>
        <v>0</v>
      </c>
      <c r="L331" s="240" t="str">
        <f>IF(F331="","",VLOOKUP(F331,別表３!$B$9:$D$14,3,FALSE))</f>
        <v/>
      </c>
      <c r="M331" s="98"/>
      <c r="N331" s="98"/>
      <c r="O331" s="241">
        <f t="shared" si="31"/>
        <v>0</v>
      </c>
      <c r="P331" s="7">
        <f t="shared" si="32"/>
        <v>0</v>
      </c>
      <c r="Q331" s="7">
        <f t="shared" si="17"/>
        <v>0</v>
      </c>
      <c r="R331" s="7">
        <f t="shared" si="18"/>
        <v>0</v>
      </c>
      <c r="S331" s="7" t="str">
        <f t="shared" si="22"/>
        <v/>
      </c>
      <c r="T331" s="7" t="str">
        <f t="shared" si="21"/>
        <v/>
      </c>
    </row>
    <row r="332" spans="1:20" ht="15.95" hidden="1" customHeight="1">
      <c r="A332" s="239" t="s">
        <v>1476</v>
      </c>
      <c r="B332" s="105"/>
      <c r="C332" s="108"/>
      <c r="D332" s="108"/>
      <c r="E332" s="109"/>
      <c r="F332" s="109"/>
      <c r="G332" s="195">
        <f>VLOOKUP(E332,別表３!$B$9:$I$14,6,FALSE)</f>
        <v>0</v>
      </c>
      <c r="H332" s="195">
        <f>VLOOKUP($F332,別表３!$B$9:$I$14,6,FALSE)</f>
        <v>0</v>
      </c>
      <c r="I332" s="195">
        <f>VLOOKUP($F332,別表３!$B$9:$I$14,6,FALSE)</f>
        <v>0</v>
      </c>
      <c r="J332" s="195">
        <f>IF(F332=5,別表２!$E$2,0)</f>
        <v>0</v>
      </c>
      <c r="K332" s="195">
        <f>VLOOKUP($F332,別表３!$B$9:$I$14,4,FALSE)</f>
        <v>0</v>
      </c>
      <c r="L332" s="240" t="str">
        <f>IF(F332="","",VLOOKUP(F332,別表３!$B$9:$D$14,3,FALSE))</f>
        <v/>
      </c>
      <c r="M332" s="98"/>
      <c r="N332" s="98"/>
      <c r="O332" s="241">
        <f t="shared" si="31"/>
        <v>0</v>
      </c>
      <c r="P332" s="7">
        <f t="shared" si="32"/>
        <v>0</v>
      </c>
      <c r="Q332" s="7">
        <f t="shared" si="17"/>
        <v>0</v>
      </c>
      <c r="R332" s="7">
        <f t="shared" si="18"/>
        <v>0</v>
      </c>
      <c r="S332" s="7" t="str">
        <f t="shared" si="22"/>
        <v/>
      </c>
      <c r="T332" s="7" t="str">
        <f t="shared" si="21"/>
        <v/>
      </c>
    </row>
    <row r="333" spans="1:20" ht="15.95" hidden="1" customHeight="1">
      <c r="A333" s="239" t="s">
        <v>1477</v>
      </c>
      <c r="B333" s="105"/>
      <c r="C333" s="108"/>
      <c r="D333" s="108"/>
      <c r="E333" s="109"/>
      <c r="F333" s="109"/>
      <c r="G333" s="195">
        <f>VLOOKUP(E333,別表３!$B$9:$I$14,6,FALSE)</f>
        <v>0</v>
      </c>
      <c r="H333" s="195">
        <f>VLOOKUP($F333,別表３!$B$9:$I$14,6,FALSE)</f>
        <v>0</v>
      </c>
      <c r="I333" s="195">
        <f>VLOOKUP($F333,別表３!$B$9:$I$14,6,FALSE)</f>
        <v>0</v>
      </c>
      <c r="J333" s="195">
        <f>IF(F333=5,別表２!$E$2,0)</f>
        <v>0</v>
      </c>
      <c r="K333" s="195">
        <f>VLOOKUP($F333,別表３!$B$9:$I$14,4,FALSE)</f>
        <v>0</v>
      </c>
      <c r="L333" s="240" t="str">
        <f>IF(F333="","",VLOOKUP(F333,別表３!$B$9:$D$14,3,FALSE))</f>
        <v/>
      </c>
      <c r="M333" s="98"/>
      <c r="N333" s="98"/>
      <c r="O333" s="241">
        <f t="shared" si="31"/>
        <v>0</v>
      </c>
      <c r="P333" s="7">
        <f t="shared" si="32"/>
        <v>0</v>
      </c>
      <c r="Q333" s="7">
        <f t="shared" si="17"/>
        <v>0</v>
      </c>
      <c r="R333" s="7">
        <f t="shared" si="18"/>
        <v>0</v>
      </c>
      <c r="S333" s="7" t="str">
        <f t="shared" si="22"/>
        <v/>
      </c>
      <c r="T333" s="7" t="str">
        <f t="shared" si="21"/>
        <v/>
      </c>
    </row>
    <row r="334" spans="1:20" ht="15.95" hidden="1" customHeight="1">
      <c r="A334" s="239" t="s">
        <v>1478</v>
      </c>
      <c r="B334" s="105"/>
      <c r="C334" s="108"/>
      <c r="D334" s="108"/>
      <c r="E334" s="109"/>
      <c r="F334" s="109"/>
      <c r="G334" s="195">
        <f>VLOOKUP(E334,別表３!$B$9:$I$14,6,FALSE)</f>
        <v>0</v>
      </c>
      <c r="H334" s="195">
        <f>VLOOKUP($F334,別表３!$B$9:$I$14,6,FALSE)</f>
        <v>0</v>
      </c>
      <c r="I334" s="195">
        <f>VLOOKUP($F334,別表３!$B$9:$I$14,6,FALSE)</f>
        <v>0</v>
      </c>
      <c r="J334" s="195">
        <f>IF(F334=5,別表２!$E$2,0)</f>
        <v>0</v>
      </c>
      <c r="K334" s="195">
        <f>VLOOKUP($F334,別表３!$B$9:$I$14,4,FALSE)</f>
        <v>0</v>
      </c>
      <c r="L334" s="240" t="str">
        <f>IF(F334="","",VLOOKUP(F334,別表３!$B$9:$D$14,3,FALSE))</f>
        <v/>
      </c>
      <c r="M334" s="98"/>
      <c r="N334" s="98"/>
      <c r="O334" s="241">
        <f t="shared" si="31"/>
        <v>0</v>
      </c>
      <c r="P334" s="7">
        <f t="shared" si="32"/>
        <v>0</v>
      </c>
      <c r="Q334" s="7">
        <f t="shared" si="17"/>
        <v>0</v>
      </c>
      <c r="R334" s="7">
        <f t="shared" si="18"/>
        <v>0</v>
      </c>
      <c r="S334" s="7" t="str">
        <f t="shared" si="22"/>
        <v/>
      </c>
      <c r="T334" s="7" t="str">
        <f t="shared" si="21"/>
        <v/>
      </c>
    </row>
    <row r="335" spans="1:20" ht="15.95" hidden="1" customHeight="1">
      <c r="A335" s="239" t="s">
        <v>1479</v>
      </c>
      <c r="B335" s="105"/>
      <c r="C335" s="109"/>
      <c r="D335" s="109"/>
      <c r="E335" s="109"/>
      <c r="F335" s="109"/>
      <c r="G335" s="195">
        <f>VLOOKUP(E335,別表３!$B$9:$I$14,6,FALSE)</f>
        <v>0</v>
      </c>
      <c r="H335" s="195">
        <f>VLOOKUP($F335,別表３!$B$9:$I$14,6,FALSE)</f>
        <v>0</v>
      </c>
      <c r="I335" s="195">
        <f>VLOOKUP($F335,別表３!$B$9:$I$14,6,FALSE)</f>
        <v>0</v>
      </c>
      <c r="J335" s="195">
        <f>IF(F335=5,別表２!$E$2,0)</f>
        <v>0</v>
      </c>
      <c r="K335" s="195">
        <f>VLOOKUP($F335,別表３!$B$9:$I$14,4,FALSE)</f>
        <v>0</v>
      </c>
      <c r="L335" s="240" t="str">
        <f>IF(F335="","",VLOOKUP(F335,別表３!$B$9:$D$14,3,FALSE))</f>
        <v/>
      </c>
      <c r="M335" s="98"/>
      <c r="N335" s="98"/>
      <c r="O335" s="241">
        <f t="shared" si="31"/>
        <v>0</v>
      </c>
      <c r="P335" s="7">
        <f t="shared" si="32"/>
        <v>0</v>
      </c>
      <c r="Q335" s="7">
        <f t="shared" si="17"/>
        <v>0</v>
      </c>
      <c r="R335" s="7">
        <f t="shared" si="18"/>
        <v>0</v>
      </c>
      <c r="S335" s="7" t="str">
        <f t="shared" si="22"/>
        <v/>
      </c>
      <c r="T335" s="7" t="str">
        <f t="shared" si="21"/>
        <v/>
      </c>
    </row>
    <row r="336" spans="1:20" ht="15.95" hidden="1" customHeight="1">
      <c r="A336" s="239" t="s">
        <v>1480</v>
      </c>
      <c r="B336" s="105"/>
      <c r="C336" s="109"/>
      <c r="D336" s="109"/>
      <c r="E336" s="109"/>
      <c r="F336" s="109"/>
      <c r="G336" s="195">
        <f>VLOOKUP(E336,別表３!$B$9:$I$14,6,FALSE)</f>
        <v>0</v>
      </c>
      <c r="H336" s="195">
        <f>VLOOKUP($F336,別表３!$B$9:$I$14,6,FALSE)</f>
        <v>0</v>
      </c>
      <c r="I336" s="195">
        <f>VLOOKUP($F336,別表３!$B$9:$I$14,6,FALSE)</f>
        <v>0</v>
      </c>
      <c r="J336" s="195">
        <f>IF(F336=5,別表２!$E$2,0)</f>
        <v>0</v>
      </c>
      <c r="K336" s="195">
        <f>VLOOKUP($F336,別表３!$B$9:$I$14,4,FALSE)</f>
        <v>0</v>
      </c>
      <c r="L336" s="240" t="str">
        <f>IF(F336="","",VLOOKUP(F336,別表３!$B$9:$D$14,3,FALSE))</f>
        <v/>
      </c>
      <c r="M336" s="98"/>
      <c r="N336" s="98"/>
      <c r="O336" s="241">
        <f t="shared" si="31"/>
        <v>0</v>
      </c>
      <c r="P336" s="7">
        <f t="shared" si="32"/>
        <v>0</v>
      </c>
      <c r="Q336" s="7">
        <f t="shared" si="17"/>
        <v>0</v>
      </c>
      <c r="R336" s="7">
        <f t="shared" si="18"/>
        <v>0</v>
      </c>
      <c r="S336" s="7" t="str">
        <f t="shared" si="22"/>
        <v/>
      </c>
      <c r="T336" s="7" t="str">
        <f t="shared" si="21"/>
        <v/>
      </c>
    </row>
    <row r="337" spans="1:20" ht="15.95" hidden="1" customHeight="1">
      <c r="A337" s="239" t="s">
        <v>1481</v>
      </c>
      <c r="B337" s="105"/>
      <c r="C337" s="109"/>
      <c r="D337" s="109"/>
      <c r="E337" s="109"/>
      <c r="F337" s="109"/>
      <c r="G337" s="195">
        <f>VLOOKUP(E337,別表３!$B$9:$I$14,6,FALSE)</f>
        <v>0</v>
      </c>
      <c r="H337" s="195">
        <f>VLOOKUP($F337,別表３!$B$9:$I$14,6,FALSE)</f>
        <v>0</v>
      </c>
      <c r="I337" s="195">
        <f>VLOOKUP($F337,別表３!$B$9:$I$14,6,FALSE)</f>
        <v>0</v>
      </c>
      <c r="J337" s="195">
        <f>IF(F337=5,別表２!$E$2,0)</f>
        <v>0</v>
      </c>
      <c r="K337" s="195">
        <f>VLOOKUP($F337,別表３!$B$9:$I$14,4,FALSE)</f>
        <v>0</v>
      </c>
      <c r="L337" s="240" t="str">
        <f>IF(F337="","",VLOOKUP(F337,別表３!$B$9:$D$14,3,FALSE))</f>
        <v/>
      </c>
      <c r="M337" s="98"/>
      <c r="N337" s="98"/>
      <c r="O337" s="241">
        <f t="shared" si="31"/>
        <v>0</v>
      </c>
      <c r="P337" s="7">
        <f t="shared" si="32"/>
        <v>0</v>
      </c>
      <c r="Q337" s="7">
        <f t="shared" si="17"/>
        <v>0</v>
      </c>
      <c r="R337" s="7">
        <f t="shared" si="18"/>
        <v>0</v>
      </c>
      <c r="S337" s="7" t="str">
        <f t="shared" si="22"/>
        <v/>
      </c>
      <c r="T337" s="7" t="str">
        <f t="shared" si="21"/>
        <v/>
      </c>
    </row>
    <row r="338" spans="1:20" ht="15.95" hidden="1" customHeight="1">
      <c r="A338" s="239" t="s">
        <v>1482</v>
      </c>
      <c r="B338" s="105"/>
      <c r="C338" s="109"/>
      <c r="D338" s="109"/>
      <c r="E338" s="109"/>
      <c r="F338" s="109"/>
      <c r="G338" s="195">
        <f>VLOOKUP(E338,別表３!$B$9:$I$14,6,FALSE)</f>
        <v>0</v>
      </c>
      <c r="H338" s="195">
        <f>VLOOKUP($F338,別表３!$B$9:$I$14,6,FALSE)</f>
        <v>0</v>
      </c>
      <c r="I338" s="195">
        <f>VLOOKUP($F338,別表３!$B$9:$I$14,6,FALSE)</f>
        <v>0</v>
      </c>
      <c r="J338" s="195">
        <f>IF(F338=5,別表２!$E$2,0)</f>
        <v>0</v>
      </c>
      <c r="K338" s="195">
        <f>VLOOKUP($F338,別表３!$B$9:$I$14,4,FALSE)</f>
        <v>0</v>
      </c>
      <c r="L338" s="240" t="str">
        <f>IF(F338="","",VLOOKUP(F338,別表３!$B$9:$D$14,3,FALSE))</f>
        <v/>
      </c>
      <c r="M338" s="98"/>
      <c r="N338" s="98"/>
      <c r="O338" s="241">
        <f t="shared" si="31"/>
        <v>0</v>
      </c>
      <c r="P338" s="7">
        <f t="shared" si="32"/>
        <v>0</v>
      </c>
      <c r="Q338" s="7">
        <f t="shared" si="17"/>
        <v>0</v>
      </c>
      <c r="R338" s="7">
        <f t="shared" si="18"/>
        <v>0</v>
      </c>
      <c r="S338" s="7" t="str">
        <f t="shared" si="22"/>
        <v/>
      </c>
      <c r="T338" s="7" t="str">
        <f t="shared" si="21"/>
        <v/>
      </c>
    </row>
    <row r="339" spans="1:20" ht="15.95" hidden="1" customHeight="1">
      <c r="A339" s="239" t="s">
        <v>1483</v>
      </c>
      <c r="B339" s="105"/>
      <c r="C339" s="109"/>
      <c r="D339" s="109"/>
      <c r="E339" s="109"/>
      <c r="F339" s="109"/>
      <c r="G339" s="195">
        <f>VLOOKUP(E339,別表３!$B$9:$I$14,6,FALSE)</f>
        <v>0</v>
      </c>
      <c r="H339" s="195">
        <f>VLOOKUP($F339,別表３!$B$9:$I$14,6,FALSE)</f>
        <v>0</v>
      </c>
      <c r="I339" s="195">
        <f>VLOOKUP($F339,別表３!$B$9:$I$14,6,FALSE)</f>
        <v>0</v>
      </c>
      <c r="J339" s="195">
        <f>IF(F339=5,別表２!$E$2,0)</f>
        <v>0</v>
      </c>
      <c r="K339" s="195">
        <f>VLOOKUP($F339,別表３!$B$9:$I$14,4,FALSE)</f>
        <v>0</v>
      </c>
      <c r="L339" s="240" t="str">
        <f>IF(F339="","",VLOOKUP(F339,別表３!$B$9:$D$14,3,FALSE))</f>
        <v/>
      </c>
      <c r="M339" s="98"/>
      <c r="N339" s="98"/>
      <c r="O339" s="241">
        <f t="shared" si="31"/>
        <v>0</v>
      </c>
      <c r="P339" s="7">
        <f t="shared" si="32"/>
        <v>0</v>
      </c>
      <c r="Q339" s="7">
        <f t="shared" si="17"/>
        <v>0</v>
      </c>
      <c r="R339" s="7">
        <f t="shared" si="18"/>
        <v>0</v>
      </c>
      <c r="S339" s="7" t="str">
        <f t="shared" si="22"/>
        <v/>
      </c>
      <c r="T339" s="7" t="str">
        <f t="shared" si="21"/>
        <v/>
      </c>
    </row>
    <row r="340" spans="1:20" ht="15.95" hidden="1" customHeight="1">
      <c r="A340" s="239" t="s">
        <v>1484</v>
      </c>
      <c r="B340" s="105"/>
      <c r="C340" s="108"/>
      <c r="D340" s="108"/>
      <c r="E340" s="109"/>
      <c r="F340" s="109"/>
      <c r="G340" s="195">
        <f>VLOOKUP(E340,別表３!$B$9:$I$14,6,FALSE)</f>
        <v>0</v>
      </c>
      <c r="H340" s="195">
        <f>VLOOKUP($F340,別表３!$B$9:$I$14,6,FALSE)</f>
        <v>0</v>
      </c>
      <c r="I340" s="195">
        <f>VLOOKUP($F340,別表３!$B$9:$I$14,6,FALSE)</f>
        <v>0</v>
      </c>
      <c r="J340" s="195">
        <f>IF(F340=5,別表２!$E$2,0)</f>
        <v>0</v>
      </c>
      <c r="K340" s="195">
        <f>VLOOKUP($F340,別表３!$B$9:$I$14,4,FALSE)</f>
        <v>0</v>
      </c>
      <c r="L340" s="240" t="str">
        <f>IF(F340="","",VLOOKUP(F340,別表３!$B$9:$D$14,3,FALSE))</f>
        <v/>
      </c>
      <c r="M340" s="98"/>
      <c r="N340" s="98"/>
      <c r="O340" s="241">
        <f t="shared" si="31"/>
        <v>0</v>
      </c>
      <c r="P340" s="7">
        <f t="shared" si="32"/>
        <v>0</v>
      </c>
      <c r="Q340" s="7">
        <f t="shared" si="17"/>
        <v>0</v>
      </c>
      <c r="R340" s="7">
        <f t="shared" si="18"/>
        <v>0</v>
      </c>
      <c r="S340" s="7" t="str">
        <f t="shared" si="22"/>
        <v/>
      </c>
      <c r="T340" s="7" t="str">
        <f t="shared" si="21"/>
        <v/>
      </c>
    </row>
    <row r="341" spans="1:20" ht="15.95" hidden="1" customHeight="1">
      <c r="A341" s="239" t="s">
        <v>1485</v>
      </c>
      <c r="B341" s="105"/>
      <c r="C341" s="108"/>
      <c r="D341" s="108"/>
      <c r="E341" s="109"/>
      <c r="F341" s="109"/>
      <c r="G341" s="195">
        <f>VLOOKUP(E341,別表３!$B$9:$I$14,6,FALSE)</f>
        <v>0</v>
      </c>
      <c r="H341" s="195">
        <f>VLOOKUP($F341,別表３!$B$9:$I$14,6,FALSE)</f>
        <v>0</v>
      </c>
      <c r="I341" s="195">
        <f>VLOOKUP($F341,別表３!$B$9:$I$14,6,FALSE)</f>
        <v>0</v>
      </c>
      <c r="J341" s="195">
        <f>IF(F341=5,別表２!$E$2,0)</f>
        <v>0</v>
      </c>
      <c r="K341" s="195">
        <f>VLOOKUP($F341,別表３!$B$9:$I$14,4,FALSE)</f>
        <v>0</v>
      </c>
      <c r="L341" s="240" t="str">
        <f>IF(F341="","",VLOOKUP(F341,別表３!$B$9:$D$14,3,FALSE))</f>
        <v/>
      </c>
      <c r="M341" s="98"/>
      <c r="N341" s="98"/>
      <c r="O341" s="241">
        <f t="shared" si="31"/>
        <v>0</v>
      </c>
      <c r="P341" s="7">
        <f t="shared" si="32"/>
        <v>0</v>
      </c>
      <c r="Q341" s="7">
        <f t="shared" si="17"/>
        <v>0</v>
      </c>
      <c r="R341" s="7">
        <f t="shared" si="18"/>
        <v>0</v>
      </c>
      <c r="S341" s="7" t="str">
        <f t="shared" si="22"/>
        <v/>
      </c>
      <c r="T341" s="7" t="str">
        <f t="shared" si="21"/>
        <v/>
      </c>
    </row>
    <row r="342" spans="1:20" ht="15.95" hidden="1" customHeight="1">
      <c r="A342" s="239" t="s">
        <v>1486</v>
      </c>
      <c r="B342" s="105"/>
      <c r="C342" s="108"/>
      <c r="D342" s="108"/>
      <c r="E342" s="109"/>
      <c r="F342" s="109"/>
      <c r="G342" s="195">
        <f>VLOOKUP(E342,別表３!$B$9:$I$14,6,FALSE)</f>
        <v>0</v>
      </c>
      <c r="H342" s="195">
        <f>VLOOKUP($F342,別表３!$B$9:$I$14,6,FALSE)</f>
        <v>0</v>
      </c>
      <c r="I342" s="195">
        <f>VLOOKUP($F342,別表３!$B$9:$I$14,6,FALSE)</f>
        <v>0</v>
      </c>
      <c r="J342" s="195">
        <f>IF(F342=5,別表２!$E$2,0)</f>
        <v>0</v>
      </c>
      <c r="K342" s="195">
        <f>VLOOKUP($F342,別表３!$B$9:$I$14,4,FALSE)</f>
        <v>0</v>
      </c>
      <c r="L342" s="240" t="str">
        <f>IF(F342="","",VLOOKUP(F342,別表３!$B$9:$D$14,3,FALSE))</f>
        <v/>
      </c>
      <c r="M342" s="98"/>
      <c r="N342" s="98"/>
      <c r="O342" s="241">
        <f t="shared" si="31"/>
        <v>0</v>
      </c>
      <c r="P342" s="7">
        <f t="shared" si="32"/>
        <v>0</v>
      </c>
      <c r="Q342" s="7">
        <f t="shared" si="17"/>
        <v>0</v>
      </c>
      <c r="R342" s="7">
        <f t="shared" si="18"/>
        <v>0</v>
      </c>
      <c r="S342" s="7" t="str">
        <f t="shared" si="22"/>
        <v/>
      </c>
      <c r="T342" s="7" t="str">
        <f t="shared" si="21"/>
        <v/>
      </c>
    </row>
    <row r="343" spans="1:20" ht="15.95" hidden="1" customHeight="1">
      <c r="A343" s="239" t="s">
        <v>1487</v>
      </c>
      <c r="B343" s="105"/>
      <c r="C343" s="108"/>
      <c r="D343" s="108"/>
      <c r="E343" s="109"/>
      <c r="F343" s="109"/>
      <c r="G343" s="195">
        <f>VLOOKUP(E343,別表３!$B$9:$I$14,6,FALSE)</f>
        <v>0</v>
      </c>
      <c r="H343" s="195">
        <f>VLOOKUP($F343,別表３!$B$9:$I$14,6,FALSE)</f>
        <v>0</v>
      </c>
      <c r="I343" s="195">
        <f>VLOOKUP($F343,別表３!$B$9:$I$14,6,FALSE)</f>
        <v>0</v>
      </c>
      <c r="J343" s="195">
        <f>IF(F343=5,別表２!$E$2,0)</f>
        <v>0</v>
      </c>
      <c r="K343" s="195">
        <f>VLOOKUP($F343,別表３!$B$9:$I$14,4,FALSE)</f>
        <v>0</v>
      </c>
      <c r="L343" s="240" t="str">
        <f>IF(F343="","",VLOOKUP(F343,別表３!$B$9:$D$14,3,FALSE))</f>
        <v/>
      </c>
      <c r="M343" s="98"/>
      <c r="N343" s="98"/>
      <c r="O343" s="241">
        <f t="shared" si="31"/>
        <v>0</v>
      </c>
      <c r="P343" s="7">
        <f t="shared" si="32"/>
        <v>0</v>
      </c>
      <c r="Q343" s="7">
        <f t="shared" si="17"/>
        <v>0</v>
      </c>
      <c r="R343" s="7">
        <f t="shared" si="18"/>
        <v>0</v>
      </c>
      <c r="S343" s="7" t="str">
        <f t="shared" si="22"/>
        <v/>
      </c>
      <c r="T343" s="7" t="str">
        <f t="shared" si="21"/>
        <v/>
      </c>
    </row>
    <row r="344" spans="1:20" ht="15.95" hidden="1" customHeight="1">
      <c r="A344" s="239" t="s">
        <v>1488</v>
      </c>
      <c r="B344" s="105"/>
      <c r="C344" s="108"/>
      <c r="D344" s="108"/>
      <c r="E344" s="109"/>
      <c r="F344" s="109"/>
      <c r="G344" s="195">
        <f>VLOOKUP(E344,別表３!$B$9:$I$14,6,FALSE)</f>
        <v>0</v>
      </c>
      <c r="H344" s="195">
        <f>VLOOKUP($F344,別表３!$B$9:$I$14,6,FALSE)</f>
        <v>0</v>
      </c>
      <c r="I344" s="195">
        <f>VLOOKUP($F344,別表３!$B$9:$I$14,6,FALSE)</f>
        <v>0</v>
      </c>
      <c r="J344" s="195">
        <f>IF(F344=5,別表２!$E$2,0)</f>
        <v>0</v>
      </c>
      <c r="K344" s="195">
        <f>VLOOKUP($F344,別表３!$B$9:$I$14,4,FALSE)</f>
        <v>0</v>
      </c>
      <c r="L344" s="240" t="str">
        <f>IF(F344="","",VLOOKUP(F344,別表３!$B$9:$D$14,3,FALSE))</f>
        <v/>
      </c>
      <c r="M344" s="98"/>
      <c r="N344" s="98"/>
      <c r="O344" s="241">
        <f t="shared" si="31"/>
        <v>0</v>
      </c>
      <c r="P344" s="7">
        <f t="shared" si="32"/>
        <v>0</v>
      </c>
      <c r="Q344" s="7">
        <f t="shared" si="17"/>
        <v>0</v>
      </c>
      <c r="R344" s="7">
        <f t="shared" si="18"/>
        <v>0</v>
      </c>
      <c r="S344" s="7" t="str">
        <f t="shared" si="22"/>
        <v/>
      </c>
      <c r="T344" s="7" t="str">
        <f t="shared" si="21"/>
        <v/>
      </c>
    </row>
    <row r="345" spans="1:20" ht="15.95" hidden="1" customHeight="1">
      <c r="A345" s="239" t="s">
        <v>1489</v>
      </c>
      <c r="B345" s="105"/>
      <c r="C345" s="108"/>
      <c r="D345" s="108"/>
      <c r="E345" s="109"/>
      <c r="F345" s="109"/>
      <c r="G345" s="195">
        <f>VLOOKUP(E345,別表３!$B$9:$I$14,6,FALSE)</f>
        <v>0</v>
      </c>
      <c r="H345" s="195">
        <f>VLOOKUP($F345,別表３!$B$9:$I$14,6,FALSE)</f>
        <v>0</v>
      </c>
      <c r="I345" s="195">
        <f>VLOOKUP($F345,別表３!$B$9:$I$14,6,FALSE)</f>
        <v>0</v>
      </c>
      <c r="J345" s="195">
        <f>IF(F345=5,別表２!$E$2,0)</f>
        <v>0</v>
      </c>
      <c r="K345" s="195">
        <f>VLOOKUP($F345,別表３!$B$9:$I$14,4,FALSE)</f>
        <v>0</v>
      </c>
      <c r="L345" s="240" t="str">
        <f>IF(F345="","",VLOOKUP(F345,別表３!$B$9:$D$14,3,FALSE))</f>
        <v/>
      </c>
      <c r="M345" s="98"/>
      <c r="N345" s="98"/>
      <c r="O345" s="241">
        <f t="shared" si="31"/>
        <v>0</v>
      </c>
      <c r="P345" s="7">
        <f t="shared" si="32"/>
        <v>0</v>
      </c>
      <c r="Q345" s="7">
        <f t="shared" si="17"/>
        <v>0</v>
      </c>
      <c r="R345" s="7">
        <f t="shared" si="18"/>
        <v>0</v>
      </c>
      <c r="S345" s="7" t="str">
        <f t="shared" si="22"/>
        <v/>
      </c>
      <c r="T345" s="7" t="str">
        <f t="shared" si="21"/>
        <v/>
      </c>
    </row>
    <row r="346" spans="1:20" ht="15.95" hidden="1" customHeight="1">
      <c r="A346" s="239" t="s">
        <v>1490</v>
      </c>
      <c r="B346" s="105"/>
      <c r="C346" s="108"/>
      <c r="D346" s="108"/>
      <c r="E346" s="109"/>
      <c r="F346" s="109"/>
      <c r="G346" s="195">
        <f>VLOOKUP(E346,別表３!$B$9:$I$14,6,FALSE)</f>
        <v>0</v>
      </c>
      <c r="H346" s="195">
        <f>VLOOKUP($F346,別表３!$B$9:$I$14,6,FALSE)</f>
        <v>0</v>
      </c>
      <c r="I346" s="195">
        <f>VLOOKUP($F346,別表３!$B$9:$I$14,6,FALSE)</f>
        <v>0</v>
      </c>
      <c r="J346" s="195">
        <f>IF(F346=5,別表２!$E$2,0)</f>
        <v>0</v>
      </c>
      <c r="K346" s="195">
        <f>VLOOKUP($F346,別表３!$B$9:$I$14,4,FALSE)</f>
        <v>0</v>
      </c>
      <c r="L346" s="240" t="str">
        <f>IF(F346="","",VLOOKUP(F346,別表３!$B$9:$D$14,3,FALSE))</f>
        <v/>
      </c>
      <c r="M346" s="98"/>
      <c r="N346" s="98"/>
      <c r="O346" s="241">
        <f t="shared" si="31"/>
        <v>0</v>
      </c>
      <c r="P346" s="7">
        <f>IF(E346=5,G346,0)</f>
        <v>0</v>
      </c>
      <c r="Q346" s="7">
        <f t="shared" si="17"/>
        <v>0</v>
      </c>
      <c r="R346" s="7">
        <f t="shared" si="18"/>
        <v>0</v>
      </c>
      <c r="S346" s="7" t="str">
        <f t="shared" si="22"/>
        <v/>
      </c>
      <c r="T346" s="7" t="str">
        <f t="shared" si="21"/>
        <v/>
      </c>
    </row>
    <row r="347" spans="1:20" s="223" customFormat="1" ht="15.95" hidden="1" customHeight="1">
      <c r="A347" s="239" t="s">
        <v>1491</v>
      </c>
      <c r="B347" s="105"/>
      <c r="C347" s="108"/>
      <c r="D347" s="108"/>
      <c r="E347" s="108"/>
      <c r="F347" s="108"/>
      <c r="G347" s="195">
        <f>VLOOKUP(E347,別表３!$B$9:$I$14,6,FALSE)</f>
        <v>0</v>
      </c>
      <c r="H347" s="195">
        <f>VLOOKUP($F347,別表３!$B$9:$I$14,6,FALSE)</f>
        <v>0</v>
      </c>
      <c r="I347" s="195">
        <f>VLOOKUP($F347,別表３!$B$9:$I$14,6,FALSE)</f>
        <v>0</v>
      </c>
      <c r="J347" s="195">
        <f>IF(F347=5,別表２!$E$2,0)</f>
        <v>0</v>
      </c>
      <c r="K347" s="195">
        <f>VLOOKUP($F347,別表３!$B$9:$I$14,4,FALSE)</f>
        <v>0</v>
      </c>
      <c r="L347" s="240" t="str">
        <f>IF(F347="","",VLOOKUP(F347,別表３!$B$9:$D$14,3,FALSE))</f>
        <v/>
      </c>
      <c r="M347" s="98"/>
      <c r="N347" s="98"/>
      <c r="O347" s="241">
        <f t="shared" si="31"/>
        <v>0</v>
      </c>
      <c r="P347" s="7">
        <f t="shared" ref="P347:P367" si="33">IF(E347=5,G347,0)</f>
        <v>0</v>
      </c>
      <c r="Q347" s="7">
        <f t="shared" si="17"/>
        <v>0</v>
      </c>
      <c r="R347" s="7">
        <f t="shared" si="18"/>
        <v>0</v>
      </c>
      <c r="S347" s="7" t="str">
        <f t="shared" si="22"/>
        <v/>
      </c>
      <c r="T347" s="7" t="str">
        <f t="shared" si="21"/>
        <v/>
      </c>
    </row>
    <row r="348" spans="1:20" s="223" customFormat="1" ht="15.95" hidden="1" customHeight="1">
      <c r="A348" s="239" t="s">
        <v>1492</v>
      </c>
      <c r="B348" s="105"/>
      <c r="C348" s="108"/>
      <c r="D348" s="108"/>
      <c r="E348" s="108"/>
      <c r="F348" s="108"/>
      <c r="G348" s="195">
        <f>VLOOKUP(E348,別表３!$B$9:$I$14,6,FALSE)</f>
        <v>0</v>
      </c>
      <c r="H348" s="195">
        <f>VLOOKUP($F348,別表３!$B$9:$I$14,6,FALSE)</f>
        <v>0</v>
      </c>
      <c r="I348" s="195">
        <f>VLOOKUP($F348,別表３!$B$9:$I$14,6,FALSE)</f>
        <v>0</v>
      </c>
      <c r="J348" s="195">
        <f>IF(F348=5,別表２!$E$2,0)</f>
        <v>0</v>
      </c>
      <c r="K348" s="195">
        <f>VLOOKUP($F348,別表３!$B$9:$I$14,4,FALSE)</f>
        <v>0</v>
      </c>
      <c r="L348" s="240" t="str">
        <f>IF(F348="","",VLOOKUP(F348,別表３!$B$9:$D$14,3,FALSE))</f>
        <v/>
      </c>
      <c r="M348" s="98"/>
      <c r="N348" s="98"/>
      <c r="O348" s="241">
        <f t="shared" si="31"/>
        <v>0</v>
      </c>
      <c r="P348" s="7">
        <f t="shared" si="33"/>
        <v>0</v>
      </c>
      <c r="Q348" s="7">
        <f t="shared" si="17"/>
        <v>0</v>
      </c>
      <c r="R348" s="7">
        <f t="shared" si="18"/>
        <v>0</v>
      </c>
      <c r="S348" s="7" t="str">
        <f t="shared" si="22"/>
        <v/>
      </c>
      <c r="T348" s="7" t="str">
        <f t="shared" si="21"/>
        <v/>
      </c>
    </row>
    <row r="349" spans="1:20" s="223" customFormat="1" ht="15.95" hidden="1" customHeight="1">
      <c r="A349" s="239" t="s">
        <v>1493</v>
      </c>
      <c r="B349" s="105"/>
      <c r="C349" s="110"/>
      <c r="D349" s="110"/>
      <c r="E349" s="108"/>
      <c r="F349" s="108"/>
      <c r="G349" s="195">
        <f>VLOOKUP(E349,別表３!$B$9:$I$14,6,FALSE)</f>
        <v>0</v>
      </c>
      <c r="H349" s="195">
        <f>VLOOKUP($F349,別表３!$B$9:$I$14,6,FALSE)</f>
        <v>0</v>
      </c>
      <c r="I349" s="195">
        <f>VLOOKUP($F349,別表３!$B$9:$I$14,6,FALSE)</f>
        <v>0</v>
      </c>
      <c r="J349" s="195">
        <f>IF(F349=5,別表２!$E$2,0)</f>
        <v>0</v>
      </c>
      <c r="K349" s="195">
        <f>VLOOKUP($F349,別表３!$B$9:$I$14,4,FALSE)</f>
        <v>0</v>
      </c>
      <c r="L349" s="240" t="str">
        <f>IF(F349="","",VLOOKUP(F349,別表３!$B$9:$D$14,3,FALSE))</f>
        <v/>
      </c>
      <c r="M349" s="98"/>
      <c r="N349" s="98"/>
      <c r="O349" s="241">
        <f t="shared" si="31"/>
        <v>0</v>
      </c>
      <c r="P349" s="7">
        <f t="shared" si="33"/>
        <v>0</v>
      </c>
      <c r="Q349" s="7">
        <f t="shared" si="17"/>
        <v>0</v>
      </c>
      <c r="R349" s="7">
        <f t="shared" si="18"/>
        <v>0</v>
      </c>
      <c r="S349" s="7" t="str">
        <f t="shared" si="22"/>
        <v/>
      </c>
      <c r="T349" s="7" t="str">
        <f t="shared" si="21"/>
        <v/>
      </c>
    </row>
    <row r="350" spans="1:20" s="223" customFormat="1" ht="15.95" hidden="1" customHeight="1">
      <c r="A350" s="239" t="s">
        <v>1494</v>
      </c>
      <c r="B350" s="105"/>
      <c r="C350" s="108"/>
      <c r="D350" s="108"/>
      <c r="E350" s="108"/>
      <c r="F350" s="108"/>
      <c r="G350" s="195">
        <f>VLOOKUP(E350,別表３!$B$9:$I$14,6,FALSE)</f>
        <v>0</v>
      </c>
      <c r="H350" s="195">
        <f>VLOOKUP($F350,別表３!$B$9:$I$14,6,FALSE)</f>
        <v>0</v>
      </c>
      <c r="I350" s="195">
        <f>VLOOKUP($F350,別表３!$B$9:$I$14,6,FALSE)</f>
        <v>0</v>
      </c>
      <c r="J350" s="195">
        <f>IF(F350=5,別表２!$E$2,0)</f>
        <v>0</v>
      </c>
      <c r="K350" s="195">
        <f>VLOOKUP($F350,別表３!$B$9:$I$14,4,FALSE)</f>
        <v>0</v>
      </c>
      <c r="L350" s="240" t="str">
        <f>IF(F350="","",VLOOKUP(F350,別表３!$B$9:$D$14,3,FALSE))</f>
        <v/>
      </c>
      <c r="M350" s="98"/>
      <c r="N350" s="98"/>
      <c r="O350" s="241">
        <f t="shared" si="31"/>
        <v>0</v>
      </c>
      <c r="P350" s="7">
        <f t="shared" si="33"/>
        <v>0</v>
      </c>
      <c r="Q350" s="7">
        <f t="shared" si="17"/>
        <v>0</v>
      </c>
      <c r="R350" s="7">
        <f t="shared" si="18"/>
        <v>0</v>
      </c>
      <c r="S350" s="7" t="str">
        <f t="shared" si="22"/>
        <v/>
      </c>
      <c r="T350" s="7" t="str">
        <f t="shared" si="21"/>
        <v/>
      </c>
    </row>
    <row r="351" spans="1:20" ht="15.95" hidden="1" customHeight="1">
      <c r="A351" s="239" t="s">
        <v>1495</v>
      </c>
      <c r="B351" s="105"/>
      <c r="C351" s="108"/>
      <c r="D351" s="108"/>
      <c r="E351" s="109"/>
      <c r="F351" s="109"/>
      <c r="G351" s="195">
        <f>VLOOKUP(E351,別表３!$B$9:$I$14,6,FALSE)</f>
        <v>0</v>
      </c>
      <c r="H351" s="195">
        <f>VLOOKUP($F351,別表３!$B$9:$I$14,6,FALSE)</f>
        <v>0</v>
      </c>
      <c r="I351" s="195">
        <f>VLOOKUP($F351,別表３!$B$9:$I$14,6,FALSE)</f>
        <v>0</v>
      </c>
      <c r="J351" s="195">
        <f>IF(F351=5,別表２!$E$2,0)</f>
        <v>0</v>
      </c>
      <c r="K351" s="195">
        <f>VLOOKUP($F351,別表３!$B$9:$I$14,4,FALSE)</f>
        <v>0</v>
      </c>
      <c r="L351" s="240" t="str">
        <f>IF(F351="","",VLOOKUP(F351,別表３!$B$9:$D$14,3,FALSE))</f>
        <v/>
      </c>
      <c r="M351" s="98"/>
      <c r="N351" s="98"/>
      <c r="O351" s="241">
        <f t="shared" si="31"/>
        <v>0</v>
      </c>
      <c r="P351" s="7">
        <f t="shared" si="33"/>
        <v>0</v>
      </c>
      <c r="Q351" s="7">
        <f t="shared" si="17"/>
        <v>0</v>
      </c>
      <c r="R351" s="7">
        <f t="shared" si="18"/>
        <v>0</v>
      </c>
      <c r="S351" s="7" t="str">
        <f t="shared" si="22"/>
        <v/>
      </c>
      <c r="T351" s="7" t="str">
        <f t="shared" si="21"/>
        <v/>
      </c>
    </row>
    <row r="352" spans="1:20" ht="15.95" hidden="1" customHeight="1">
      <c r="A352" s="239" t="s">
        <v>1496</v>
      </c>
      <c r="B352" s="105"/>
      <c r="C352" s="108"/>
      <c r="D352" s="108"/>
      <c r="E352" s="109"/>
      <c r="F352" s="109"/>
      <c r="G352" s="195">
        <f>VLOOKUP(E352,別表３!$B$9:$I$14,6,FALSE)</f>
        <v>0</v>
      </c>
      <c r="H352" s="195">
        <f>VLOOKUP($F352,別表３!$B$9:$I$14,6,FALSE)</f>
        <v>0</v>
      </c>
      <c r="I352" s="195">
        <f>VLOOKUP($F352,別表３!$B$9:$I$14,6,FALSE)</f>
        <v>0</v>
      </c>
      <c r="J352" s="195">
        <f>IF(F352=5,別表２!$E$2,0)</f>
        <v>0</v>
      </c>
      <c r="K352" s="195">
        <f>VLOOKUP($F352,別表３!$B$9:$I$14,4,FALSE)</f>
        <v>0</v>
      </c>
      <c r="L352" s="240" t="str">
        <f>IF(F352="","",VLOOKUP(F352,別表３!$B$9:$D$14,3,FALSE))</f>
        <v/>
      </c>
      <c r="M352" s="98"/>
      <c r="N352" s="98"/>
      <c r="O352" s="241">
        <f t="shared" si="31"/>
        <v>0</v>
      </c>
      <c r="P352" s="7">
        <f t="shared" si="33"/>
        <v>0</v>
      </c>
      <c r="Q352" s="7">
        <f t="shared" si="17"/>
        <v>0</v>
      </c>
      <c r="R352" s="7">
        <f t="shared" si="18"/>
        <v>0</v>
      </c>
      <c r="S352" s="7" t="str">
        <f t="shared" si="22"/>
        <v/>
      </c>
      <c r="T352" s="7" t="str">
        <f t="shared" si="21"/>
        <v/>
      </c>
    </row>
    <row r="353" spans="1:20" ht="15.95" hidden="1" customHeight="1">
      <c r="A353" s="239" t="s">
        <v>1497</v>
      </c>
      <c r="B353" s="105"/>
      <c r="C353" s="108"/>
      <c r="D353" s="108"/>
      <c r="E353" s="109"/>
      <c r="F353" s="109"/>
      <c r="G353" s="195">
        <f>VLOOKUP(E353,別表３!$B$9:$I$14,6,FALSE)</f>
        <v>0</v>
      </c>
      <c r="H353" s="195">
        <f>VLOOKUP($F353,別表３!$B$9:$I$14,6,FALSE)</f>
        <v>0</v>
      </c>
      <c r="I353" s="195">
        <f>VLOOKUP($F353,別表３!$B$9:$I$14,6,FALSE)</f>
        <v>0</v>
      </c>
      <c r="J353" s="195">
        <f>IF(F353=5,別表２!$E$2,0)</f>
        <v>0</v>
      </c>
      <c r="K353" s="195">
        <f>VLOOKUP($F353,別表３!$B$9:$I$14,4,FALSE)</f>
        <v>0</v>
      </c>
      <c r="L353" s="240" t="str">
        <f>IF(F353="","",VLOOKUP(F353,別表３!$B$9:$D$14,3,FALSE))</f>
        <v/>
      </c>
      <c r="M353" s="98"/>
      <c r="N353" s="98"/>
      <c r="O353" s="241">
        <f t="shared" si="31"/>
        <v>0</v>
      </c>
      <c r="P353" s="7">
        <f t="shared" si="33"/>
        <v>0</v>
      </c>
      <c r="Q353" s="7">
        <f t="shared" si="17"/>
        <v>0</v>
      </c>
      <c r="R353" s="7">
        <f t="shared" si="18"/>
        <v>0</v>
      </c>
      <c r="S353" s="7" t="str">
        <f t="shared" si="22"/>
        <v/>
      </c>
      <c r="T353" s="7" t="str">
        <f t="shared" si="21"/>
        <v/>
      </c>
    </row>
    <row r="354" spans="1:20" ht="15.95" hidden="1" customHeight="1">
      <c r="A354" s="239" t="s">
        <v>1498</v>
      </c>
      <c r="B354" s="105"/>
      <c r="C354" s="108"/>
      <c r="D354" s="108"/>
      <c r="E354" s="109"/>
      <c r="F354" s="109"/>
      <c r="G354" s="195">
        <f>VLOOKUP(E354,別表３!$B$9:$I$14,6,FALSE)</f>
        <v>0</v>
      </c>
      <c r="H354" s="195">
        <f>VLOOKUP($F354,別表３!$B$9:$I$14,6,FALSE)</f>
        <v>0</v>
      </c>
      <c r="I354" s="195">
        <f>VLOOKUP($F354,別表３!$B$9:$I$14,6,FALSE)</f>
        <v>0</v>
      </c>
      <c r="J354" s="195">
        <f>IF(F354=5,別表２!$E$2,0)</f>
        <v>0</v>
      </c>
      <c r="K354" s="195">
        <f>VLOOKUP($F354,別表３!$B$9:$I$14,4,FALSE)</f>
        <v>0</v>
      </c>
      <c r="L354" s="240" t="str">
        <f>IF(F354="","",VLOOKUP(F354,別表３!$B$9:$D$14,3,FALSE))</f>
        <v/>
      </c>
      <c r="M354" s="98"/>
      <c r="N354" s="98"/>
      <c r="O354" s="241">
        <f t="shared" si="31"/>
        <v>0</v>
      </c>
      <c r="P354" s="7">
        <f t="shared" si="33"/>
        <v>0</v>
      </c>
      <c r="Q354" s="7">
        <f t="shared" si="17"/>
        <v>0</v>
      </c>
      <c r="R354" s="7">
        <f t="shared" si="18"/>
        <v>0</v>
      </c>
      <c r="S354" s="7" t="str">
        <f t="shared" si="22"/>
        <v/>
      </c>
      <c r="T354" s="7" t="str">
        <f t="shared" si="21"/>
        <v/>
      </c>
    </row>
    <row r="355" spans="1:20" ht="15.95" hidden="1" customHeight="1">
      <c r="A355" s="239" t="s">
        <v>1499</v>
      </c>
      <c r="B355" s="105"/>
      <c r="C355" s="108"/>
      <c r="D355" s="108"/>
      <c r="E355" s="109"/>
      <c r="F355" s="109"/>
      <c r="G355" s="195">
        <f>VLOOKUP(E355,別表３!$B$9:$I$14,6,FALSE)</f>
        <v>0</v>
      </c>
      <c r="H355" s="195">
        <f>VLOOKUP($F355,別表３!$B$9:$I$14,6,FALSE)</f>
        <v>0</v>
      </c>
      <c r="I355" s="195">
        <f>VLOOKUP($F355,別表３!$B$9:$I$14,6,FALSE)</f>
        <v>0</v>
      </c>
      <c r="J355" s="195">
        <f>IF(F355=5,別表２!$E$2,0)</f>
        <v>0</v>
      </c>
      <c r="K355" s="195">
        <f>VLOOKUP($F355,別表３!$B$9:$I$14,4,FALSE)</f>
        <v>0</v>
      </c>
      <c r="L355" s="240" t="str">
        <f>IF(F355="","",VLOOKUP(F355,別表３!$B$9:$D$14,3,FALSE))</f>
        <v/>
      </c>
      <c r="M355" s="98"/>
      <c r="N355" s="98"/>
      <c r="O355" s="241">
        <f t="shared" si="31"/>
        <v>0</v>
      </c>
      <c r="P355" s="7">
        <f t="shared" si="33"/>
        <v>0</v>
      </c>
      <c r="Q355" s="7">
        <f t="shared" si="17"/>
        <v>0</v>
      </c>
      <c r="R355" s="7">
        <f t="shared" si="18"/>
        <v>0</v>
      </c>
      <c r="S355" s="7" t="str">
        <f t="shared" si="22"/>
        <v/>
      </c>
      <c r="T355" s="7" t="str">
        <f t="shared" si="21"/>
        <v/>
      </c>
    </row>
    <row r="356" spans="1:20" ht="15.95" hidden="1" customHeight="1">
      <c r="A356" s="239" t="s">
        <v>1500</v>
      </c>
      <c r="B356" s="105"/>
      <c r="C356" s="108"/>
      <c r="D356" s="108"/>
      <c r="E356" s="109"/>
      <c r="F356" s="109"/>
      <c r="G356" s="195">
        <f>VLOOKUP(E356,別表３!$B$9:$I$14,6,FALSE)</f>
        <v>0</v>
      </c>
      <c r="H356" s="195">
        <f>VLOOKUP($F356,別表３!$B$9:$I$14,6,FALSE)</f>
        <v>0</v>
      </c>
      <c r="I356" s="195">
        <f>VLOOKUP($F356,別表３!$B$9:$I$14,6,FALSE)</f>
        <v>0</v>
      </c>
      <c r="J356" s="195">
        <f>IF(F356=5,別表２!$E$2,0)</f>
        <v>0</v>
      </c>
      <c r="K356" s="195">
        <f>VLOOKUP($F356,別表３!$B$9:$I$14,4,FALSE)</f>
        <v>0</v>
      </c>
      <c r="L356" s="240" t="str">
        <f>IF(F356="","",VLOOKUP(F356,別表３!$B$9:$D$14,3,FALSE))</f>
        <v/>
      </c>
      <c r="M356" s="98"/>
      <c r="N356" s="98"/>
      <c r="O356" s="241">
        <f t="shared" si="31"/>
        <v>0</v>
      </c>
      <c r="P356" s="7">
        <f t="shared" si="33"/>
        <v>0</v>
      </c>
      <c r="Q356" s="7">
        <f t="shared" si="17"/>
        <v>0</v>
      </c>
      <c r="R356" s="7">
        <f t="shared" si="18"/>
        <v>0</v>
      </c>
      <c r="S356" s="7" t="str">
        <f t="shared" si="22"/>
        <v/>
      </c>
      <c r="T356" s="7" t="str">
        <f t="shared" si="21"/>
        <v/>
      </c>
    </row>
    <row r="357" spans="1:20" ht="15.95" hidden="1" customHeight="1">
      <c r="A357" s="239" t="s">
        <v>1501</v>
      </c>
      <c r="B357" s="105"/>
      <c r="C357" s="109"/>
      <c r="D357" s="109"/>
      <c r="E357" s="109"/>
      <c r="F357" s="109"/>
      <c r="G357" s="195">
        <f>VLOOKUP(E357,別表３!$B$9:$I$14,6,FALSE)</f>
        <v>0</v>
      </c>
      <c r="H357" s="195">
        <f>VLOOKUP($F357,別表３!$B$9:$I$14,6,FALSE)</f>
        <v>0</v>
      </c>
      <c r="I357" s="195">
        <f>VLOOKUP($F357,別表３!$B$9:$I$14,6,FALSE)</f>
        <v>0</v>
      </c>
      <c r="J357" s="195">
        <f>IF(F357=5,別表２!$E$2,0)</f>
        <v>0</v>
      </c>
      <c r="K357" s="195">
        <f>VLOOKUP($F357,別表３!$B$9:$I$14,4,FALSE)</f>
        <v>0</v>
      </c>
      <c r="L357" s="240" t="str">
        <f>IF(F357="","",VLOOKUP(F357,別表３!$B$9:$D$14,3,FALSE))</f>
        <v/>
      </c>
      <c r="M357" s="98"/>
      <c r="N357" s="98"/>
      <c r="O357" s="241">
        <f t="shared" si="31"/>
        <v>0</v>
      </c>
      <c r="P357" s="7">
        <f t="shared" si="33"/>
        <v>0</v>
      </c>
      <c r="Q357" s="7">
        <f t="shared" si="17"/>
        <v>0</v>
      </c>
      <c r="R357" s="7">
        <f t="shared" si="18"/>
        <v>0</v>
      </c>
      <c r="S357" s="7" t="str">
        <f t="shared" si="22"/>
        <v/>
      </c>
      <c r="T357" s="7" t="str">
        <f t="shared" si="21"/>
        <v/>
      </c>
    </row>
    <row r="358" spans="1:20" ht="15.95" hidden="1" customHeight="1">
      <c r="A358" s="239" t="s">
        <v>1502</v>
      </c>
      <c r="B358" s="105"/>
      <c r="C358" s="109"/>
      <c r="D358" s="109"/>
      <c r="E358" s="109"/>
      <c r="F358" s="109"/>
      <c r="G358" s="195">
        <f>VLOOKUP(E358,別表３!$B$9:$I$14,6,FALSE)</f>
        <v>0</v>
      </c>
      <c r="H358" s="195">
        <f>VLOOKUP($F358,別表３!$B$9:$I$14,6,FALSE)</f>
        <v>0</v>
      </c>
      <c r="I358" s="195">
        <f>VLOOKUP($F358,別表３!$B$9:$I$14,6,FALSE)</f>
        <v>0</v>
      </c>
      <c r="J358" s="195">
        <f>IF(F358=5,別表２!$E$2,0)</f>
        <v>0</v>
      </c>
      <c r="K358" s="195">
        <f>VLOOKUP($F358,別表３!$B$9:$I$14,4,FALSE)</f>
        <v>0</v>
      </c>
      <c r="L358" s="240" t="str">
        <f>IF(F358="","",VLOOKUP(F358,別表３!$B$9:$D$14,3,FALSE))</f>
        <v/>
      </c>
      <c r="M358" s="98"/>
      <c r="N358" s="98"/>
      <c r="O358" s="241">
        <f t="shared" si="31"/>
        <v>0</v>
      </c>
      <c r="P358" s="7">
        <f t="shared" si="33"/>
        <v>0</v>
      </c>
      <c r="Q358" s="7">
        <f t="shared" si="17"/>
        <v>0</v>
      </c>
      <c r="R358" s="7">
        <f t="shared" si="18"/>
        <v>0</v>
      </c>
      <c r="S358" s="7" t="str">
        <f t="shared" si="22"/>
        <v/>
      </c>
      <c r="T358" s="7" t="str">
        <f t="shared" si="21"/>
        <v/>
      </c>
    </row>
    <row r="359" spans="1:20" ht="15.95" hidden="1" customHeight="1">
      <c r="A359" s="239" t="s">
        <v>1503</v>
      </c>
      <c r="B359" s="105"/>
      <c r="C359" s="109"/>
      <c r="D359" s="109"/>
      <c r="E359" s="109"/>
      <c r="F359" s="109"/>
      <c r="G359" s="195">
        <f>VLOOKUP(E359,別表３!$B$9:$I$14,6,FALSE)</f>
        <v>0</v>
      </c>
      <c r="H359" s="195">
        <f>VLOOKUP($F359,別表３!$B$9:$I$14,6,FALSE)</f>
        <v>0</v>
      </c>
      <c r="I359" s="195">
        <f>VLOOKUP($F359,別表３!$B$9:$I$14,6,FALSE)</f>
        <v>0</v>
      </c>
      <c r="J359" s="195">
        <f>IF(F359=5,別表２!$E$2,0)</f>
        <v>0</v>
      </c>
      <c r="K359" s="195">
        <f>VLOOKUP($F359,別表３!$B$9:$I$14,4,FALSE)</f>
        <v>0</v>
      </c>
      <c r="L359" s="240" t="str">
        <f>IF(F359="","",VLOOKUP(F359,別表３!$B$9:$D$14,3,FALSE))</f>
        <v/>
      </c>
      <c r="M359" s="98"/>
      <c r="N359" s="98"/>
      <c r="O359" s="241">
        <f t="shared" si="31"/>
        <v>0</v>
      </c>
      <c r="P359" s="7">
        <f t="shared" si="33"/>
        <v>0</v>
      </c>
      <c r="Q359" s="7">
        <f t="shared" si="17"/>
        <v>0</v>
      </c>
      <c r="R359" s="7">
        <f t="shared" si="18"/>
        <v>0</v>
      </c>
      <c r="S359" s="7" t="str">
        <f t="shared" si="22"/>
        <v/>
      </c>
      <c r="T359" s="7" t="str">
        <f t="shared" si="21"/>
        <v/>
      </c>
    </row>
    <row r="360" spans="1:20" ht="15.95" hidden="1" customHeight="1">
      <c r="A360" s="239" t="s">
        <v>1504</v>
      </c>
      <c r="B360" s="105"/>
      <c r="C360" s="109"/>
      <c r="D360" s="109"/>
      <c r="E360" s="109"/>
      <c r="F360" s="109"/>
      <c r="G360" s="195">
        <f>VLOOKUP(E360,別表３!$B$9:$I$14,6,FALSE)</f>
        <v>0</v>
      </c>
      <c r="H360" s="195">
        <f>VLOOKUP($F360,別表３!$B$9:$I$14,6,FALSE)</f>
        <v>0</v>
      </c>
      <c r="I360" s="195">
        <f>VLOOKUP($F360,別表３!$B$9:$I$14,6,FALSE)</f>
        <v>0</v>
      </c>
      <c r="J360" s="195">
        <f>IF(F360=5,別表２!$E$2,0)</f>
        <v>0</v>
      </c>
      <c r="K360" s="195">
        <f>VLOOKUP($F360,別表３!$B$9:$I$14,4,FALSE)</f>
        <v>0</v>
      </c>
      <c r="L360" s="240" t="str">
        <f>IF(F360="","",VLOOKUP(F360,別表３!$B$9:$D$14,3,FALSE))</f>
        <v/>
      </c>
      <c r="M360" s="98"/>
      <c r="N360" s="98"/>
      <c r="O360" s="241">
        <f t="shared" si="31"/>
        <v>0</v>
      </c>
      <c r="P360" s="7">
        <f t="shared" si="33"/>
        <v>0</v>
      </c>
      <c r="Q360" s="7">
        <f t="shared" si="17"/>
        <v>0</v>
      </c>
      <c r="R360" s="7">
        <f t="shared" si="18"/>
        <v>0</v>
      </c>
      <c r="S360" s="7" t="str">
        <f t="shared" si="22"/>
        <v/>
      </c>
      <c r="T360" s="7" t="str">
        <f t="shared" si="21"/>
        <v/>
      </c>
    </row>
    <row r="361" spans="1:20" ht="15.95" hidden="1" customHeight="1">
      <c r="A361" s="239" t="s">
        <v>1505</v>
      </c>
      <c r="B361" s="105"/>
      <c r="C361" s="109"/>
      <c r="D361" s="109"/>
      <c r="E361" s="109"/>
      <c r="F361" s="109"/>
      <c r="G361" s="195">
        <f>VLOOKUP(E361,別表３!$B$9:$I$14,6,FALSE)</f>
        <v>0</v>
      </c>
      <c r="H361" s="195">
        <f>VLOOKUP($F361,別表３!$B$9:$I$14,6,FALSE)</f>
        <v>0</v>
      </c>
      <c r="I361" s="195">
        <f>VLOOKUP($F361,別表３!$B$9:$I$14,6,FALSE)</f>
        <v>0</v>
      </c>
      <c r="J361" s="195">
        <f>IF(F361=5,別表２!$E$2,0)</f>
        <v>0</v>
      </c>
      <c r="K361" s="195">
        <f>VLOOKUP($F361,別表３!$B$9:$I$14,4,FALSE)</f>
        <v>0</v>
      </c>
      <c r="L361" s="240" t="str">
        <f>IF(F361="","",VLOOKUP(F361,別表３!$B$9:$D$14,3,FALSE))</f>
        <v/>
      </c>
      <c r="M361" s="98"/>
      <c r="N361" s="98"/>
      <c r="O361" s="241">
        <f t="shared" si="31"/>
        <v>0</v>
      </c>
      <c r="P361" s="7">
        <f t="shared" si="33"/>
        <v>0</v>
      </c>
      <c r="Q361" s="7">
        <f t="shared" si="17"/>
        <v>0</v>
      </c>
      <c r="R361" s="7">
        <f t="shared" si="18"/>
        <v>0</v>
      </c>
      <c r="S361" s="7" t="str">
        <f t="shared" si="22"/>
        <v/>
      </c>
      <c r="T361" s="7" t="str">
        <f t="shared" si="21"/>
        <v/>
      </c>
    </row>
    <row r="362" spans="1:20" ht="15.95" hidden="1" customHeight="1">
      <c r="A362" s="239" t="s">
        <v>1506</v>
      </c>
      <c r="B362" s="105"/>
      <c r="C362" s="108"/>
      <c r="D362" s="108"/>
      <c r="E362" s="109"/>
      <c r="F362" s="109"/>
      <c r="G362" s="195">
        <f>VLOOKUP(E362,別表３!$B$9:$I$14,6,FALSE)</f>
        <v>0</v>
      </c>
      <c r="H362" s="195">
        <f>VLOOKUP($F362,別表３!$B$9:$I$14,6,FALSE)</f>
        <v>0</v>
      </c>
      <c r="I362" s="195">
        <f>VLOOKUP($F362,別表３!$B$9:$I$14,6,FALSE)</f>
        <v>0</v>
      </c>
      <c r="J362" s="195">
        <f>IF(F362=5,別表２!$E$2,0)</f>
        <v>0</v>
      </c>
      <c r="K362" s="195">
        <f>VLOOKUP($F362,別表３!$B$9:$I$14,4,FALSE)</f>
        <v>0</v>
      </c>
      <c r="L362" s="240" t="str">
        <f>IF(F362="","",VLOOKUP(F362,別表３!$B$9:$D$14,3,FALSE))</f>
        <v/>
      </c>
      <c r="M362" s="98"/>
      <c r="N362" s="98"/>
      <c r="O362" s="241">
        <f t="shared" si="31"/>
        <v>0</v>
      </c>
      <c r="P362" s="7">
        <f t="shared" si="33"/>
        <v>0</v>
      </c>
      <c r="Q362" s="7">
        <f t="shared" si="17"/>
        <v>0</v>
      </c>
      <c r="R362" s="7">
        <f t="shared" si="18"/>
        <v>0</v>
      </c>
      <c r="S362" s="7" t="str">
        <f t="shared" si="22"/>
        <v/>
      </c>
      <c r="T362" s="7" t="str">
        <f t="shared" si="21"/>
        <v/>
      </c>
    </row>
    <row r="363" spans="1:20" ht="15.95" hidden="1" customHeight="1">
      <c r="A363" s="239" t="s">
        <v>1507</v>
      </c>
      <c r="B363" s="105"/>
      <c r="C363" s="108"/>
      <c r="D363" s="108"/>
      <c r="E363" s="109"/>
      <c r="F363" s="109"/>
      <c r="G363" s="195">
        <f>VLOOKUP(E363,別表３!$B$9:$I$14,6,FALSE)</f>
        <v>0</v>
      </c>
      <c r="H363" s="195">
        <f>VLOOKUP($F363,別表３!$B$9:$I$14,6,FALSE)</f>
        <v>0</v>
      </c>
      <c r="I363" s="195">
        <f>VLOOKUP($F363,別表３!$B$9:$I$14,6,FALSE)</f>
        <v>0</v>
      </c>
      <c r="J363" s="195">
        <f>IF(F363=5,別表２!$E$2,0)</f>
        <v>0</v>
      </c>
      <c r="K363" s="195">
        <f>VLOOKUP($F363,別表３!$B$9:$I$14,4,FALSE)</f>
        <v>0</v>
      </c>
      <c r="L363" s="240" t="str">
        <f>IF(F363="","",VLOOKUP(F363,別表３!$B$9:$D$14,3,FALSE))</f>
        <v/>
      </c>
      <c r="M363" s="98"/>
      <c r="N363" s="98"/>
      <c r="O363" s="241">
        <f t="shared" si="31"/>
        <v>0</v>
      </c>
      <c r="P363" s="7">
        <f t="shared" si="33"/>
        <v>0</v>
      </c>
      <c r="Q363" s="7">
        <f t="shared" si="17"/>
        <v>0</v>
      </c>
      <c r="R363" s="7">
        <f t="shared" si="18"/>
        <v>0</v>
      </c>
      <c r="S363" s="7" t="str">
        <f t="shared" si="22"/>
        <v/>
      </c>
      <c r="T363" s="7" t="str">
        <f t="shared" si="21"/>
        <v/>
      </c>
    </row>
    <row r="364" spans="1:20" ht="15.95" hidden="1" customHeight="1">
      <c r="A364" s="239" t="s">
        <v>1508</v>
      </c>
      <c r="B364" s="105"/>
      <c r="C364" s="108"/>
      <c r="D364" s="108"/>
      <c r="E364" s="109"/>
      <c r="F364" s="109"/>
      <c r="G364" s="195">
        <f>VLOOKUP(E364,別表３!$B$9:$I$14,6,FALSE)</f>
        <v>0</v>
      </c>
      <c r="H364" s="195">
        <f>VLOOKUP($F364,別表３!$B$9:$I$14,6,FALSE)</f>
        <v>0</v>
      </c>
      <c r="I364" s="195">
        <f>VLOOKUP($F364,別表３!$B$9:$I$14,6,FALSE)</f>
        <v>0</v>
      </c>
      <c r="J364" s="195">
        <f>IF(F364=5,別表２!$E$2,0)</f>
        <v>0</v>
      </c>
      <c r="K364" s="195">
        <f>VLOOKUP($F364,別表３!$B$9:$I$14,4,FALSE)</f>
        <v>0</v>
      </c>
      <c r="L364" s="240" t="str">
        <f>IF(F364="","",VLOOKUP(F364,別表３!$B$9:$D$14,3,FALSE))</f>
        <v/>
      </c>
      <c r="M364" s="98"/>
      <c r="N364" s="98"/>
      <c r="O364" s="241">
        <f t="shared" si="31"/>
        <v>0</v>
      </c>
      <c r="P364" s="7">
        <f t="shared" si="33"/>
        <v>0</v>
      </c>
      <c r="Q364" s="7">
        <f t="shared" si="17"/>
        <v>0</v>
      </c>
      <c r="R364" s="7">
        <f t="shared" si="18"/>
        <v>0</v>
      </c>
      <c r="S364" s="7" t="str">
        <f t="shared" si="22"/>
        <v/>
      </c>
      <c r="T364" s="7" t="str">
        <f t="shared" si="21"/>
        <v/>
      </c>
    </row>
    <row r="365" spans="1:20" ht="15.95" hidden="1" customHeight="1">
      <c r="A365" s="239" t="s">
        <v>1509</v>
      </c>
      <c r="B365" s="105"/>
      <c r="C365" s="108"/>
      <c r="D365" s="108"/>
      <c r="E365" s="109"/>
      <c r="F365" s="109"/>
      <c r="G365" s="195">
        <f>VLOOKUP(E365,別表３!$B$9:$I$14,6,FALSE)</f>
        <v>0</v>
      </c>
      <c r="H365" s="195">
        <f>VLOOKUP($F365,別表３!$B$9:$I$14,6,FALSE)</f>
        <v>0</v>
      </c>
      <c r="I365" s="195">
        <f>VLOOKUP($F365,別表３!$B$9:$I$14,6,FALSE)</f>
        <v>0</v>
      </c>
      <c r="J365" s="195">
        <f>IF(F365=5,別表２!$E$2,0)</f>
        <v>0</v>
      </c>
      <c r="K365" s="195">
        <f>VLOOKUP($F365,別表３!$B$9:$I$14,4,FALSE)</f>
        <v>0</v>
      </c>
      <c r="L365" s="240" t="str">
        <f>IF(F365="","",VLOOKUP(F365,別表３!$B$9:$D$14,3,FALSE))</f>
        <v/>
      </c>
      <c r="M365" s="98"/>
      <c r="N365" s="98"/>
      <c r="O365" s="241">
        <f t="shared" si="31"/>
        <v>0</v>
      </c>
      <c r="P365" s="7">
        <f t="shared" si="33"/>
        <v>0</v>
      </c>
      <c r="Q365" s="7">
        <f t="shared" si="17"/>
        <v>0</v>
      </c>
      <c r="R365" s="7">
        <f t="shared" si="18"/>
        <v>0</v>
      </c>
      <c r="S365" s="7" t="str">
        <f t="shared" si="22"/>
        <v/>
      </c>
      <c r="T365" s="7" t="str">
        <f t="shared" si="21"/>
        <v/>
      </c>
    </row>
    <row r="366" spans="1:20" ht="15.95" hidden="1" customHeight="1">
      <c r="A366" s="239" t="s">
        <v>1510</v>
      </c>
      <c r="B366" s="105"/>
      <c r="C366" s="108"/>
      <c r="D366" s="108"/>
      <c r="E366" s="109"/>
      <c r="F366" s="109"/>
      <c r="G366" s="195">
        <f>VLOOKUP(E366,別表３!$B$9:$I$14,6,FALSE)</f>
        <v>0</v>
      </c>
      <c r="H366" s="195">
        <f>VLOOKUP($F366,別表３!$B$9:$I$14,6,FALSE)</f>
        <v>0</v>
      </c>
      <c r="I366" s="195">
        <f>VLOOKUP($F366,別表３!$B$9:$I$14,6,FALSE)</f>
        <v>0</v>
      </c>
      <c r="J366" s="195">
        <f>IF(F366=5,別表２!$E$2,0)</f>
        <v>0</v>
      </c>
      <c r="K366" s="195">
        <f>VLOOKUP($F366,別表３!$B$9:$I$14,4,FALSE)</f>
        <v>0</v>
      </c>
      <c r="L366" s="240" t="str">
        <f>IF(F366="","",VLOOKUP(F366,別表３!$B$9:$D$14,3,FALSE))</f>
        <v/>
      </c>
      <c r="M366" s="98"/>
      <c r="N366" s="98"/>
      <c r="O366" s="241">
        <f t="shared" si="31"/>
        <v>0</v>
      </c>
      <c r="P366" s="7">
        <f t="shared" si="33"/>
        <v>0</v>
      </c>
      <c r="Q366" s="7">
        <f t="shared" si="17"/>
        <v>0</v>
      </c>
      <c r="R366" s="7">
        <f t="shared" si="18"/>
        <v>0</v>
      </c>
      <c r="S366" s="7" t="str">
        <f t="shared" si="22"/>
        <v/>
      </c>
      <c r="T366" s="7" t="str">
        <f t="shared" si="21"/>
        <v/>
      </c>
    </row>
    <row r="367" spans="1:20" ht="15.95" hidden="1" customHeight="1">
      <c r="A367" s="239" t="s">
        <v>1511</v>
      </c>
      <c r="B367" s="105"/>
      <c r="C367" s="108"/>
      <c r="D367" s="108"/>
      <c r="E367" s="109"/>
      <c r="F367" s="109"/>
      <c r="G367" s="195">
        <f>VLOOKUP(E367,別表３!$B$9:$I$14,6,FALSE)</f>
        <v>0</v>
      </c>
      <c r="H367" s="195">
        <f>VLOOKUP($F367,別表３!$B$9:$I$14,6,FALSE)</f>
        <v>0</v>
      </c>
      <c r="I367" s="195">
        <f>VLOOKUP($F367,別表３!$B$9:$I$14,6,FALSE)</f>
        <v>0</v>
      </c>
      <c r="J367" s="195">
        <f>IF(F367=5,別表２!$E$2,0)</f>
        <v>0</v>
      </c>
      <c r="K367" s="195">
        <f>VLOOKUP($F367,別表３!$B$9:$I$14,4,FALSE)</f>
        <v>0</v>
      </c>
      <c r="L367" s="240" t="str">
        <f>IF(F367="","",VLOOKUP(F367,別表３!$B$9:$D$14,3,FALSE))</f>
        <v/>
      </c>
      <c r="M367" s="98"/>
      <c r="N367" s="98"/>
      <c r="O367" s="241">
        <f t="shared" si="31"/>
        <v>0</v>
      </c>
      <c r="P367" s="7">
        <f t="shared" si="33"/>
        <v>0</v>
      </c>
      <c r="Q367" s="7">
        <f t="shared" si="17"/>
        <v>0</v>
      </c>
      <c r="R367" s="7">
        <f t="shared" si="18"/>
        <v>0</v>
      </c>
      <c r="S367" s="7" t="str">
        <f t="shared" si="22"/>
        <v/>
      </c>
      <c r="T367" s="7" t="str">
        <f t="shared" si="21"/>
        <v/>
      </c>
    </row>
    <row r="368" spans="1:20" ht="15.95" hidden="1" customHeight="1">
      <c r="A368" s="239" t="s">
        <v>1512</v>
      </c>
      <c r="B368" s="105"/>
      <c r="C368" s="108"/>
      <c r="D368" s="108"/>
      <c r="E368" s="109"/>
      <c r="F368" s="109"/>
      <c r="G368" s="195">
        <f>VLOOKUP(E368,別表３!$B$9:$I$14,6,FALSE)</f>
        <v>0</v>
      </c>
      <c r="H368" s="195">
        <f>VLOOKUP($F368,別表３!$B$9:$I$14,6,FALSE)</f>
        <v>0</v>
      </c>
      <c r="I368" s="195">
        <f>VLOOKUP($F368,別表３!$B$9:$I$14,6,FALSE)</f>
        <v>0</v>
      </c>
      <c r="J368" s="195">
        <f>IF(F368=5,別表２!$E$2,0)</f>
        <v>0</v>
      </c>
      <c r="K368" s="195">
        <f>VLOOKUP($F368,別表３!$B$9:$I$14,4,FALSE)</f>
        <v>0</v>
      </c>
      <c r="L368" s="240" t="str">
        <f>IF(F368="","",VLOOKUP(F368,別表３!$B$9:$D$14,3,FALSE))</f>
        <v/>
      </c>
      <c r="M368" s="98"/>
      <c r="N368" s="98"/>
      <c r="O368" s="241">
        <f t="shared" si="31"/>
        <v>0</v>
      </c>
      <c r="P368" s="7">
        <f>IF(E368=5,G368,0)</f>
        <v>0</v>
      </c>
      <c r="Q368" s="7">
        <f t="shared" si="17"/>
        <v>0</v>
      </c>
      <c r="R368" s="7">
        <f t="shared" si="18"/>
        <v>0</v>
      </c>
      <c r="S368" s="7" t="str">
        <f t="shared" si="22"/>
        <v/>
      </c>
      <c r="T368" s="7" t="str">
        <f t="shared" si="21"/>
        <v/>
      </c>
    </row>
    <row r="369" spans="1:20" s="223" customFormat="1" ht="15.95" hidden="1" customHeight="1">
      <c r="A369" s="239" t="s">
        <v>1513</v>
      </c>
      <c r="B369" s="105"/>
      <c r="C369" s="108"/>
      <c r="D369" s="108"/>
      <c r="E369" s="108"/>
      <c r="F369" s="108"/>
      <c r="G369" s="195">
        <f>VLOOKUP(E369,別表３!$B$9:$I$14,6,FALSE)</f>
        <v>0</v>
      </c>
      <c r="H369" s="195">
        <f>VLOOKUP($F369,別表３!$B$9:$I$14,6,FALSE)</f>
        <v>0</v>
      </c>
      <c r="I369" s="195">
        <f>VLOOKUP($F369,別表３!$B$9:$I$14,6,FALSE)</f>
        <v>0</v>
      </c>
      <c r="J369" s="195">
        <f>IF(F369=5,別表２!$E$2,0)</f>
        <v>0</v>
      </c>
      <c r="K369" s="195">
        <f>VLOOKUP($F369,別表３!$B$9:$I$14,4,FALSE)</f>
        <v>0</v>
      </c>
      <c r="L369" s="240" t="str">
        <f>IF(F369="","",VLOOKUP(F369,別表３!$B$9:$D$14,3,FALSE))</f>
        <v/>
      </c>
      <c r="M369" s="98"/>
      <c r="N369" s="98"/>
      <c r="O369" s="241">
        <f t="shared" si="31"/>
        <v>0</v>
      </c>
      <c r="P369" s="7">
        <f t="shared" ref="P369:P386" si="34">IF(E369=5,G369,0)</f>
        <v>0</v>
      </c>
      <c r="Q369" s="7">
        <f t="shared" si="17"/>
        <v>0</v>
      </c>
      <c r="R369" s="7">
        <f t="shared" si="18"/>
        <v>0</v>
      </c>
      <c r="S369" s="7" t="str">
        <f t="shared" si="22"/>
        <v/>
      </c>
      <c r="T369" s="7" t="str">
        <f t="shared" si="21"/>
        <v/>
      </c>
    </row>
    <row r="370" spans="1:20" s="223" customFormat="1" ht="15.95" hidden="1" customHeight="1">
      <c r="A370" s="239" t="s">
        <v>1514</v>
      </c>
      <c r="B370" s="105"/>
      <c r="C370" s="108"/>
      <c r="D370" s="108"/>
      <c r="E370" s="108"/>
      <c r="F370" s="108"/>
      <c r="G370" s="195">
        <f>VLOOKUP(E370,別表３!$B$9:$I$14,6,FALSE)</f>
        <v>0</v>
      </c>
      <c r="H370" s="195">
        <f>VLOOKUP($F370,別表３!$B$9:$I$14,6,FALSE)</f>
        <v>0</v>
      </c>
      <c r="I370" s="195">
        <f>VLOOKUP($F370,別表３!$B$9:$I$14,6,FALSE)</f>
        <v>0</v>
      </c>
      <c r="J370" s="195">
        <f>IF(F370=5,別表２!$E$2,0)</f>
        <v>0</v>
      </c>
      <c r="K370" s="195">
        <f>VLOOKUP($F370,別表３!$B$9:$I$14,4,FALSE)</f>
        <v>0</v>
      </c>
      <c r="L370" s="240" t="str">
        <f>IF(F370="","",VLOOKUP(F370,別表３!$B$9:$D$14,3,FALSE))</f>
        <v/>
      </c>
      <c r="M370" s="98"/>
      <c r="N370" s="98"/>
      <c r="O370" s="241">
        <f t="shared" si="31"/>
        <v>0</v>
      </c>
      <c r="P370" s="7">
        <f t="shared" si="34"/>
        <v>0</v>
      </c>
      <c r="Q370" s="7">
        <f t="shared" si="17"/>
        <v>0</v>
      </c>
      <c r="R370" s="7">
        <f t="shared" si="18"/>
        <v>0</v>
      </c>
      <c r="S370" s="7" t="str">
        <f t="shared" si="22"/>
        <v/>
      </c>
      <c r="T370" s="7" t="str">
        <f t="shared" si="21"/>
        <v/>
      </c>
    </row>
    <row r="371" spans="1:20" s="223" customFormat="1" ht="15.95" hidden="1" customHeight="1">
      <c r="A371" s="239" t="s">
        <v>1515</v>
      </c>
      <c r="B371" s="105"/>
      <c r="C371" s="110"/>
      <c r="D371" s="110"/>
      <c r="E371" s="108"/>
      <c r="F371" s="108"/>
      <c r="G371" s="195">
        <f>VLOOKUP(E371,別表３!$B$9:$I$14,6,FALSE)</f>
        <v>0</v>
      </c>
      <c r="H371" s="195">
        <f>VLOOKUP($F371,別表３!$B$9:$I$14,6,FALSE)</f>
        <v>0</v>
      </c>
      <c r="I371" s="195">
        <f>VLOOKUP($F371,別表３!$B$9:$I$14,6,FALSE)</f>
        <v>0</v>
      </c>
      <c r="J371" s="195">
        <f>IF(F371=5,別表２!$E$2,0)</f>
        <v>0</v>
      </c>
      <c r="K371" s="195">
        <f>VLOOKUP($F371,別表３!$B$9:$I$14,4,FALSE)</f>
        <v>0</v>
      </c>
      <c r="L371" s="240" t="str">
        <f>IF(F371="","",VLOOKUP(F371,別表３!$B$9:$D$14,3,FALSE))</f>
        <v/>
      </c>
      <c r="M371" s="98"/>
      <c r="N371" s="98"/>
      <c r="O371" s="241">
        <f t="shared" si="31"/>
        <v>0</v>
      </c>
      <c r="P371" s="7">
        <f t="shared" si="34"/>
        <v>0</v>
      </c>
      <c r="Q371" s="7">
        <f t="shared" si="17"/>
        <v>0</v>
      </c>
      <c r="R371" s="7">
        <f t="shared" si="18"/>
        <v>0</v>
      </c>
      <c r="S371" s="7" t="str">
        <f t="shared" si="22"/>
        <v/>
      </c>
      <c r="T371" s="7" t="str">
        <f t="shared" si="21"/>
        <v/>
      </c>
    </row>
    <row r="372" spans="1:20" s="223" customFormat="1" ht="15.95" hidden="1" customHeight="1">
      <c r="A372" s="239" t="s">
        <v>1516</v>
      </c>
      <c r="B372" s="105"/>
      <c r="C372" s="108"/>
      <c r="D372" s="108"/>
      <c r="E372" s="108"/>
      <c r="F372" s="108"/>
      <c r="G372" s="195">
        <f>VLOOKUP(E372,別表３!$B$9:$I$14,6,FALSE)</f>
        <v>0</v>
      </c>
      <c r="H372" s="195">
        <f>VLOOKUP($F372,別表３!$B$9:$I$14,6,FALSE)</f>
        <v>0</v>
      </c>
      <c r="I372" s="195">
        <f>VLOOKUP($F372,別表３!$B$9:$I$14,6,FALSE)</f>
        <v>0</v>
      </c>
      <c r="J372" s="195">
        <f>IF(F372=5,別表２!$E$2,0)</f>
        <v>0</v>
      </c>
      <c r="K372" s="195">
        <f>VLOOKUP($F372,別表３!$B$9:$I$14,4,FALSE)</f>
        <v>0</v>
      </c>
      <c r="L372" s="240" t="str">
        <f>IF(F372="","",VLOOKUP(F372,別表３!$B$9:$D$14,3,FALSE))</f>
        <v/>
      </c>
      <c r="M372" s="98"/>
      <c r="N372" s="98"/>
      <c r="O372" s="241">
        <f t="shared" si="31"/>
        <v>0</v>
      </c>
      <c r="P372" s="7">
        <f t="shared" si="34"/>
        <v>0</v>
      </c>
      <c r="Q372" s="7">
        <f t="shared" si="17"/>
        <v>0</v>
      </c>
      <c r="R372" s="7">
        <f t="shared" si="18"/>
        <v>0</v>
      </c>
      <c r="S372" s="7" t="str">
        <f t="shared" si="22"/>
        <v/>
      </c>
      <c r="T372" s="7" t="str">
        <f t="shared" si="21"/>
        <v/>
      </c>
    </row>
    <row r="373" spans="1:20" ht="15.95" hidden="1" customHeight="1">
      <c r="A373" s="239" t="s">
        <v>1517</v>
      </c>
      <c r="B373" s="105"/>
      <c r="C373" s="108"/>
      <c r="D373" s="108"/>
      <c r="E373" s="109"/>
      <c r="F373" s="109"/>
      <c r="G373" s="195">
        <f>VLOOKUP(E373,別表３!$B$9:$I$14,6,FALSE)</f>
        <v>0</v>
      </c>
      <c r="H373" s="195">
        <f>VLOOKUP($F373,別表３!$B$9:$I$14,6,FALSE)</f>
        <v>0</v>
      </c>
      <c r="I373" s="195">
        <f>VLOOKUP($F373,別表３!$B$9:$I$14,6,FALSE)</f>
        <v>0</v>
      </c>
      <c r="J373" s="195">
        <f>IF(F373=5,別表２!$E$2,0)</f>
        <v>0</v>
      </c>
      <c r="K373" s="195">
        <f>VLOOKUP($F373,別表３!$B$9:$I$14,4,FALSE)</f>
        <v>0</v>
      </c>
      <c r="L373" s="240" t="str">
        <f>IF(F373="","",VLOOKUP(F373,別表３!$B$9:$D$14,3,FALSE))</f>
        <v/>
      </c>
      <c r="M373" s="98"/>
      <c r="N373" s="98"/>
      <c r="O373" s="241">
        <f t="shared" si="31"/>
        <v>0</v>
      </c>
      <c r="P373" s="7">
        <f t="shared" si="34"/>
        <v>0</v>
      </c>
      <c r="Q373" s="7">
        <f t="shared" si="17"/>
        <v>0</v>
      </c>
      <c r="R373" s="7">
        <f t="shared" si="18"/>
        <v>0</v>
      </c>
      <c r="S373" s="7" t="str">
        <f t="shared" si="22"/>
        <v/>
      </c>
      <c r="T373" s="7" t="str">
        <f t="shared" si="21"/>
        <v/>
      </c>
    </row>
    <row r="374" spans="1:20" ht="15.95" hidden="1" customHeight="1">
      <c r="A374" s="239" t="s">
        <v>1518</v>
      </c>
      <c r="B374" s="105"/>
      <c r="C374" s="108"/>
      <c r="D374" s="108"/>
      <c r="E374" s="109"/>
      <c r="F374" s="109"/>
      <c r="G374" s="195">
        <f>VLOOKUP(E374,別表３!$B$9:$I$14,6,FALSE)</f>
        <v>0</v>
      </c>
      <c r="H374" s="195">
        <f>VLOOKUP($F374,別表３!$B$9:$I$14,6,FALSE)</f>
        <v>0</v>
      </c>
      <c r="I374" s="195">
        <f>VLOOKUP($F374,別表３!$B$9:$I$14,6,FALSE)</f>
        <v>0</v>
      </c>
      <c r="J374" s="195">
        <f>IF(F374=5,別表２!$E$2,0)</f>
        <v>0</v>
      </c>
      <c r="K374" s="195">
        <f>VLOOKUP($F374,別表３!$B$9:$I$14,4,FALSE)</f>
        <v>0</v>
      </c>
      <c r="L374" s="240" t="str">
        <f>IF(F374="","",VLOOKUP(F374,別表３!$B$9:$D$14,3,FALSE))</f>
        <v/>
      </c>
      <c r="M374" s="98"/>
      <c r="N374" s="98"/>
      <c r="O374" s="241">
        <f t="shared" si="31"/>
        <v>0</v>
      </c>
      <c r="P374" s="7">
        <f t="shared" si="34"/>
        <v>0</v>
      </c>
      <c r="Q374" s="7">
        <f t="shared" si="17"/>
        <v>0</v>
      </c>
      <c r="R374" s="7">
        <f t="shared" si="18"/>
        <v>0</v>
      </c>
      <c r="S374" s="7" t="str">
        <f t="shared" si="22"/>
        <v/>
      </c>
      <c r="T374" s="7" t="str">
        <f t="shared" si="21"/>
        <v/>
      </c>
    </row>
    <row r="375" spans="1:20" ht="15.95" hidden="1" customHeight="1">
      <c r="A375" s="239" t="s">
        <v>1519</v>
      </c>
      <c r="B375" s="105"/>
      <c r="C375" s="108"/>
      <c r="D375" s="108"/>
      <c r="E375" s="109"/>
      <c r="F375" s="109"/>
      <c r="G375" s="195">
        <f>VLOOKUP(E375,別表３!$B$9:$I$14,6,FALSE)</f>
        <v>0</v>
      </c>
      <c r="H375" s="195">
        <f>VLOOKUP($F375,別表３!$B$9:$I$14,6,FALSE)</f>
        <v>0</v>
      </c>
      <c r="I375" s="195">
        <f>VLOOKUP($F375,別表３!$B$9:$I$14,6,FALSE)</f>
        <v>0</v>
      </c>
      <c r="J375" s="195">
        <f>IF(F375=5,別表２!$E$2,0)</f>
        <v>0</v>
      </c>
      <c r="K375" s="195">
        <f>VLOOKUP($F375,別表３!$B$9:$I$14,4,FALSE)</f>
        <v>0</v>
      </c>
      <c r="L375" s="240" t="str">
        <f>IF(F375="","",VLOOKUP(F375,別表３!$B$9:$D$14,3,FALSE))</f>
        <v/>
      </c>
      <c r="M375" s="98"/>
      <c r="N375" s="98"/>
      <c r="O375" s="241">
        <f t="shared" si="31"/>
        <v>0</v>
      </c>
      <c r="P375" s="7">
        <f t="shared" si="34"/>
        <v>0</v>
      </c>
      <c r="Q375" s="7">
        <f t="shared" si="17"/>
        <v>0</v>
      </c>
      <c r="R375" s="7">
        <f t="shared" si="18"/>
        <v>0</v>
      </c>
      <c r="S375" s="7" t="str">
        <f t="shared" si="22"/>
        <v/>
      </c>
      <c r="T375" s="7" t="str">
        <f t="shared" si="21"/>
        <v/>
      </c>
    </row>
    <row r="376" spans="1:20" ht="15.95" hidden="1" customHeight="1">
      <c r="A376" s="239" t="s">
        <v>1520</v>
      </c>
      <c r="B376" s="105"/>
      <c r="C376" s="108"/>
      <c r="D376" s="108"/>
      <c r="E376" s="109"/>
      <c r="F376" s="109"/>
      <c r="G376" s="195">
        <f>VLOOKUP(E376,別表３!$B$9:$I$14,6,FALSE)</f>
        <v>0</v>
      </c>
      <c r="H376" s="195">
        <f>VLOOKUP($F376,別表３!$B$9:$I$14,6,FALSE)</f>
        <v>0</v>
      </c>
      <c r="I376" s="195">
        <f>VLOOKUP($F376,別表３!$B$9:$I$14,6,FALSE)</f>
        <v>0</v>
      </c>
      <c r="J376" s="195">
        <f>IF(F376=5,別表２!$E$2,0)</f>
        <v>0</v>
      </c>
      <c r="K376" s="195">
        <f>VLOOKUP($F376,別表３!$B$9:$I$14,4,FALSE)</f>
        <v>0</v>
      </c>
      <c r="L376" s="240" t="str">
        <f>IF(F376="","",VLOOKUP(F376,別表３!$B$9:$D$14,3,FALSE))</f>
        <v/>
      </c>
      <c r="M376" s="98"/>
      <c r="N376" s="98"/>
      <c r="O376" s="241">
        <f t="shared" ref="O376:O439" si="35">IF(J376=0,0,IF(M376="",J376,M376))+IF(N376="",K376,IF(L376&lt;=N376,L376,N376))+SUM(G376:I376)</f>
        <v>0</v>
      </c>
      <c r="P376" s="7">
        <f t="shared" si="34"/>
        <v>0</v>
      </c>
      <c r="Q376" s="7">
        <f t="shared" si="17"/>
        <v>0</v>
      </c>
      <c r="R376" s="7">
        <f t="shared" si="18"/>
        <v>0</v>
      </c>
      <c r="S376" s="7" t="str">
        <f t="shared" si="22"/>
        <v/>
      </c>
      <c r="T376" s="7" t="str">
        <f t="shared" si="21"/>
        <v/>
      </c>
    </row>
    <row r="377" spans="1:20" ht="15.95" hidden="1" customHeight="1">
      <c r="A377" s="239" t="s">
        <v>1521</v>
      </c>
      <c r="B377" s="105"/>
      <c r="C377" s="108"/>
      <c r="D377" s="108"/>
      <c r="E377" s="109"/>
      <c r="F377" s="109"/>
      <c r="G377" s="195">
        <f>VLOOKUP(E377,別表３!$B$9:$I$14,6,FALSE)</f>
        <v>0</v>
      </c>
      <c r="H377" s="195">
        <f>VLOOKUP($F377,別表３!$B$9:$I$14,6,FALSE)</f>
        <v>0</v>
      </c>
      <c r="I377" s="195">
        <f>VLOOKUP($F377,別表３!$B$9:$I$14,6,FALSE)</f>
        <v>0</v>
      </c>
      <c r="J377" s="195">
        <f>IF(F377=5,別表２!$E$2,0)</f>
        <v>0</v>
      </c>
      <c r="K377" s="195">
        <f>VLOOKUP($F377,別表３!$B$9:$I$14,4,FALSE)</f>
        <v>0</v>
      </c>
      <c r="L377" s="240" t="str">
        <f>IF(F377="","",VLOOKUP(F377,別表３!$B$9:$D$14,3,FALSE))</f>
        <v/>
      </c>
      <c r="M377" s="98"/>
      <c r="N377" s="98"/>
      <c r="O377" s="241">
        <f t="shared" si="35"/>
        <v>0</v>
      </c>
      <c r="P377" s="7">
        <f t="shared" si="34"/>
        <v>0</v>
      </c>
      <c r="Q377" s="7">
        <f t="shared" si="17"/>
        <v>0</v>
      </c>
      <c r="R377" s="7">
        <f t="shared" si="18"/>
        <v>0</v>
      </c>
      <c r="S377" s="7" t="str">
        <f t="shared" si="22"/>
        <v/>
      </c>
      <c r="T377" s="7" t="str">
        <f t="shared" si="21"/>
        <v/>
      </c>
    </row>
    <row r="378" spans="1:20" ht="15.95" hidden="1" customHeight="1">
      <c r="A378" s="239" t="s">
        <v>1522</v>
      </c>
      <c r="B378" s="105"/>
      <c r="C378" s="108"/>
      <c r="D378" s="108"/>
      <c r="E378" s="109"/>
      <c r="F378" s="109"/>
      <c r="G378" s="195">
        <f>VLOOKUP(E378,別表３!$B$9:$I$14,6,FALSE)</f>
        <v>0</v>
      </c>
      <c r="H378" s="195">
        <f>VLOOKUP($F378,別表３!$B$9:$I$14,6,FALSE)</f>
        <v>0</v>
      </c>
      <c r="I378" s="195">
        <f>VLOOKUP($F378,別表３!$B$9:$I$14,6,FALSE)</f>
        <v>0</v>
      </c>
      <c r="J378" s="195">
        <f>IF(F378=5,別表２!$E$2,0)</f>
        <v>0</v>
      </c>
      <c r="K378" s="195">
        <f>VLOOKUP($F378,別表３!$B$9:$I$14,4,FALSE)</f>
        <v>0</v>
      </c>
      <c r="L378" s="240" t="str">
        <f>IF(F378="","",VLOOKUP(F378,別表３!$B$9:$D$14,3,FALSE))</f>
        <v/>
      </c>
      <c r="M378" s="98"/>
      <c r="N378" s="98"/>
      <c r="O378" s="241">
        <f t="shared" si="35"/>
        <v>0</v>
      </c>
      <c r="P378" s="7">
        <f t="shared" si="34"/>
        <v>0</v>
      </c>
      <c r="Q378" s="7">
        <f t="shared" si="17"/>
        <v>0</v>
      </c>
      <c r="R378" s="7">
        <f t="shared" si="18"/>
        <v>0</v>
      </c>
      <c r="S378" s="7" t="str">
        <f t="shared" si="22"/>
        <v/>
      </c>
      <c r="T378" s="7" t="str">
        <f t="shared" si="21"/>
        <v/>
      </c>
    </row>
    <row r="379" spans="1:20" ht="15.95" hidden="1" customHeight="1">
      <c r="A379" s="239" t="s">
        <v>1523</v>
      </c>
      <c r="B379" s="105"/>
      <c r="C379" s="109"/>
      <c r="D379" s="109"/>
      <c r="E379" s="109"/>
      <c r="F379" s="109"/>
      <c r="G379" s="195">
        <f>VLOOKUP(E379,別表３!$B$9:$I$14,6,FALSE)</f>
        <v>0</v>
      </c>
      <c r="H379" s="195">
        <f>VLOOKUP($F379,別表３!$B$9:$I$14,6,FALSE)</f>
        <v>0</v>
      </c>
      <c r="I379" s="195">
        <f>VLOOKUP($F379,別表３!$B$9:$I$14,6,FALSE)</f>
        <v>0</v>
      </c>
      <c r="J379" s="195">
        <f>IF(F379=5,別表２!$E$2,0)</f>
        <v>0</v>
      </c>
      <c r="K379" s="195">
        <f>VLOOKUP($F379,別表３!$B$9:$I$14,4,FALSE)</f>
        <v>0</v>
      </c>
      <c r="L379" s="240" t="str">
        <f>IF(F379="","",VLOOKUP(F379,別表３!$B$9:$D$14,3,FALSE))</f>
        <v/>
      </c>
      <c r="M379" s="98"/>
      <c r="N379" s="98"/>
      <c r="O379" s="241">
        <f t="shared" si="35"/>
        <v>0</v>
      </c>
      <c r="P379" s="7">
        <f t="shared" si="34"/>
        <v>0</v>
      </c>
      <c r="Q379" s="7">
        <f t="shared" si="17"/>
        <v>0</v>
      </c>
      <c r="R379" s="7">
        <f t="shared" si="18"/>
        <v>0</v>
      </c>
      <c r="S379" s="7" t="str">
        <f t="shared" si="22"/>
        <v/>
      </c>
      <c r="T379" s="7" t="str">
        <f t="shared" si="21"/>
        <v/>
      </c>
    </row>
    <row r="380" spans="1:20" ht="15.95" hidden="1" customHeight="1">
      <c r="A380" s="239" t="s">
        <v>1524</v>
      </c>
      <c r="B380" s="105"/>
      <c r="C380" s="109"/>
      <c r="D380" s="109"/>
      <c r="E380" s="109"/>
      <c r="F380" s="109"/>
      <c r="G380" s="195">
        <f>VLOOKUP(E380,別表３!$B$9:$I$14,6,FALSE)</f>
        <v>0</v>
      </c>
      <c r="H380" s="195">
        <f>VLOOKUP($F380,別表３!$B$9:$I$14,6,FALSE)</f>
        <v>0</v>
      </c>
      <c r="I380" s="195">
        <f>VLOOKUP($F380,別表３!$B$9:$I$14,6,FALSE)</f>
        <v>0</v>
      </c>
      <c r="J380" s="195">
        <f>IF(F380=5,別表２!$E$2,0)</f>
        <v>0</v>
      </c>
      <c r="K380" s="195">
        <f>VLOOKUP($F380,別表３!$B$9:$I$14,4,FALSE)</f>
        <v>0</v>
      </c>
      <c r="L380" s="240" t="str">
        <f>IF(F380="","",VLOOKUP(F380,別表３!$B$9:$D$14,3,FALSE))</f>
        <v/>
      </c>
      <c r="M380" s="98"/>
      <c r="N380" s="98"/>
      <c r="O380" s="241">
        <f t="shared" si="35"/>
        <v>0</v>
      </c>
      <c r="P380" s="7">
        <f t="shared" si="34"/>
        <v>0</v>
      </c>
      <c r="Q380" s="7">
        <f t="shared" si="17"/>
        <v>0</v>
      </c>
      <c r="R380" s="7">
        <f t="shared" si="18"/>
        <v>0</v>
      </c>
      <c r="S380" s="7" t="str">
        <f t="shared" si="22"/>
        <v/>
      </c>
      <c r="T380" s="7" t="str">
        <f t="shared" si="21"/>
        <v/>
      </c>
    </row>
    <row r="381" spans="1:20" ht="15.95" hidden="1" customHeight="1">
      <c r="A381" s="239" t="s">
        <v>1525</v>
      </c>
      <c r="B381" s="105"/>
      <c r="C381" s="109"/>
      <c r="D381" s="109"/>
      <c r="E381" s="109"/>
      <c r="F381" s="109"/>
      <c r="G381" s="195">
        <f>VLOOKUP(E381,別表３!$B$9:$I$14,6,FALSE)</f>
        <v>0</v>
      </c>
      <c r="H381" s="195">
        <f>VLOOKUP($F381,別表３!$B$9:$I$14,6,FALSE)</f>
        <v>0</v>
      </c>
      <c r="I381" s="195">
        <f>VLOOKUP($F381,別表３!$B$9:$I$14,6,FALSE)</f>
        <v>0</v>
      </c>
      <c r="J381" s="195">
        <f>IF(F381=5,別表２!$E$2,0)</f>
        <v>0</v>
      </c>
      <c r="K381" s="195">
        <f>VLOOKUP($F381,別表３!$B$9:$I$14,4,FALSE)</f>
        <v>0</v>
      </c>
      <c r="L381" s="240" t="str">
        <f>IF(F381="","",VLOOKUP(F381,別表３!$B$9:$D$14,3,FALSE))</f>
        <v/>
      </c>
      <c r="M381" s="98"/>
      <c r="N381" s="98"/>
      <c r="O381" s="241">
        <f t="shared" si="35"/>
        <v>0</v>
      </c>
      <c r="P381" s="7">
        <f t="shared" si="34"/>
        <v>0</v>
      </c>
      <c r="Q381" s="7">
        <f t="shared" si="17"/>
        <v>0</v>
      </c>
      <c r="R381" s="7">
        <f t="shared" si="18"/>
        <v>0</v>
      </c>
      <c r="S381" s="7" t="str">
        <f t="shared" si="22"/>
        <v/>
      </c>
      <c r="T381" s="7" t="str">
        <f t="shared" si="21"/>
        <v/>
      </c>
    </row>
    <row r="382" spans="1:20" ht="15.95" hidden="1" customHeight="1">
      <c r="A382" s="239" t="s">
        <v>1526</v>
      </c>
      <c r="B382" s="105"/>
      <c r="C382" s="109"/>
      <c r="D382" s="109"/>
      <c r="E382" s="109"/>
      <c r="F382" s="109"/>
      <c r="G382" s="195">
        <f>VLOOKUP(E382,別表３!$B$9:$I$14,6,FALSE)</f>
        <v>0</v>
      </c>
      <c r="H382" s="195">
        <f>VLOOKUP($F382,別表３!$B$9:$I$14,6,FALSE)</f>
        <v>0</v>
      </c>
      <c r="I382" s="195">
        <f>VLOOKUP($F382,別表３!$B$9:$I$14,6,FALSE)</f>
        <v>0</v>
      </c>
      <c r="J382" s="195">
        <f>IF(F382=5,別表２!$E$2,0)</f>
        <v>0</v>
      </c>
      <c r="K382" s="195">
        <f>VLOOKUP($F382,別表３!$B$9:$I$14,4,FALSE)</f>
        <v>0</v>
      </c>
      <c r="L382" s="240" t="str">
        <f>IF(F382="","",VLOOKUP(F382,別表３!$B$9:$D$14,3,FALSE))</f>
        <v/>
      </c>
      <c r="M382" s="98"/>
      <c r="N382" s="98"/>
      <c r="O382" s="241">
        <f t="shared" si="35"/>
        <v>0</v>
      </c>
      <c r="P382" s="7">
        <f t="shared" si="34"/>
        <v>0</v>
      </c>
      <c r="Q382" s="7">
        <f t="shared" si="17"/>
        <v>0</v>
      </c>
      <c r="R382" s="7">
        <f t="shared" si="18"/>
        <v>0</v>
      </c>
      <c r="S382" s="7" t="str">
        <f t="shared" si="22"/>
        <v/>
      </c>
      <c r="T382" s="7" t="str">
        <f t="shared" si="21"/>
        <v/>
      </c>
    </row>
    <row r="383" spans="1:20" ht="15.95" hidden="1" customHeight="1">
      <c r="A383" s="239" t="s">
        <v>1527</v>
      </c>
      <c r="B383" s="105"/>
      <c r="C383" s="109"/>
      <c r="D383" s="109"/>
      <c r="E383" s="109"/>
      <c r="F383" s="109"/>
      <c r="G383" s="195">
        <f>VLOOKUP(E383,別表３!$B$9:$I$14,6,FALSE)</f>
        <v>0</v>
      </c>
      <c r="H383" s="195">
        <f>VLOOKUP($F383,別表３!$B$9:$I$14,6,FALSE)</f>
        <v>0</v>
      </c>
      <c r="I383" s="195">
        <f>VLOOKUP($F383,別表３!$B$9:$I$14,6,FALSE)</f>
        <v>0</v>
      </c>
      <c r="J383" s="195">
        <f>IF(F383=5,別表２!$E$2,0)</f>
        <v>0</v>
      </c>
      <c r="K383" s="195">
        <f>VLOOKUP($F383,別表３!$B$9:$I$14,4,FALSE)</f>
        <v>0</v>
      </c>
      <c r="L383" s="240" t="str">
        <f>IF(F383="","",VLOOKUP(F383,別表３!$B$9:$D$14,3,FALSE))</f>
        <v/>
      </c>
      <c r="M383" s="98"/>
      <c r="N383" s="98"/>
      <c r="O383" s="241">
        <f t="shared" si="35"/>
        <v>0</v>
      </c>
      <c r="P383" s="7">
        <f t="shared" si="34"/>
        <v>0</v>
      </c>
      <c r="Q383" s="7">
        <f t="shared" si="17"/>
        <v>0</v>
      </c>
      <c r="R383" s="7">
        <f t="shared" si="18"/>
        <v>0</v>
      </c>
      <c r="S383" s="7" t="str">
        <f t="shared" si="22"/>
        <v/>
      </c>
      <c r="T383" s="7" t="str">
        <f t="shared" si="21"/>
        <v/>
      </c>
    </row>
    <row r="384" spans="1:20" ht="15.95" hidden="1" customHeight="1">
      <c r="A384" s="239" t="s">
        <v>1528</v>
      </c>
      <c r="B384" s="105"/>
      <c r="C384" s="109"/>
      <c r="D384" s="109"/>
      <c r="E384" s="109"/>
      <c r="F384" s="109"/>
      <c r="G384" s="195">
        <f>VLOOKUP(E384,別表３!$B$9:$I$14,6,FALSE)</f>
        <v>0</v>
      </c>
      <c r="H384" s="195">
        <f>VLOOKUP($F384,別表３!$B$9:$I$14,6,FALSE)</f>
        <v>0</v>
      </c>
      <c r="I384" s="195">
        <f>VLOOKUP($F384,別表３!$B$9:$I$14,6,FALSE)</f>
        <v>0</v>
      </c>
      <c r="J384" s="195">
        <f>IF(F384=5,別表２!$E$2,0)</f>
        <v>0</v>
      </c>
      <c r="K384" s="195">
        <f>VLOOKUP($F384,別表３!$B$9:$I$14,4,FALSE)</f>
        <v>0</v>
      </c>
      <c r="L384" s="240" t="str">
        <f>IF(F384="","",VLOOKUP(F384,別表３!$B$9:$D$14,3,FALSE))</f>
        <v/>
      </c>
      <c r="M384" s="98"/>
      <c r="N384" s="98"/>
      <c r="O384" s="241">
        <f t="shared" si="35"/>
        <v>0</v>
      </c>
      <c r="P384" s="7">
        <f t="shared" si="34"/>
        <v>0</v>
      </c>
      <c r="Q384" s="7">
        <f t="shared" si="17"/>
        <v>0</v>
      </c>
      <c r="R384" s="7">
        <f t="shared" si="18"/>
        <v>0</v>
      </c>
      <c r="S384" s="7" t="str">
        <f t="shared" si="22"/>
        <v/>
      </c>
      <c r="T384" s="7" t="str">
        <f t="shared" si="21"/>
        <v/>
      </c>
    </row>
    <row r="385" spans="1:20" ht="15.95" hidden="1" customHeight="1">
      <c r="A385" s="239" t="s">
        <v>1529</v>
      </c>
      <c r="B385" s="105"/>
      <c r="C385" s="108"/>
      <c r="D385" s="108"/>
      <c r="E385" s="109"/>
      <c r="F385" s="109"/>
      <c r="G385" s="195">
        <f>VLOOKUP(E385,別表３!$B$9:$I$14,6,FALSE)</f>
        <v>0</v>
      </c>
      <c r="H385" s="195">
        <f>VLOOKUP($F385,別表３!$B$9:$I$14,6,FALSE)</f>
        <v>0</v>
      </c>
      <c r="I385" s="195">
        <f>VLOOKUP($F385,別表３!$B$9:$I$14,6,FALSE)</f>
        <v>0</v>
      </c>
      <c r="J385" s="195">
        <f>IF(F385=5,別表２!$E$2,0)</f>
        <v>0</v>
      </c>
      <c r="K385" s="195">
        <f>VLOOKUP($F385,別表３!$B$9:$I$14,4,FALSE)</f>
        <v>0</v>
      </c>
      <c r="L385" s="240" t="str">
        <f>IF(F385="","",VLOOKUP(F385,別表３!$B$9:$D$14,3,FALSE))</f>
        <v/>
      </c>
      <c r="M385" s="98"/>
      <c r="N385" s="98"/>
      <c r="O385" s="241">
        <f t="shared" si="35"/>
        <v>0</v>
      </c>
      <c r="P385" s="7">
        <f t="shared" si="34"/>
        <v>0</v>
      </c>
      <c r="Q385" s="7">
        <f t="shared" si="17"/>
        <v>0</v>
      </c>
      <c r="R385" s="7">
        <f t="shared" si="18"/>
        <v>0</v>
      </c>
      <c r="S385" s="7" t="str">
        <f t="shared" si="22"/>
        <v/>
      </c>
      <c r="T385" s="7" t="str">
        <f t="shared" si="21"/>
        <v/>
      </c>
    </row>
    <row r="386" spans="1:20" ht="15.95" hidden="1" customHeight="1">
      <c r="A386" s="239" t="s">
        <v>1530</v>
      </c>
      <c r="B386" s="105"/>
      <c r="C386" s="108"/>
      <c r="D386" s="108"/>
      <c r="E386" s="109"/>
      <c r="F386" s="109"/>
      <c r="G386" s="195">
        <f>VLOOKUP(E386,別表３!$B$9:$I$14,6,FALSE)</f>
        <v>0</v>
      </c>
      <c r="H386" s="195">
        <f>VLOOKUP($F386,別表３!$B$9:$I$14,6,FALSE)</f>
        <v>0</v>
      </c>
      <c r="I386" s="195">
        <f>VLOOKUP($F386,別表３!$B$9:$I$14,6,FALSE)</f>
        <v>0</v>
      </c>
      <c r="J386" s="195">
        <f>IF(F386=5,別表２!$E$2,0)</f>
        <v>0</v>
      </c>
      <c r="K386" s="195">
        <f>VLOOKUP($F386,別表３!$B$9:$I$14,4,FALSE)</f>
        <v>0</v>
      </c>
      <c r="L386" s="240" t="str">
        <f>IF(F386="","",VLOOKUP(F386,別表３!$B$9:$D$14,3,FALSE))</f>
        <v/>
      </c>
      <c r="M386" s="98"/>
      <c r="N386" s="98"/>
      <c r="O386" s="241">
        <f t="shared" si="35"/>
        <v>0</v>
      </c>
      <c r="P386" s="7">
        <f t="shared" si="34"/>
        <v>0</v>
      </c>
      <c r="Q386" s="7">
        <f t="shared" si="17"/>
        <v>0</v>
      </c>
      <c r="R386" s="7">
        <f t="shared" si="18"/>
        <v>0</v>
      </c>
      <c r="S386" s="7" t="str">
        <f t="shared" si="22"/>
        <v/>
      </c>
      <c r="T386" s="7" t="str">
        <f t="shared" si="21"/>
        <v/>
      </c>
    </row>
    <row r="387" spans="1:20" ht="15.95" hidden="1" customHeight="1">
      <c r="A387" s="239" t="s">
        <v>1531</v>
      </c>
      <c r="B387" s="105"/>
      <c r="C387" s="108"/>
      <c r="D387" s="108"/>
      <c r="E387" s="109"/>
      <c r="F387" s="109"/>
      <c r="G387" s="195">
        <f>VLOOKUP(E387,別表３!$B$9:$I$14,6,FALSE)</f>
        <v>0</v>
      </c>
      <c r="H387" s="195">
        <f>VLOOKUP($F387,別表３!$B$9:$I$14,6,FALSE)</f>
        <v>0</v>
      </c>
      <c r="I387" s="195">
        <f>VLOOKUP($F387,別表３!$B$9:$I$14,6,FALSE)</f>
        <v>0</v>
      </c>
      <c r="J387" s="195">
        <f>IF(F387=5,別表２!$E$2,0)</f>
        <v>0</v>
      </c>
      <c r="K387" s="195">
        <f>VLOOKUP($F387,別表３!$B$9:$I$14,4,FALSE)</f>
        <v>0</v>
      </c>
      <c r="L387" s="240" t="str">
        <f>IF(F387="","",VLOOKUP(F387,別表３!$B$9:$D$14,3,FALSE))</f>
        <v/>
      </c>
      <c r="M387" s="98"/>
      <c r="N387" s="98"/>
      <c r="O387" s="241">
        <f t="shared" si="35"/>
        <v>0</v>
      </c>
      <c r="P387" s="7">
        <f>IF(E387=5,G387,0)</f>
        <v>0</v>
      </c>
      <c r="Q387" s="7">
        <f t="shared" si="17"/>
        <v>0</v>
      </c>
      <c r="R387" s="7">
        <f t="shared" si="18"/>
        <v>0</v>
      </c>
      <c r="S387" s="7" t="str">
        <f t="shared" si="22"/>
        <v/>
      </c>
      <c r="T387" s="7" t="str">
        <f t="shared" si="21"/>
        <v/>
      </c>
    </row>
    <row r="388" spans="1:20" s="223" customFormat="1" ht="15.95" hidden="1" customHeight="1">
      <c r="A388" s="239" t="s">
        <v>1532</v>
      </c>
      <c r="B388" s="105"/>
      <c r="C388" s="108"/>
      <c r="D388" s="108"/>
      <c r="E388" s="108"/>
      <c r="F388" s="108"/>
      <c r="G388" s="195">
        <f>VLOOKUP(E388,別表３!$B$9:$I$14,6,FALSE)</f>
        <v>0</v>
      </c>
      <c r="H388" s="195">
        <f>VLOOKUP($F388,別表３!$B$9:$I$14,6,FALSE)</f>
        <v>0</v>
      </c>
      <c r="I388" s="195">
        <f>VLOOKUP($F388,別表３!$B$9:$I$14,6,FALSE)</f>
        <v>0</v>
      </c>
      <c r="J388" s="195">
        <f>IF(F388=5,別表２!$E$2,0)</f>
        <v>0</v>
      </c>
      <c r="K388" s="195">
        <f>VLOOKUP($F388,別表３!$B$9:$I$14,4,FALSE)</f>
        <v>0</v>
      </c>
      <c r="L388" s="240" t="str">
        <f>IF(F388="","",VLOOKUP(F388,別表３!$B$9:$D$14,3,FALSE))</f>
        <v/>
      </c>
      <c r="M388" s="98"/>
      <c r="N388" s="98"/>
      <c r="O388" s="241">
        <f t="shared" si="35"/>
        <v>0</v>
      </c>
      <c r="P388" s="7">
        <f t="shared" ref="P388:P408" si="36">IF(E388=5,G388,0)</f>
        <v>0</v>
      </c>
      <c r="Q388" s="7">
        <f t="shared" si="17"/>
        <v>0</v>
      </c>
      <c r="R388" s="7">
        <f t="shared" si="18"/>
        <v>0</v>
      </c>
      <c r="S388" s="7" t="str">
        <f t="shared" si="22"/>
        <v/>
      </c>
      <c r="T388" s="7" t="str">
        <f t="shared" si="21"/>
        <v/>
      </c>
    </row>
    <row r="389" spans="1:20" s="223" customFormat="1" ht="15.95" hidden="1" customHeight="1">
      <c r="A389" s="239" t="s">
        <v>1533</v>
      </c>
      <c r="B389" s="105"/>
      <c r="C389" s="108"/>
      <c r="D389" s="108"/>
      <c r="E389" s="108"/>
      <c r="F389" s="108"/>
      <c r="G389" s="195">
        <f>VLOOKUP(E389,別表３!$B$9:$I$14,6,FALSE)</f>
        <v>0</v>
      </c>
      <c r="H389" s="195">
        <f>VLOOKUP($F389,別表３!$B$9:$I$14,6,FALSE)</f>
        <v>0</v>
      </c>
      <c r="I389" s="195">
        <f>VLOOKUP($F389,別表３!$B$9:$I$14,6,FALSE)</f>
        <v>0</v>
      </c>
      <c r="J389" s="195">
        <f>IF(F389=5,別表２!$E$2,0)</f>
        <v>0</v>
      </c>
      <c r="K389" s="195">
        <f>VLOOKUP($F389,別表３!$B$9:$I$14,4,FALSE)</f>
        <v>0</v>
      </c>
      <c r="L389" s="240" t="str">
        <f>IF(F389="","",VLOOKUP(F389,別表３!$B$9:$D$14,3,FALSE))</f>
        <v/>
      </c>
      <c r="M389" s="98"/>
      <c r="N389" s="98"/>
      <c r="O389" s="241">
        <f t="shared" si="35"/>
        <v>0</v>
      </c>
      <c r="P389" s="7">
        <f t="shared" si="36"/>
        <v>0</v>
      </c>
      <c r="Q389" s="7">
        <f t="shared" si="17"/>
        <v>0</v>
      </c>
      <c r="R389" s="7">
        <f t="shared" si="18"/>
        <v>0</v>
      </c>
      <c r="S389" s="7" t="str">
        <f t="shared" si="22"/>
        <v/>
      </c>
      <c r="T389" s="7" t="str">
        <f t="shared" si="21"/>
        <v/>
      </c>
    </row>
    <row r="390" spans="1:20" s="223" customFormat="1" ht="15.95" hidden="1" customHeight="1">
      <c r="A390" s="239" t="s">
        <v>1534</v>
      </c>
      <c r="B390" s="105"/>
      <c r="C390" s="110"/>
      <c r="D390" s="110"/>
      <c r="E390" s="108"/>
      <c r="F390" s="108"/>
      <c r="G390" s="195">
        <f>VLOOKUP(E390,別表３!$B$9:$I$14,6,FALSE)</f>
        <v>0</v>
      </c>
      <c r="H390" s="195">
        <f>VLOOKUP($F390,別表３!$B$9:$I$14,6,FALSE)</f>
        <v>0</v>
      </c>
      <c r="I390" s="195">
        <f>VLOOKUP($F390,別表３!$B$9:$I$14,6,FALSE)</f>
        <v>0</v>
      </c>
      <c r="J390" s="195">
        <f>IF(F390=5,別表２!$E$2,0)</f>
        <v>0</v>
      </c>
      <c r="K390" s="195">
        <f>VLOOKUP($F390,別表３!$B$9:$I$14,4,FALSE)</f>
        <v>0</v>
      </c>
      <c r="L390" s="240" t="str">
        <f>IF(F390="","",VLOOKUP(F390,別表３!$B$9:$D$14,3,FALSE))</f>
        <v/>
      </c>
      <c r="M390" s="98"/>
      <c r="N390" s="98"/>
      <c r="O390" s="241">
        <f t="shared" si="35"/>
        <v>0</v>
      </c>
      <c r="P390" s="7">
        <f t="shared" si="36"/>
        <v>0</v>
      </c>
      <c r="Q390" s="7">
        <f t="shared" si="17"/>
        <v>0</v>
      </c>
      <c r="R390" s="7">
        <f t="shared" si="18"/>
        <v>0</v>
      </c>
      <c r="S390" s="7" t="str">
        <f t="shared" si="22"/>
        <v/>
      </c>
      <c r="T390" s="7" t="str">
        <f t="shared" si="21"/>
        <v/>
      </c>
    </row>
    <row r="391" spans="1:20" s="223" customFormat="1" ht="15.95" hidden="1" customHeight="1">
      <c r="A391" s="239" t="s">
        <v>1535</v>
      </c>
      <c r="B391" s="105"/>
      <c r="C391" s="108"/>
      <c r="D391" s="108"/>
      <c r="E391" s="108"/>
      <c r="F391" s="108"/>
      <c r="G391" s="195">
        <f>VLOOKUP(E391,別表３!$B$9:$I$14,6,FALSE)</f>
        <v>0</v>
      </c>
      <c r="H391" s="195">
        <f>VLOOKUP($F391,別表３!$B$9:$I$14,6,FALSE)</f>
        <v>0</v>
      </c>
      <c r="I391" s="195">
        <f>VLOOKUP($F391,別表３!$B$9:$I$14,6,FALSE)</f>
        <v>0</v>
      </c>
      <c r="J391" s="195">
        <f>IF(F391=5,別表２!$E$2,0)</f>
        <v>0</v>
      </c>
      <c r="K391" s="195">
        <f>VLOOKUP($F391,別表３!$B$9:$I$14,4,FALSE)</f>
        <v>0</v>
      </c>
      <c r="L391" s="240" t="str">
        <f>IF(F391="","",VLOOKUP(F391,別表３!$B$9:$D$14,3,FALSE))</f>
        <v/>
      </c>
      <c r="M391" s="98"/>
      <c r="N391" s="98"/>
      <c r="O391" s="241">
        <f t="shared" si="35"/>
        <v>0</v>
      </c>
      <c r="P391" s="7">
        <f t="shared" si="36"/>
        <v>0</v>
      </c>
      <c r="Q391" s="7">
        <f t="shared" si="17"/>
        <v>0</v>
      </c>
      <c r="R391" s="7">
        <f t="shared" si="18"/>
        <v>0</v>
      </c>
      <c r="S391" s="7" t="str">
        <f t="shared" si="22"/>
        <v/>
      </c>
      <c r="T391" s="7" t="str">
        <f t="shared" si="21"/>
        <v/>
      </c>
    </row>
    <row r="392" spans="1:20" ht="15.95" hidden="1" customHeight="1">
      <c r="A392" s="239" t="s">
        <v>1536</v>
      </c>
      <c r="B392" s="105"/>
      <c r="C392" s="108"/>
      <c r="D392" s="108"/>
      <c r="E392" s="109"/>
      <c r="F392" s="109"/>
      <c r="G392" s="195">
        <f>VLOOKUP(E392,別表３!$B$9:$I$14,6,FALSE)</f>
        <v>0</v>
      </c>
      <c r="H392" s="195">
        <f>VLOOKUP($F392,別表３!$B$9:$I$14,6,FALSE)</f>
        <v>0</v>
      </c>
      <c r="I392" s="195">
        <f>VLOOKUP($F392,別表３!$B$9:$I$14,6,FALSE)</f>
        <v>0</v>
      </c>
      <c r="J392" s="195">
        <f>IF(F392=5,別表２!$E$2,0)</f>
        <v>0</v>
      </c>
      <c r="K392" s="195">
        <f>VLOOKUP($F392,別表３!$B$9:$I$14,4,FALSE)</f>
        <v>0</v>
      </c>
      <c r="L392" s="240" t="str">
        <f>IF(F392="","",VLOOKUP(F392,別表３!$B$9:$D$14,3,FALSE))</f>
        <v/>
      </c>
      <c r="M392" s="98"/>
      <c r="N392" s="98"/>
      <c r="O392" s="241">
        <f t="shared" si="35"/>
        <v>0</v>
      </c>
      <c r="P392" s="7">
        <f t="shared" si="36"/>
        <v>0</v>
      </c>
      <c r="Q392" s="7">
        <f t="shared" si="17"/>
        <v>0</v>
      </c>
      <c r="R392" s="7">
        <f t="shared" si="18"/>
        <v>0</v>
      </c>
      <c r="S392" s="7" t="str">
        <f t="shared" si="22"/>
        <v/>
      </c>
      <c r="T392" s="7" t="str">
        <f t="shared" si="21"/>
        <v/>
      </c>
    </row>
    <row r="393" spans="1:20" ht="15.95" hidden="1" customHeight="1">
      <c r="A393" s="239" t="s">
        <v>1537</v>
      </c>
      <c r="B393" s="105"/>
      <c r="C393" s="108"/>
      <c r="D393" s="108"/>
      <c r="E393" s="109"/>
      <c r="F393" s="109"/>
      <c r="G393" s="195">
        <f>VLOOKUP(E393,別表３!$B$9:$I$14,6,FALSE)</f>
        <v>0</v>
      </c>
      <c r="H393" s="195">
        <f>VLOOKUP($F393,別表３!$B$9:$I$14,6,FALSE)</f>
        <v>0</v>
      </c>
      <c r="I393" s="195">
        <f>VLOOKUP($F393,別表３!$B$9:$I$14,6,FALSE)</f>
        <v>0</v>
      </c>
      <c r="J393" s="195">
        <f>IF(F393=5,別表２!$E$2,0)</f>
        <v>0</v>
      </c>
      <c r="K393" s="195">
        <f>VLOOKUP($F393,別表３!$B$9:$I$14,4,FALSE)</f>
        <v>0</v>
      </c>
      <c r="L393" s="240" t="str">
        <f>IF(F393="","",VLOOKUP(F393,別表３!$B$9:$D$14,3,FALSE))</f>
        <v/>
      </c>
      <c r="M393" s="98"/>
      <c r="N393" s="98"/>
      <c r="O393" s="241">
        <f t="shared" si="35"/>
        <v>0</v>
      </c>
      <c r="P393" s="7">
        <f t="shared" si="36"/>
        <v>0</v>
      </c>
      <c r="Q393" s="7">
        <f t="shared" si="17"/>
        <v>0</v>
      </c>
      <c r="R393" s="7">
        <f t="shared" si="18"/>
        <v>0</v>
      </c>
      <c r="S393" s="7" t="str">
        <f t="shared" si="22"/>
        <v/>
      </c>
      <c r="T393" s="7" t="str">
        <f t="shared" si="21"/>
        <v/>
      </c>
    </row>
    <row r="394" spans="1:20" ht="15.95" hidden="1" customHeight="1">
      <c r="A394" s="239" t="s">
        <v>1538</v>
      </c>
      <c r="B394" s="105"/>
      <c r="C394" s="108"/>
      <c r="D394" s="108"/>
      <c r="E394" s="109"/>
      <c r="F394" s="109"/>
      <c r="G394" s="195">
        <f>VLOOKUP(E394,別表３!$B$9:$I$14,6,FALSE)</f>
        <v>0</v>
      </c>
      <c r="H394" s="195">
        <f>VLOOKUP($F394,別表３!$B$9:$I$14,6,FALSE)</f>
        <v>0</v>
      </c>
      <c r="I394" s="195">
        <f>VLOOKUP($F394,別表３!$B$9:$I$14,6,FALSE)</f>
        <v>0</v>
      </c>
      <c r="J394" s="195">
        <f>IF(F394=5,別表２!$E$2,0)</f>
        <v>0</v>
      </c>
      <c r="K394" s="195">
        <f>VLOOKUP($F394,別表３!$B$9:$I$14,4,FALSE)</f>
        <v>0</v>
      </c>
      <c r="L394" s="240" t="str">
        <f>IF(F394="","",VLOOKUP(F394,別表３!$B$9:$D$14,3,FALSE))</f>
        <v/>
      </c>
      <c r="M394" s="98"/>
      <c r="N394" s="98"/>
      <c r="O394" s="241">
        <f t="shared" si="35"/>
        <v>0</v>
      </c>
      <c r="P394" s="7">
        <f t="shared" si="36"/>
        <v>0</v>
      </c>
      <c r="Q394" s="7">
        <f t="shared" si="17"/>
        <v>0</v>
      </c>
      <c r="R394" s="7">
        <f t="shared" si="18"/>
        <v>0</v>
      </c>
      <c r="S394" s="7" t="str">
        <f t="shared" si="22"/>
        <v/>
      </c>
      <c r="T394" s="7" t="str">
        <f t="shared" si="21"/>
        <v/>
      </c>
    </row>
    <row r="395" spans="1:20" ht="15.95" hidden="1" customHeight="1">
      <c r="A395" s="239" t="s">
        <v>1539</v>
      </c>
      <c r="B395" s="105"/>
      <c r="C395" s="108"/>
      <c r="D395" s="108"/>
      <c r="E395" s="109"/>
      <c r="F395" s="109"/>
      <c r="G395" s="195">
        <f>VLOOKUP(E395,別表３!$B$9:$I$14,6,FALSE)</f>
        <v>0</v>
      </c>
      <c r="H395" s="195">
        <f>VLOOKUP($F395,別表３!$B$9:$I$14,6,FALSE)</f>
        <v>0</v>
      </c>
      <c r="I395" s="195">
        <f>VLOOKUP($F395,別表３!$B$9:$I$14,6,FALSE)</f>
        <v>0</v>
      </c>
      <c r="J395" s="195">
        <f>IF(F395=5,別表２!$E$2,0)</f>
        <v>0</v>
      </c>
      <c r="K395" s="195">
        <f>VLOOKUP($F395,別表３!$B$9:$I$14,4,FALSE)</f>
        <v>0</v>
      </c>
      <c r="L395" s="240" t="str">
        <f>IF(F395="","",VLOOKUP(F395,別表３!$B$9:$D$14,3,FALSE))</f>
        <v/>
      </c>
      <c r="M395" s="98"/>
      <c r="N395" s="98"/>
      <c r="O395" s="241">
        <f t="shared" si="35"/>
        <v>0</v>
      </c>
      <c r="P395" s="7">
        <f t="shared" si="36"/>
        <v>0</v>
      </c>
      <c r="Q395" s="7">
        <f t="shared" si="17"/>
        <v>0</v>
      </c>
      <c r="R395" s="7">
        <f t="shared" si="18"/>
        <v>0</v>
      </c>
      <c r="S395" s="7" t="str">
        <f t="shared" si="22"/>
        <v/>
      </c>
      <c r="T395" s="7" t="str">
        <f t="shared" si="21"/>
        <v/>
      </c>
    </row>
    <row r="396" spans="1:20" ht="15.95" hidden="1" customHeight="1">
      <c r="A396" s="239" t="s">
        <v>1540</v>
      </c>
      <c r="B396" s="105"/>
      <c r="C396" s="108"/>
      <c r="D396" s="108"/>
      <c r="E396" s="109"/>
      <c r="F396" s="109"/>
      <c r="G396" s="195">
        <f>VLOOKUP(E396,別表３!$B$9:$I$14,6,FALSE)</f>
        <v>0</v>
      </c>
      <c r="H396" s="195">
        <f>VLOOKUP($F396,別表３!$B$9:$I$14,6,FALSE)</f>
        <v>0</v>
      </c>
      <c r="I396" s="195">
        <f>VLOOKUP($F396,別表３!$B$9:$I$14,6,FALSE)</f>
        <v>0</v>
      </c>
      <c r="J396" s="195">
        <f>IF(F396=5,別表２!$E$2,0)</f>
        <v>0</v>
      </c>
      <c r="K396" s="195">
        <f>VLOOKUP($F396,別表３!$B$9:$I$14,4,FALSE)</f>
        <v>0</v>
      </c>
      <c r="L396" s="240" t="str">
        <f>IF(F396="","",VLOOKUP(F396,別表３!$B$9:$D$14,3,FALSE))</f>
        <v/>
      </c>
      <c r="M396" s="98"/>
      <c r="N396" s="98"/>
      <c r="O396" s="241">
        <f t="shared" si="35"/>
        <v>0</v>
      </c>
      <c r="P396" s="7">
        <f t="shared" si="36"/>
        <v>0</v>
      </c>
      <c r="Q396" s="7">
        <f t="shared" si="17"/>
        <v>0</v>
      </c>
      <c r="R396" s="7">
        <f t="shared" si="18"/>
        <v>0</v>
      </c>
      <c r="S396" s="7" t="str">
        <f t="shared" si="22"/>
        <v/>
      </c>
      <c r="T396" s="7" t="str">
        <f t="shared" si="21"/>
        <v/>
      </c>
    </row>
    <row r="397" spans="1:20" ht="15.95" hidden="1" customHeight="1">
      <c r="A397" s="239" t="s">
        <v>1541</v>
      </c>
      <c r="B397" s="105"/>
      <c r="C397" s="108"/>
      <c r="D397" s="108"/>
      <c r="E397" s="109"/>
      <c r="F397" s="109"/>
      <c r="G397" s="195">
        <f>VLOOKUP(E397,別表３!$B$9:$I$14,6,FALSE)</f>
        <v>0</v>
      </c>
      <c r="H397" s="195">
        <f>VLOOKUP($F397,別表３!$B$9:$I$14,6,FALSE)</f>
        <v>0</v>
      </c>
      <c r="I397" s="195">
        <f>VLOOKUP($F397,別表３!$B$9:$I$14,6,FALSE)</f>
        <v>0</v>
      </c>
      <c r="J397" s="195">
        <f>IF(F397=5,別表２!$E$2,0)</f>
        <v>0</v>
      </c>
      <c r="K397" s="195">
        <f>VLOOKUP($F397,別表３!$B$9:$I$14,4,FALSE)</f>
        <v>0</v>
      </c>
      <c r="L397" s="240" t="str">
        <f>IF(F397="","",VLOOKUP(F397,別表３!$B$9:$D$14,3,FALSE))</f>
        <v/>
      </c>
      <c r="M397" s="98"/>
      <c r="N397" s="98"/>
      <c r="O397" s="241">
        <f t="shared" si="35"/>
        <v>0</v>
      </c>
      <c r="P397" s="7">
        <f t="shared" si="36"/>
        <v>0</v>
      </c>
      <c r="Q397" s="7">
        <f t="shared" si="17"/>
        <v>0</v>
      </c>
      <c r="R397" s="7">
        <f t="shared" si="18"/>
        <v>0</v>
      </c>
      <c r="S397" s="7" t="str">
        <f t="shared" si="22"/>
        <v/>
      </c>
      <c r="T397" s="7" t="str">
        <f t="shared" si="21"/>
        <v/>
      </c>
    </row>
    <row r="398" spans="1:20" ht="15.95" hidden="1" customHeight="1">
      <c r="A398" s="239" t="s">
        <v>1542</v>
      </c>
      <c r="B398" s="105"/>
      <c r="C398" s="109"/>
      <c r="D398" s="109"/>
      <c r="E398" s="109"/>
      <c r="F398" s="109"/>
      <c r="G398" s="195">
        <f>VLOOKUP(E398,別表３!$B$9:$I$14,6,FALSE)</f>
        <v>0</v>
      </c>
      <c r="H398" s="195">
        <f>VLOOKUP($F398,別表３!$B$9:$I$14,6,FALSE)</f>
        <v>0</v>
      </c>
      <c r="I398" s="195">
        <f>VLOOKUP($F398,別表３!$B$9:$I$14,6,FALSE)</f>
        <v>0</v>
      </c>
      <c r="J398" s="195">
        <f>IF(F398=5,別表２!$E$2,0)</f>
        <v>0</v>
      </c>
      <c r="K398" s="195">
        <f>VLOOKUP($F398,別表３!$B$9:$I$14,4,FALSE)</f>
        <v>0</v>
      </c>
      <c r="L398" s="240" t="str">
        <f>IF(F398="","",VLOOKUP(F398,別表３!$B$9:$D$14,3,FALSE))</f>
        <v/>
      </c>
      <c r="M398" s="98"/>
      <c r="N398" s="98"/>
      <c r="O398" s="241">
        <f t="shared" si="35"/>
        <v>0</v>
      </c>
      <c r="P398" s="7">
        <f t="shared" si="36"/>
        <v>0</v>
      </c>
      <c r="Q398" s="7">
        <f t="shared" si="17"/>
        <v>0</v>
      </c>
      <c r="R398" s="7">
        <f t="shared" si="18"/>
        <v>0</v>
      </c>
      <c r="S398" s="7" t="str">
        <f t="shared" si="22"/>
        <v/>
      </c>
      <c r="T398" s="7" t="str">
        <f t="shared" si="21"/>
        <v/>
      </c>
    </row>
    <row r="399" spans="1:20" ht="15.95" hidden="1" customHeight="1">
      <c r="A399" s="239" t="s">
        <v>1543</v>
      </c>
      <c r="B399" s="105"/>
      <c r="C399" s="109"/>
      <c r="D399" s="109"/>
      <c r="E399" s="109"/>
      <c r="F399" s="109"/>
      <c r="G399" s="195">
        <f>VLOOKUP(E399,別表３!$B$9:$I$14,6,FALSE)</f>
        <v>0</v>
      </c>
      <c r="H399" s="195">
        <f>VLOOKUP($F399,別表３!$B$9:$I$14,6,FALSE)</f>
        <v>0</v>
      </c>
      <c r="I399" s="195">
        <f>VLOOKUP($F399,別表３!$B$9:$I$14,6,FALSE)</f>
        <v>0</v>
      </c>
      <c r="J399" s="195">
        <f>IF(F399=5,別表２!$E$2,0)</f>
        <v>0</v>
      </c>
      <c r="K399" s="195">
        <f>VLOOKUP($F399,別表３!$B$9:$I$14,4,FALSE)</f>
        <v>0</v>
      </c>
      <c r="L399" s="240" t="str">
        <f>IF(F399="","",VLOOKUP(F399,別表３!$B$9:$D$14,3,FALSE))</f>
        <v/>
      </c>
      <c r="M399" s="98"/>
      <c r="N399" s="98"/>
      <c r="O399" s="241">
        <f t="shared" si="35"/>
        <v>0</v>
      </c>
      <c r="P399" s="7">
        <f t="shared" si="36"/>
        <v>0</v>
      </c>
      <c r="Q399" s="7">
        <f t="shared" si="17"/>
        <v>0</v>
      </c>
      <c r="R399" s="7">
        <f t="shared" si="18"/>
        <v>0</v>
      </c>
      <c r="S399" s="7" t="str">
        <f t="shared" si="22"/>
        <v/>
      </c>
      <c r="T399" s="7" t="str">
        <f t="shared" si="21"/>
        <v/>
      </c>
    </row>
    <row r="400" spans="1:20" ht="15.95" hidden="1" customHeight="1">
      <c r="A400" s="239" t="s">
        <v>1544</v>
      </c>
      <c r="B400" s="105"/>
      <c r="C400" s="109"/>
      <c r="D400" s="109"/>
      <c r="E400" s="109"/>
      <c r="F400" s="109"/>
      <c r="G400" s="195">
        <f>VLOOKUP(E400,別表３!$B$9:$I$14,6,FALSE)</f>
        <v>0</v>
      </c>
      <c r="H400" s="195">
        <f>VLOOKUP($F400,別表３!$B$9:$I$14,6,FALSE)</f>
        <v>0</v>
      </c>
      <c r="I400" s="195">
        <f>VLOOKUP($F400,別表３!$B$9:$I$14,6,FALSE)</f>
        <v>0</v>
      </c>
      <c r="J400" s="195">
        <f>IF(F400=5,別表２!$E$2,0)</f>
        <v>0</v>
      </c>
      <c r="K400" s="195">
        <f>VLOOKUP($F400,別表３!$B$9:$I$14,4,FALSE)</f>
        <v>0</v>
      </c>
      <c r="L400" s="240" t="str">
        <f>IF(F400="","",VLOOKUP(F400,別表３!$B$9:$D$14,3,FALSE))</f>
        <v/>
      </c>
      <c r="M400" s="98"/>
      <c r="N400" s="98"/>
      <c r="O400" s="241">
        <f t="shared" si="35"/>
        <v>0</v>
      </c>
      <c r="P400" s="7">
        <f t="shared" si="36"/>
        <v>0</v>
      </c>
      <c r="Q400" s="7">
        <f t="shared" si="17"/>
        <v>0</v>
      </c>
      <c r="R400" s="7">
        <f t="shared" si="18"/>
        <v>0</v>
      </c>
      <c r="S400" s="7" t="str">
        <f t="shared" si="22"/>
        <v/>
      </c>
      <c r="T400" s="7" t="str">
        <f t="shared" si="21"/>
        <v/>
      </c>
    </row>
    <row r="401" spans="1:20" ht="15.95" hidden="1" customHeight="1">
      <c r="A401" s="239" t="s">
        <v>1545</v>
      </c>
      <c r="B401" s="105"/>
      <c r="C401" s="109"/>
      <c r="D401" s="109"/>
      <c r="E401" s="109"/>
      <c r="F401" s="109"/>
      <c r="G401" s="195">
        <f>VLOOKUP(E401,別表３!$B$9:$I$14,6,FALSE)</f>
        <v>0</v>
      </c>
      <c r="H401" s="195">
        <f>VLOOKUP($F401,別表３!$B$9:$I$14,6,FALSE)</f>
        <v>0</v>
      </c>
      <c r="I401" s="195">
        <f>VLOOKUP($F401,別表３!$B$9:$I$14,6,FALSE)</f>
        <v>0</v>
      </c>
      <c r="J401" s="195">
        <f>IF(F401=5,別表２!$E$2,0)</f>
        <v>0</v>
      </c>
      <c r="K401" s="195">
        <f>VLOOKUP($F401,別表３!$B$9:$I$14,4,FALSE)</f>
        <v>0</v>
      </c>
      <c r="L401" s="240" t="str">
        <f>IF(F401="","",VLOOKUP(F401,別表３!$B$9:$D$14,3,FALSE))</f>
        <v/>
      </c>
      <c r="M401" s="98"/>
      <c r="N401" s="98"/>
      <c r="O401" s="241">
        <f t="shared" si="35"/>
        <v>0</v>
      </c>
      <c r="P401" s="7">
        <f t="shared" si="36"/>
        <v>0</v>
      </c>
      <c r="Q401" s="7">
        <f t="shared" si="17"/>
        <v>0</v>
      </c>
      <c r="R401" s="7">
        <f t="shared" si="18"/>
        <v>0</v>
      </c>
      <c r="S401" s="7" t="str">
        <f t="shared" si="22"/>
        <v/>
      </c>
      <c r="T401" s="7" t="str">
        <f t="shared" si="21"/>
        <v/>
      </c>
    </row>
    <row r="402" spans="1:20" ht="15.95" hidden="1" customHeight="1">
      <c r="A402" s="239" t="s">
        <v>1546</v>
      </c>
      <c r="B402" s="105"/>
      <c r="C402" s="109"/>
      <c r="D402" s="109"/>
      <c r="E402" s="109"/>
      <c r="F402" s="109"/>
      <c r="G402" s="195">
        <f>VLOOKUP(E402,別表３!$B$9:$I$14,6,FALSE)</f>
        <v>0</v>
      </c>
      <c r="H402" s="195">
        <f>VLOOKUP($F402,別表３!$B$9:$I$14,6,FALSE)</f>
        <v>0</v>
      </c>
      <c r="I402" s="195">
        <f>VLOOKUP($F402,別表３!$B$9:$I$14,6,FALSE)</f>
        <v>0</v>
      </c>
      <c r="J402" s="195">
        <f>IF(F402=5,別表２!$E$2,0)</f>
        <v>0</v>
      </c>
      <c r="K402" s="195">
        <f>VLOOKUP($F402,別表３!$B$9:$I$14,4,FALSE)</f>
        <v>0</v>
      </c>
      <c r="L402" s="240" t="str">
        <f>IF(F402="","",VLOOKUP(F402,別表３!$B$9:$D$14,3,FALSE))</f>
        <v/>
      </c>
      <c r="M402" s="98"/>
      <c r="N402" s="98"/>
      <c r="O402" s="241">
        <f t="shared" si="35"/>
        <v>0</v>
      </c>
      <c r="P402" s="7">
        <f t="shared" si="36"/>
        <v>0</v>
      </c>
      <c r="Q402" s="7">
        <f t="shared" ref="Q402:Q496" si="37">IF(F402=5,O402-G402,0)</f>
        <v>0</v>
      </c>
      <c r="R402" s="7">
        <f t="shared" ref="R402:R496" si="38">SUM(P402:Q402)</f>
        <v>0</v>
      </c>
      <c r="S402" s="7" t="str">
        <f t="shared" si="22"/>
        <v/>
      </c>
      <c r="T402" s="7" t="str">
        <f t="shared" si="21"/>
        <v/>
      </c>
    </row>
    <row r="403" spans="1:20" ht="15.95" hidden="1" customHeight="1">
      <c r="A403" s="239" t="s">
        <v>1547</v>
      </c>
      <c r="B403" s="105"/>
      <c r="C403" s="108"/>
      <c r="D403" s="108"/>
      <c r="E403" s="109"/>
      <c r="F403" s="109"/>
      <c r="G403" s="195">
        <f>VLOOKUP(E403,別表３!$B$9:$I$14,6,FALSE)</f>
        <v>0</v>
      </c>
      <c r="H403" s="195">
        <f>VLOOKUP($F403,別表３!$B$9:$I$14,6,FALSE)</f>
        <v>0</v>
      </c>
      <c r="I403" s="195">
        <f>VLOOKUP($F403,別表３!$B$9:$I$14,6,FALSE)</f>
        <v>0</v>
      </c>
      <c r="J403" s="195">
        <f>IF(F403=5,別表２!$E$2,0)</f>
        <v>0</v>
      </c>
      <c r="K403" s="195">
        <f>VLOOKUP($F403,別表３!$B$9:$I$14,4,FALSE)</f>
        <v>0</v>
      </c>
      <c r="L403" s="240" t="str">
        <f>IF(F403="","",VLOOKUP(F403,別表３!$B$9:$D$14,3,FALSE))</f>
        <v/>
      </c>
      <c r="M403" s="98"/>
      <c r="N403" s="98"/>
      <c r="O403" s="241">
        <f t="shared" si="35"/>
        <v>0</v>
      </c>
      <c r="P403" s="7">
        <f t="shared" si="36"/>
        <v>0</v>
      </c>
      <c r="Q403" s="7">
        <f t="shared" si="37"/>
        <v>0</v>
      </c>
      <c r="R403" s="7">
        <f t="shared" si="38"/>
        <v>0</v>
      </c>
      <c r="S403" s="7" t="str">
        <f t="shared" si="22"/>
        <v/>
      </c>
      <c r="T403" s="7" t="str">
        <f t="shared" si="21"/>
        <v/>
      </c>
    </row>
    <row r="404" spans="1:20" ht="15.95" hidden="1" customHeight="1">
      <c r="A404" s="239" t="s">
        <v>1548</v>
      </c>
      <c r="B404" s="105"/>
      <c r="C404" s="108"/>
      <c r="D404" s="108"/>
      <c r="E404" s="109"/>
      <c r="F404" s="109"/>
      <c r="G404" s="195">
        <f>VLOOKUP(E404,別表３!$B$9:$I$14,6,FALSE)</f>
        <v>0</v>
      </c>
      <c r="H404" s="195">
        <f>VLOOKUP($F404,別表３!$B$9:$I$14,6,FALSE)</f>
        <v>0</v>
      </c>
      <c r="I404" s="195">
        <f>VLOOKUP($F404,別表３!$B$9:$I$14,6,FALSE)</f>
        <v>0</v>
      </c>
      <c r="J404" s="195">
        <f>IF(F404=5,別表２!$E$2,0)</f>
        <v>0</v>
      </c>
      <c r="K404" s="195">
        <f>VLOOKUP($F404,別表３!$B$9:$I$14,4,FALSE)</f>
        <v>0</v>
      </c>
      <c r="L404" s="240" t="str">
        <f>IF(F404="","",VLOOKUP(F404,別表３!$B$9:$D$14,3,FALSE))</f>
        <v/>
      </c>
      <c r="M404" s="98"/>
      <c r="N404" s="98"/>
      <c r="O404" s="241">
        <f t="shared" si="35"/>
        <v>0</v>
      </c>
      <c r="P404" s="7">
        <f t="shared" si="36"/>
        <v>0</v>
      </c>
      <c r="Q404" s="7">
        <f t="shared" si="37"/>
        <v>0</v>
      </c>
      <c r="R404" s="7">
        <f t="shared" si="38"/>
        <v>0</v>
      </c>
      <c r="S404" s="7" t="str">
        <f t="shared" si="22"/>
        <v/>
      </c>
      <c r="T404" s="7" t="str">
        <f t="shared" si="21"/>
        <v/>
      </c>
    </row>
    <row r="405" spans="1:20" ht="15.95" hidden="1" customHeight="1">
      <c r="A405" s="239" t="s">
        <v>1549</v>
      </c>
      <c r="B405" s="105"/>
      <c r="C405" s="108"/>
      <c r="D405" s="108"/>
      <c r="E405" s="109"/>
      <c r="F405" s="109"/>
      <c r="G405" s="195">
        <f>VLOOKUP(E405,別表３!$B$9:$I$14,6,FALSE)</f>
        <v>0</v>
      </c>
      <c r="H405" s="195">
        <f>VLOOKUP($F405,別表３!$B$9:$I$14,6,FALSE)</f>
        <v>0</v>
      </c>
      <c r="I405" s="195">
        <f>VLOOKUP($F405,別表３!$B$9:$I$14,6,FALSE)</f>
        <v>0</v>
      </c>
      <c r="J405" s="195">
        <f>IF(F405=5,別表２!$E$2,0)</f>
        <v>0</v>
      </c>
      <c r="K405" s="195">
        <f>VLOOKUP($F405,別表３!$B$9:$I$14,4,FALSE)</f>
        <v>0</v>
      </c>
      <c r="L405" s="240" t="str">
        <f>IF(F405="","",VLOOKUP(F405,別表３!$B$9:$D$14,3,FALSE))</f>
        <v/>
      </c>
      <c r="M405" s="98"/>
      <c r="N405" s="98"/>
      <c r="O405" s="241">
        <f t="shared" si="35"/>
        <v>0</v>
      </c>
      <c r="P405" s="7">
        <f t="shared" si="36"/>
        <v>0</v>
      </c>
      <c r="Q405" s="7">
        <f t="shared" si="37"/>
        <v>0</v>
      </c>
      <c r="R405" s="7">
        <f t="shared" si="38"/>
        <v>0</v>
      </c>
      <c r="S405" s="7" t="str">
        <f t="shared" si="22"/>
        <v/>
      </c>
      <c r="T405" s="7" t="str">
        <f t="shared" si="21"/>
        <v/>
      </c>
    </row>
    <row r="406" spans="1:20" ht="15.95" hidden="1" customHeight="1">
      <c r="A406" s="239" t="s">
        <v>1550</v>
      </c>
      <c r="B406" s="105"/>
      <c r="C406" s="108"/>
      <c r="D406" s="108"/>
      <c r="E406" s="109"/>
      <c r="F406" s="109"/>
      <c r="G406" s="195">
        <f>VLOOKUP(E406,別表３!$B$9:$I$14,6,FALSE)</f>
        <v>0</v>
      </c>
      <c r="H406" s="195">
        <f>VLOOKUP($F406,別表３!$B$9:$I$14,6,FALSE)</f>
        <v>0</v>
      </c>
      <c r="I406" s="195">
        <f>VLOOKUP($F406,別表３!$B$9:$I$14,6,FALSE)</f>
        <v>0</v>
      </c>
      <c r="J406" s="195">
        <f>IF(F406=5,別表２!$E$2,0)</f>
        <v>0</v>
      </c>
      <c r="K406" s="195">
        <f>VLOOKUP($F406,別表３!$B$9:$I$14,4,FALSE)</f>
        <v>0</v>
      </c>
      <c r="L406" s="240" t="str">
        <f>IF(F406="","",VLOOKUP(F406,別表３!$B$9:$D$14,3,FALSE))</f>
        <v/>
      </c>
      <c r="M406" s="98"/>
      <c r="N406" s="98"/>
      <c r="O406" s="241">
        <f t="shared" si="35"/>
        <v>0</v>
      </c>
      <c r="P406" s="7">
        <f t="shared" si="36"/>
        <v>0</v>
      </c>
      <c r="Q406" s="7">
        <f t="shared" si="37"/>
        <v>0</v>
      </c>
      <c r="R406" s="7">
        <f t="shared" si="38"/>
        <v>0</v>
      </c>
      <c r="S406" s="7" t="str">
        <f t="shared" si="22"/>
        <v/>
      </c>
      <c r="T406" s="7" t="str">
        <f t="shared" si="21"/>
        <v/>
      </c>
    </row>
    <row r="407" spans="1:20" ht="15.95" hidden="1" customHeight="1">
      <c r="A407" s="239" t="s">
        <v>1551</v>
      </c>
      <c r="B407" s="105"/>
      <c r="C407" s="108"/>
      <c r="D407" s="108"/>
      <c r="E407" s="109"/>
      <c r="F407" s="109"/>
      <c r="G407" s="195">
        <f>VLOOKUP(E407,別表３!$B$9:$I$14,6,FALSE)</f>
        <v>0</v>
      </c>
      <c r="H407" s="195">
        <f>VLOOKUP($F407,別表３!$B$9:$I$14,6,FALSE)</f>
        <v>0</v>
      </c>
      <c r="I407" s="195">
        <f>VLOOKUP($F407,別表３!$B$9:$I$14,6,FALSE)</f>
        <v>0</v>
      </c>
      <c r="J407" s="195">
        <f>IF(F407=5,別表２!$E$2,0)</f>
        <v>0</v>
      </c>
      <c r="K407" s="195">
        <f>VLOOKUP($F407,別表３!$B$9:$I$14,4,FALSE)</f>
        <v>0</v>
      </c>
      <c r="L407" s="240" t="str">
        <f>IF(F407="","",VLOOKUP(F407,別表３!$B$9:$D$14,3,FALSE))</f>
        <v/>
      </c>
      <c r="M407" s="98"/>
      <c r="N407" s="98"/>
      <c r="O407" s="241">
        <f t="shared" si="35"/>
        <v>0</v>
      </c>
      <c r="P407" s="7">
        <f t="shared" si="36"/>
        <v>0</v>
      </c>
      <c r="Q407" s="7">
        <f t="shared" si="37"/>
        <v>0</v>
      </c>
      <c r="R407" s="7">
        <f t="shared" si="38"/>
        <v>0</v>
      </c>
      <c r="S407" s="7" t="str">
        <f t="shared" si="22"/>
        <v/>
      </c>
      <c r="T407" s="7" t="str">
        <f t="shared" si="21"/>
        <v/>
      </c>
    </row>
    <row r="408" spans="1:20" ht="15.95" hidden="1" customHeight="1">
      <c r="A408" s="239" t="s">
        <v>1552</v>
      </c>
      <c r="B408" s="105"/>
      <c r="C408" s="108"/>
      <c r="D408" s="108"/>
      <c r="E408" s="109"/>
      <c r="F408" s="109"/>
      <c r="G408" s="195">
        <f>VLOOKUP(E408,別表３!$B$9:$I$14,6,FALSE)</f>
        <v>0</v>
      </c>
      <c r="H408" s="195">
        <f>VLOOKUP($F408,別表３!$B$9:$I$14,6,FALSE)</f>
        <v>0</v>
      </c>
      <c r="I408" s="195">
        <f>VLOOKUP($F408,別表３!$B$9:$I$14,6,FALSE)</f>
        <v>0</v>
      </c>
      <c r="J408" s="195">
        <f>IF(F408=5,別表２!$E$2,0)</f>
        <v>0</v>
      </c>
      <c r="K408" s="195">
        <f>VLOOKUP($F408,別表３!$B$9:$I$14,4,FALSE)</f>
        <v>0</v>
      </c>
      <c r="L408" s="240" t="str">
        <f>IF(F408="","",VLOOKUP(F408,別表３!$B$9:$D$14,3,FALSE))</f>
        <v/>
      </c>
      <c r="M408" s="98"/>
      <c r="N408" s="98"/>
      <c r="O408" s="241">
        <f t="shared" si="35"/>
        <v>0</v>
      </c>
      <c r="P408" s="7">
        <f t="shared" si="36"/>
        <v>0</v>
      </c>
      <c r="Q408" s="7">
        <f t="shared" si="37"/>
        <v>0</v>
      </c>
      <c r="R408" s="7">
        <f t="shared" si="38"/>
        <v>0</v>
      </c>
      <c r="S408" s="7" t="str">
        <f t="shared" si="22"/>
        <v/>
      </c>
      <c r="T408" s="7" t="str">
        <f t="shared" si="21"/>
        <v/>
      </c>
    </row>
    <row r="409" spans="1:20" ht="15.95" hidden="1" customHeight="1">
      <c r="A409" s="239" t="s">
        <v>1553</v>
      </c>
      <c r="B409" s="105"/>
      <c r="C409" s="108"/>
      <c r="D409" s="108"/>
      <c r="E409" s="109"/>
      <c r="F409" s="109"/>
      <c r="G409" s="195">
        <f>VLOOKUP(E409,別表３!$B$9:$I$14,6,FALSE)</f>
        <v>0</v>
      </c>
      <c r="H409" s="195">
        <f>VLOOKUP($F409,別表３!$B$9:$I$14,6,FALSE)</f>
        <v>0</v>
      </c>
      <c r="I409" s="195">
        <f>VLOOKUP($F409,別表３!$B$9:$I$14,6,FALSE)</f>
        <v>0</v>
      </c>
      <c r="J409" s="195">
        <f>IF(F409=5,別表２!$E$2,0)</f>
        <v>0</v>
      </c>
      <c r="K409" s="195">
        <f>VLOOKUP($F409,別表３!$B$9:$I$14,4,FALSE)</f>
        <v>0</v>
      </c>
      <c r="L409" s="240" t="str">
        <f>IF(F409="","",VLOOKUP(F409,別表３!$B$9:$D$14,3,FALSE))</f>
        <v/>
      </c>
      <c r="M409" s="98"/>
      <c r="N409" s="98"/>
      <c r="O409" s="241">
        <f t="shared" si="35"/>
        <v>0</v>
      </c>
      <c r="P409" s="7">
        <f>IF(E409=5,G409,0)</f>
        <v>0</v>
      </c>
      <c r="Q409" s="7">
        <f t="shared" si="37"/>
        <v>0</v>
      </c>
      <c r="R409" s="7">
        <f t="shared" si="38"/>
        <v>0</v>
      </c>
      <c r="S409" s="7" t="str">
        <f t="shared" si="22"/>
        <v/>
      </c>
      <c r="T409" s="7" t="str">
        <f t="shared" si="21"/>
        <v/>
      </c>
    </row>
    <row r="410" spans="1:20" s="223" customFormat="1" ht="15.95" hidden="1" customHeight="1">
      <c r="A410" s="239" t="s">
        <v>1554</v>
      </c>
      <c r="B410" s="105"/>
      <c r="C410" s="108"/>
      <c r="D410" s="108"/>
      <c r="E410" s="108"/>
      <c r="F410" s="108"/>
      <c r="G410" s="195">
        <f>VLOOKUP(E410,別表３!$B$9:$I$14,6,FALSE)</f>
        <v>0</v>
      </c>
      <c r="H410" s="195">
        <f>VLOOKUP($F410,別表３!$B$9:$I$14,6,FALSE)</f>
        <v>0</v>
      </c>
      <c r="I410" s="195">
        <f>VLOOKUP($F410,別表３!$B$9:$I$14,6,FALSE)</f>
        <v>0</v>
      </c>
      <c r="J410" s="195">
        <f>IF(F410=5,別表２!$E$2,0)</f>
        <v>0</v>
      </c>
      <c r="K410" s="195">
        <f>VLOOKUP($F410,別表３!$B$9:$I$14,4,FALSE)</f>
        <v>0</v>
      </c>
      <c r="L410" s="240" t="str">
        <f>IF(F410="","",VLOOKUP(F410,別表３!$B$9:$D$14,3,FALSE))</f>
        <v/>
      </c>
      <c r="M410" s="98"/>
      <c r="N410" s="98"/>
      <c r="O410" s="241">
        <f t="shared" si="35"/>
        <v>0</v>
      </c>
      <c r="P410" s="7">
        <f t="shared" ref="P410:P430" si="39">IF(E410=5,G410,0)</f>
        <v>0</v>
      </c>
      <c r="Q410" s="7">
        <f t="shared" si="37"/>
        <v>0</v>
      </c>
      <c r="R410" s="7">
        <f t="shared" si="38"/>
        <v>0</v>
      </c>
      <c r="S410" s="7" t="str">
        <f t="shared" si="22"/>
        <v/>
      </c>
      <c r="T410" s="7" t="str">
        <f t="shared" si="21"/>
        <v/>
      </c>
    </row>
    <row r="411" spans="1:20" s="223" customFormat="1" ht="15.95" hidden="1" customHeight="1">
      <c r="A411" s="239" t="s">
        <v>1555</v>
      </c>
      <c r="B411" s="105"/>
      <c r="C411" s="108"/>
      <c r="D411" s="108"/>
      <c r="E411" s="108"/>
      <c r="F411" s="108"/>
      <c r="G411" s="195">
        <f>VLOOKUP(E411,別表３!$B$9:$I$14,6,FALSE)</f>
        <v>0</v>
      </c>
      <c r="H411" s="195">
        <f>VLOOKUP($F411,別表３!$B$9:$I$14,6,FALSE)</f>
        <v>0</v>
      </c>
      <c r="I411" s="195">
        <f>VLOOKUP($F411,別表３!$B$9:$I$14,6,FALSE)</f>
        <v>0</v>
      </c>
      <c r="J411" s="195">
        <f>IF(F411=5,別表２!$E$2,0)</f>
        <v>0</v>
      </c>
      <c r="K411" s="195">
        <f>VLOOKUP($F411,別表３!$B$9:$I$14,4,FALSE)</f>
        <v>0</v>
      </c>
      <c r="L411" s="240" t="str">
        <f>IF(F411="","",VLOOKUP(F411,別表３!$B$9:$D$14,3,FALSE))</f>
        <v/>
      </c>
      <c r="M411" s="98"/>
      <c r="N411" s="98"/>
      <c r="O411" s="241">
        <f t="shared" si="35"/>
        <v>0</v>
      </c>
      <c r="P411" s="7">
        <f t="shared" si="39"/>
        <v>0</v>
      </c>
      <c r="Q411" s="7">
        <f t="shared" si="37"/>
        <v>0</v>
      </c>
      <c r="R411" s="7">
        <f t="shared" si="38"/>
        <v>0</v>
      </c>
      <c r="S411" s="7" t="str">
        <f t="shared" si="22"/>
        <v/>
      </c>
      <c r="T411" s="7" t="str">
        <f t="shared" si="21"/>
        <v/>
      </c>
    </row>
    <row r="412" spans="1:20" s="223" customFormat="1" ht="15.95" hidden="1" customHeight="1">
      <c r="A412" s="239" t="s">
        <v>1556</v>
      </c>
      <c r="B412" s="105"/>
      <c r="C412" s="110"/>
      <c r="D412" s="110"/>
      <c r="E412" s="108"/>
      <c r="F412" s="108"/>
      <c r="G412" s="195">
        <f>VLOOKUP(E412,別表３!$B$9:$I$14,6,FALSE)</f>
        <v>0</v>
      </c>
      <c r="H412" s="195">
        <f>VLOOKUP($F412,別表３!$B$9:$I$14,6,FALSE)</f>
        <v>0</v>
      </c>
      <c r="I412" s="195">
        <f>VLOOKUP($F412,別表３!$B$9:$I$14,6,FALSE)</f>
        <v>0</v>
      </c>
      <c r="J412" s="195">
        <f>IF(F412=5,別表２!$E$2,0)</f>
        <v>0</v>
      </c>
      <c r="K412" s="195">
        <f>VLOOKUP($F412,別表３!$B$9:$I$14,4,FALSE)</f>
        <v>0</v>
      </c>
      <c r="L412" s="240" t="str">
        <f>IF(F412="","",VLOOKUP(F412,別表３!$B$9:$D$14,3,FALSE))</f>
        <v/>
      </c>
      <c r="M412" s="98"/>
      <c r="N412" s="98"/>
      <c r="O412" s="241">
        <f t="shared" si="35"/>
        <v>0</v>
      </c>
      <c r="P412" s="7">
        <f t="shared" si="39"/>
        <v>0</v>
      </c>
      <c r="Q412" s="7">
        <f t="shared" si="37"/>
        <v>0</v>
      </c>
      <c r="R412" s="7">
        <f t="shared" si="38"/>
        <v>0</v>
      </c>
      <c r="S412" s="7" t="str">
        <f t="shared" si="22"/>
        <v/>
      </c>
      <c r="T412" s="7" t="str">
        <f t="shared" si="21"/>
        <v/>
      </c>
    </row>
    <row r="413" spans="1:20" s="223" customFormat="1" ht="15.95" hidden="1" customHeight="1">
      <c r="A413" s="239" t="s">
        <v>1557</v>
      </c>
      <c r="B413" s="105"/>
      <c r="C413" s="108"/>
      <c r="D413" s="108"/>
      <c r="E413" s="108"/>
      <c r="F413" s="108"/>
      <c r="G413" s="195">
        <f>VLOOKUP(E413,別表３!$B$9:$I$14,6,FALSE)</f>
        <v>0</v>
      </c>
      <c r="H413" s="195">
        <f>VLOOKUP($F413,別表３!$B$9:$I$14,6,FALSE)</f>
        <v>0</v>
      </c>
      <c r="I413" s="195">
        <f>VLOOKUP($F413,別表３!$B$9:$I$14,6,FALSE)</f>
        <v>0</v>
      </c>
      <c r="J413" s="195">
        <f>IF(F413=5,別表２!$E$2,0)</f>
        <v>0</v>
      </c>
      <c r="K413" s="195">
        <f>VLOOKUP($F413,別表３!$B$9:$I$14,4,FALSE)</f>
        <v>0</v>
      </c>
      <c r="L413" s="240" t="str">
        <f>IF(F413="","",VLOOKUP(F413,別表３!$B$9:$D$14,3,FALSE))</f>
        <v/>
      </c>
      <c r="M413" s="98"/>
      <c r="N413" s="98"/>
      <c r="O413" s="241">
        <f t="shared" si="35"/>
        <v>0</v>
      </c>
      <c r="P413" s="7">
        <f t="shared" si="39"/>
        <v>0</v>
      </c>
      <c r="Q413" s="7">
        <f t="shared" si="37"/>
        <v>0</v>
      </c>
      <c r="R413" s="7">
        <f t="shared" si="38"/>
        <v>0</v>
      </c>
      <c r="S413" s="7" t="str">
        <f t="shared" si="22"/>
        <v/>
      </c>
      <c r="T413" s="7" t="str">
        <f t="shared" si="21"/>
        <v/>
      </c>
    </row>
    <row r="414" spans="1:20" ht="15.95" hidden="1" customHeight="1">
      <c r="A414" s="239" t="s">
        <v>1558</v>
      </c>
      <c r="B414" s="105"/>
      <c r="C414" s="108"/>
      <c r="D414" s="108"/>
      <c r="E414" s="109"/>
      <c r="F414" s="109"/>
      <c r="G414" s="195">
        <f>VLOOKUP(E414,別表３!$B$9:$I$14,6,FALSE)</f>
        <v>0</v>
      </c>
      <c r="H414" s="195">
        <f>VLOOKUP($F414,別表３!$B$9:$I$14,6,FALSE)</f>
        <v>0</v>
      </c>
      <c r="I414" s="195">
        <f>VLOOKUP($F414,別表３!$B$9:$I$14,6,FALSE)</f>
        <v>0</v>
      </c>
      <c r="J414" s="195">
        <f>IF(F414=5,別表２!$E$2,0)</f>
        <v>0</v>
      </c>
      <c r="K414" s="195">
        <f>VLOOKUP($F414,別表３!$B$9:$I$14,4,FALSE)</f>
        <v>0</v>
      </c>
      <c r="L414" s="240" t="str">
        <f>IF(F414="","",VLOOKUP(F414,別表３!$B$9:$D$14,3,FALSE))</f>
        <v/>
      </c>
      <c r="M414" s="98"/>
      <c r="N414" s="98"/>
      <c r="O414" s="241">
        <f t="shared" si="35"/>
        <v>0</v>
      </c>
      <c r="P414" s="7">
        <f t="shared" si="39"/>
        <v>0</v>
      </c>
      <c r="Q414" s="7">
        <f t="shared" si="37"/>
        <v>0</v>
      </c>
      <c r="R414" s="7">
        <f t="shared" si="38"/>
        <v>0</v>
      </c>
      <c r="S414" s="7" t="str">
        <f t="shared" si="22"/>
        <v/>
      </c>
      <c r="T414" s="7" t="str">
        <f t="shared" si="21"/>
        <v/>
      </c>
    </row>
    <row r="415" spans="1:20" ht="15.95" hidden="1" customHeight="1">
      <c r="A415" s="239" t="s">
        <v>1559</v>
      </c>
      <c r="B415" s="105"/>
      <c r="C415" s="108"/>
      <c r="D415" s="108"/>
      <c r="E415" s="109"/>
      <c r="F415" s="109"/>
      <c r="G415" s="195">
        <f>VLOOKUP(E415,別表３!$B$9:$I$14,6,FALSE)</f>
        <v>0</v>
      </c>
      <c r="H415" s="195">
        <f>VLOOKUP($F415,別表３!$B$9:$I$14,6,FALSE)</f>
        <v>0</v>
      </c>
      <c r="I415" s="195">
        <f>VLOOKUP($F415,別表３!$B$9:$I$14,6,FALSE)</f>
        <v>0</v>
      </c>
      <c r="J415" s="195">
        <f>IF(F415=5,別表２!$E$2,0)</f>
        <v>0</v>
      </c>
      <c r="K415" s="195">
        <f>VLOOKUP($F415,別表３!$B$9:$I$14,4,FALSE)</f>
        <v>0</v>
      </c>
      <c r="L415" s="240" t="str">
        <f>IF(F415="","",VLOOKUP(F415,別表３!$B$9:$D$14,3,FALSE))</f>
        <v/>
      </c>
      <c r="M415" s="98"/>
      <c r="N415" s="98"/>
      <c r="O415" s="241">
        <f t="shared" si="35"/>
        <v>0</v>
      </c>
      <c r="P415" s="7">
        <f t="shared" si="39"/>
        <v>0</v>
      </c>
      <c r="Q415" s="7">
        <f t="shared" si="37"/>
        <v>0</v>
      </c>
      <c r="R415" s="7">
        <f t="shared" si="38"/>
        <v>0</v>
      </c>
      <c r="S415" s="7" t="str">
        <f t="shared" si="22"/>
        <v/>
      </c>
      <c r="T415" s="7" t="str">
        <f t="shared" si="21"/>
        <v/>
      </c>
    </row>
    <row r="416" spans="1:20" ht="15.95" hidden="1" customHeight="1">
      <c r="A416" s="239" t="s">
        <v>1560</v>
      </c>
      <c r="B416" s="105"/>
      <c r="C416" s="108"/>
      <c r="D416" s="108"/>
      <c r="E416" s="109"/>
      <c r="F416" s="109"/>
      <c r="G416" s="195">
        <f>VLOOKUP(E416,別表３!$B$9:$I$14,6,FALSE)</f>
        <v>0</v>
      </c>
      <c r="H416" s="195">
        <f>VLOOKUP($F416,別表３!$B$9:$I$14,6,FALSE)</f>
        <v>0</v>
      </c>
      <c r="I416" s="195">
        <f>VLOOKUP($F416,別表３!$B$9:$I$14,6,FALSE)</f>
        <v>0</v>
      </c>
      <c r="J416" s="195">
        <f>IF(F416=5,別表２!$E$2,0)</f>
        <v>0</v>
      </c>
      <c r="K416" s="195">
        <f>VLOOKUP($F416,別表３!$B$9:$I$14,4,FALSE)</f>
        <v>0</v>
      </c>
      <c r="L416" s="240" t="str">
        <f>IF(F416="","",VLOOKUP(F416,別表３!$B$9:$D$14,3,FALSE))</f>
        <v/>
      </c>
      <c r="M416" s="98"/>
      <c r="N416" s="98"/>
      <c r="O416" s="241">
        <f t="shared" si="35"/>
        <v>0</v>
      </c>
      <c r="P416" s="7">
        <f t="shared" si="39"/>
        <v>0</v>
      </c>
      <c r="Q416" s="7">
        <f t="shared" si="37"/>
        <v>0</v>
      </c>
      <c r="R416" s="7">
        <f t="shared" si="38"/>
        <v>0</v>
      </c>
      <c r="S416" s="7" t="str">
        <f t="shared" si="22"/>
        <v/>
      </c>
      <c r="T416" s="7" t="str">
        <f t="shared" si="21"/>
        <v/>
      </c>
    </row>
    <row r="417" spans="1:20" ht="15.95" hidden="1" customHeight="1">
      <c r="A417" s="239" t="s">
        <v>1561</v>
      </c>
      <c r="B417" s="105"/>
      <c r="C417" s="108"/>
      <c r="D417" s="108"/>
      <c r="E417" s="109"/>
      <c r="F417" s="109"/>
      <c r="G417" s="195">
        <f>VLOOKUP(E417,別表３!$B$9:$I$14,6,FALSE)</f>
        <v>0</v>
      </c>
      <c r="H417" s="195">
        <f>VLOOKUP($F417,別表３!$B$9:$I$14,6,FALSE)</f>
        <v>0</v>
      </c>
      <c r="I417" s="195">
        <f>VLOOKUP($F417,別表３!$B$9:$I$14,6,FALSE)</f>
        <v>0</v>
      </c>
      <c r="J417" s="195">
        <f>IF(F417=5,別表２!$E$2,0)</f>
        <v>0</v>
      </c>
      <c r="K417" s="195">
        <f>VLOOKUP($F417,別表３!$B$9:$I$14,4,FALSE)</f>
        <v>0</v>
      </c>
      <c r="L417" s="240" t="str">
        <f>IF(F417="","",VLOOKUP(F417,別表３!$B$9:$D$14,3,FALSE))</f>
        <v/>
      </c>
      <c r="M417" s="98"/>
      <c r="N417" s="98"/>
      <c r="O417" s="241">
        <f t="shared" si="35"/>
        <v>0</v>
      </c>
      <c r="P417" s="7">
        <f t="shared" si="39"/>
        <v>0</v>
      </c>
      <c r="Q417" s="7">
        <f t="shared" si="37"/>
        <v>0</v>
      </c>
      <c r="R417" s="7">
        <f t="shared" si="38"/>
        <v>0</v>
      </c>
      <c r="S417" s="7" t="str">
        <f t="shared" si="22"/>
        <v/>
      </c>
      <c r="T417" s="7" t="str">
        <f t="shared" si="21"/>
        <v/>
      </c>
    </row>
    <row r="418" spans="1:20" ht="15.95" hidden="1" customHeight="1">
      <c r="A418" s="239" t="s">
        <v>1562</v>
      </c>
      <c r="B418" s="105"/>
      <c r="C418" s="108"/>
      <c r="D418" s="108"/>
      <c r="E418" s="109"/>
      <c r="F418" s="109"/>
      <c r="G418" s="195">
        <f>VLOOKUP(E418,別表３!$B$9:$I$14,6,FALSE)</f>
        <v>0</v>
      </c>
      <c r="H418" s="195">
        <f>VLOOKUP($F418,別表３!$B$9:$I$14,6,FALSE)</f>
        <v>0</v>
      </c>
      <c r="I418" s="195">
        <f>VLOOKUP($F418,別表３!$B$9:$I$14,6,FALSE)</f>
        <v>0</v>
      </c>
      <c r="J418" s="195">
        <f>IF(F418=5,別表２!$E$2,0)</f>
        <v>0</v>
      </c>
      <c r="K418" s="195">
        <f>VLOOKUP($F418,別表３!$B$9:$I$14,4,FALSE)</f>
        <v>0</v>
      </c>
      <c r="L418" s="240" t="str">
        <f>IF(F418="","",VLOOKUP(F418,別表３!$B$9:$D$14,3,FALSE))</f>
        <v/>
      </c>
      <c r="M418" s="98"/>
      <c r="N418" s="98"/>
      <c r="O418" s="241">
        <f t="shared" si="35"/>
        <v>0</v>
      </c>
      <c r="P418" s="7">
        <f t="shared" si="39"/>
        <v>0</v>
      </c>
      <c r="Q418" s="7">
        <f t="shared" si="37"/>
        <v>0</v>
      </c>
      <c r="R418" s="7">
        <f t="shared" si="38"/>
        <v>0</v>
      </c>
      <c r="S418" s="7" t="str">
        <f t="shared" si="22"/>
        <v/>
      </c>
      <c r="T418" s="7" t="str">
        <f t="shared" si="21"/>
        <v/>
      </c>
    </row>
    <row r="419" spans="1:20" ht="15.95" hidden="1" customHeight="1">
      <c r="A419" s="239" t="s">
        <v>1563</v>
      </c>
      <c r="B419" s="105"/>
      <c r="C419" s="108"/>
      <c r="D419" s="108"/>
      <c r="E419" s="109"/>
      <c r="F419" s="109"/>
      <c r="G419" s="195">
        <f>VLOOKUP(E419,別表３!$B$9:$I$14,6,FALSE)</f>
        <v>0</v>
      </c>
      <c r="H419" s="195">
        <f>VLOOKUP($F419,別表３!$B$9:$I$14,6,FALSE)</f>
        <v>0</v>
      </c>
      <c r="I419" s="195">
        <f>VLOOKUP($F419,別表３!$B$9:$I$14,6,FALSE)</f>
        <v>0</v>
      </c>
      <c r="J419" s="195">
        <f>IF(F419=5,別表２!$E$2,0)</f>
        <v>0</v>
      </c>
      <c r="K419" s="195">
        <f>VLOOKUP($F419,別表３!$B$9:$I$14,4,FALSE)</f>
        <v>0</v>
      </c>
      <c r="L419" s="240" t="str">
        <f>IF(F419="","",VLOOKUP(F419,別表３!$B$9:$D$14,3,FALSE))</f>
        <v/>
      </c>
      <c r="M419" s="98"/>
      <c r="N419" s="98"/>
      <c r="O419" s="241">
        <f t="shared" si="35"/>
        <v>0</v>
      </c>
      <c r="P419" s="7">
        <f t="shared" si="39"/>
        <v>0</v>
      </c>
      <c r="Q419" s="7">
        <f t="shared" si="37"/>
        <v>0</v>
      </c>
      <c r="R419" s="7">
        <f t="shared" si="38"/>
        <v>0</v>
      </c>
      <c r="S419" s="7" t="str">
        <f t="shared" si="22"/>
        <v/>
      </c>
      <c r="T419" s="7" t="str">
        <f t="shared" si="21"/>
        <v/>
      </c>
    </row>
    <row r="420" spans="1:20" ht="15.95" hidden="1" customHeight="1">
      <c r="A420" s="239" t="s">
        <v>1564</v>
      </c>
      <c r="B420" s="105"/>
      <c r="C420" s="109"/>
      <c r="D420" s="109"/>
      <c r="E420" s="109"/>
      <c r="F420" s="109"/>
      <c r="G420" s="195">
        <f>VLOOKUP(E420,別表３!$B$9:$I$14,6,FALSE)</f>
        <v>0</v>
      </c>
      <c r="H420" s="195">
        <f>VLOOKUP($F420,別表３!$B$9:$I$14,6,FALSE)</f>
        <v>0</v>
      </c>
      <c r="I420" s="195">
        <f>VLOOKUP($F420,別表３!$B$9:$I$14,6,FALSE)</f>
        <v>0</v>
      </c>
      <c r="J420" s="195">
        <f>IF(F420=5,別表２!$E$2,0)</f>
        <v>0</v>
      </c>
      <c r="K420" s="195">
        <f>VLOOKUP($F420,別表３!$B$9:$I$14,4,FALSE)</f>
        <v>0</v>
      </c>
      <c r="L420" s="240" t="str">
        <f>IF(F420="","",VLOOKUP(F420,別表３!$B$9:$D$14,3,FALSE))</f>
        <v/>
      </c>
      <c r="M420" s="98"/>
      <c r="N420" s="98"/>
      <c r="O420" s="241">
        <f t="shared" si="35"/>
        <v>0</v>
      </c>
      <c r="P420" s="7">
        <f t="shared" si="39"/>
        <v>0</v>
      </c>
      <c r="Q420" s="7">
        <f t="shared" si="37"/>
        <v>0</v>
      </c>
      <c r="R420" s="7">
        <f t="shared" si="38"/>
        <v>0</v>
      </c>
      <c r="S420" s="7" t="str">
        <f t="shared" si="22"/>
        <v/>
      </c>
      <c r="T420" s="7" t="str">
        <f t="shared" si="21"/>
        <v/>
      </c>
    </row>
    <row r="421" spans="1:20" ht="15.95" hidden="1" customHeight="1">
      <c r="A421" s="239" t="s">
        <v>1565</v>
      </c>
      <c r="B421" s="105"/>
      <c r="C421" s="109"/>
      <c r="D421" s="109"/>
      <c r="E421" s="109"/>
      <c r="F421" s="109"/>
      <c r="G421" s="195">
        <f>VLOOKUP(E421,別表３!$B$9:$I$14,6,FALSE)</f>
        <v>0</v>
      </c>
      <c r="H421" s="195">
        <f>VLOOKUP($F421,別表３!$B$9:$I$14,6,FALSE)</f>
        <v>0</v>
      </c>
      <c r="I421" s="195">
        <f>VLOOKUP($F421,別表３!$B$9:$I$14,6,FALSE)</f>
        <v>0</v>
      </c>
      <c r="J421" s="195">
        <f>IF(F421=5,別表２!$E$2,0)</f>
        <v>0</v>
      </c>
      <c r="K421" s="195">
        <f>VLOOKUP($F421,別表３!$B$9:$I$14,4,FALSE)</f>
        <v>0</v>
      </c>
      <c r="L421" s="240" t="str">
        <f>IF(F421="","",VLOOKUP(F421,別表３!$B$9:$D$14,3,FALSE))</f>
        <v/>
      </c>
      <c r="M421" s="98"/>
      <c r="N421" s="98"/>
      <c r="O421" s="241">
        <f t="shared" si="35"/>
        <v>0</v>
      </c>
      <c r="P421" s="7">
        <f t="shared" si="39"/>
        <v>0</v>
      </c>
      <c r="Q421" s="7">
        <f t="shared" si="37"/>
        <v>0</v>
      </c>
      <c r="R421" s="7">
        <f t="shared" si="38"/>
        <v>0</v>
      </c>
      <c r="S421" s="7" t="str">
        <f t="shared" si="22"/>
        <v/>
      </c>
      <c r="T421" s="7" t="str">
        <f t="shared" si="21"/>
        <v/>
      </c>
    </row>
    <row r="422" spans="1:20" ht="15.95" hidden="1" customHeight="1">
      <c r="A422" s="239" t="s">
        <v>1566</v>
      </c>
      <c r="B422" s="105"/>
      <c r="C422" s="109"/>
      <c r="D422" s="109"/>
      <c r="E422" s="109"/>
      <c r="F422" s="109"/>
      <c r="G422" s="195">
        <f>VLOOKUP(E422,別表３!$B$9:$I$14,6,FALSE)</f>
        <v>0</v>
      </c>
      <c r="H422" s="195">
        <f>VLOOKUP($F422,別表３!$B$9:$I$14,6,FALSE)</f>
        <v>0</v>
      </c>
      <c r="I422" s="195">
        <f>VLOOKUP($F422,別表３!$B$9:$I$14,6,FALSE)</f>
        <v>0</v>
      </c>
      <c r="J422" s="195">
        <f>IF(F422=5,別表２!$E$2,0)</f>
        <v>0</v>
      </c>
      <c r="K422" s="195">
        <f>VLOOKUP($F422,別表３!$B$9:$I$14,4,FALSE)</f>
        <v>0</v>
      </c>
      <c r="L422" s="240" t="str">
        <f>IF(F422="","",VLOOKUP(F422,別表３!$B$9:$D$14,3,FALSE))</f>
        <v/>
      </c>
      <c r="M422" s="98"/>
      <c r="N422" s="98"/>
      <c r="O422" s="241">
        <f t="shared" si="35"/>
        <v>0</v>
      </c>
      <c r="P422" s="7">
        <f t="shared" si="39"/>
        <v>0</v>
      </c>
      <c r="Q422" s="7">
        <f t="shared" si="37"/>
        <v>0</v>
      </c>
      <c r="R422" s="7">
        <f t="shared" si="38"/>
        <v>0</v>
      </c>
      <c r="S422" s="7" t="str">
        <f t="shared" si="22"/>
        <v/>
      </c>
      <c r="T422" s="7" t="str">
        <f t="shared" si="21"/>
        <v/>
      </c>
    </row>
    <row r="423" spans="1:20" ht="15.95" hidden="1" customHeight="1">
      <c r="A423" s="239" t="s">
        <v>1567</v>
      </c>
      <c r="B423" s="105"/>
      <c r="C423" s="109"/>
      <c r="D423" s="109"/>
      <c r="E423" s="109"/>
      <c r="F423" s="109"/>
      <c r="G423" s="195">
        <f>VLOOKUP(E423,別表３!$B$9:$I$14,6,FALSE)</f>
        <v>0</v>
      </c>
      <c r="H423" s="195">
        <f>VLOOKUP($F423,別表３!$B$9:$I$14,6,FALSE)</f>
        <v>0</v>
      </c>
      <c r="I423" s="195">
        <f>VLOOKUP($F423,別表３!$B$9:$I$14,6,FALSE)</f>
        <v>0</v>
      </c>
      <c r="J423" s="195">
        <f>IF(F423=5,別表２!$E$2,0)</f>
        <v>0</v>
      </c>
      <c r="K423" s="195">
        <f>VLOOKUP($F423,別表３!$B$9:$I$14,4,FALSE)</f>
        <v>0</v>
      </c>
      <c r="L423" s="240" t="str">
        <f>IF(F423="","",VLOOKUP(F423,別表３!$B$9:$D$14,3,FALSE))</f>
        <v/>
      </c>
      <c r="M423" s="98"/>
      <c r="N423" s="98"/>
      <c r="O423" s="241">
        <f t="shared" si="35"/>
        <v>0</v>
      </c>
      <c r="P423" s="7">
        <f t="shared" si="39"/>
        <v>0</v>
      </c>
      <c r="Q423" s="7">
        <f t="shared" si="37"/>
        <v>0</v>
      </c>
      <c r="R423" s="7">
        <f t="shared" si="38"/>
        <v>0</v>
      </c>
      <c r="S423" s="7" t="str">
        <f t="shared" si="22"/>
        <v/>
      </c>
      <c r="T423" s="7" t="str">
        <f t="shared" si="21"/>
        <v/>
      </c>
    </row>
    <row r="424" spans="1:20" ht="15.95" hidden="1" customHeight="1">
      <c r="A424" s="239" t="s">
        <v>1568</v>
      </c>
      <c r="B424" s="105"/>
      <c r="C424" s="109"/>
      <c r="D424" s="109"/>
      <c r="E424" s="109"/>
      <c r="F424" s="109"/>
      <c r="G424" s="195">
        <f>VLOOKUP(E424,別表３!$B$9:$I$14,6,FALSE)</f>
        <v>0</v>
      </c>
      <c r="H424" s="195">
        <f>VLOOKUP($F424,別表３!$B$9:$I$14,6,FALSE)</f>
        <v>0</v>
      </c>
      <c r="I424" s="195">
        <f>VLOOKUP($F424,別表３!$B$9:$I$14,6,FALSE)</f>
        <v>0</v>
      </c>
      <c r="J424" s="195">
        <f>IF(F424=5,別表２!$E$2,0)</f>
        <v>0</v>
      </c>
      <c r="K424" s="195">
        <f>VLOOKUP($F424,別表３!$B$9:$I$14,4,FALSE)</f>
        <v>0</v>
      </c>
      <c r="L424" s="240" t="str">
        <f>IF(F424="","",VLOOKUP(F424,別表３!$B$9:$D$14,3,FALSE))</f>
        <v/>
      </c>
      <c r="M424" s="98"/>
      <c r="N424" s="98"/>
      <c r="O424" s="241">
        <f t="shared" si="35"/>
        <v>0</v>
      </c>
      <c r="P424" s="7">
        <f t="shared" si="39"/>
        <v>0</v>
      </c>
      <c r="Q424" s="7">
        <f t="shared" si="37"/>
        <v>0</v>
      </c>
      <c r="R424" s="7">
        <f t="shared" si="38"/>
        <v>0</v>
      </c>
      <c r="S424" s="7" t="str">
        <f t="shared" si="22"/>
        <v/>
      </c>
      <c r="T424" s="7" t="str">
        <f t="shared" si="21"/>
        <v/>
      </c>
    </row>
    <row r="425" spans="1:20" ht="15.95" hidden="1" customHeight="1">
      <c r="A425" s="239" t="s">
        <v>1569</v>
      </c>
      <c r="B425" s="105"/>
      <c r="C425" s="108"/>
      <c r="D425" s="108"/>
      <c r="E425" s="109"/>
      <c r="F425" s="109"/>
      <c r="G425" s="195">
        <f>VLOOKUP(E425,別表３!$B$9:$I$14,6,FALSE)</f>
        <v>0</v>
      </c>
      <c r="H425" s="195">
        <f>VLOOKUP($F425,別表３!$B$9:$I$14,6,FALSE)</f>
        <v>0</v>
      </c>
      <c r="I425" s="195">
        <f>VLOOKUP($F425,別表３!$B$9:$I$14,6,FALSE)</f>
        <v>0</v>
      </c>
      <c r="J425" s="195">
        <f>IF(F425=5,別表２!$E$2,0)</f>
        <v>0</v>
      </c>
      <c r="K425" s="195">
        <f>VLOOKUP($F425,別表３!$B$9:$I$14,4,FALSE)</f>
        <v>0</v>
      </c>
      <c r="L425" s="240" t="str">
        <f>IF(F425="","",VLOOKUP(F425,別表３!$B$9:$D$14,3,FALSE))</f>
        <v/>
      </c>
      <c r="M425" s="98"/>
      <c r="N425" s="98"/>
      <c r="O425" s="241">
        <f t="shared" si="35"/>
        <v>0</v>
      </c>
      <c r="P425" s="7">
        <f t="shared" si="39"/>
        <v>0</v>
      </c>
      <c r="Q425" s="7">
        <f t="shared" si="37"/>
        <v>0</v>
      </c>
      <c r="R425" s="7">
        <f t="shared" si="38"/>
        <v>0</v>
      </c>
      <c r="S425" s="7" t="str">
        <f t="shared" si="22"/>
        <v/>
      </c>
      <c r="T425" s="7" t="str">
        <f t="shared" si="21"/>
        <v/>
      </c>
    </row>
    <row r="426" spans="1:20" ht="15.95" hidden="1" customHeight="1">
      <c r="A426" s="239" t="s">
        <v>1570</v>
      </c>
      <c r="B426" s="105"/>
      <c r="C426" s="108"/>
      <c r="D426" s="108"/>
      <c r="E426" s="109"/>
      <c r="F426" s="109"/>
      <c r="G426" s="195">
        <f>VLOOKUP(E426,別表３!$B$9:$I$14,6,FALSE)</f>
        <v>0</v>
      </c>
      <c r="H426" s="195">
        <f>VLOOKUP($F426,別表３!$B$9:$I$14,6,FALSE)</f>
        <v>0</v>
      </c>
      <c r="I426" s="195">
        <f>VLOOKUP($F426,別表３!$B$9:$I$14,6,FALSE)</f>
        <v>0</v>
      </c>
      <c r="J426" s="195">
        <f>IF(F426=5,別表２!$E$2,0)</f>
        <v>0</v>
      </c>
      <c r="K426" s="195">
        <f>VLOOKUP($F426,別表３!$B$9:$I$14,4,FALSE)</f>
        <v>0</v>
      </c>
      <c r="L426" s="240" t="str">
        <f>IF(F426="","",VLOOKUP(F426,別表３!$B$9:$D$14,3,FALSE))</f>
        <v/>
      </c>
      <c r="M426" s="98"/>
      <c r="N426" s="98"/>
      <c r="O426" s="241">
        <f t="shared" si="35"/>
        <v>0</v>
      </c>
      <c r="P426" s="7">
        <f t="shared" si="39"/>
        <v>0</v>
      </c>
      <c r="Q426" s="7">
        <f t="shared" si="37"/>
        <v>0</v>
      </c>
      <c r="R426" s="7">
        <f t="shared" si="38"/>
        <v>0</v>
      </c>
      <c r="S426" s="7" t="str">
        <f t="shared" si="22"/>
        <v/>
      </c>
      <c r="T426" s="7" t="str">
        <f t="shared" si="21"/>
        <v/>
      </c>
    </row>
    <row r="427" spans="1:20" ht="15.95" hidden="1" customHeight="1">
      <c r="A427" s="239" t="s">
        <v>1571</v>
      </c>
      <c r="B427" s="105"/>
      <c r="C427" s="108"/>
      <c r="D427" s="108"/>
      <c r="E427" s="109"/>
      <c r="F427" s="109"/>
      <c r="G427" s="195">
        <f>VLOOKUP(E427,別表３!$B$9:$I$14,6,FALSE)</f>
        <v>0</v>
      </c>
      <c r="H427" s="195">
        <f>VLOOKUP($F427,別表３!$B$9:$I$14,6,FALSE)</f>
        <v>0</v>
      </c>
      <c r="I427" s="195">
        <f>VLOOKUP($F427,別表３!$B$9:$I$14,6,FALSE)</f>
        <v>0</v>
      </c>
      <c r="J427" s="195">
        <f>IF(F427=5,別表２!$E$2,0)</f>
        <v>0</v>
      </c>
      <c r="K427" s="195">
        <f>VLOOKUP($F427,別表３!$B$9:$I$14,4,FALSE)</f>
        <v>0</v>
      </c>
      <c r="L427" s="240" t="str">
        <f>IF(F427="","",VLOOKUP(F427,別表３!$B$9:$D$14,3,FALSE))</f>
        <v/>
      </c>
      <c r="M427" s="98"/>
      <c r="N427" s="98"/>
      <c r="O427" s="241">
        <f t="shared" si="35"/>
        <v>0</v>
      </c>
      <c r="P427" s="7">
        <f t="shared" si="39"/>
        <v>0</v>
      </c>
      <c r="Q427" s="7">
        <f t="shared" si="37"/>
        <v>0</v>
      </c>
      <c r="R427" s="7">
        <f t="shared" si="38"/>
        <v>0</v>
      </c>
      <c r="S427" s="7" t="str">
        <f t="shared" si="22"/>
        <v/>
      </c>
      <c r="T427" s="7" t="str">
        <f t="shared" si="21"/>
        <v/>
      </c>
    </row>
    <row r="428" spans="1:20" ht="15.95" hidden="1" customHeight="1">
      <c r="A428" s="239" t="s">
        <v>1572</v>
      </c>
      <c r="B428" s="105"/>
      <c r="C428" s="108"/>
      <c r="D428" s="108"/>
      <c r="E428" s="109"/>
      <c r="F428" s="109"/>
      <c r="G428" s="195">
        <f>VLOOKUP(E428,別表３!$B$9:$I$14,6,FALSE)</f>
        <v>0</v>
      </c>
      <c r="H428" s="195">
        <f>VLOOKUP($F428,別表３!$B$9:$I$14,6,FALSE)</f>
        <v>0</v>
      </c>
      <c r="I428" s="195">
        <f>VLOOKUP($F428,別表３!$B$9:$I$14,6,FALSE)</f>
        <v>0</v>
      </c>
      <c r="J428" s="195">
        <f>IF(F428=5,別表２!$E$2,0)</f>
        <v>0</v>
      </c>
      <c r="K428" s="195">
        <f>VLOOKUP($F428,別表３!$B$9:$I$14,4,FALSE)</f>
        <v>0</v>
      </c>
      <c r="L428" s="240" t="str">
        <f>IF(F428="","",VLOOKUP(F428,別表３!$B$9:$D$14,3,FALSE))</f>
        <v/>
      </c>
      <c r="M428" s="98"/>
      <c r="N428" s="98"/>
      <c r="O428" s="241">
        <f t="shared" si="35"/>
        <v>0</v>
      </c>
      <c r="P428" s="7">
        <f t="shared" si="39"/>
        <v>0</v>
      </c>
      <c r="Q428" s="7">
        <f t="shared" si="37"/>
        <v>0</v>
      </c>
      <c r="R428" s="7">
        <f t="shared" si="38"/>
        <v>0</v>
      </c>
      <c r="S428" s="7" t="str">
        <f t="shared" si="22"/>
        <v/>
      </c>
      <c r="T428" s="7" t="str">
        <f t="shared" si="21"/>
        <v/>
      </c>
    </row>
    <row r="429" spans="1:20" ht="15.95" hidden="1" customHeight="1">
      <c r="A429" s="239" t="s">
        <v>1573</v>
      </c>
      <c r="B429" s="105"/>
      <c r="C429" s="108"/>
      <c r="D429" s="108"/>
      <c r="E429" s="109"/>
      <c r="F429" s="109"/>
      <c r="G429" s="195">
        <f>VLOOKUP(E429,別表３!$B$9:$I$14,6,FALSE)</f>
        <v>0</v>
      </c>
      <c r="H429" s="195">
        <f>VLOOKUP($F429,別表３!$B$9:$I$14,6,FALSE)</f>
        <v>0</v>
      </c>
      <c r="I429" s="195">
        <f>VLOOKUP($F429,別表３!$B$9:$I$14,6,FALSE)</f>
        <v>0</v>
      </c>
      <c r="J429" s="195">
        <f>IF(F429=5,別表２!$E$2,0)</f>
        <v>0</v>
      </c>
      <c r="K429" s="195">
        <f>VLOOKUP($F429,別表３!$B$9:$I$14,4,FALSE)</f>
        <v>0</v>
      </c>
      <c r="L429" s="240" t="str">
        <f>IF(F429="","",VLOOKUP(F429,別表３!$B$9:$D$14,3,FALSE))</f>
        <v/>
      </c>
      <c r="M429" s="98"/>
      <c r="N429" s="98"/>
      <c r="O429" s="241">
        <f t="shared" si="35"/>
        <v>0</v>
      </c>
      <c r="P429" s="7">
        <f t="shared" si="39"/>
        <v>0</v>
      </c>
      <c r="Q429" s="7">
        <f t="shared" si="37"/>
        <v>0</v>
      </c>
      <c r="R429" s="7">
        <f t="shared" si="38"/>
        <v>0</v>
      </c>
      <c r="S429" s="7" t="str">
        <f t="shared" si="22"/>
        <v/>
      </c>
      <c r="T429" s="7" t="str">
        <f t="shared" si="21"/>
        <v/>
      </c>
    </row>
    <row r="430" spans="1:20" ht="15.95" hidden="1" customHeight="1">
      <c r="A430" s="239" t="s">
        <v>1574</v>
      </c>
      <c r="B430" s="105"/>
      <c r="C430" s="108"/>
      <c r="D430" s="108"/>
      <c r="E430" s="109"/>
      <c r="F430" s="109"/>
      <c r="G430" s="195">
        <f>VLOOKUP(E430,別表３!$B$9:$I$14,6,FALSE)</f>
        <v>0</v>
      </c>
      <c r="H430" s="195">
        <f>VLOOKUP($F430,別表３!$B$9:$I$14,6,FALSE)</f>
        <v>0</v>
      </c>
      <c r="I430" s="195">
        <f>VLOOKUP($F430,別表３!$B$9:$I$14,6,FALSE)</f>
        <v>0</v>
      </c>
      <c r="J430" s="195">
        <f>IF(F430=5,別表２!$E$2,0)</f>
        <v>0</v>
      </c>
      <c r="K430" s="195">
        <f>VLOOKUP($F430,別表３!$B$9:$I$14,4,FALSE)</f>
        <v>0</v>
      </c>
      <c r="L430" s="240" t="str">
        <f>IF(F430="","",VLOOKUP(F430,別表３!$B$9:$D$14,3,FALSE))</f>
        <v/>
      </c>
      <c r="M430" s="98"/>
      <c r="N430" s="98"/>
      <c r="O430" s="241">
        <f t="shared" si="35"/>
        <v>0</v>
      </c>
      <c r="P430" s="7">
        <f t="shared" si="39"/>
        <v>0</v>
      </c>
      <c r="Q430" s="7">
        <f t="shared" si="37"/>
        <v>0</v>
      </c>
      <c r="R430" s="7">
        <f t="shared" si="38"/>
        <v>0</v>
      </c>
      <c r="S430" s="7" t="str">
        <f t="shared" si="22"/>
        <v/>
      </c>
      <c r="T430" s="7" t="str">
        <f t="shared" si="21"/>
        <v/>
      </c>
    </row>
    <row r="431" spans="1:20" ht="15.95" hidden="1" customHeight="1">
      <c r="A431" s="239" t="s">
        <v>1575</v>
      </c>
      <c r="B431" s="105"/>
      <c r="C431" s="108"/>
      <c r="D431" s="108"/>
      <c r="E431" s="109"/>
      <c r="F431" s="109"/>
      <c r="G431" s="195">
        <f>VLOOKUP(E431,別表３!$B$9:$I$14,6,FALSE)</f>
        <v>0</v>
      </c>
      <c r="H431" s="195">
        <f>VLOOKUP($F431,別表３!$B$9:$I$14,6,FALSE)</f>
        <v>0</v>
      </c>
      <c r="I431" s="195">
        <f>VLOOKUP($F431,別表３!$B$9:$I$14,6,FALSE)</f>
        <v>0</v>
      </c>
      <c r="J431" s="195">
        <f>IF(F431=5,別表２!$E$2,0)</f>
        <v>0</v>
      </c>
      <c r="K431" s="195">
        <f>VLOOKUP($F431,別表３!$B$9:$I$14,4,FALSE)</f>
        <v>0</v>
      </c>
      <c r="L431" s="240" t="str">
        <f>IF(F431="","",VLOOKUP(F431,別表３!$B$9:$D$14,3,FALSE))</f>
        <v/>
      </c>
      <c r="M431" s="98"/>
      <c r="N431" s="98"/>
      <c r="O431" s="241">
        <f t="shared" si="35"/>
        <v>0</v>
      </c>
      <c r="P431" s="7">
        <f>IF(E431=5,G431,0)</f>
        <v>0</v>
      </c>
      <c r="Q431" s="7">
        <f t="shared" si="37"/>
        <v>0</v>
      </c>
      <c r="R431" s="7">
        <f t="shared" si="38"/>
        <v>0</v>
      </c>
      <c r="S431" s="7" t="str">
        <f t="shared" si="22"/>
        <v/>
      </c>
      <c r="T431" s="7" t="str">
        <f t="shared" si="21"/>
        <v/>
      </c>
    </row>
    <row r="432" spans="1:20" s="223" customFormat="1" ht="15.95" hidden="1" customHeight="1">
      <c r="A432" s="239" t="s">
        <v>1576</v>
      </c>
      <c r="B432" s="105"/>
      <c r="C432" s="108"/>
      <c r="D432" s="108"/>
      <c r="E432" s="108"/>
      <c r="F432" s="108"/>
      <c r="G432" s="195">
        <f>VLOOKUP(E432,別表３!$B$9:$I$14,6,FALSE)</f>
        <v>0</v>
      </c>
      <c r="H432" s="195">
        <f>VLOOKUP($F432,別表３!$B$9:$I$14,6,FALSE)</f>
        <v>0</v>
      </c>
      <c r="I432" s="195">
        <f>VLOOKUP($F432,別表３!$B$9:$I$14,6,FALSE)</f>
        <v>0</v>
      </c>
      <c r="J432" s="195">
        <f>IF(F432=5,別表２!$E$2,0)</f>
        <v>0</v>
      </c>
      <c r="K432" s="195">
        <f>VLOOKUP($F432,別表３!$B$9:$I$14,4,FALSE)</f>
        <v>0</v>
      </c>
      <c r="L432" s="240" t="str">
        <f>IF(F432="","",VLOOKUP(F432,別表３!$B$9:$D$14,3,FALSE))</f>
        <v/>
      </c>
      <c r="M432" s="98"/>
      <c r="N432" s="98"/>
      <c r="O432" s="241">
        <f t="shared" si="35"/>
        <v>0</v>
      </c>
      <c r="P432" s="7">
        <f t="shared" ref="P432:P452" si="40">IF(E432=5,G432,0)</f>
        <v>0</v>
      </c>
      <c r="Q432" s="7">
        <f t="shared" si="37"/>
        <v>0</v>
      </c>
      <c r="R432" s="7">
        <f t="shared" si="38"/>
        <v>0</v>
      </c>
      <c r="S432" s="7" t="str">
        <f t="shared" si="22"/>
        <v/>
      </c>
      <c r="T432" s="7" t="str">
        <f t="shared" si="21"/>
        <v/>
      </c>
    </row>
    <row r="433" spans="1:20" s="223" customFormat="1" ht="15.95" hidden="1" customHeight="1">
      <c r="A433" s="239" t="s">
        <v>1577</v>
      </c>
      <c r="B433" s="105"/>
      <c r="C433" s="108"/>
      <c r="D433" s="108"/>
      <c r="E433" s="108"/>
      <c r="F433" s="108"/>
      <c r="G433" s="195">
        <f>VLOOKUP(E433,別表３!$B$9:$I$14,6,FALSE)</f>
        <v>0</v>
      </c>
      <c r="H433" s="195">
        <f>VLOOKUP($F433,別表３!$B$9:$I$14,6,FALSE)</f>
        <v>0</v>
      </c>
      <c r="I433" s="195">
        <f>VLOOKUP($F433,別表３!$B$9:$I$14,6,FALSE)</f>
        <v>0</v>
      </c>
      <c r="J433" s="195">
        <f>IF(F433=5,別表２!$E$2,0)</f>
        <v>0</v>
      </c>
      <c r="K433" s="195">
        <f>VLOOKUP($F433,別表３!$B$9:$I$14,4,FALSE)</f>
        <v>0</v>
      </c>
      <c r="L433" s="240" t="str">
        <f>IF(F433="","",VLOOKUP(F433,別表３!$B$9:$D$14,3,FALSE))</f>
        <v/>
      </c>
      <c r="M433" s="98"/>
      <c r="N433" s="98"/>
      <c r="O433" s="241">
        <f t="shared" si="35"/>
        <v>0</v>
      </c>
      <c r="P433" s="7">
        <f t="shared" si="40"/>
        <v>0</v>
      </c>
      <c r="Q433" s="7">
        <f t="shared" si="37"/>
        <v>0</v>
      </c>
      <c r="R433" s="7">
        <f t="shared" si="38"/>
        <v>0</v>
      </c>
      <c r="S433" s="7" t="str">
        <f t="shared" si="22"/>
        <v/>
      </c>
      <c r="T433" s="7" t="str">
        <f t="shared" si="21"/>
        <v/>
      </c>
    </row>
    <row r="434" spans="1:20" s="223" customFormat="1" ht="15.95" hidden="1" customHeight="1">
      <c r="A434" s="239" t="s">
        <v>1578</v>
      </c>
      <c r="B434" s="105"/>
      <c r="C434" s="110"/>
      <c r="D434" s="110"/>
      <c r="E434" s="108"/>
      <c r="F434" s="108"/>
      <c r="G434" s="195">
        <f>VLOOKUP(E434,別表３!$B$9:$I$14,6,FALSE)</f>
        <v>0</v>
      </c>
      <c r="H434" s="195">
        <f>VLOOKUP($F434,別表３!$B$9:$I$14,6,FALSE)</f>
        <v>0</v>
      </c>
      <c r="I434" s="195">
        <f>VLOOKUP($F434,別表３!$B$9:$I$14,6,FALSE)</f>
        <v>0</v>
      </c>
      <c r="J434" s="195">
        <f>IF(F434=5,別表２!$E$2,0)</f>
        <v>0</v>
      </c>
      <c r="K434" s="195">
        <f>VLOOKUP($F434,別表３!$B$9:$I$14,4,FALSE)</f>
        <v>0</v>
      </c>
      <c r="L434" s="240" t="str">
        <f>IF(F434="","",VLOOKUP(F434,別表３!$B$9:$D$14,3,FALSE))</f>
        <v/>
      </c>
      <c r="M434" s="98"/>
      <c r="N434" s="98"/>
      <c r="O434" s="241">
        <f t="shared" si="35"/>
        <v>0</v>
      </c>
      <c r="P434" s="7">
        <f t="shared" si="40"/>
        <v>0</v>
      </c>
      <c r="Q434" s="7">
        <f t="shared" si="37"/>
        <v>0</v>
      </c>
      <c r="R434" s="7">
        <f t="shared" si="38"/>
        <v>0</v>
      </c>
      <c r="S434" s="7" t="str">
        <f t="shared" si="22"/>
        <v/>
      </c>
      <c r="T434" s="7" t="str">
        <f t="shared" si="21"/>
        <v/>
      </c>
    </row>
    <row r="435" spans="1:20" s="223" customFormat="1" ht="15.95" hidden="1" customHeight="1">
      <c r="A435" s="239" t="s">
        <v>1579</v>
      </c>
      <c r="B435" s="105"/>
      <c r="C435" s="108"/>
      <c r="D435" s="108"/>
      <c r="E435" s="108"/>
      <c r="F435" s="108"/>
      <c r="G435" s="195">
        <f>VLOOKUP(E435,別表３!$B$9:$I$14,6,FALSE)</f>
        <v>0</v>
      </c>
      <c r="H435" s="195">
        <f>VLOOKUP($F435,別表３!$B$9:$I$14,6,FALSE)</f>
        <v>0</v>
      </c>
      <c r="I435" s="195">
        <f>VLOOKUP($F435,別表３!$B$9:$I$14,6,FALSE)</f>
        <v>0</v>
      </c>
      <c r="J435" s="195">
        <f>IF(F435=5,別表２!$E$2,0)</f>
        <v>0</v>
      </c>
      <c r="K435" s="195">
        <f>VLOOKUP($F435,別表３!$B$9:$I$14,4,FALSE)</f>
        <v>0</v>
      </c>
      <c r="L435" s="240" t="str">
        <f>IF(F435="","",VLOOKUP(F435,別表３!$B$9:$D$14,3,FALSE))</f>
        <v/>
      </c>
      <c r="M435" s="98"/>
      <c r="N435" s="98"/>
      <c r="O435" s="241">
        <f t="shared" si="35"/>
        <v>0</v>
      </c>
      <c r="P435" s="7">
        <f t="shared" si="40"/>
        <v>0</v>
      </c>
      <c r="Q435" s="7">
        <f t="shared" si="37"/>
        <v>0</v>
      </c>
      <c r="R435" s="7">
        <f t="shared" si="38"/>
        <v>0</v>
      </c>
      <c r="S435" s="7" t="str">
        <f t="shared" si="22"/>
        <v/>
      </c>
      <c r="T435" s="7" t="str">
        <f t="shared" si="21"/>
        <v/>
      </c>
    </row>
    <row r="436" spans="1:20" ht="15.95" hidden="1" customHeight="1">
      <c r="A436" s="239" t="s">
        <v>1580</v>
      </c>
      <c r="B436" s="105"/>
      <c r="C436" s="108"/>
      <c r="D436" s="108"/>
      <c r="E436" s="109"/>
      <c r="F436" s="109"/>
      <c r="G436" s="195">
        <f>VLOOKUP(E436,別表３!$B$9:$I$14,6,FALSE)</f>
        <v>0</v>
      </c>
      <c r="H436" s="195">
        <f>VLOOKUP($F436,別表３!$B$9:$I$14,6,FALSE)</f>
        <v>0</v>
      </c>
      <c r="I436" s="195">
        <f>VLOOKUP($F436,別表３!$B$9:$I$14,6,FALSE)</f>
        <v>0</v>
      </c>
      <c r="J436" s="195">
        <f>IF(F436=5,別表２!$E$2,0)</f>
        <v>0</v>
      </c>
      <c r="K436" s="195">
        <f>VLOOKUP($F436,別表３!$B$9:$I$14,4,FALSE)</f>
        <v>0</v>
      </c>
      <c r="L436" s="240" t="str">
        <f>IF(F436="","",VLOOKUP(F436,別表３!$B$9:$D$14,3,FALSE))</f>
        <v/>
      </c>
      <c r="M436" s="98"/>
      <c r="N436" s="98"/>
      <c r="O436" s="241">
        <f t="shared" si="35"/>
        <v>0</v>
      </c>
      <c r="P436" s="7">
        <f t="shared" si="40"/>
        <v>0</v>
      </c>
      <c r="Q436" s="7">
        <f t="shared" si="37"/>
        <v>0</v>
      </c>
      <c r="R436" s="7">
        <f t="shared" si="38"/>
        <v>0</v>
      </c>
      <c r="S436" s="7" t="str">
        <f t="shared" si="22"/>
        <v/>
      </c>
      <c r="T436" s="7" t="str">
        <f t="shared" si="21"/>
        <v/>
      </c>
    </row>
    <row r="437" spans="1:20" ht="15.95" hidden="1" customHeight="1">
      <c r="A437" s="239" t="s">
        <v>1581</v>
      </c>
      <c r="B437" s="105"/>
      <c r="C437" s="108"/>
      <c r="D437" s="108"/>
      <c r="E437" s="109"/>
      <c r="F437" s="109"/>
      <c r="G437" s="195">
        <f>VLOOKUP(E437,別表３!$B$9:$I$14,6,FALSE)</f>
        <v>0</v>
      </c>
      <c r="H437" s="195">
        <f>VLOOKUP($F437,別表３!$B$9:$I$14,6,FALSE)</f>
        <v>0</v>
      </c>
      <c r="I437" s="195">
        <f>VLOOKUP($F437,別表３!$B$9:$I$14,6,FALSE)</f>
        <v>0</v>
      </c>
      <c r="J437" s="195">
        <f>IF(F437=5,別表２!$E$2,0)</f>
        <v>0</v>
      </c>
      <c r="K437" s="195">
        <f>VLOOKUP($F437,別表３!$B$9:$I$14,4,FALSE)</f>
        <v>0</v>
      </c>
      <c r="L437" s="240" t="str">
        <f>IF(F437="","",VLOOKUP(F437,別表３!$B$9:$D$14,3,FALSE))</f>
        <v/>
      </c>
      <c r="M437" s="98"/>
      <c r="N437" s="98"/>
      <c r="O437" s="241">
        <f t="shared" si="35"/>
        <v>0</v>
      </c>
      <c r="P437" s="7">
        <f t="shared" si="40"/>
        <v>0</v>
      </c>
      <c r="Q437" s="7">
        <f t="shared" si="37"/>
        <v>0</v>
      </c>
      <c r="R437" s="7">
        <f t="shared" si="38"/>
        <v>0</v>
      </c>
      <c r="S437" s="7" t="str">
        <f t="shared" si="22"/>
        <v/>
      </c>
      <c r="T437" s="7" t="str">
        <f t="shared" ref="T437:T531" si="41">IF(F437="","",VLOOKUP(F437,$U$53:$V$58,2,FALSE))</f>
        <v/>
      </c>
    </row>
    <row r="438" spans="1:20" ht="15.95" hidden="1" customHeight="1">
      <c r="A438" s="239" t="s">
        <v>1582</v>
      </c>
      <c r="B438" s="105"/>
      <c r="C438" s="108"/>
      <c r="D438" s="108"/>
      <c r="E438" s="109"/>
      <c r="F438" s="109"/>
      <c r="G438" s="195">
        <f>VLOOKUP(E438,別表３!$B$9:$I$14,6,FALSE)</f>
        <v>0</v>
      </c>
      <c r="H438" s="195">
        <f>VLOOKUP($F438,別表３!$B$9:$I$14,6,FALSE)</f>
        <v>0</v>
      </c>
      <c r="I438" s="195">
        <f>VLOOKUP($F438,別表３!$B$9:$I$14,6,FALSE)</f>
        <v>0</v>
      </c>
      <c r="J438" s="195">
        <f>IF(F438=5,別表２!$E$2,0)</f>
        <v>0</v>
      </c>
      <c r="K438" s="195">
        <f>VLOOKUP($F438,別表３!$B$9:$I$14,4,FALSE)</f>
        <v>0</v>
      </c>
      <c r="L438" s="240" t="str">
        <f>IF(F438="","",VLOOKUP(F438,別表３!$B$9:$D$14,3,FALSE))</f>
        <v/>
      </c>
      <c r="M438" s="98"/>
      <c r="N438" s="98"/>
      <c r="O438" s="241">
        <f t="shared" si="35"/>
        <v>0</v>
      </c>
      <c r="P438" s="7">
        <f t="shared" si="40"/>
        <v>0</v>
      </c>
      <c r="Q438" s="7">
        <f t="shared" si="37"/>
        <v>0</v>
      </c>
      <c r="R438" s="7">
        <f t="shared" si="38"/>
        <v>0</v>
      </c>
      <c r="S438" s="7" t="str">
        <f t="shared" ref="S438:T532" si="42">IF(E438="","",VLOOKUP(E438,$U$53:$V$58,2,FALSE))</f>
        <v/>
      </c>
      <c r="T438" s="7" t="str">
        <f t="shared" si="41"/>
        <v/>
      </c>
    </row>
    <row r="439" spans="1:20" ht="15.95" hidden="1" customHeight="1">
      <c r="A439" s="239" t="s">
        <v>1583</v>
      </c>
      <c r="B439" s="105"/>
      <c r="C439" s="108"/>
      <c r="D439" s="108"/>
      <c r="E439" s="109"/>
      <c r="F439" s="109"/>
      <c r="G439" s="195">
        <f>VLOOKUP(E439,別表３!$B$9:$I$14,6,FALSE)</f>
        <v>0</v>
      </c>
      <c r="H439" s="195">
        <f>VLOOKUP($F439,別表３!$B$9:$I$14,6,FALSE)</f>
        <v>0</v>
      </c>
      <c r="I439" s="195">
        <f>VLOOKUP($F439,別表３!$B$9:$I$14,6,FALSE)</f>
        <v>0</v>
      </c>
      <c r="J439" s="195">
        <f>IF(F439=5,別表２!$E$2,0)</f>
        <v>0</v>
      </c>
      <c r="K439" s="195">
        <f>VLOOKUP($F439,別表３!$B$9:$I$14,4,FALSE)</f>
        <v>0</v>
      </c>
      <c r="L439" s="240" t="str">
        <f>IF(F439="","",VLOOKUP(F439,別表３!$B$9:$D$14,3,FALSE))</f>
        <v/>
      </c>
      <c r="M439" s="98"/>
      <c r="N439" s="98"/>
      <c r="O439" s="241">
        <f t="shared" si="35"/>
        <v>0</v>
      </c>
      <c r="P439" s="7">
        <f t="shared" si="40"/>
        <v>0</v>
      </c>
      <c r="Q439" s="7">
        <f t="shared" si="37"/>
        <v>0</v>
      </c>
      <c r="R439" s="7">
        <f t="shared" si="38"/>
        <v>0</v>
      </c>
      <c r="S439" s="7" t="str">
        <f t="shared" si="42"/>
        <v/>
      </c>
      <c r="T439" s="7" t="str">
        <f t="shared" si="41"/>
        <v/>
      </c>
    </row>
    <row r="440" spans="1:20" ht="15.95" hidden="1" customHeight="1">
      <c r="A440" s="239" t="s">
        <v>1584</v>
      </c>
      <c r="B440" s="105"/>
      <c r="C440" s="108"/>
      <c r="D440" s="108"/>
      <c r="E440" s="109"/>
      <c r="F440" s="109"/>
      <c r="G440" s="195">
        <f>VLOOKUP(E440,別表３!$B$9:$I$14,6,FALSE)</f>
        <v>0</v>
      </c>
      <c r="H440" s="195">
        <f>VLOOKUP($F440,別表３!$B$9:$I$14,6,FALSE)</f>
        <v>0</v>
      </c>
      <c r="I440" s="195">
        <f>VLOOKUP($F440,別表３!$B$9:$I$14,6,FALSE)</f>
        <v>0</v>
      </c>
      <c r="J440" s="195">
        <f>IF(F440=5,別表２!$E$2,0)</f>
        <v>0</v>
      </c>
      <c r="K440" s="195">
        <f>VLOOKUP($F440,別表３!$B$9:$I$14,4,FALSE)</f>
        <v>0</v>
      </c>
      <c r="L440" s="240" t="str">
        <f>IF(F440="","",VLOOKUP(F440,別表３!$B$9:$D$14,3,FALSE))</f>
        <v/>
      </c>
      <c r="M440" s="98"/>
      <c r="N440" s="98"/>
      <c r="O440" s="241">
        <f t="shared" ref="O440:O503" si="43">IF(J440=0,0,IF(M440="",J440,M440))+IF(N440="",K440,IF(L440&lt;=N440,L440,N440))+SUM(G440:I440)</f>
        <v>0</v>
      </c>
      <c r="P440" s="7">
        <f t="shared" si="40"/>
        <v>0</v>
      </c>
      <c r="Q440" s="7">
        <f t="shared" si="37"/>
        <v>0</v>
      </c>
      <c r="R440" s="7">
        <f t="shared" si="38"/>
        <v>0</v>
      </c>
      <c r="S440" s="7" t="str">
        <f t="shared" si="42"/>
        <v/>
      </c>
      <c r="T440" s="7" t="str">
        <f t="shared" si="41"/>
        <v/>
      </c>
    </row>
    <row r="441" spans="1:20" ht="15.95" hidden="1" customHeight="1">
      <c r="A441" s="239" t="s">
        <v>1585</v>
      </c>
      <c r="B441" s="105"/>
      <c r="C441" s="108"/>
      <c r="D441" s="108"/>
      <c r="E441" s="109"/>
      <c r="F441" s="109"/>
      <c r="G441" s="195">
        <f>VLOOKUP(E441,別表３!$B$9:$I$14,6,FALSE)</f>
        <v>0</v>
      </c>
      <c r="H441" s="195">
        <f>VLOOKUP($F441,別表３!$B$9:$I$14,6,FALSE)</f>
        <v>0</v>
      </c>
      <c r="I441" s="195">
        <f>VLOOKUP($F441,別表３!$B$9:$I$14,6,FALSE)</f>
        <v>0</v>
      </c>
      <c r="J441" s="195">
        <f>IF(F441=5,別表２!$E$2,0)</f>
        <v>0</v>
      </c>
      <c r="K441" s="195">
        <f>VLOOKUP($F441,別表３!$B$9:$I$14,4,FALSE)</f>
        <v>0</v>
      </c>
      <c r="L441" s="240" t="str">
        <f>IF(F441="","",VLOOKUP(F441,別表３!$B$9:$D$14,3,FALSE))</f>
        <v/>
      </c>
      <c r="M441" s="98"/>
      <c r="N441" s="98"/>
      <c r="O441" s="241">
        <f t="shared" si="43"/>
        <v>0</v>
      </c>
      <c r="P441" s="7">
        <f t="shared" si="40"/>
        <v>0</v>
      </c>
      <c r="Q441" s="7">
        <f t="shared" si="37"/>
        <v>0</v>
      </c>
      <c r="R441" s="7">
        <f t="shared" si="38"/>
        <v>0</v>
      </c>
      <c r="S441" s="7" t="str">
        <f t="shared" si="42"/>
        <v/>
      </c>
      <c r="T441" s="7" t="str">
        <f t="shared" si="41"/>
        <v/>
      </c>
    </row>
    <row r="442" spans="1:20" ht="15.95" hidden="1" customHeight="1">
      <c r="A442" s="239" t="s">
        <v>1586</v>
      </c>
      <c r="B442" s="105"/>
      <c r="C442" s="109"/>
      <c r="D442" s="109"/>
      <c r="E442" s="109"/>
      <c r="F442" s="109"/>
      <c r="G442" s="195">
        <f>VLOOKUP(E442,別表３!$B$9:$I$14,6,FALSE)</f>
        <v>0</v>
      </c>
      <c r="H442" s="195">
        <f>VLOOKUP($F442,別表３!$B$9:$I$14,6,FALSE)</f>
        <v>0</v>
      </c>
      <c r="I442" s="195">
        <f>VLOOKUP($F442,別表３!$B$9:$I$14,6,FALSE)</f>
        <v>0</v>
      </c>
      <c r="J442" s="195">
        <f>IF(F442=5,別表２!$E$2,0)</f>
        <v>0</v>
      </c>
      <c r="K442" s="195">
        <f>VLOOKUP($F442,別表３!$B$9:$I$14,4,FALSE)</f>
        <v>0</v>
      </c>
      <c r="L442" s="240" t="str">
        <f>IF(F442="","",VLOOKUP(F442,別表３!$B$9:$D$14,3,FALSE))</f>
        <v/>
      </c>
      <c r="M442" s="98"/>
      <c r="N442" s="98"/>
      <c r="O442" s="241">
        <f t="shared" si="43"/>
        <v>0</v>
      </c>
      <c r="P442" s="7">
        <f t="shared" si="40"/>
        <v>0</v>
      </c>
      <c r="Q442" s="7">
        <f t="shared" si="37"/>
        <v>0</v>
      </c>
      <c r="R442" s="7">
        <f t="shared" si="38"/>
        <v>0</v>
      </c>
      <c r="S442" s="7" t="str">
        <f t="shared" si="42"/>
        <v/>
      </c>
      <c r="T442" s="7" t="str">
        <f t="shared" si="41"/>
        <v/>
      </c>
    </row>
    <row r="443" spans="1:20" ht="15.95" hidden="1" customHeight="1">
      <c r="A443" s="239" t="s">
        <v>1587</v>
      </c>
      <c r="B443" s="105"/>
      <c r="C443" s="109"/>
      <c r="D443" s="109"/>
      <c r="E443" s="109"/>
      <c r="F443" s="109"/>
      <c r="G443" s="195">
        <f>VLOOKUP(E443,別表３!$B$9:$I$14,6,FALSE)</f>
        <v>0</v>
      </c>
      <c r="H443" s="195">
        <f>VLOOKUP($F443,別表３!$B$9:$I$14,6,FALSE)</f>
        <v>0</v>
      </c>
      <c r="I443" s="195">
        <f>VLOOKUP($F443,別表３!$B$9:$I$14,6,FALSE)</f>
        <v>0</v>
      </c>
      <c r="J443" s="195">
        <f>IF(F443=5,別表２!$E$2,0)</f>
        <v>0</v>
      </c>
      <c r="K443" s="195">
        <f>VLOOKUP($F443,別表３!$B$9:$I$14,4,FALSE)</f>
        <v>0</v>
      </c>
      <c r="L443" s="240" t="str">
        <f>IF(F443="","",VLOOKUP(F443,別表３!$B$9:$D$14,3,FALSE))</f>
        <v/>
      </c>
      <c r="M443" s="98"/>
      <c r="N443" s="98"/>
      <c r="O443" s="241">
        <f t="shared" si="43"/>
        <v>0</v>
      </c>
      <c r="P443" s="7">
        <f t="shared" si="40"/>
        <v>0</v>
      </c>
      <c r="Q443" s="7">
        <f t="shared" si="37"/>
        <v>0</v>
      </c>
      <c r="R443" s="7">
        <f t="shared" si="38"/>
        <v>0</v>
      </c>
      <c r="S443" s="7" t="str">
        <f t="shared" si="42"/>
        <v/>
      </c>
      <c r="T443" s="7" t="str">
        <f t="shared" si="41"/>
        <v/>
      </c>
    </row>
    <row r="444" spans="1:20" ht="15.95" hidden="1" customHeight="1">
      <c r="A444" s="239" t="s">
        <v>1588</v>
      </c>
      <c r="B444" s="105"/>
      <c r="C444" s="109"/>
      <c r="D444" s="109"/>
      <c r="E444" s="109"/>
      <c r="F444" s="109"/>
      <c r="G444" s="195">
        <f>VLOOKUP(E444,別表３!$B$9:$I$14,6,FALSE)</f>
        <v>0</v>
      </c>
      <c r="H444" s="195">
        <f>VLOOKUP($F444,別表３!$B$9:$I$14,6,FALSE)</f>
        <v>0</v>
      </c>
      <c r="I444" s="195">
        <f>VLOOKUP($F444,別表３!$B$9:$I$14,6,FALSE)</f>
        <v>0</v>
      </c>
      <c r="J444" s="195">
        <f>IF(F444=5,別表２!$E$2,0)</f>
        <v>0</v>
      </c>
      <c r="K444" s="195">
        <f>VLOOKUP($F444,別表３!$B$9:$I$14,4,FALSE)</f>
        <v>0</v>
      </c>
      <c r="L444" s="240" t="str">
        <f>IF(F444="","",VLOOKUP(F444,別表３!$B$9:$D$14,3,FALSE))</f>
        <v/>
      </c>
      <c r="M444" s="98"/>
      <c r="N444" s="98"/>
      <c r="O444" s="241">
        <f t="shared" si="43"/>
        <v>0</v>
      </c>
      <c r="P444" s="7">
        <f t="shared" si="40"/>
        <v>0</v>
      </c>
      <c r="Q444" s="7">
        <f t="shared" si="37"/>
        <v>0</v>
      </c>
      <c r="R444" s="7">
        <f t="shared" si="38"/>
        <v>0</v>
      </c>
      <c r="S444" s="7" t="str">
        <f t="shared" si="42"/>
        <v/>
      </c>
      <c r="T444" s="7" t="str">
        <f t="shared" si="41"/>
        <v/>
      </c>
    </row>
    <row r="445" spans="1:20" ht="15.95" hidden="1" customHeight="1">
      <c r="A445" s="239" t="s">
        <v>1589</v>
      </c>
      <c r="B445" s="105"/>
      <c r="C445" s="109"/>
      <c r="D445" s="109"/>
      <c r="E445" s="109"/>
      <c r="F445" s="109"/>
      <c r="G445" s="195">
        <f>VLOOKUP(E445,別表３!$B$9:$I$14,6,FALSE)</f>
        <v>0</v>
      </c>
      <c r="H445" s="195">
        <f>VLOOKUP($F445,別表３!$B$9:$I$14,6,FALSE)</f>
        <v>0</v>
      </c>
      <c r="I445" s="195">
        <f>VLOOKUP($F445,別表３!$B$9:$I$14,6,FALSE)</f>
        <v>0</v>
      </c>
      <c r="J445" s="195">
        <f>IF(F445=5,別表２!$E$2,0)</f>
        <v>0</v>
      </c>
      <c r="K445" s="195">
        <f>VLOOKUP($F445,別表３!$B$9:$I$14,4,FALSE)</f>
        <v>0</v>
      </c>
      <c r="L445" s="240" t="str">
        <f>IF(F445="","",VLOOKUP(F445,別表３!$B$9:$D$14,3,FALSE))</f>
        <v/>
      </c>
      <c r="M445" s="98"/>
      <c r="N445" s="98"/>
      <c r="O445" s="241">
        <f t="shared" si="43"/>
        <v>0</v>
      </c>
      <c r="P445" s="7">
        <f t="shared" si="40"/>
        <v>0</v>
      </c>
      <c r="Q445" s="7">
        <f t="shared" si="37"/>
        <v>0</v>
      </c>
      <c r="R445" s="7">
        <f t="shared" si="38"/>
        <v>0</v>
      </c>
      <c r="S445" s="7" t="str">
        <f t="shared" si="42"/>
        <v/>
      </c>
      <c r="T445" s="7" t="str">
        <f t="shared" si="41"/>
        <v/>
      </c>
    </row>
    <row r="446" spans="1:20" ht="15.95" hidden="1" customHeight="1">
      <c r="A446" s="239" t="s">
        <v>1590</v>
      </c>
      <c r="B446" s="105"/>
      <c r="C446" s="109"/>
      <c r="D446" s="109"/>
      <c r="E446" s="109"/>
      <c r="F446" s="109"/>
      <c r="G446" s="195">
        <f>VLOOKUP(E446,別表３!$B$9:$I$14,6,FALSE)</f>
        <v>0</v>
      </c>
      <c r="H446" s="195">
        <f>VLOOKUP($F446,別表３!$B$9:$I$14,6,FALSE)</f>
        <v>0</v>
      </c>
      <c r="I446" s="195">
        <f>VLOOKUP($F446,別表３!$B$9:$I$14,6,FALSE)</f>
        <v>0</v>
      </c>
      <c r="J446" s="195">
        <f>IF(F446=5,別表２!$E$2,0)</f>
        <v>0</v>
      </c>
      <c r="K446" s="195">
        <f>VLOOKUP($F446,別表３!$B$9:$I$14,4,FALSE)</f>
        <v>0</v>
      </c>
      <c r="L446" s="240" t="str">
        <f>IF(F446="","",VLOOKUP(F446,別表３!$B$9:$D$14,3,FALSE))</f>
        <v/>
      </c>
      <c r="M446" s="98"/>
      <c r="N446" s="98"/>
      <c r="O446" s="241">
        <f t="shared" si="43"/>
        <v>0</v>
      </c>
      <c r="P446" s="7">
        <f t="shared" si="40"/>
        <v>0</v>
      </c>
      <c r="Q446" s="7">
        <f t="shared" si="37"/>
        <v>0</v>
      </c>
      <c r="R446" s="7">
        <f t="shared" si="38"/>
        <v>0</v>
      </c>
      <c r="S446" s="7" t="str">
        <f t="shared" si="42"/>
        <v/>
      </c>
      <c r="T446" s="7" t="str">
        <f t="shared" si="41"/>
        <v/>
      </c>
    </row>
    <row r="447" spans="1:20" ht="15.95" hidden="1" customHeight="1">
      <c r="A447" s="239" t="s">
        <v>1591</v>
      </c>
      <c r="B447" s="105"/>
      <c r="C447" s="108"/>
      <c r="D447" s="108"/>
      <c r="E447" s="109"/>
      <c r="F447" s="109"/>
      <c r="G447" s="195">
        <f>VLOOKUP(E447,別表３!$B$9:$I$14,6,FALSE)</f>
        <v>0</v>
      </c>
      <c r="H447" s="195">
        <f>VLOOKUP($F447,別表３!$B$9:$I$14,6,FALSE)</f>
        <v>0</v>
      </c>
      <c r="I447" s="195">
        <f>VLOOKUP($F447,別表３!$B$9:$I$14,6,FALSE)</f>
        <v>0</v>
      </c>
      <c r="J447" s="195">
        <f>IF(F447=5,別表２!$E$2,0)</f>
        <v>0</v>
      </c>
      <c r="K447" s="195">
        <f>VLOOKUP($F447,別表３!$B$9:$I$14,4,FALSE)</f>
        <v>0</v>
      </c>
      <c r="L447" s="240" t="str">
        <f>IF(F447="","",VLOOKUP(F447,別表３!$B$9:$D$14,3,FALSE))</f>
        <v/>
      </c>
      <c r="M447" s="98"/>
      <c r="N447" s="98"/>
      <c r="O447" s="241">
        <f t="shared" si="43"/>
        <v>0</v>
      </c>
      <c r="P447" s="7">
        <f t="shared" si="40"/>
        <v>0</v>
      </c>
      <c r="Q447" s="7">
        <f t="shared" si="37"/>
        <v>0</v>
      </c>
      <c r="R447" s="7">
        <f t="shared" si="38"/>
        <v>0</v>
      </c>
      <c r="S447" s="7" t="str">
        <f t="shared" si="42"/>
        <v/>
      </c>
      <c r="T447" s="7" t="str">
        <f t="shared" si="41"/>
        <v/>
      </c>
    </row>
    <row r="448" spans="1:20" ht="15.95" hidden="1" customHeight="1">
      <c r="A448" s="239" t="s">
        <v>1592</v>
      </c>
      <c r="B448" s="105"/>
      <c r="C448" s="108"/>
      <c r="D448" s="108"/>
      <c r="E448" s="109"/>
      <c r="F448" s="109"/>
      <c r="G448" s="195">
        <f>VLOOKUP(E448,別表３!$B$9:$I$14,6,FALSE)</f>
        <v>0</v>
      </c>
      <c r="H448" s="195">
        <f>VLOOKUP($F448,別表３!$B$9:$I$14,6,FALSE)</f>
        <v>0</v>
      </c>
      <c r="I448" s="195">
        <f>VLOOKUP($F448,別表３!$B$9:$I$14,6,FALSE)</f>
        <v>0</v>
      </c>
      <c r="J448" s="195">
        <f>IF(F448=5,別表２!$E$2,0)</f>
        <v>0</v>
      </c>
      <c r="K448" s="195">
        <f>VLOOKUP($F448,別表３!$B$9:$I$14,4,FALSE)</f>
        <v>0</v>
      </c>
      <c r="L448" s="240" t="str">
        <f>IF(F448="","",VLOOKUP(F448,別表３!$B$9:$D$14,3,FALSE))</f>
        <v/>
      </c>
      <c r="M448" s="98"/>
      <c r="N448" s="98"/>
      <c r="O448" s="241">
        <f t="shared" si="43"/>
        <v>0</v>
      </c>
      <c r="P448" s="7">
        <f t="shared" si="40"/>
        <v>0</v>
      </c>
      <c r="Q448" s="7">
        <f t="shared" si="37"/>
        <v>0</v>
      </c>
      <c r="R448" s="7">
        <f t="shared" si="38"/>
        <v>0</v>
      </c>
      <c r="S448" s="7" t="str">
        <f t="shared" si="42"/>
        <v/>
      </c>
      <c r="T448" s="7" t="str">
        <f t="shared" si="41"/>
        <v/>
      </c>
    </row>
    <row r="449" spans="1:20" ht="15.95" hidden="1" customHeight="1">
      <c r="A449" s="239" t="s">
        <v>1593</v>
      </c>
      <c r="B449" s="105"/>
      <c r="C449" s="108"/>
      <c r="D449" s="108"/>
      <c r="E449" s="109"/>
      <c r="F449" s="109"/>
      <c r="G449" s="195">
        <f>VLOOKUP(E449,別表３!$B$9:$I$14,6,FALSE)</f>
        <v>0</v>
      </c>
      <c r="H449" s="195">
        <f>VLOOKUP($F449,別表３!$B$9:$I$14,6,FALSE)</f>
        <v>0</v>
      </c>
      <c r="I449" s="195">
        <f>VLOOKUP($F449,別表３!$B$9:$I$14,6,FALSE)</f>
        <v>0</v>
      </c>
      <c r="J449" s="195">
        <f>IF(F449=5,別表２!$E$2,0)</f>
        <v>0</v>
      </c>
      <c r="K449" s="195">
        <f>VLOOKUP($F449,別表３!$B$9:$I$14,4,FALSE)</f>
        <v>0</v>
      </c>
      <c r="L449" s="240" t="str">
        <f>IF(F449="","",VLOOKUP(F449,別表３!$B$9:$D$14,3,FALSE))</f>
        <v/>
      </c>
      <c r="M449" s="98"/>
      <c r="N449" s="98"/>
      <c r="O449" s="241">
        <f t="shared" si="43"/>
        <v>0</v>
      </c>
      <c r="P449" s="7">
        <f t="shared" si="40"/>
        <v>0</v>
      </c>
      <c r="Q449" s="7">
        <f t="shared" si="37"/>
        <v>0</v>
      </c>
      <c r="R449" s="7">
        <f t="shared" si="38"/>
        <v>0</v>
      </c>
      <c r="S449" s="7" t="str">
        <f t="shared" si="42"/>
        <v/>
      </c>
      <c r="T449" s="7" t="str">
        <f t="shared" si="41"/>
        <v/>
      </c>
    </row>
    <row r="450" spans="1:20" ht="15.95" hidden="1" customHeight="1">
      <c r="A450" s="239" t="s">
        <v>1594</v>
      </c>
      <c r="B450" s="105"/>
      <c r="C450" s="108"/>
      <c r="D450" s="108"/>
      <c r="E450" s="109"/>
      <c r="F450" s="109"/>
      <c r="G450" s="195">
        <f>VLOOKUP(E450,別表３!$B$9:$I$14,6,FALSE)</f>
        <v>0</v>
      </c>
      <c r="H450" s="195">
        <f>VLOOKUP($F450,別表３!$B$9:$I$14,6,FALSE)</f>
        <v>0</v>
      </c>
      <c r="I450" s="195">
        <f>VLOOKUP($F450,別表３!$B$9:$I$14,6,FALSE)</f>
        <v>0</v>
      </c>
      <c r="J450" s="195">
        <f>IF(F450=5,別表２!$E$2,0)</f>
        <v>0</v>
      </c>
      <c r="K450" s="195">
        <f>VLOOKUP($F450,別表３!$B$9:$I$14,4,FALSE)</f>
        <v>0</v>
      </c>
      <c r="L450" s="240" t="str">
        <f>IF(F450="","",VLOOKUP(F450,別表３!$B$9:$D$14,3,FALSE))</f>
        <v/>
      </c>
      <c r="M450" s="98"/>
      <c r="N450" s="98"/>
      <c r="O450" s="241">
        <f t="shared" si="43"/>
        <v>0</v>
      </c>
      <c r="P450" s="7">
        <f t="shared" si="40"/>
        <v>0</v>
      </c>
      <c r="Q450" s="7">
        <f t="shared" si="37"/>
        <v>0</v>
      </c>
      <c r="R450" s="7">
        <f t="shared" si="38"/>
        <v>0</v>
      </c>
      <c r="S450" s="7" t="str">
        <f t="shared" si="42"/>
        <v/>
      </c>
      <c r="T450" s="7" t="str">
        <f t="shared" si="41"/>
        <v/>
      </c>
    </row>
    <row r="451" spans="1:20" ht="15.95" hidden="1" customHeight="1">
      <c r="A451" s="239" t="s">
        <v>1595</v>
      </c>
      <c r="B451" s="105"/>
      <c r="C451" s="108"/>
      <c r="D451" s="108"/>
      <c r="E451" s="109"/>
      <c r="F451" s="109"/>
      <c r="G451" s="195">
        <f>VLOOKUP(E451,別表３!$B$9:$I$14,6,FALSE)</f>
        <v>0</v>
      </c>
      <c r="H451" s="195">
        <f>VLOOKUP($F451,別表３!$B$9:$I$14,6,FALSE)</f>
        <v>0</v>
      </c>
      <c r="I451" s="195">
        <f>VLOOKUP($F451,別表３!$B$9:$I$14,6,FALSE)</f>
        <v>0</v>
      </c>
      <c r="J451" s="195">
        <f>IF(F451=5,別表２!$E$2,0)</f>
        <v>0</v>
      </c>
      <c r="K451" s="195">
        <f>VLOOKUP($F451,別表３!$B$9:$I$14,4,FALSE)</f>
        <v>0</v>
      </c>
      <c r="L451" s="240" t="str">
        <f>IF(F451="","",VLOOKUP(F451,別表３!$B$9:$D$14,3,FALSE))</f>
        <v/>
      </c>
      <c r="M451" s="98"/>
      <c r="N451" s="98"/>
      <c r="O451" s="241">
        <f t="shared" si="43"/>
        <v>0</v>
      </c>
      <c r="P451" s="7">
        <f t="shared" si="40"/>
        <v>0</v>
      </c>
      <c r="Q451" s="7">
        <f t="shared" si="37"/>
        <v>0</v>
      </c>
      <c r="R451" s="7">
        <f t="shared" si="38"/>
        <v>0</v>
      </c>
      <c r="S451" s="7" t="str">
        <f t="shared" si="42"/>
        <v/>
      </c>
      <c r="T451" s="7" t="str">
        <f t="shared" si="41"/>
        <v/>
      </c>
    </row>
    <row r="452" spans="1:20" ht="15.95" hidden="1" customHeight="1">
      <c r="A452" s="239" t="s">
        <v>1596</v>
      </c>
      <c r="B452" s="105"/>
      <c r="C452" s="108"/>
      <c r="D452" s="108"/>
      <c r="E452" s="109"/>
      <c r="F452" s="109"/>
      <c r="G452" s="195">
        <f>VLOOKUP(E452,別表３!$B$9:$I$14,6,FALSE)</f>
        <v>0</v>
      </c>
      <c r="H452" s="195">
        <f>VLOOKUP($F452,別表３!$B$9:$I$14,6,FALSE)</f>
        <v>0</v>
      </c>
      <c r="I452" s="195">
        <f>VLOOKUP($F452,別表３!$B$9:$I$14,6,FALSE)</f>
        <v>0</v>
      </c>
      <c r="J452" s="195">
        <f>IF(F452=5,別表２!$E$2,0)</f>
        <v>0</v>
      </c>
      <c r="K452" s="195">
        <f>VLOOKUP($F452,別表３!$B$9:$I$14,4,FALSE)</f>
        <v>0</v>
      </c>
      <c r="L452" s="240" t="str">
        <f>IF(F452="","",VLOOKUP(F452,別表３!$B$9:$D$14,3,FALSE))</f>
        <v/>
      </c>
      <c r="M452" s="98"/>
      <c r="N452" s="98"/>
      <c r="O452" s="241">
        <f t="shared" si="43"/>
        <v>0</v>
      </c>
      <c r="P452" s="7">
        <f t="shared" si="40"/>
        <v>0</v>
      </c>
      <c r="Q452" s="7">
        <f t="shared" si="37"/>
        <v>0</v>
      </c>
      <c r="R452" s="7">
        <f t="shared" si="38"/>
        <v>0</v>
      </c>
      <c r="S452" s="7" t="str">
        <f t="shared" si="42"/>
        <v/>
      </c>
      <c r="T452" s="7" t="str">
        <f t="shared" si="41"/>
        <v/>
      </c>
    </row>
    <row r="453" spans="1:20" ht="15.95" hidden="1" customHeight="1">
      <c r="A453" s="239" t="s">
        <v>1597</v>
      </c>
      <c r="B453" s="105"/>
      <c r="C453" s="108"/>
      <c r="D453" s="108"/>
      <c r="E453" s="109"/>
      <c r="F453" s="109"/>
      <c r="G453" s="195">
        <f>VLOOKUP(E453,別表３!$B$9:$I$14,6,FALSE)</f>
        <v>0</v>
      </c>
      <c r="H453" s="195">
        <f>VLOOKUP($F453,別表３!$B$9:$I$14,6,FALSE)</f>
        <v>0</v>
      </c>
      <c r="I453" s="195">
        <f>VLOOKUP($F453,別表３!$B$9:$I$14,6,FALSE)</f>
        <v>0</v>
      </c>
      <c r="J453" s="195">
        <f>IF(F453=5,別表２!$E$2,0)</f>
        <v>0</v>
      </c>
      <c r="K453" s="195">
        <f>VLOOKUP($F453,別表３!$B$9:$I$14,4,FALSE)</f>
        <v>0</v>
      </c>
      <c r="L453" s="240" t="str">
        <f>IF(F453="","",VLOOKUP(F453,別表３!$B$9:$D$14,3,FALSE))</f>
        <v/>
      </c>
      <c r="M453" s="98"/>
      <c r="N453" s="98"/>
      <c r="O453" s="241">
        <f t="shared" si="43"/>
        <v>0</v>
      </c>
      <c r="P453" s="7">
        <f>IF(E453=5,G453,0)</f>
        <v>0</v>
      </c>
      <c r="Q453" s="7">
        <f t="shared" si="37"/>
        <v>0</v>
      </c>
      <c r="R453" s="7">
        <f t="shared" si="38"/>
        <v>0</v>
      </c>
      <c r="S453" s="7" t="str">
        <f t="shared" si="42"/>
        <v/>
      </c>
      <c r="T453" s="7" t="str">
        <f t="shared" si="41"/>
        <v/>
      </c>
    </row>
    <row r="454" spans="1:20" s="223" customFormat="1" ht="15.95" hidden="1" customHeight="1">
      <c r="A454" s="239" t="s">
        <v>1598</v>
      </c>
      <c r="B454" s="105"/>
      <c r="C454" s="108"/>
      <c r="D454" s="108"/>
      <c r="E454" s="109"/>
      <c r="F454" s="109"/>
      <c r="G454" s="195">
        <f>VLOOKUP(E454,別表３!$B$9:$I$14,6,FALSE)</f>
        <v>0</v>
      </c>
      <c r="H454" s="195">
        <f>VLOOKUP($F454,別表３!$B$9:$I$14,6,FALSE)</f>
        <v>0</v>
      </c>
      <c r="I454" s="195">
        <f>VLOOKUP($F454,別表３!$B$9:$I$14,6,FALSE)</f>
        <v>0</v>
      </c>
      <c r="J454" s="195">
        <f>IF(F454=5,別表２!$E$2,0)</f>
        <v>0</v>
      </c>
      <c r="K454" s="195">
        <f>VLOOKUP($F454,別表３!$B$9:$I$14,4,FALSE)</f>
        <v>0</v>
      </c>
      <c r="L454" s="240" t="str">
        <f>IF(F454="","",VLOOKUP(F454,別表３!$B$9:$D$14,3,FALSE))</f>
        <v/>
      </c>
      <c r="M454" s="98"/>
      <c r="N454" s="98"/>
      <c r="O454" s="241">
        <f t="shared" si="43"/>
        <v>0</v>
      </c>
      <c r="P454" s="7">
        <f t="shared" ref="P454:P474" si="44">IF(E454=5,G454,0)</f>
        <v>0</v>
      </c>
      <c r="Q454" s="7">
        <f t="shared" si="37"/>
        <v>0</v>
      </c>
      <c r="R454" s="7">
        <f t="shared" si="38"/>
        <v>0</v>
      </c>
      <c r="S454" s="7" t="str">
        <f t="shared" si="42"/>
        <v/>
      </c>
      <c r="T454" s="7" t="str">
        <f t="shared" si="41"/>
        <v/>
      </c>
    </row>
    <row r="455" spans="1:20" s="223" customFormat="1" ht="15.95" hidden="1" customHeight="1">
      <c r="A455" s="239" t="s">
        <v>1599</v>
      </c>
      <c r="B455" s="105"/>
      <c r="C455" s="108"/>
      <c r="D455" s="108"/>
      <c r="E455" s="109"/>
      <c r="F455" s="109"/>
      <c r="G455" s="195">
        <f>VLOOKUP(E455,別表３!$B$9:$I$14,6,FALSE)</f>
        <v>0</v>
      </c>
      <c r="H455" s="195">
        <f>VLOOKUP($F455,別表３!$B$9:$I$14,6,FALSE)</f>
        <v>0</v>
      </c>
      <c r="I455" s="195">
        <f>VLOOKUP($F455,別表３!$B$9:$I$14,6,FALSE)</f>
        <v>0</v>
      </c>
      <c r="J455" s="195">
        <f>IF(F455=5,別表２!$E$2,0)</f>
        <v>0</v>
      </c>
      <c r="K455" s="195">
        <f>VLOOKUP($F455,別表３!$B$9:$I$14,4,FALSE)</f>
        <v>0</v>
      </c>
      <c r="L455" s="240" t="str">
        <f>IF(F455="","",VLOOKUP(F455,別表３!$B$9:$D$14,3,FALSE))</f>
        <v/>
      </c>
      <c r="M455" s="98"/>
      <c r="N455" s="98"/>
      <c r="O455" s="241">
        <f t="shared" si="43"/>
        <v>0</v>
      </c>
      <c r="P455" s="7">
        <f t="shared" si="44"/>
        <v>0</v>
      </c>
      <c r="Q455" s="7">
        <f t="shared" si="37"/>
        <v>0</v>
      </c>
      <c r="R455" s="7">
        <f t="shared" si="38"/>
        <v>0</v>
      </c>
      <c r="S455" s="7" t="str">
        <f t="shared" si="42"/>
        <v/>
      </c>
      <c r="T455" s="7" t="str">
        <f t="shared" si="41"/>
        <v/>
      </c>
    </row>
    <row r="456" spans="1:20" s="223" customFormat="1" ht="15.95" hidden="1" customHeight="1">
      <c r="A456" s="239" t="s">
        <v>1600</v>
      </c>
      <c r="B456" s="105"/>
      <c r="C456" s="110"/>
      <c r="D456" s="110"/>
      <c r="E456" s="109"/>
      <c r="F456" s="109"/>
      <c r="G456" s="195">
        <f>VLOOKUP(E456,別表３!$B$9:$I$14,6,FALSE)</f>
        <v>0</v>
      </c>
      <c r="H456" s="195">
        <f>VLOOKUP($F456,別表３!$B$9:$I$14,6,FALSE)</f>
        <v>0</v>
      </c>
      <c r="I456" s="195">
        <f>VLOOKUP($F456,別表３!$B$9:$I$14,6,FALSE)</f>
        <v>0</v>
      </c>
      <c r="J456" s="195">
        <f>IF(F456=5,別表２!$E$2,0)</f>
        <v>0</v>
      </c>
      <c r="K456" s="195">
        <f>VLOOKUP($F456,別表３!$B$9:$I$14,4,FALSE)</f>
        <v>0</v>
      </c>
      <c r="L456" s="240" t="str">
        <f>IF(F456="","",VLOOKUP(F456,別表３!$B$9:$D$14,3,FALSE))</f>
        <v/>
      </c>
      <c r="M456" s="98"/>
      <c r="N456" s="98"/>
      <c r="O456" s="241">
        <f t="shared" si="43"/>
        <v>0</v>
      </c>
      <c r="P456" s="7">
        <f t="shared" si="44"/>
        <v>0</v>
      </c>
      <c r="Q456" s="7">
        <f t="shared" si="37"/>
        <v>0</v>
      </c>
      <c r="R456" s="7">
        <f t="shared" si="38"/>
        <v>0</v>
      </c>
      <c r="S456" s="7" t="str">
        <f t="shared" si="42"/>
        <v/>
      </c>
      <c r="T456" s="7" t="str">
        <f t="shared" si="41"/>
        <v/>
      </c>
    </row>
    <row r="457" spans="1:20" s="223" customFormat="1" ht="15.95" hidden="1" customHeight="1">
      <c r="A457" s="239" t="s">
        <v>1601</v>
      </c>
      <c r="B457" s="105"/>
      <c r="C457" s="108"/>
      <c r="D457" s="108"/>
      <c r="E457" s="109"/>
      <c r="F457" s="109"/>
      <c r="G457" s="195">
        <f>VLOOKUP(E457,別表３!$B$9:$I$14,6,FALSE)</f>
        <v>0</v>
      </c>
      <c r="H457" s="195">
        <f>VLOOKUP($F457,別表３!$B$9:$I$14,6,FALSE)</f>
        <v>0</v>
      </c>
      <c r="I457" s="195">
        <f>VLOOKUP($F457,別表３!$B$9:$I$14,6,FALSE)</f>
        <v>0</v>
      </c>
      <c r="J457" s="195">
        <f>IF(F457=5,別表２!$E$2,0)</f>
        <v>0</v>
      </c>
      <c r="K457" s="195">
        <f>VLOOKUP($F457,別表３!$B$9:$I$14,4,FALSE)</f>
        <v>0</v>
      </c>
      <c r="L457" s="240" t="str">
        <f>IF(F457="","",VLOOKUP(F457,別表３!$B$9:$D$14,3,FALSE))</f>
        <v/>
      </c>
      <c r="M457" s="98"/>
      <c r="N457" s="98"/>
      <c r="O457" s="241">
        <f t="shared" si="43"/>
        <v>0</v>
      </c>
      <c r="P457" s="7">
        <f t="shared" si="44"/>
        <v>0</v>
      </c>
      <c r="Q457" s="7">
        <f t="shared" si="37"/>
        <v>0</v>
      </c>
      <c r="R457" s="7">
        <f t="shared" si="38"/>
        <v>0</v>
      </c>
      <c r="S457" s="7" t="str">
        <f t="shared" si="42"/>
        <v/>
      </c>
      <c r="T457" s="7" t="str">
        <f t="shared" si="41"/>
        <v/>
      </c>
    </row>
    <row r="458" spans="1:20" ht="15.95" hidden="1" customHeight="1">
      <c r="A458" s="239" t="s">
        <v>1602</v>
      </c>
      <c r="B458" s="105"/>
      <c r="C458" s="108"/>
      <c r="D458" s="108"/>
      <c r="E458" s="109"/>
      <c r="F458" s="109"/>
      <c r="G458" s="195">
        <f>VLOOKUP(E458,別表３!$B$9:$I$14,6,FALSE)</f>
        <v>0</v>
      </c>
      <c r="H458" s="195">
        <f>VLOOKUP($F458,別表３!$B$9:$I$14,6,FALSE)</f>
        <v>0</v>
      </c>
      <c r="I458" s="195">
        <f>VLOOKUP($F458,別表３!$B$9:$I$14,6,FALSE)</f>
        <v>0</v>
      </c>
      <c r="J458" s="195">
        <f>IF(F458=5,別表２!$E$2,0)</f>
        <v>0</v>
      </c>
      <c r="K458" s="195">
        <f>VLOOKUP($F458,別表３!$B$9:$I$14,4,FALSE)</f>
        <v>0</v>
      </c>
      <c r="L458" s="240" t="str">
        <f>IF(F458="","",VLOOKUP(F458,別表３!$B$9:$D$14,3,FALSE))</f>
        <v/>
      </c>
      <c r="M458" s="98"/>
      <c r="N458" s="98"/>
      <c r="O458" s="241">
        <f t="shared" si="43"/>
        <v>0</v>
      </c>
      <c r="P458" s="7">
        <f t="shared" si="44"/>
        <v>0</v>
      </c>
      <c r="Q458" s="7">
        <f t="shared" si="37"/>
        <v>0</v>
      </c>
      <c r="R458" s="7">
        <f t="shared" si="38"/>
        <v>0</v>
      </c>
      <c r="S458" s="7" t="str">
        <f t="shared" si="42"/>
        <v/>
      </c>
      <c r="T458" s="7" t="str">
        <f t="shared" si="41"/>
        <v/>
      </c>
    </row>
    <row r="459" spans="1:20" ht="15.95" hidden="1" customHeight="1">
      <c r="A459" s="239" t="s">
        <v>1603</v>
      </c>
      <c r="B459" s="105"/>
      <c r="C459" s="108"/>
      <c r="D459" s="108"/>
      <c r="E459" s="109"/>
      <c r="F459" s="109"/>
      <c r="G459" s="195">
        <f>VLOOKUP(E459,別表３!$B$9:$I$14,6,FALSE)</f>
        <v>0</v>
      </c>
      <c r="H459" s="195">
        <f>VLOOKUP($F459,別表３!$B$9:$I$14,6,FALSE)</f>
        <v>0</v>
      </c>
      <c r="I459" s="195">
        <f>VLOOKUP($F459,別表３!$B$9:$I$14,6,FALSE)</f>
        <v>0</v>
      </c>
      <c r="J459" s="195">
        <f>IF(F459=5,別表２!$E$2,0)</f>
        <v>0</v>
      </c>
      <c r="K459" s="195">
        <f>VLOOKUP($F459,別表３!$B$9:$I$14,4,FALSE)</f>
        <v>0</v>
      </c>
      <c r="L459" s="240" t="str">
        <f>IF(F459="","",VLOOKUP(F459,別表３!$B$9:$D$14,3,FALSE))</f>
        <v/>
      </c>
      <c r="M459" s="98"/>
      <c r="N459" s="98"/>
      <c r="O459" s="241">
        <f t="shared" si="43"/>
        <v>0</v>
      </c>
      <c r="P459" s="7">
        <f t="shared" si="44"/>
        <v>0</v>
      </c>
      <c r="Q459" s="7">
        <f t="shared" si="37"/>
        <v>0</v>
      </c>
      <c r="R459" s="7">
        <f t="shared" si="38"/>
        <v>0</v>
      </c>
      <c r="S459" s="7" t="str">
        <f t="shared" si="42"/>
        <v/>
      </c>
      <c r="T459" s="7" t="str">
        <f t="shared" si="41"/>
        <v/>
      </c>
    </row>
    <row r="460" spans="1:20" ht="15.95" hidden="1" customHeight="1">
      <c r="A460" s="239" t="s">
        <v>1604</v>
      </c>
      <c r="B460" s="105"/>
      <c r="C460" s="108"/>
      <c r="D460" s="108"/>
      <c r="E460" s="109"/>
      <c r="F460" s="109"/>
      <c r="G460" s="195">
        <f>VLOOKUP(E460,別表３!$B$9:$I$14,6,FALSE)</f>
        <v>0</v>
      </c>
      <c r="H460" s="195">
        <f>VLOOKUP($F460,別表３!$B$9:$I$14,6,FALSE)</f>
        <v>0</v>
      </c>
      <c r="I460" s="195">
        <f>VLOOKUP($F460,別表３!$B$9:$I$14,6,FALSE)</f>
        <v>0</v>
      </c>
      <c r="J460" s="195">
        <f>IF(F460=5,別表２!$E$2,0)</f>
        <v>0</v>
      </c>
      <c r="K460" s="195">
        <f>VLOOKUP($F460,別表３!$B$9:$I$14,4,FALSE)</f>
        <v>0</v>
      </c>
      <c r="L460" s="240" t="str">
        <f>IF(F460="","",VLOOKUP(F460,別表３!$B$9:$D$14,3,FALSE))</f>
        <v/>
      </c>
      <c r="M460" s="98"/>
      <c r="N460" s="98"/>
      <c r="O460" s="241">
        <f t="shared" si="43"/>
        <v>0</v>
      </c>
      <c r="P460" s="7">
        <f t="shared" si="44"/>
        <v>0</v>
      </c>
      <c r="Q460" s="7">
        <f t="shared" si="37"/>
        <v>0</v>
      </c>
      <c r="R460" s="7">
        <f t="shared" si="38"/>
        <v>0</v>
      </c>
      <c r="S460" s="7" t="str">
        <f t="shared" si="42"/>
        <v/>
      </c>
      <c r="T460" s="7" t="str">
        <f t="shared" si="41"/>
        <v/>
      </c>
    </row>
    <row r="461" spans="1:20" ht="15.95" hidden="1" customHeight="1">
      <c r="A461" s="239" t="s">
        <v>1605</v>
      </c>
      <c r="B461" s="105"/>
      <c r="C461" s="108"/>
      <c r="D461" s="108"/>
      <c r="E461" s="109"/>
      <c r="F461" s="109"/>
      <c r="G461" s="195">
        <f>VLOOKUP(E461,別表３!$B$9:$I$14,6,FALSE)</f>
        <v>0</v>
      </c>
      <c r="H461" s="195">
        <f>VLOOKUP($F461,別表３!$B$9:$I$14,6,FALSE)</f>
        <v>0</v>
      </c>
      <c r="I461" s="195">
        <f>VLOOKUP($F461,別表３!$B$9:$I$14,6,FALSE)</f>
        <v>0</v>
      </c>
      <c r="J461" s="195">
        <f>IF(F461=5,別表２!$E$2,0)</f>
        <v>0</v>
      </c>
      <c r="K461" s="195">
        <f>VLOOKUP($F461,別表３!$B$9:$I$14,4,FALSE)</f>
        <v>0</v>
      </c>
      <c r="L461" s="240" t="str">
        <f>IF(F461="","",VLOOKUP(F461,別表３!$B$9:$D$14,3,FALSE))</f>
        <v/>
      </c>
      <c r="M461" s="98"/>
      <c r="N461" s="98"/>
      <c r="O461" s="241">
        <f t="shared" si="43"/>
        <v>0</v>
      </c>
      <c r="P461" s="7">
        <f t="shared" si="44"/>
        <v>0</v>
      </c>
      <c r="Q461" s="7">
        <f t="shared" si="37"/>
        <v>0</v>
      </c>
      <c r="R461" s="7">
        <f t="shared" si="38"/>
        <v>0</v>
      </c>
      <c r="S461" s="7" t="str">
        <f t="shared" si="42"/>
        <v/>
      </c>
      <c r="T461" s="7" t="str">
        <f t="shared" si="41"/>
        <v/>
      </c>
    </row>
    <row r="462" spans="1:20" ht="15.95" hidden="1" customHeight="1">
      <c r="A462" s="239" t="s">
        <v>1606</v>
      </c>
      <c r="B462" s="105"/>
      <c r="C462" s="108"/>
      <c r="D462" s="108"/>
      <c r="E462" s="109"/>
      <c r="F462" s="109"/>
      <c r="G462" s="195">
        <f>VLOOKUP(E462,別表３!$B$9:$I$14,6,FALSE)</f>
        <v>0</v>
      </c>
      <c r="H462" s="195">
        <f>VLOOKUP($F462,別表３!$B$9:$I$14,6,FALSE)</f>
        <v>0</v>
      </c>
      <c r="I462" s="195">
        <f>VLOOKUP($F462,別表３!$B$9:$I$14,6,FALSE)</f>
        <v>0</v>
      </c>
      <c r="J462" s="195">
        <f>IF(F462=5,別表２!$E$2,0)</f>
        <v>0</v>
      </c>
      <c r="K462" s="195">
        <f>VLOOKUP($F462,別表３!$B$9:$I$14,4,FALSE)</f>
        <v>0</v>
      </c>
      <c r="L462" s="240" t="str">
        <f>IF(F462="","",VLOOKUP(F462,別表３!$B$9:$D$14,3,FALSE))</f>
        <v/>
      </c>
      <c r="M462" s="98"/>
      <c r="N462" s="98"/>
      <c r="O462" s="241">
        <f t="shared" si="43"/>
        <v>0</v>
      </c>
      <c r="P462" s="7">
        <f t="shared" si="44"/>
        <v>0</v>
      </c>
      <c r="Q462" s="7">
        <f t="shared" si="37"/>
        <v>0</v>
      </c>
      <c r="R462" s="7">
        <f t="shared" si="38"/>
        <v>0</v>
      </c>
      <c r="S462" s="7" t="str">
        <f t="shared" si="42"/>
        <v/>
      </c>
      <c r="T462" s="7" t="str">
        <f t="shared" si="41"/>
        <v/>
      </c>
    </row>
    <row r="463" spans="1:20" ht="15.95" hidden="1" customHeight="1">
      <c r="A463" s="239" t="s">
        <v>1607</v>
      </c>
      <c r="B463" s="105"/>
      <c r="C463" s="108"/>
      <c r="D463" s="108"/>
      <c r="E463" s="109"/>
      <c r="F463" s="109"/>
      <c r="G463" s="195">
        <f>VLOOKUP(E463,別表３!$B$9:$I$14,6,FALSE)</f>
        <v>0</v>
      </c>
      <c r="H463" s="195">
        <f>VLOOKUP($F463,別表３!$B$9:$I$14,6,FALSE)</f>
        <v>0</v>
      </c>
      <c r="I463" s="195">
        <f>VLOOKUP($F463,別表３!$B$9:$I$14,6,FALSE)</f>
        <v>0</v>
      </c>
      <c r="J463" s="195">
        <f>IF(F463=5,別表２!$E$2,0)</f>
        <v>0</v>
      </c>
      <c r="K463" s="195">
        <f>VLOOKUP($F463,別表３!$B$9:$I$14,4,FALSE)</f>
        <v>0</v>
      </c>
      <c r="L463" s="240" t="str">
        <f>IF(F463="","",VLOOKUP(F463,別表３!$B$9:$D$14,3,FALSE))</f>
        <v/>
      </c>
      <c r="M463" s="98"/>
      <c r="N463" s="98"/>
      <c r="O463" s="241">
        <f t="shared" si="43"/>
        <v>0</v>
      </c>
      <c r="P463" s="7">
        <f t="shared" si="44"/>
        <v>0</v>
      </c>
      <c r="Q463" s="7">
        <f t="shared" si="37"/>
        <v>0</v>
      </c>
      <c r="R463" s="7">
        <f t="shared" si="38"/>
        <v>0</v>
      </c>
      <c r="S463" s="7" t="str">
        <f t="shared" si="42"/>
        <v/>
      </c>
      <c r="T463" s="7" t="str">
        <f t="shared" si="41"/>
        <v/>
      </c>
    </row>
    <row r="464" spans="1:20" ht="15.95" hidden="1" customHeight="1">
      <c r="A464" s="239" t="s">
        <v>1608</v>
      </c>
      <c r="B464" s="105"/>
      <c r="C464" s="109"/>
      <c r="D464" s="109"/>
      <c r="E464" s="109"/>
      <c r="F464" s="109"/>
      <c r="G464" s="195">
        <f>VLOOKUP(E464,別表３!$B$9:$I$14,6,FALSE)</f>
        <v>0</v>
      </c>
      <c r="H464" s="195">
        <f>VLOOKUP($F464,別表３!$B$9:$I$14,6,FALSE)</f>
        <v>0</v>
      </c>
      <c r="I464" s="195">
        <f>VLOOKUP($F464,別表３!$B$9:$I$14,6,FALSE)</f>
        <v>0</v>
      </c>
      <c r="J464" s="195">
        <f>IF(F464=5,別表２!$E$2,0)</f>
        <v>0</v>
      </c>
      <c r="K464" s="195">
        <f>VLOOKUP($F464,別表３!$B$9:$I$14,4,FALSE)</f>
        <v>0</v>
      </c>
      <c r="L464" s="240" t="str">
        <f>IF(F464="","",VLOOKUP(F464,別表３!$B$9:$D$14,3,FALSE))</f>
        <v/>
      </c>
      <c r="M464" s="98"/>
      <c r="N464" s="98"/>
      <c r="O464" s="241">
        <f t="shared" si="43"/>
        <v>0</v>
      </c>
      <c r="P464" s="7">
        <f t="shared" si="44"/>
        <v>0</v>
      </c>
      <c r="Q464" s="7">
        <f t="shared" si="37"/>
        <v>0</v>
      </c>
      <c r="R464" s="7">
        <f t="shared" si="38"/>
        <v>0</v>
      </c>
      <c r="S464" s="7" t="str">
        <f t="shared" si="42"/>
        <v/>
      </c>
      <c r="T464" s="7" t="str">
        <f t="shared" si="41"/>
        <v/>
      </c>
    </row>
    <row r="465" spans="1:20" ht="15.95" hidden="1" customHeight="1">
      <c r="A465" s="239" t="s">
        <v>1609</v>
      </c>
      <c r="B465" s="105"/>
      <c r="C465" s="109"/>
      <c r="D465" s="109"/>
      <c r="E465" s="109"/>
      <c r="F465" s="109"/>
      <c r="G465" s="195">
        <f>VLOOKUP(E465,別表３!$B$9:$I$14,6,FALSE)</f>
        <v>0</v>
      </c>
      <c r="H465" s="195">
        <f>VLOOKUP($F465,別表３!$B$9:$I$14,6,FALSE)</f>
        <v>0</v>
      </c>
      <c r="I465" s="195">
        <f>VLOOKUP($F465,別表３!$B$9:$I$14,6,FALSE)</f>
        <v>0</v>
      </c>
      <c r="J465" s="195">
        <f>IF(F465=5,別表２!$E$2,0)</f>
        <v>0</v>
      </c>
      <c r="K465" s="195">
        <f>VLOOKUP($F465,別表３!$B$9:$I$14,4,FALSE)</f>
        <v>0</v>
      </c>
      <c r="L465" s="240" t="str">
        <f>IF(F465="","",VLOOKUP(F465,別表３!$B$9:$D$14,3,FALSE))</f>
        <v/>
      </c>
      <c r="M465" s="98"/>
      <c r="N465" s="98"/>
      <c r="O465" s="241">
        <f t="shared" si="43"/>
        <v>0</v>
      </c>
      <c r="P465" s="7">
        <f t="shared" si="44"/>
        <v>0</v>
      </c>
      <c r="Q465" s="7">
        <f t="shared" si="37"/>
        <v>0</v>
      </c>
      <c r="R465" s="7">
        <f t="shared" si="38"/>
        <v>0</v>
      </c>
      <c r="S465" s="7" t="str">
        <f t="shared" si="42"/>
        <v/>
      </c>
      <c r="T465" s="7" t="str">
        <f t="shared" si="41"/>
        <v/>
      </c>
    </row>
    <row r="466" spans="1:20" ht="15.95" hidden="1" customHeight="1">
      <c r="A466" s="239" t="s">
        <v>1610</v>
      </c>
      <c r="B466" s="105"/>
      <c r="C466" s="109"/>
      <c r="D466" s="109"/>
      <c r="E466" s="109"/>
      <c r="F466" s="109"/>
      <c r="G466" s="195">
        <f>VLOOKUP(E466,別表３!$B$9:$I$14,6,FALSE)</f>
        <v>0</v>
      </c>
      <c r="H466" s="195">
        <f>VLOOKUP($F466,別表３!$B$9:$I$14,6,FALSE)</f>
        <v>0</v>
      </c>
      <c r="I466" s="195">
        <f>VLOOKUP($F466,別表３!$B$9:$I$14,6,FALSE)</f>
        <v>0</v>
      </c>
      <c r="J466" s="195">
        <f>IF(F466=5,別表２!$E$2,0)</f>
        <v>0</v>
      </c>
      <c r="K466" s="195">
        <f>VLOOKUP($F466,別表３!$B$9:$I$14,4,FALSE)</f>
        <v>0</v>
      </c>
      <c r="L466" s="240" t="str">
        <f>IF(F466="","",VLOOKUP(F466,別表３!$B$9:$D$14,3,FALSE))</f>
        <v/>
      </c>
      <c r="M466" s="98"/>
      <c r="N466" s="98"/>
      <c r="O466" s="241">
        <f t="shared" si="43"/>
        <v>0</v>
      </c>
      <c r="P466" s="7">
        <f t="shared" si="44"/>
        <v>0</v>
      </c>
      <c r="Q466" s="7">
        <f t="shared" si="37"/>
        <v>0</v>
      </c>
      <c r="R466" s="7">
        <f t="shared" si="38"/>
        <v>0</v>
      </c>
      <c r="S466" s="7" t="str">
        <f t="shared" si="42"/>
        <v/>
      </c>
      <c r="T466" s="7" t="str">
        <f t="shared" si="41"/>
        <v/>
      </c>
    </row>
    <row r="467" spans="1:20" ht="15.95" hidden="1" customHeight="1">
      <c r="A467" s="239" t="s">
        <v>1611</v>
      </c>
      <c r="B467" s="105"/>
      <c r="C467" s="109"/>
      <c r="D467" s="109"/>
      <c r="E467" s="109"/>
      <c r="F467" s="109"/>
      <c r="G467" s="195">
        <f>VLOOKUP(E467,別表３!$B$9:$I$14,6,FALSE)</f>
        <v>0</v>
      </c>
      <c r="H467" s="195">
        <f>VLOOKUP($F467,別表３!$B$9:$I$14,6,FALSE)</f>
        <v>0</v>
      </c>
      <c r="I467" s="195">
        <f>VLOOKUP($F467,別表３!$B$9:$I$14,6,FALSE)</f>
        <v>0</v>
      </c>
      <c r="J467" s="195">
        <f>IF(F467=5,別表２!$E$2,0)</f>
        <v>0</v>
      </c>
      <c r="K467" s="195">
        <f>VLOOKUP($F467,別表３!$B$9:$I$14,4,FALSE)</f>
        <v>0</v>
      </c>
      <c r="L467" s="240" t="str">
        <f>IF(F467="","",VLOOKUP(F467,別表３!$B$9:$D$14,3,FALSE))</f>
        <v/>
      </c>
      <c r="M467" s="98"/>
      <c r="N467" s="98"/>
      <c r="O467" s="241">
        <f t="shared" si="43"/>
        <v>0</v>
      </c>
      <c r="P467" s="7">
        <f t="shared" si="44"/>
        <v>0</v>
      </c>
      <c r="Q467" s="7">
        <f t="shared" si="37"/>
        <v>0</v>
      </c>
      <c r="R467" s="7">
        <f t="shared" si="38"/>
        <v>0</v>
      </c>
      <c r="S467" s="7" t="str">
        <f t="shared" si="42"/>
        <v/>
      </c>
      <c r="T467" s="7" t="str">
        <f t="shared" si="41"/>
        <v/>
      </c>
    </row>
    <row r="468" spans="1:20" ht="15.95" hidden="1" customHeight="1">
      <c r="A468" s="239" t="s">
        <v>1612</v>
      </c>
      <c r="B468" s="105"/>
      <c r="C468" s="109"/>
      <c r="D468" s="109"/>
      <c r="E468" s="109"/>
      <c r="F468" s="109"/>
      <c r="G468" s="195">
        <f>VLOOKUP(E468,別表３!$B$9:$I$14,6,FALSE)</f>
        <v>0</v>
      </c>
      <c r="H468" s="195">
        <f>VLOOKUP($F468,別表３!$B$9:$I$14,6,FALSE)</f>
        <v>0</v>
      </c>
      <c r="I468" s="195">
        <f>VLOOKUP($F468,別表３!$B$9:$I$14,6,FALSE)</f>
        <v>0</v>
      </c>
      <c r="J468" s="195">
        <f>IF(F468=5,別表２!$E$2,0)</f>
        <v>0</v>
      </c>
      <c r="K468" s="195">
        <f>VLOOKUP($F468,別表３!$B$9:$I$14,4,FALSE)</f>
        <v>0</v>
      </c>
      <c r="L468" s="240" t="str">
        <f>IF(F468="","",VLOOKUP(F468,別表３!$B$9:$D$14,3,FALSE))</f>
        <v/>
      </c>
      <c r="M468" s="98"/>
      <c r="N468" s="98"/>
      <c r="O468" s="241">
        <f t="shared" si="43"/>
        <v>0</v>
      </c>
      <c r="P468" s="7">
        <f t="shared" si="44"/>
        <v>0</v>
      </c>
      <c r="Q468" s="7">
        <f t="shared" si="37"/>
        <v>0</v>
      </c>
      <c r="R468" s="7">
        <f t="shared" si="38"/>
        <v>0</v>
      </c>
      <c r="S468" s="7" t="str">
        <f t="shared" si="42"/>
        <v/>
      </c>
      <c r="T468" s="7" t="str">
        <f t="shared" si="41"/>
        <v/>
      </c>
    </row>
    <row r="469" spans="1:20" ht="15.95" hidden="1" customHeight="1">
      <c r="A469" s="239" t="s">
        <v>1613</v>
      </c>
      <c r="B469" s="105"/>
      <c r="C469" s="108"/>
      <c r="D469" s="108"/>
      <c r="E469" s="109"/>
      <c r="F469" s="109"/>
      <c r="G469" s="195">
        <f>VLOOKUP(E469,別表３!$B$9:$I$14,6,FALSE)</f>
        <v>0</v>
      </c>
      <c r="H469" s="195">
        <f>VLOOKUP($F469,別表３!$B$9:$I$14,6,FALSE)</f>
        <v>0</v>
      </c>
      <c r="I469" s="195">
        <f>VLOOKUP($F469,別表３!$B$9:$I$14,6,FALSE)</f>
        <v>0</v>
      </c>
      <c r="J469" s="195">
        <f>IF(F469=5,別表２!$E$2,0)</f>
        <v>0</v>
      </c>
      <c r="K469" s="195">
        <f>VLOOKUP($F469,別表３!$B$9:$I$14,4,FALSE)</f>
        <v>0</v>
      </c>
      <c r="L469" s="240" t="str">
        <f>IF(F469="","",VLOOKUP(F469,別表３!$B$9:$D$14,3,FALSE))</f>
        <v/>
      </c>
      <c r="M469" s="98"/>
      <c r="N469" s="98"/>
      <c r="O469" s="241">
        <f t="shared" si="43"/>
        <v>0</v>
      </c>
      <c r="P469" s="7">
        <f t="shared" si="44"/>
        <v>0</v>
      </c>
      <c r="Q469" s="7">
        <f t="shared" si="37"/>
        <v>0</v>
      </c>
      <c r="R469" s="7">
        <f t="shared" si="38"/>
        <v>0</v>
      </c>
      <c r="S469" s="7" t="str">
        <f t="shared" si="42"/>
        <v/>
      </c>
      <c r="T469" s="7" t="str">
        <f t="shared" si="41"/>
        <v/>
      </c>
    </row>
    <row r="470" spans="1:20" ht="15.95" hidden="1" customHeight="1">
      <c r="A470" s="239" t="s">
        <v>1614</v>
      </c>
      <c r="B470" s="105"/>
      <c r="C470" s="108"/>
      <c r="D470" s="108"/>
      <c r="E470" s="109"/>
      <c r="F470" s="109"/>
      <c r="G470" s="195">
        <f>VLOOKUP(E470,別表３!$B$9:$I$14,6,FALSE)</f>
        <v>0</v>
      </c>
      <c r="H470" s="195">
        <f>VLOOKUP($F470,別表３!$B$9:$I$14,6,FALSE)</f>
        <v>0</v>
      </c>
      <c r="I470" s="195">
        <f>VLOOKUP($F470,別表３!$B$9:$I$14,6,FALSE)</f>
        <v>0</v>
      </c>
      <c r="J470" s="195">
        <f>IF(F470=5,別表２!$E$2,0)</f>
        <v>0</v>
      </c>
      <c r="K470" s="195">
        <f>VLOOKUP($F470,別表３!$B$9:$I$14,4,FALSE)</f>
        <v>0</v>
      </c>
      <c r="L470" s="240" t="str">
        <f>IF(F470="","",VLOOKUP(F470,別表３!$B$9:$D$14,3,FALSE))</f>
        <v/>
      </c>
      <c r="M470" s="98"/>
      <c r="N470" s="98"/>
      <c r="O470" s="241">
        <f t="shared" si="43"/>
        <v>0</v>
      </c>
      <c r="P470" s="7">
        <f t="shared" si="44"/>
        <v>0</v>
      </c>
      <c r="Q470" s="7">
        <f t="shared" si="37"/>
        <v>0</v>
      </c>
      <c r="R470" s="7">
        <f t="shared" si="38"/>
        <v>0</v>
      </c>
      <c r="S470" s="7" t="str">
        <f t="shared" si="42"/>
        <v/>
      </c>
      <c r="T470" s="7" t="str">
        <f t="shared" si="41"/>
        <v/>
      </c>
    </row>
    <row r="471" spans="1:20" ht="15.95" hidden="1" customHeight="1">
      <c r="A471" s="239" t="s">
        <v>1615</v>
      </c>
      <c r="B471" s="105"/>
      <c r="C471" s="108"/>
      <c r="D471" s="108"/>
      <c r="E471" s="109"/>
      <c r="F471" s="109"/>
      <c r="G471" s="195">
        <f>VLOOKUP(E471,別表３!$B$9:$I$14,6,FALSE)</f>
        <v>0</v>
      </c>
      <c r="H471" s="195">
        <f>VLOOKUP($F471,別表３!$B$9:$I$14,6,FALSE)</f>
        <v>0</v>
      </c>
      <c r="I471" s="195">
        <f>VLOOKUP($F471,別表３!$B$9:$I$14,6,FALSE)</f>
        <v>0</v>
      </c>
      <c r="J471" s="195">
        <f>IF(F471=5,別表２!$E$2,0)</f>
        <v>0</v>
      </c>
      <c r="K471" s="195">
        <f>VLOOKUP($F471,別表３!$B$9:$I$14,4,FALSE)</f>
        <v>0</v>
      </c>
      <c r="L471" s="240" t="str">
        <f>IF(F471="","",VLOOKUP(F471,別表３!$B$9:$D$14,3,FALSE))</f>
        <v/>
      </c>
      <c r="M471" s="98"/>
      <c r="N471" s="98"/>
      <c r="O471" s="241">
        <f t="shared" si="43"/>
        <v>0</v>
      </c>
      <c r="P471" s="7">
        <f t="shared" si="44"/>
        <v>0</v>
      </c>
      <c r="Q471" s="7">
        <f t="shared" si="37"/>
        <v>0</v>
      </c>
      <c r="R471" s="7">
        <f t="shared" si="38"/>
        <v>0</v>
      </c>
      <c r="S471" s="7" t="str">
        <f t="shared" si="42"/>
        <v/>
      </c>
      <c r="T471" s="7" t="str">
        <f t="shared" si="41"/>
        <v/>
      </c>
    </row>
    <row r="472" spans="1:20" ht="15.95" hidden="1" customHeight="1">
      <c r="A472" s="239" t="s">
        <v>1616</v>
      </c>
      <c r="B472" s="105"/>
      <c r="C472" s="108"/>
      <c r="D472" s="108"/>
      <c r="E472" s="109"/>
      <c r="F472" s="109"/>
      <c r="G472" s="195">
        <f>VLOOKUP(E472,別表３!$B$9:$I$14,6,FALSE)</f>
        <v>0</v>
      </c>
      <c r="H472" s="195">
        <f>VLOOKUP($F472,別表３!$B$9:$I$14,6,FALSE)</f>
        <v>0</v>
      </c>
      <c r="I472" s="195">
        <f>VLOOKUP($F472,別表３!$B$9:$I$14,6,FALSE)</f>
        <v>0</v>
      </c>
      <c r="J472" s="195">
        <f>IF(F472=5,別表２!$E$2,0)</f>
        <v>0</v>
      </c>
      <c r="K472" s="195">
        <f>VLOOKUP($F472,別表３!$B$9:$I$14,4,FALSE)</f>
        <v>0</v>
      </c>
      <c r="L472" s="240" t="str">
        <f>IF(F472="","",VLOOKUP(F472,別表３!$B$9:$D$14,3,FALSE))</f>
        <v/>
      </c>
      <c r="M472" s="98"/>
      <c r="N472" s="98"/>
      <c r="O472" s="241">
        <f t="shared" si="43"/>
        <v>0</v>
      </c>
      <c r="P472" s="7">
        <f t="shared" si="44"/>
        <v>0</v>
      </c>
      <c r="Q472" s="7">
        <f t="shared" si="37"/>
        <v>0</v>
      </c>
      <c r="R472" s="7">
        <f t="shared" si="38"/>
        <v>0</v>
      </c>
      <c r="S472" s="7" t="str">
        <f t="shared" si="42"/>
        <v/>
      </c>
      <c r="T472" s="7" t="str">
        <f t="shared" si="41"/>
        <v/>
      </c>
    </row>
    <row r="473" spans="1:20" ht="15.95" hidden="1" customHeight="1">
      <c r="A473" s="239" t="s">
        <v>1617</v>
      </c>
      <c r="B473" s="105"/>
      <c r="C473" s="108"/>
      <c r="D473" s="108"/>
      <c r="E473" s="109"/>
      <c r="F473" s="109"/>
      <c r="G473" s="195">
        <f>VLOOKUP(E473,別表３!$B$9:$I$14,6,FALSE)</f>
        <v>0</v>
      </c>
      <c r="H473" s="195">
        <f>VLOOKUP($F473,別表３!$B$9:$I$14,6,FALSE)</f>
        <v>0</v>
      </c>
      <c r="I473" s="195">
        <f>VLOOKUP($F473,別表３!$B$9:$I$14,6,FALSE)</f>
        <v>0</v>
      </c>
      <c r="J473" s="195">
        <f>IF(F473=5,別表２!$E$2,0)</f>
        <v>0</v>
      </c>
      <c r="K473" s="195">
        <f>VLOOKUP($F473,別表３!$B$9:$I$14,4,FALSE)</f>
        <v>0</v>
      </c>
      <c r="L473" s="240" t="str">
        <f>IF(F473="","",VLOOKUP(F473,別表３!$B$9:$D$14,3,FALSE))</f>
        <v/>
      </c>
      <c r="M473" s="98"/>
      <c r="N473" s="98"/>
      <c r="O473" s="241">
        <f t="shared" si="43"/>
        <v>0</v>
      </c>
      <c r="P473" s="7">
        <f t="shared" si="44"/>
        <v>0</v>
      </c>
      <c r="Q473" s="7">
        <f t="shared" si="37"/>
        <v>0</v>
      </c>
      <c r="R473" s="7">
        <f t="shared" si="38"/>
        <v>0</v>
      </c>
      <c r="S473" s="7" t="str">
        <f t="shared" si="42"/>
        <v/>
      </c>
      <c r="T473" s="7" t="str">
        <f t="shared" si="41"/>
        <v/>
      </c>
    </row>
    <row r="474" spans="1:20" ht="15.95" hidden="1" customHeight="1">
      <c r="A474" s="239" t="s">
        <v>1618</v>
      </c>
      <c r="B474" s="105"/>
      <c r="C474" s="108"/>
      <c r="D474" s="108"/>
      <c r="E474" s="109"/>
      <c r="F474" s="109"/>
      <c r="G474" s="195">
        <f>VLOOKUP(E474,別表３!$B$9:$I$14,6,FALSE)</f>
        <v>0</v>
      </c>
      <c r="H474" s="195">
        <f>VLOOKUP($F474,別表３!$B$9:$I$14,6,FALSE)</f>
        <v>0</v>
      </c>
      <c r="I474" s="195">
        <f>VLOOKUP($F474,別表３!$B$9:$I$14,6,FALSE)</f>
        <v>0</v>
      </c>
      <c r="J474" s="195">
        <f>IF(F474=5,別表２!$E$2,0)</f>
        <v>0</v>
      </c>
      <c r="K474" s="195">
        <f>VLOOKUP($F474,別表３!$B$9:$I$14,4,FALSE)</f>
        <v>0</v>
      </c>
      <c r="L474" s="240" t="str">
        <f>IF(F474="","",VLOOKUP(F474,別表３!$B$9:$D$14,3,FALSE))</f>
        <v/>
      </c>
      <c r="M474" s="98"/>
      <c r="N474" s="98"/>
      <c r="O474" s="241">
        <f t="shared" si="43"/>
        <v>0</v>
      </c>
      <c r="P474" s="7">
        <f t="shared" si="44"/>
        <v>0</v>
      </c>
      <c r="Q474" s="7">
        <f t="shared" si="37"/>
        <v>0</v>
      </c>
      <c r="R474" s="7">
        <f t="shared" si="38"/>
        <v>0</v>
      </c>
      <c r="S474" s="7" t="str">
        <f t="shared" si="42"/>
        <v/>
      </c>
      <c r="T474" s="7" t="str">
        <f t="shared" si="41"/>
        <v/>
      </c>
    </row>
    <row r="475" spans="1:20" ht="15.95" hidden="1" customHeight="1">
      <c r="A475" s="239" t="s">
        <v>1619</v>
      </c>
      <c r="B475" s="105"/>
      <c r="C475" s="108"/>
      <c r="D475" s="108"/>
      <c r="E475" s="109"/>
      <c r="F475" s="109"/>
      <c r="G475" s="195">
        <f>VLOOKUP(E475,別表３!$B$9:$I$14,6,FALSE)</f>
        <v>0</v>
      </c>
      <c r="H475" s="195">
        <f>VLOOKUP($F475,別表３!$B$9:$I$14,6,FALSE)</f>
        <v>0</v>
      </c>
      <c r="I475" s="195">
        <f>VLOOKUP($F475,別表３!$B$9:$I$14,6,FALSE)</f>
        <v>0</v>
      </c>
      <c r="J475" s="195">
        <f>IF(F475=5,別表２!$E$2,0)</f>
        <v>0</v>
      </c>
      <c r="K475" s="195">
        <f>VLOOKUP($F475,別表３!$B$9:$I$14,4,FALSE)</f>
        <v>0</v>
      </c>
      <c r="L475" s="240" t="str">
        <f>IF(F475="","",VLOOKUP(F475,別表３!$B$9:$D$14,3,FALSE))</f>
        <v/>
      </c>
      <c r="M475" s="98"/>
      <c r="N475" s="98"/>
      <c r="O475" s="241">
        <f t="shared" si="43"/>
        <v>0</v>
      </c>
      <c r="P475" s="7">
        <f>IF(E475=5,G475,0)</f>
        <v>0</v>
      </c>
      <c r="Q475" s="7">
        <f t="shared" si="37"/>
        <v>0</v>
      </c>
      <c r="R475" s="7">
        <f t="shared" si="38"/>
        <v>0</v>
      </c>
      <c r="S475" s="7" t="str">
        <f t="shared" si="42"/>
        <v/>
      </c>
      <c r="T475" s="7" t="str">
        <f t="shared" si="41"/>
        <v/>
      </c>
    </row>
    <row r="476" spans="1:20" s="223" customFormat="1" ht="15.95" hidden="1" customHeight="1">
      <c r="A476" s="239" t="s">
        <v>1620</v>
      </c>
      <c r="B476" s="105"/>
      <c r="C476" s="108"/>
      <c r="D476" s="108"/>
      <c r="E476" s="108"/>
      <c r="F476" s="108"/>
      <c r="G476" s="195">
        <f>VLOOKUP(E476,別表３!$B$9:$I$14,6,FALSE)</f>
        <v>0</v>
      </c>
      <c r="H476" s="195">
        <f>VLOOKUP($F476,別表３!$B$9:$I$14,6,FALSE)</f>
        <v>0</v>
      </c>
      <c r="I476" s="195">
        <f>VLOOKUP($F476,別表３!$B$9:$I$14,6,FALSE)</f>
        <v>0</v>
      </c>
      <c r="J476" s="195">
        <f>IF(F476=5,別表２!$E$2,0)</f>
        <v>0</v>
      </c>
      <c r="K476" s="195">
        <f>VLOOKUP($F476,別表３!$B$9:$I$14,4,FALSE)</f>
        <v>0</v>
      </c>
      <c r="L476" s="240" t="str">
        <f>IF(F476="","",VLOOKUP(F476,別表３!$B$9:$D$14,3,FALSE))</f>
        <v/>
      </c>
      <c r="M476" s="98"/>
      <c r="N476" s="98"/>
      <c r="O476" s="241">
        <f t="shared" si="43"/>
        <v>0</v>
      </c>
      <c r="P476" s="7">
        <f t="shared" ref="P476:P491" si="45">IF(E476=5,G476,0)</f>
        <v>0</v>
      </c>
      <c r="Q476" s="7">
        <f t="shared" si="37"/>
        <v>0</v>
      </c>
      <c r="R476" s="7">
        <f t="shared" si="38"/>
        <v>0</v>
      </c>
      <c r="S476" s="7" t="str">
        <f t="shared" si="42"/>
        <v/>
      </c>
      <c r="T476" s="7" t="str">
        <f t="shared" si="41"/>
        <v/>
      </c>
    </row>
    <row r="477" spans="1:20" s="223" customFormat="1" ht="15.95" hidden="1" customHeight="1">
      <c r="A477" s="239" t="s">
        <v>1621</v>
      </c>
      <c r="B477" s="105"/>
      <c r="C477" s="108"/>
      <c r="D477" s="108"/>
      <c r="E477" s="108"/>
      <c r="F477" s="108"/>
      <c r="G477" s="195">
        <f>VLOOKUP(E477,別表３!$B$9:$I$14,6,FALSE)</f>
        <v>0</v>
      </c>
      <c r="H477" s="195">
        <f>VLOOKUP($F477,別表３!$B$9:$I$14,6,FALSE)</f>
        <v>0</v>
      </c>
      <c r="I477" s="195">
        <f>VLOOKUP($F477,別表３!$B$9:$I$14,6,FALSE)</f>
        <v>0</v>
      </c>
      <c r="J477" s="195">
        <f>IF(F477=5,別表２!$E$2,0)</f>
        <v>0</v>
      </c>
      <c r="K477" s="195">
        <f>VLOOKUP($F477,別表３!$B$9:$I$14,4,FALSE)</f>
        <v>0</v>
      </c>
      <c r="L477" s="240" t="str">
        <f>IF(F477="","",VLOOKUP(F477,別表３!$B$9:$D$14,3,FALSE))</f>
        <v/>
      </c>
      <c r="M477" s="98"/>
      <c r="N477" s="98"/>
      <c r="O477" s="241">
        <f t="shared" si="43"/>
        <v>0</v>
      </c>
      <c r="P477" s="7">
        <f t="shared" si="45"/>
        <v>0</v>
      </c>
      <c r="Q477" s="7">
        <f t="shared" si="37"/>
        <v>0</v>
      </c>
      <c r="R477" s="7">
        <f t="shared" si="38"/>
        <v>0</v>
      </c>
      <c r="S477" s="7" t="str">
        <f t="shared" si="42"/>
        <v/>
      </c>
      <c r="T477" s="7" t="str">
        <f t="shared" si="41"/>
        <v/>
      </c>
    </row>
    <row r="478" spans="1:20" s="223" customFormat="1" ht="15.95" hidden="1" customHeight="1">
      <c r="A478" s="239" t="s">
        <v>1622</v>
      </c>
      <c r="B478" s="105"/>
      <c r="C478" s="110"/>
      <c r="D478" s="110"/>
      <c r="E478" s="108"/>
      <c r="F478" s="108"/>
      <c r="G478" s="195">
        <f>VLOOKUP(E478,別表３!$B$9:$I$14,6,FALSE)</f>
        <v>0</v>
      </c>
      <c r="H478" s="195">
        <f>VLOOKUP($F478,別表３!$B$9:$I$14,6,FALSE)</f>
        <v>0</v>
      </c>
      <c r="I478" s="195">
        <f>VLOOKUP($F478,別表３!$B$9:$I$14,6,FALSE)</f>
        <v>0</v>
      </c>
      <c r="J478" s="195">
        <f>IF(F478=5,別表２!$E$2,0)</f>
        <v>0</v>
      </c>
      <c r="K478" s="195">
        <f>VLOOKUP($F478,別表３!$B$9:$I$14,4,FALSE)</f>
        <v>0</v>
      </c>
      <c r="L478" s="240" t="str">
        <f>IF(F478="","",VLOOKUP(F478,別表３!$B$9:$D$14,3,FALSE))</f>
        <v/>
      </c>
      <c r="M478" s="98"/>
      <c r="N478" s="98"/>
      <c r="O478" s="241">
        <f t="shared" si="43"/>
        <v>0</v>
      </c>
      <c r="P478" s="7">
        <f t="shared" si="45"/>
        <v>0</v>
      </c>
      <c r="Q478" s="7">
        <f t="shared" si="37"/>
        <v>0</v>
      </c>
      <c r="R478" s="7">
        <f t="shared" si="38"/>
        <v>0</v>
      </c>
      <c r="S478" s="7" t="str">
        <f t="shared" si="42"/>
        <v/>
      </c>
      <c r="T478" s="7" t="str">
        <f t="shared" si="41"/>
        <v/>
      </c>
    </row>
    <row r="479" spans="1:20" s="223" customFormat="1" ht="15.95" hidden="1" customHeight="1">
      <c r="A479" s="239" t="s">
        <v>1623</v>
      </c>
      <c r="B479" s="105"/>
      <c r="C479" s="108"/>
      <c r="D479" s="108"/>
      <c r="E479" s="108"/>
      <c r="F479" s="108"/>
      <c r="G479" s="195">
        <f>VLOOKUP(E479,別表３!$B$9:$I$14,6,FALSE)</f>
        <v>0</v>
      </c>
      <c r="H479" s="195">
        <f>VLOOKUP($F479,別表３!$B$9:$I$14,6,FALSE)</f>
        <v>0</v>
      </c>
      <c r="I479" s="195">
        <f>VLOOKUP($F479,別表３!$B$9:$I$14,6,FALSE)</f>
        <v>0</v>
      </c>
      <c r="J479" s="195">
        <f>IF(F479=5,別表２!$E$2,0)</f>
        <v>0</v>
      </c>
      <c r="K479" s="195">
        <f>VLOOKUP($F479,別表３!$B$9:$I$14,4,FALSE)</f>
        <v>0</v>
      </c>
      <c r="L479" s="240" t="str">
        <f>IF(F479="","",VLOOKUP(F479,別表３!$B$9:$D$14,3,FALSE))</f>
        <v/>
      </c>
      <c r="M479" s="98"/>
      <c r="N479" s="98"/>
      <c r="O479" s="241">
        <f t="shared" si="43"/>
        <v>0</v>
      </c>
      <c r="P479" s="7">
        <f t="shared" si="45"/>
        <v>0</v>
      </c>
      <c r="Q479" s="7">
        <f t="shared" si="37"/>
        <v>0</v>
      </c>
      <c r="R479" s="7">
        <f t="shared" si="38"/>
        <v>0</v>
      </c>
      <c r="S479" s="7" t="str">
        <f t="shared" si="42"/>
        <v/>
      </c>
      <c r="T479" s="7" t="str">
        <f t="shared" si="41"/>
        <v/>
      </c>
    </row>
    <row r="480" spans="1:20" ht="15.95" hidden="1" customHeight="1">
      <c r="A480" s="239" t="s">
        <v>1624</v>
      </c>
      <c r="B480" s="105"/>
      <c r="C480" s="108"/>
      <c r="D480" s="108"/>
      <c r="E480" s="109"/>
      <c r="F480" s="109"/>
      <c r="G480" s="195">
        <f>VLOOKUP(E480,別表３!$B$9:$I$14,6,FALSE)</f>
        <v>0</v>
      </c>
      <c r="H480" s="195">
        <f>VLOOKUP($F480,別表３!$B$9:$I$14,6,FALSE)</f>
        <v>0</v>
      </c>
      <c r="I480" s="195">
        <f>VLOOKUP($F480,別表３!$B$9:$I$14,6,FALSE)</f>
        <v>0</v>
      </c>
      <c r="J480" s="195">
        <f>IF(F480=5,別表２!$E$2,0)</f>
        <v>0</v>
      </c>
      <c r="K480" s="195">
        <f>VLOOKUP($F480,別表３!$B$9:$I$14,4,FALSE)</f>
        <v>0</v>
      </c>
      <c r="L480" s="240" t="str">
        <f>IF(F480="","",VLOOKUP(F480,別表３!$B$9:$D$14,3,FALSE))</f>
        <v/>
      </c>
      <c r="M480" s="98"/>
      <c r="N480" s="98"/>
      <c r="O480" s="241">
        <f t="shared" si="43"/>
        <v>0</v>
      </c>
      <c r="P480" s="7">
        <f t="shared" si="45"/>
        <v>0</v>
      </c>
      <c r="Q480" s="7">
        <f t="shared" si="37"/>
        <v>0</v>
      </c>
      <c r="R480" s="7">
        <f t="shared" si="38"/>
        <v>0</v>
      </c>
      <c r="S480" s="7" t="str">
        <f t="shared" si="42"/>
        <v/>
      </c>
      <c r="T480" s="7" t="str">
        <f t="shared" si="41"/>
        <v/>
      </c>
    </row>
    <row r="481" spans="1:20" ht="15.95" hidden="1" customHeight="1">
      <c r="A481" s="239" t="s">
        <v>1625</v>
      </c>
      <c r="B481" s="105"/>
      <c r="C481" s="108"/>
      <c r="D481" s="108"/>
      <c r="E481" s="109"/>
      <c r="F481" s="109"/>
      <c r="G481" s="195">
        <f>VLOOKUP(E481,別表３!$B$9:$I$14,6,FALSE)</f>
        <v>0</v>
      </c>
      <c r="H481" s="195">
        <f>VLOOKUP($F481,別表３!$B$9:$I$14,6,FALSE)</f>
        <v>0</v>
      </c>
      <c r="I481" s="195">
        <f>VLOOKUP($F481,別表３!$B$9:$I$14,6,FALSE)</f>
        <v>0</v>
      </c>
      <c r="J481" s="195">
        <f>IF(F481=5,別表２!$E$2,0)</f>
        <v>0</v>
      </c>
      <c r="K481" s="195">
        <f>VLOOKUP($F481,別表３!$B$9:$I$14,4,FALSE)</f>
        <v>0</v>
      </c>
      <c r="L481" s="240" t="str">
        <f>IF(F481="","",VLOOKUP(F481,別表３!$B$9:$D$14,3,FALSE))</f>
        <v/>
      </c>
      <c r="M481" s="98"/>
      <c r="N481" s="98"/>
      <c r="O481" s="241">
        <f t="shared" si="43"/>
        <v>0</v>
      </c>
      <c r="P481" s="7">
        <f t="shared" si="45"/>
        <v>0</v>
      </c>
      <c r="Q481" s="7">
        <f t="shared" si="37"/>
        <v>0</v>
      </c>
      <c r="R481" s="7">
        <f t="shared" si="38"/>
        <v>0</v>
      </c>
      <c r="S481" s="7" t="str">
        <f t="shared" si="42"/>
        <v/>
      </c>
      <c r="T481" s="7" t="str">
        <f t="shared" si="41"/>
        <v/>
      </c>
    </row>
    <row r="482" spans="1:20" ht="15.95" hidden="1" customHeight="1">
      <c r="A482" s="239" t="s">
        <v>1626</v>
      </c>
      <c r="B482" s="105"/>
      <c r="C482" s="108"/>
      <c r="D482" s="108"/>
      <c r="E482" s="109"/>
      <c r="F482" s="109"/>
      <c r="G482" s="195">
        <f>VLOOKUP(E482,別表３!$B$9:$I$14,6,FALSE)</f>
        <v>0</v>
      </c>
      <c r="H482" s="195">
        <f>VLOOKUP($F482,別表３!$B$9:$I$14,6,FALSE)</f>
        <v>0</v>
      </c>
      <c r="I482" s="195">
        <f>VLOOKUP($F482,別表３!$B$9:$I$14,6,FALSE)</f>
        <v>0</v>
      </c>
      <c r="J482" s="195">
        <f>IF(F482=5,別表２!$E$2,0)</f>
        <v>0</v>
      </c>
      <c r="K482" s="195">
        <f>VLOOKUP($F482,別表３!$B$9:$I$14,4,FALSE)</f>
        <v>0</v>
      </c>
      <c r="L482" s="240" t="str">
        <f>IF(F482="","",VLOOKUP(F482,別表３!$B$9:$D$14,3,FALSE))</f>
        <v/>
      </c>
      <c r="M482" s="98"/>
      <c r="N482" s="98"/>
      <c r="O482" s="241">
        <f t="shared" si="43"/>
        <v>0</v>
      </c>
      <c r="P482" s="7">
        <f t="shared" si="45"/>
        <v>0</v>
      </c>
      <c r="Q482" s="7">
        <f t="shared" si="37"/>
        <v>0</v>
      </c>
      <c r="R482" s="7">
        <f t="shared" si="38"/>
        <v>0</v>
      </c>
      <c r="S482" s="7" t="str">
        <f t="shared" si="42"/>
        <v/>
      </c>
      <c r="T482" s="7" t="str">
        <f t="shared" si="41"/>
        <v/>
      </c>
    </row>
    <row r="483" spans="1:20" ht="15.95" hidden="1" customHeight="1">
      <c r="A483" s="239" t="s">
        <v>1627</v>
      </c>
      <c r="B483" s="105"/>
      <c r="C483" s="108"/>
      <c r="D483" s="108"/>
      <c r="E483" s="109"/>
      <c r="F483" s="109"/>
      <c r="G483" s="195">
        <f>VLOOKUP(E483,別表３!$B$9:$I$14,6,FALSE)</f>
        <v>0</v>
      </c>
      <c r="H483" s="195">
        <f>VLOOKUP($F483,別表３!$B$9:$I$14,6,FALSE)</f>
        <v>0</v>
      </c>
      <c r="I483" s="195">
        <f>VLOOKUP($F483,別表３!$B$9:$I$14,6,FALSE)</f>
        <v>0</v>
      </c>
      <c r="J483" s="195">
        <f>IF(F483=5,別表２!$E$2,0)</f>
        <v>0</v>
      </c>
      <c r="K483" s="195">
        <f>VLOOKUP($F483,別表３!$B$9:$I$14,4,FALSE)</f>
        <v>0</v>
      </c>
      <c r="L483" s="240" t="str">
        <f>IF(F483="","",VLOOKUP(F483,別表３!$B$9:$D$14,3,FALSE))</f>
        <v/>
      </c>
      <c r="M483" s="98"/>
      <c r="N483" s="98"/>
      <c r="O483" s="241">
        <f t="shared" si="43"/>
        <v>0</v>
      </c>
      <c r="P483" s="7">
        <f t="shared" si="45"/>
        <v>0</v>
      </c>
      <c r="Q483" s="7">
        <f t="shared" si="37"/>
        <v>0</v>
      </c>
      <c r="R483" s="7">
        <f t="shared" si="38"/>
        <v>0</v>
      </c>
      <c r="S483" s="7" t="str">
        <f t="shared" si="42"/>
        <v/>
      </c>
      <c r="T483" s="7" t="str">
        <f t="shared" si="41"/>
        <v/>
      </c>
    </row>
    <row r="484" spans="1:20" ht="15.95" hidden="1" customHeight="1">
      <c r="A484" s="239" t="s">
        <v>1628</v>
      </c>
      <c r="B484" s="105"/>
      <c r="C484" s="108"/>
      <c r="D484" s="108"/>
      <c r="E484" s="109"/>
      <c r="F484" s="109"/>
      <c r="G484" s="195">
        <f>VLOOKUP(E484,別表３!$B$9:$I$14,6,FALSE)</f>
        <v>0</v>
      </c>
      <c r="H484" s="195">
        <f>VLOOKUP($F484,別表３!$B$9:$I$14,6,FALSE)</f>
        <v>0</v>
      </c>
      <c r="I484" s="195">
        <f>VLOOKUP($F484,別表３!$B$9:$I$14,6,FALSE)</f>
        <v>0</v>
      </c>
      <c r="J484" s="195">
        <f>IF(F484=5,別表２!$E$2,0)</f>
        <v>0</v>
      </c>
      <c r="K484" s="195">
        <f>VLOOKUP($F484,別表３!$B$9:$I$14,4,FALSE)</f>
        <v>0</v>
      </c>
      <c r="L484" s="240" t="str">
        <f>IF(F484="","",VLOOKUP(F484,別表３!$B$9:$D$14,3,FALSE))</f>
        <v/>
      </c>
      <c r="M484" s="98"/>
      <c r="N484" s="98"/>
      <c r="O484" s="241">
        <f t="shared" si="43"/>
        <v>0</v>
      </c>
      <c r="P484" s="7">
        <f t="shared" si="45"/>
        <v>0</v>
      </c>
      <c r="Q484" s="7">
        <f t="shared" si="37"/>
        <v>0</v>
      </c>
      <c r="R484" s="7">
        <f t="shared" si="38"/>
        <v>0</v>
      </c>
      <c r="S484" s="7" t="str">
        <f t="shared" si="42"/>
        <v/>
      </c>
      <c r="T484" s="7" t="str">
        <f t="shared" si="41"/>
        <v/>
      </c>
    </row>
    <row r="485" spans="1:20" ht="15.95" hidden="1" customHeight="1">
      <c r="A485" s="239" t="s">
        <v>1629</v>
      </c>
      <c r="B485" s="105"/>
      <c r="C485" s="108"/>
      <c r="D485" s="108"/>
      <c r="E485" s="109"/>
      <c r="F485" s="109"/>
      <c r="G485" s="195">
        <f>VLOOKUP(E485,別表３!$B$9:$I$14,6,FALSE)</f>
        <v>0</v>
      </c>
      <c r="H485" s="195">
        <f>VLOOKUP($F485,別表３!$B$9:$I$14,6,FALSE)</f>
        <v>0</v>
      </c>
      <c r="I485" s="195">
        <f>VLOOKUP($F485,別表３!$B$9:$I$14,6,FALSE)</f>
        <v>0</v>
      </c>
      <c r="J485" s="195">
        <f>IF(F485=5,別表２!$E$2,0)</f>
        <v>0</v>
      </c>
      <c r="K485" s="195">
        <f>VLOOKUP($F485,別表３!$B$9:$I$14,4,FALSE)</f>
        <v>0</v>
      </c>
      <c r="L485" s="240" t="str">
        <f>IF(F485="","",VLOOKUP(F485,別表３!$B$9:$D$14,3,FALSE))</f>
        <v/>
      </c>
      <c r="M485" s="98"/>
      <c r="N485" s="98"/>
      <c r="O485" s="241">
        <f t="shared" si="43"/>
        <v>0</v>
      </c>
      <c r="P485" s="7">
        <f t="shared" si="45"/>
        <v>0</v>
      </c>
      <c r="Q485" s="7">
        <f t="shared" si="37"/>
        <v>0</v>
      </c>
      <c r="R485" s="7">
        <f t="shared" si="38"/>
        <v>0</v>
      </c>
      <c r="S485" s="7" t="str">
        <f t="shared" si="42"/>
        <v/>
      </c>
      <c r="T485" s="7" t="str">
        <f t="shared" si="41"/>
        <v/>
      </c>
    </row>
    <row r="486" spans="1:20" ht="15.95" hidden="1" customHeight="1">
      <c r="A486" s="239" t="s">
        <v>1630</v>
      </c>
      <c r="B486" s="105"/>
      <c r="C486" s="109"/>
      <c r="D486" s="109"/>
      <c r="E486" s="109"/>
      <c r="F486" s="109"/>
      <c r="G486" s="195">
        <f>VLOOKUP(E486,別表３!$B$9:$I$14,6,FALSE)</f>
        <v>0</v>
      </c>
      <c r="H486" s="195">
        <f>VLOOKUP($F486,別表３!$B$9:$I$14,6,FALSE)</f>
        <v>0</v>
      </c>
      <c r="I486" s="195">
        <f>VLOOKUP($F486,別表３!$B$9:$I$14,6,FALSE)</f>
        <v>0</v>
      </c>
      <c r="J486" s="195">
        <f>IF(F486=5,別表２!$E$2,0)</f>
        <v>0</v>
      </c>
      <c r="K486" s="195">
        <f>VLOOKUP($F486,別表３!$B$9:$I$14,4,FALSE)</f>
        <v>0</v>
      </c>
      <c r="L486" s="240" t="str">
        <f>IF(F486="","",VLOOKUP(F486,別表３!$B$9:$D$14,3,FALSE))</f>
        <v/>
      </c>
      <c r="M486" s="98"/>
      <c r="N486" s="98"/>
      <c r="O486" s="241">
        <f t="shared" si="43"/>
        <v>0</v>
      </c>
      <c r="P486" s="7">
        <f t="shared" si="45"/>
        <v>0</v>
      </c>
      <c r="Q486" s="7">
        <f t="shared" si="37"/>
        <v>0</v>
      </c>
      <c r="R486" s="7">
        <f t="shared" si="38"/>
        <v>0</v>
      </c>
      <c r="S486" s="7" t="str">
        <f t="shared" si="42"/>
        <v/>
      </c>
      <c r="T486" s="7" t="str">
        <f t="shared" si="41"/>
        <v/>
      </c>
    </row>
    <row r="487" spans="1:20" ht="15.95" hidden="1" customHeight="1">
      <c r="A487" s="239" t="s">
        <v>1631</v>
      </c>
      <c r="B487" s="105"/>
      <c r="C487" s="109"/>
      <c r="D487" s="109"/>
      <c r="E487" s="109"/>
      <c r="F487" s="109"/>
      <c r="G487" s="195">
        <f>VLOOKUP(E487,別表３!$B$9:$I$14,6,FALSE)</f>
        <v>0</v>
      </c>
      <c r="H487" s="195">
        <f>VLOOKUP($F487,別表３!$B$9:$I$14,6,FALSE)</f>
        <v>0</v>
      </c>
      <c r="I487" s="195">
        <f>VLOOKUP($F487,別表３!$B$9:$I$14,6,FALSE)</f>
        <v>0</v>
      </c>
      <c r="J487" s="195">
        <f>IF(F487=5,別表２!$E$2,0)</f>
        <v>0</v>
      </c>
      <c r="K487" s="195">
        <f>VLOOKUP($F487,別表３!$B$9:$I$14,4,FALSE)</f>
        <v>0</v>
      </c>
      <c r="L487" s="240" t="str">
        <f>IF(F487="","",VLOOKUP(F487,別表３!$B$9:$D$14,3,FALSE))</f>
        <v/>
      </c>
      <c r="M487" s="98"/>
      <c r="N487" s="98"/>
      <c r="O487" s="241">
        <f t="shared" si="43"/>
        <v>0</v>
      </c>
      <c r="P487" s="7">
        <f t="shared" si="45"/>
        <v>0</v>
      </c>
      <c r="Q487" s="7">
        <f t="shared" si="37"/>
        <v>0</v>
      </c>
      <c r="R487" s="7">
        <f t="shared" si="38"/>
        <v>0</v>
      </c>
      <c r="S487" s="7" t="str">
        <f t="shared" si="42"/>
        <v/>
      </c>
      <c r="T487" s="7" t="str">
        <f t="shared" si="41"/>
        <v/>
      </c>
    </row>
    <row r="488" spans="1:20" ht="15.95" hidden="1" customHeight="1">
      <c r="A488" s="239" t="s">
        <v>1632</v>
      </c>
      <c r="B488" s="105"/>
      <c r="C488" s="109"/>
      <c r="D488" s="109"/>
      <c r="E488" s="109"/>
      <c r="F488" s="109"/>
      <c r="G488" s="195">
        <f>VLOOKUP(E488,別表３!$B$9:$I$14,6,FALSE)</f>
        <v>0</v>
      </c>
      <c r="H488" s="195">
        <f>VLOOKUP($F488,別表３!$B$9:$I$14,6,FALSE)</f>
        <v>0</v>
      </c>
      <c r="I488" s="195">
        <f>VLOOKUP($F488,別表３!$B$9:$I$14,6,FALSE)</f>
        <v>0</v>
      </c>
      <c r="J488" s="195">
        <f>IF(F488=5,別表２!$E$2,0)</f>
        <v>0</v>
      </c>
      <c r="K488" s="195">
        <f>VLOOKUP($F488,別表３!$B$9:$I$14,4,FALSE)</f>
        <v>0</v>
      </c>
      <c r="L488" s="240" t="str">
        <f>IF(F488="","",VLOOKUP(F488,別表３!$B$9:$D$14,3,FALSE))</f>
        <v/>
      </c>
      <c r="M488" s="98"/>
      <c r="N488" s="98"/>
      <c r="O488" s="241">
        <f t="shared" si="43"/>
        <v>0</v>
      </c>
      <c r="P488" s="7">
        <f t="shared" si="45"/>
        <v>0</v>
      </c>
      <c r="Q488" s="7">
        <f t="shared" si="37"/>
        <v>0</v>
      </c>
      <c r="R488" s="7">
        <f t="shared" si="38"/>
        <v>0</v>
      </c>
      <c r="S488" s="7" t="str">
        <f t="shared" si="42"/>
        <v/>
      </c>
      <c r="T488" s="7" t="str">
        <f t="shared" si="41"/>
        <v/>
      </c>
    </row>
    <row r="489" spans="1:20" ht="15.95" hidden="1" customHeight="1">
      <c r="A489" s="239" t="s">
        <v>1633</v>
      </c>
      <c r="B489" s="105"/>
      <c r="C489" s="109"/>
      <c r="D489" s="109"/>
      <c r="E489" s="109"/>
      <c r="F489" s="109"/>
      <c r="G489" s="195">
        <f>VLOOKUP(E489,別表３!$B$9:$I$14,6,FALSE)</f>
        <v>0</v>
      </c>
      <c r="H489" s="195">
        <f>VLOOKUP($F489,別表３!$B$9:$I$14,6,FALSE)</f>
        <v>0</v>
      </c>
      <c r="I489" s="195">
        <f>VLOOKUP($F489,別表３!$B$9:$I$14,6,FALSE)</f>
        <v>0</v>
      </c>
      <c r="J489" s="195">
        <f>IF(F489=5,別表２!$E$2,0)</f>
        <v>0</v>
      </c>
      <c r="K489" s="195">
        <f>VLOOKUP($F489,別表３!$B$9:$I$14,4,FALSE)</f>
        <v>0</v>
      </c>
      <c r="L489" s="240" t="str">
        <f>IF(F489="","",VLOOKUP(F489,別表３!$B$9:$D$14,3,FALSE))</f>
        <v/>
      </c>
      <c r="M489" s="98"/>
      <c r="N489" s="98"/>
      <c r="O489" s="241">
        <f t="shared" si="43"/>
        <v>0</v>
      </c>
      <c r="P489" s="7">
        <f t="shared" si="45"/>
        <v>0</v>
      </c>
      <c r="Q489" s="7">
        <f t="shared" si="37"/>
        <v>0</v>
      </c>
      <c r="R489" s="7">
        <f t="shared" si="38"/>
        <v>0</v>
      </c>
      <c r="S489" s="7" t="str">
        <f t="shared" si="42"/>
        <v/>
      </c>
      <c r="T489" s="7" t="str">
        <f t="shared" si="41"/>
        <v/>
      </c>
    </row>
    <row r="490" spans="1:20" ht="15.95" hidden="1" customHeight="1">
      <c r="A490" s="239" t="s">
        <v>1634</v>
      </c>
      <c r="B490" s="105"/>
      <c r="C490" s="109"/>
      <c r="D490" s="109"/>
      <c r="E490" s="109"/>
      <c r="F490" s="109"/>
      <c r="G490" s="195">
        <f>VLOOKUP(E490,別表３!$B$9:$I$14,6,FALSE)</f>
        <v>0</v>
      </c>
      <c r="H490" s="195">
        <f>VLOOKUP($F490,別表３!$B$9:$I$14,6,FALSE)</f>
        <v>0</v>
      </c>
      <c r="I490" s="195">
        <f>VLOOKUP($F490,別表３!$B$9:$I$14,6,FALSE)</f>
        <v>0</v>
      </c>
      <c r="J490" s="195">
        <f>IF(F490=5,別表２!$E$2,0)</f>
        <v>0</v>
      </c>
      <c r="K490" s="195">
        <f>VLOOKUP($F490,別表３!$B$9:$I$14,4,FALSE)</f>
        <v>0</v>
      </c>
      <c r="L490" s="240" t="str">
        <f>IF(F490="","",VLOOKUP(F490,別表３!$B$9:$D$14,3,FALSE))</f>
        <v/>
      </c>
      <c r="M490" s="98"/>
      <c r="N490" s="98"/>
      <c r="O490" s="241">
        <f t="shared" si="43"/>
        <v>0</v>
      </c>
      <c r="P490" s="7">
        <f t="shared" si="45"/>
        <v>0</v>
      </c>
      <c r="Q490" s="7">
        <f t="shared" si="37"/>
        <v>0</v>
      </c>
      <c r="R490" s="7">
        <f t="shared" si="38"/>
        <v>0</v>
      </c>
      <c r="S490" s="7" t="str">
        <f t="shared" si="42"/>
        <v/>
      </c>
      <c r="T490" s="7" t="str">
        <f t="shared" si="41"/>
        <v/>
      </c>
    </row>
    <row r="491" spans="1:20" ht="15.95" hidden="1" customHeight="1">
      <c r="A491" s="239" t="s">
        <v>1635</v>
      </c>
      <c r="B491" s="105"/>
      <c r="C491" s="109"/>
      <c r="D491" s="109"/>
      <c r="E491" s="109"/>
      <c r="F491" s="109"/>
      <c r="G491" s="195">
        <f>VLOOKUP(E491,別表３!$B$9:$I$14,6,FALSE)</f>
        <v>0</v>
      </c>
      <c r="H491" s="195">
        <f>VLOOKUP($F491,別表３!$B$9:$I$14,6,FALSE)</f>
        <v>0</v>
      </c>
      <c r="I491" s="195">
        <f>VLOOKUP($F491,別表３!$B$9:$I$14,6,FALSE)</f>
        <v>0</v>
      </c>
      <c r="J491" s="195">
        <f>IF(F491=5,別表２!$E$2,0)</f>
        <v>0</v>
      </c>
      <c r="K491" s="195">
        <f>VLOOKUP($F491,別表３!$B$9:$I$14,4,FALSE)</f>
        <v>0</v>
      </c>
      <c r="L491" s="240" t="str">
        <f>IF(F491="","",VLOOKUP(F491,別表３!$B$9:$D$14,3,FALSE))</f>
        <v/>
      </c>
      <c r="M491" s="98"/>
      <c r="N491" s="98"/>
      <c r="O491" s="241">
        <f t="shared" si="43"/>
        <v>0</v>
      </c>
      <c r="P491" s="7">
        <f t="shared" si="45"/>
        <v>0</v>
      </c>
      <c r="Q491" s="7">
        <f t="shared" si="37"/>
        <v>0</v>
      </c>
      <c r="R491" s="7">
        <f t="shared" si="38"/>
        <v>0</v>
      </c>
      <c r="S491" s="7" t="str">
        <f t="shared" si="42"/>
        <v/>
      </c>
      <c r="T491" s="7" t="str">
        <f t="shared" si="41"/>
        <v/>
      </c>
    </row>
    <row r="492" spans="1:20" ht="15.95" hidden="1" customHeight="1">
      <c r="A492" s="239" t="s">
        <v>1636</v>
      </c>
      <c r="B492" s="105"/>
      <c r="C492" s="108"/>
      <c r="D492" s="108"/>
      <c r="E492" s="109"/>
      <c r="F492" s="109"/>
      <c r="G492" s="195">
        <f>VLOOKUP(E492,別表３!$B$9:$I$14,6,FALSE)</f>
        <v>0</v>
      </c>
      <c r="H492" s="195">
        <f>VLOOKUP($F492,別表３!$B$9:$I$14,6,FALSE)</f>
        <v>0</v>
      </c>
      <c r="I492" s="195">
        <f>VLOOKUP($F492,別表３!$B$9:$I$14,6,FALSE)</f>
        <v>0</v>
      </c>
      <c r="J492" s="195">
        <f>IF(F492=5,別表２!$E$2,0)</f>
        <v>0</v>
      </c>
      <c r="K492" s="195">
        <f>VLOOKUP($F492,別表３!$B$9:$I$14,4,FALSE)</f>
        <v>0</v>
      </c>
      <c r="L492" s="240" t="str">
        <f>IF(F492="","",VLOOKUP(F492,別表３!$B$9:$D$14,3,FALSE))</f>
        <v/>
      </c>
      <c r="M492" s="98"/>
      <c r="N492" s="98"/>
      <c r="O492" s="241">
        <f t="shared" si="43"/>
        <v>0</v>
      </c>
      <c r="P492" s="7">
        <f t="shared" si="16"/>
        <v>0</v>
      </c>
      <c r="Q492" s="7">
        <f t="shared" si="37"/>
        <v>0</v>
      </c>
      <c r="R492" s="7">
        <f t="shared" si="38"/>
        <v>0</v>
      </c>
      <c r="S492" s="7" t="str">
        <f t="shared" si="42"/>
        <v/>
      </c>
      <c r="T492" s="7" t="str">
        <f t="shared" si="41"/>
        <v/>
      </c>
    </row>
    <row r="493" spans="1:20" ht="15.95" hidden="1" customHeight="1">
      <c r="A493" s="239" t="s">
        <v>1637</v>
      </c>
      <c r="B493" s="105"/>
      <c r="C493" s="109"/>
      <c r="D493" s="109"/>
      <c r="E493" s="109"/>
      <c r="F493" s="109"/>
      <c r="G493" s="195">
        <f>VLOOKUP(E493,別表３!$B$9:$I$14,6,FALSE)</f>
        <v>0</v>
      </c>
      <c r="H493" s="195">
        <f>VLOOKUP($F493,別表３!$B$9:$I$14,6,FALSE)</f>
        <v>0</v>
      </c>
      <c r="I493" s="195">
        <f>VLOOKUP($F493,別表３!$B$9:$I$14,6,FALSE)</f>
        <v>0</v>
      </c>
      <c r="J493" s="195">
        <f>IF(F493=5,別表２!$E$2,0)</f>
        <v>0</v>
      </c>
      <c r="K493" s="195">
        <f>VLOOKUP($F493,別表３!$B$9:$I$14,4,FALSE)</f>
        <v>0</v>
      </c>
      <c r="L493" s="240" t="str">
        <f>IF(F493="","",VLOOKUP(F493,別表３!$B$9:$D$14,3,FALSE))</f>
        <v/>
      </c>
      <c r="M493" s="98"/>
      <c r="N493" s="98"/>
      <c r="O493" s="241">
        <f t="shared" si="43"/>
        <v>0</v>
      </c>
      <c r="P493" s="7">
        <f t="shared" si="16"/>
        <v>0</v>
      </c>
      <c r="Q493" s="7">
        <f t="shared" si="37"/>
        <v>0</v>
      </c>
      <c r="R493" s="7">
        <f t="shared" si="38"/>
        <v>0</v>
      </c>
      <c r="S493" s="7" t="str">
        <f t="shared" si="42"/>
        <v/>
      </c>
      <c r="T493" s="7" t="str">
        <f t="shared" si="41"/>
        <v/>
      </c>
    </row>
    <row r="494" spans="1:20" ht="15.95" hidden="1" customHeight="1">
      <c r="A494" s="239" t="s">
        <v>1638</v>
      </c>
      <c r="B494" s="105"/>
      <c r="C494" s="109"/>
      <c r="D494" s="109"/>
      <c r="E494" s="109"/>
      <c r="F494" s="109"/>
      <c r="G494" s="195">
        <f>VLOOKUP(E494,別表３!$B$9:$I$14,6,FALSE)</f>
        <v>0</v>
      </c>
      <c r="H494" s="195">
        <f>VLOOKUP($F494,別表３!$B$9:$I$14,6,FALSE)</f>
        <v>0</v>
      </c>
      <c r="I494" s="195">
        <f>VLOOKUP($F494,別表３!$B$9:$I$14,6,FALSE)</f>
        <v>0</v>
      </c>
      <c r="J494" s="195">
        <f>IF(F494=5,別表２!$E$2,0)</f>
        <v>0</v>
      </c>
      <c r="K494" s="195">
        <f>VLOOKUP($F494,別表３!$B$9:$I$14,4,FALSE)</f>
        <v>0</v>
      </c>
      <c r="L494" s="240" t="str">
        <f>IF(F494="","",VLOOKUP(F494,別表３!$B$9:$D$14,3,FALSE))</f>
        <v/>
      </c>
      <c r="M494" s="98"/>
      <c r="N494" s="98"/>
      <c r="O494" s="241">
        <f t="shared" si="43"/>
        <v>0</v>
      </c>
      <c r="P494" s="7">
        <f t="shared" si="16"/>
        <v>0</v>
      </c>
      <c r="Q494" s="7">
        <f t="shared" si="37"/>
        <v>0</v>
      </c>
      <c r="R494" s="7">
        <f t="shared" si="38"/>
        <v>0</v>
      </c>
      <c r="S494" s="7" t="str">
        <f t="shared" si="42"/>
        <v/>
      </c>
      <c r="T494" s="7" t="str">
        <f t="shared" si="41"/>
        <v/>
      </c>
    </row>
    <row r="495" spans="1:20" ht="15.95" hidden="1" customHeight="1">
      <c r="A495" s="239" t="s">
        <v>1639</v>
      </c>
      <c r="B495" s="105"/>
      <c r="C495" s="109"/>
      <c r="D495" s="109"/>
      <c r="E495" s="109"/>
      <c r="F495" s="109"/>
      <c r="G495" s="195">
        <f>VLOOKUP(E495,別表３!$B$9:$I$14,6,FALSE)</f>
        <v>0</v>
      </c>
      <c r="H495" s="195">
        <f>VLOOKUP($F495,別表３!$B$9:$I$14,6,FALSE)</f>
        <v>0</v>
      </c>
      <c r="I495" s="195">
        <f>VLOOKUP($F495,別表３!$B$9:$I$14,6,FALSE)</f>
        <v>0</v>
      </c>
      <c r="J495" s="195">
        <f>IF(F495=5,別表２!$E$2,0)</f>
        <v>0</v>
      </c>
      <c r="K495" s="195">
        <f>VLOOKUP($F495,別表３!$B$9:$I$14,4,FALSE)</f>
        <v>0</v>
      </c>
      <c r="L495" s="240" t="str">
        <f>IF(F495="","",VLOOKUP(F495,別表３!$B$9:$D$14,3,FALSE))</f>
        <v/>
      </c>
      <c r="M495" s="98"/>
      <c r="N495" s="98"/>
      <c r="O495" s="241">
        <f t="shared" si="43"/>
        <v>0</v>
      </c>
      <c r="P495" s="7">
        <f t="shared" si="16"/>
        <v>0</v>
      </c>
      <c r="Q495" s="7">
        <f t="shared" si="37"/>
        <v>0</v>
      </c>
      <c r="R495" s="7">
        <f t="shared" si="38"/>
        <v>0</v>
      </c>
      <c r="S495" s="7" t="str">
        <f t="shared" si="42"/>
        <v/>
      </c>
      <c r="T495" s="7" t="str">
        <f t="shared" si="41"/>
        <v/>
      </c>
    </row>
    <row r="496" spans="1:20" ht="15.95" hidden="1" customHeight="1">
      <c r="A496" s="239" t="s">
        <v>1640</v>
      </c>
      <c r="B496" s="105"/>
      <c r="C496" s="109"/>
      <c r="D496" s="109"/>
      <c r="E496" s="109"/>
      <c r="F496" s="109"/>
      <c r="G496" s="195">
        <f>VLOOKUP(E496,別表３!$B$9:$I$14,6,FALSE)</f>
        <v>0</v>
      </c>
      <c r="H496" s="195">
        <f>VLOOKUP($F496,別表３!$B$9:$I$14,6,FALSE)</f>
        <v>0</v>
      </c>
      <c r="I496" s="195">
        <f>VLOOKUP($F496,別表３!$B$9:$I$14,6,FALSE)</f>
        <v>0</v>
      </c>
      <c r="J496" s="195">
        <f>IF(F496=5,別表２!$E$2,0)</f>
        <v>0</v>
      </c>
      <c r="K496" s="195">
        <f>VLOOKUP($F496,別表３!$B$9:$I$14,4,FALSE)</f>
        <v>0</v>
      </c>
      <c r="L496" s="240" t="str">
        <f>IF(F496="","",VLOOKUP(F496,別表３!$B$9:$D$14,3,FALSE))</f>
        <v/>
      </c>
      <c r="M496" s="98"/>
      <c r="N496" s="98"/>
      <c r="O496" s="241">
        <f t="shared" si="43"/>
        <v>0</v>
      </c>
      <c r="P496" s="7">
        <f t="shared" si="16"/>
        <v>0</v>
      </c>
      <c r="Q496" s="7">
        <f t="shared" si="37"/>
        <v>0</v>
      </c>
      <c r="R496" s="7">
        <f t="shared" si="38"/>
        <v>0</v>
      </c>
      <c r="S496" s="7" t="str">
        <f t="shared" si="42"/>
        <v/>
      </c>
      <c r="T496" s="7" t="str">
        <f t="shared" si="41"/>
        <v/>
      </c>
    </row>
    <row r="497" spans="1:20" ht="15.95" hidden="1" customHeight="1">
      <c r="A497" s="239" t="s">
        <v>1641</v>
      </c>
      <c r="B497" s="105"/>
      <c r="C497" s="109"/>
      <c r="D497" s="109"/>
      <c r="E497" s="109"/>
      <c r="F497" s="109"/>
      <c r="G497" s="195">
        <f>VLOOKUP(E497,別表３!$B$9:$I$14,6,FALSE)</f>
        <v>0</v>
      </c>
      <c r="H497" s="195">
        <f>VLOOKUP($F497,別表３!$B$9:$I$14,6,FALSE)</f>
        <v>0</v>
      </c>
      <c r="I497" s="195">
        <f>VLOOKUP($F497,別表３!$B$9:$I$14,6,FALSE)</f>
        <v>0</v>
      </c>
      <c r="J497" s="195">
        <f>IF(F497=5,別表２!$E$2,0)</f>
        <v>0</v>
      </c>
      <c r="K497" s="195">
        <f>VLOOKUP($F497,別表３!$B$9:$I$14,4,FALSE)</f>
        <v>0</v>
      </c>
      <c r="L497" s="240" t="str">
        <f>IF(F497="","",VLOOKUP(F497,別表３!$B$9:$D$14,3,FALSE))</f>
        <v/>
      </c>
      <c r="M497" s="98"/>
      <c r="N497" s="98"/>
      <c r="O497" s="241">
        <f t="shared" si="43"/>
        <v>0</v>
      </c>
      <c r="P497" s="7">
        <f t="shared" si="16"/>
        <v>0</v>
      </c>
      <c r="Q497" s="7">
        <f t="shared" ref="Q497:Q751" si="46">IF(F497=5,O497-G497,0)</f>
        <v>0</v>
      </c>
      <c r="R497" s="7">
        <f t="shared" ref="R497:R751" si="47">SUM(P497:Q497)</f>
        <v>0</v>
      </c>
      <c r="S497" s="7" t="str">
        <f t="shared" si="42"/>
        <v/>
      </c>
      <c r="T497" s="7" t="str">
        <f t="shared" si="41"/>
        <v/>
      </c>
    </row>
    <row r="498" spans="1:20" ht="15.95" hidden="1" customHeight="1">
      <c r="A498" s="239" t="s">
        <v>1642</v>
      </c>
      <c r="B498" s="105"/>
      <c r="C498" s="108"/>
      <c r="D498" s="108"/>
      <c r="E498" s="109"/>
      <c r="F498" s="109"/>
      <c r="G498" s="195">
        <f>VLOOKUP(E498,別表３!$B$9:$I$14,6,FALSE)</f>
        <v>0</v>
      </c>
      <c r="H498" s="195">
        <f>VLOOKUP($F498,別表３!$B$9:$I$14,6,FALSE)</f>
        <v>0</v>
      </c>
      <c r="I498" s="195">
        <f>VLOOKUP($F498,別表３!$B$9:$I$14,6,FALSE)</f>
        <v>0</v>
      </c>
      <c r="J498" s="195">
        <f>IF(F498=5,別表２!$E$2,0)</f>
        <v>0</v>
      </c>
      <c r="K498" s="195">
        <f>VLOOKUP($F498,別表３!$B$9:$I$14,4,FALSE)</f>
        <v>0</v>
      </c>
      <c r="L498" s="240" t="str">
        <f>IF(F498="","",VLOOKUP(F498,別表３!$B$9:$D$14,3,FALSE))</f>
        <v/>
      </c>
      <c r="M498" s="98"/>
      <c r="N498" s="98"/>
      <c r="O498" s="241">
        <f t="shared" si="43"/>
        <v>0</v>
      </c>
      <c r="P498" s="7">
        <f t="shared" si="16"/>
        <v>0</v>
      </c>
      <c r="Q498" s="7">
        <f t="shared" si="46"/>
        <v>0</v>
      </c>
      <c r="R498" s="7">
        <f t="shared" si="47"/>
        <v>0</v>
      </c>
      <c r="S498" s="7" t="str">
        <f t="shared" si="42"/>
        <v/>
      </c>
      <c r="T498" s="7" t="str">
        <f t="shared" si="41"/>
        <v/>
      </c>
    </row>
    <row r="499" spans="1:20" ht="15.95" hidden="1" customHeight="1">
      <c r="A499" s="239" t="s">
        <v>1643</v>
      </c>
      <c r="B499" s="105"/>
      <c r="C499" s="108"/>
      <c r="D499" s="108"/>
      <c r="E499" s="109"/>
      <c r="F499" s="109"/>
      <c r="G499" s="195">
        <f>VLOOKUP(E499,別表３!$B$9:$I$14,6,FALSE)</f>
        <v>0</v>
      </c>
      <c r="H499" s="195">
        <f>VLOOKUP($F499,別表３!$B$9:$I$14,6,FALSE)</f>
        <v>0</v>
      </c>
      <c r="I499" s="195">
        <f>VLOOKUP($F499,別表３!$B$9:$I$14,6,FALSE)</f>
        <v>0</v>
      </c>
      <c r="J499" s="195">
        <f>IF(F499=5,別表２!$E$2,0)</f>
        <v>0</v>
      </c>
      <c r="K499" s="195">
        <f>VLOOKUP($F499,別表３!$B$9:$I$14,4,FALSE)</f>
        <v>0</v>
      </c>
      <c r="L499" s="240" t="str">
        <f>IF(F499="","",VLOOKUP(F499,別表３!$B$9:$D$14,3,FALSE))</f>
        <v/>
      </c>
      <c r="M499" s="98"/>
      <c r="N499" s="98"/>
      <c r="O499" s="241">
        <f t="shared" si="43"/>
        <v>0</v>
      </c>
      <c r="P499" s="7">
        <f t="shared" si="16"/>
        <v>0</v>
      </c>
      <c r="Q499" s="7">
        <f t="shared" si="46"/>
        <v>0</v>
      </c>
      <c r="R499" s="7">
        <f t="shared" si="47"/>
        <v>0</v>
      </c>
      <c r="S499" s="7" t="str">
        <f t="shared" si="42"/>
        <v/>
      </c>
      <c r="T499" s="7" t="str">
        <f t="shared" si="41"/>
        <v/>
      </c>
    </row>
    <row r="500" spans="1:20" ht="15.95" hidden="1" customHeight="1">
      <c r="A500" s="239" t="s">
        <v>1644</v>
      </c>
      <c r="B500" s="105"/>
      <c r="C500" s="108"/>
      <c r="D500" s="108"/>
      <c r="E500" s="109"/>
      <c r="F500" s="109"/>
      <c r="G500" s="195">
        <f>VLOOKUP(E500,別表３!$B$9:$I$14,6,FALSE)</f>
        <v>0</v>
      </c>
      <c r="H500" s="195">
        <f>VLOOKUP($F500,別表３!$B$9:$I$14,6,FALSE)</f>
        <v>0</v>
      </c>
      <c r="I500" s="195">
        <f>VLOOKUP($F500,別表３!$B$9:$I$14,6,FALSE)</f>
        <v>0</v>
      </c>
      <c r="J500" s="195">
        <f>IF(F500=5,別表２!$E$2,0)</f>
        <v>0</v>
      </c>
      <c r="K500" s="195">
        <f>VLOOKUP($F500,別表３!$B$9:$I$14,4,FALSE)</f>
        <v>0</v>
      </c>
      <c r="L500" s="240" t="str">
        <f>IF(F500="","",VLOOKUP(F500,別表３!$B$9:$D$14,3,FALSE))</f>
        <v/>
      </c>
      <c r="M500" s="98"/>
      <c r="N500" s="98"/>
      <c r="O500" s="241">
        <f t="shared" si="43"/>
        <v>0</v>
      </c>
      <c r="P500" s="7">
        <f t="shared" si="16"/>
        <v>0</v>
      </c>
      <c r="Q500" s="7">
        <f t="shared" si="46"/>
        <v>0</v>
      </c>
      <c r="R500" s="7">
        <f t="shared" si="47"/>
        <v>0</v>
      </c>
      <c r="S500" s="7" t="str">
        <f t="shared" si="42"/>
        <v/>
      </c>
      <c r="T500" s="7" t="str">
        <f t="shared" si="41"/>
        <v/>
      </c>
    </row>
    <row r="501" spans="1:20" ht="15.95" hidden="1" customHeight="1">
      <c r="A501" s="239" t="s">
        <v>1645</v>
      </c>
      <c r="B501" s="105"/>
      <c r="C501" s="108"/>
      <c r="D501" s="108"/>
      <c r="E501" s="109"/>
      <c r="F501" s="109"/>
      <c r="G501" s="195">
        <f>VLOOKUP(E501,別表３!$B$9:$I$14,6,FALSE)</f>
        <v>0</v>
      </c>
      <c r="H501" s="195">
        <f>VLOOKUP($F501,別表３!$B$9:$I$14,6,FALSE)</f>
        <v>0</v>
      </c>
      <c r="I501" s="195">
        <f>VLOOKUP($F501,別表３!$B$9:$I$14,6,FALSE)</f>
        <v>0</v>
      </c>
      <c r="J501" s="195">
        <f>IF(F501=5,別表２!$E$2,0)</f>
        <v>0</v>
      </c>
      <c r="K501" s="195">
        <f>VLOOKUP($F501,別表３!$B$9:$I$14,4,FALSE)</f>
        <v>0</v>
      </c>
      <c r="L501" s="240" t="str">
        <f>IF(F501="","",VLOOKUP(F501,別表３!$B$9:$D$14,3,FALSE))</f>
        <v/>
      </c>
      <c r="M501" s="98"/>
      <c r="N501" s="98"/>
      <c r="O501" s="241">
        <f t="shared" si="43"/>
        <v>0</v>
      </c>
      <c r="P501" s="7">
        <f t="shared" si="16"/>
        <v>0</v>
      </c>
      <c r="Q501" s="7">
        <f t="shared" si="46"/>
        <v>0</v>
      </c>
      <c r="R501" s="7">
        <f t="shared" si="47"/>
        <v>0</v>
      </c>
      <c r="S501" s="7" t="str">
        <f t="shared" si="42"/>
        <v/>
      </c>
      <c r="T501" s="7" t="str">
        <f t="shared" si="41"/>
        <v/>
      </c>
    </row>
    <row r="502" spans="1:20" ht="15.95" hidden="1" customHeight="1">
      <c r="A502" s="239" t="s">
        <v>1646</v>
      </c>
      <c r="B502" s="105"/>
      <c r="C502" s="108"/>
      <c r="D502" s="108"/>
      <c r="E502" s="109"/>
      <c r="F502" s="109"/>
      <c r="G502" s="195">
        <f>VLOOKUP(E502,別表３!$B$9:$I$14,6,FALSE)</f>
        <v>0</v>
      </c>
      <c r="H502" s="195">
        <f>VLOOKUP($F502,別表３!$B$9:$I$14,6,FALSE)</f>
        <v>0</v>
      </c>
      <c r="I502" s="195">
        <f>VLOOKUP($F502,別表３!$B$9:$I$14,6,FALSE)</f>
        <v>0</v>
      </c>
      <c r="J502" s="195">
        <f>IF(F502=5,別表２!$E$2,0)</f>
        <v>0</v>
      </c>
      <c r="K502" s="195">
        <f>VLOOKUP($F502,別表３!$B$9:$I$14,4,FALSE)</f>
        <v>0</v>
      </c>
      <c r="L502" s="240" t="str">
        <f>IF(F502="","",VLOOKUP(F502,別表３!$B$9:$D$14,3,FALSE))</f>
        <v/>
      </c>
      <c r="M502" s="98"/>
      <c r="N502" s="98"/>
      <c r="O502" s="241">
        <f t="shared" si="43"/>
        <v>0</v>
      </c>
      <c r="P502" s="7">
        <f t="shared" si="16"/>
        <v>0</v>
      </c>
      <c r="Q502" s="7">
        <f t="shared" si="46"/>
        <v>0</v>
      </c>
      <c r="R502" s="7">
        <f t="shared" si="47"/>
        <v>0</v>
      </c>
      <c r="S502" s="7" t="str">
        <f t="shared" si="42"/>
        <v/>
      </c>
      <c r="T502" s="7" t="str">
        <f t="shared" si="41"/>
        <v/>
      </c>
    </row>
    <row r="503" spans="1:20" ht="15.95" hidden="1" customHeight="1">
      <c r="A503" s="239" t="s">
        <v>1647</v>
      </c>
      <c r="B503" s="105"/>
      <c r="C503" s="108"/>
      <c r="D503" s="108"/>
      <c r="E503" s="109"/>
      <c r="F503" s="109"/>
      <c r="G503" s="195">
        <f>VLOOKUP(E503,別表３!$B$9:$I$14,6,FALSE)</f>
        <v>0</v>
      </c>
      <c r="H503" s="195">
        <f>VLOOKUP($F503,別表３!$B$9:$I$14,6,FALSE)</f>
        <v>0</v>
      </c>
      <c r="I503" s="195">
        <f>VLOOKUP($F503,別表３!$B$9:$I$14,6,FALSE)</f>
        <v>0</v>
      </c>
      <c r="J503" s="195">
        <f>IF(F503=5,別表２!$E$2,0)</f>
        <v>0</v>
      </c>
      <c r="K503" s="195">
        <f>VLOOKUP($F503,別表３!$B$9:$I$14,4,FALSE)</f>
        <v>0</v>
      </c>
      <c r="L503" s="240" t="str">
        <f>IF(F503="","",VLOOKUP(F503,別表３!$B$9:$D$14,3,FALSE))</f>
        <v/>
      </c>
      <c r="M503" s="98"/>
      <c r="N503" s="98"/>
      <c r="O503" s="241">
        <f t="shared" si="43"/>
        <v>0</v>
      </c>
      <c r="P503" s="7">
        <f t="shared" si="16"/>
        <v>0</v>
      </c>
      <c r="Q503" s="7">
        <f t="shared" si="46"/>
        <v>0</v>
      </c>
      <c r="R503" s="7">
        <f t="shared" si="47"/>
        <v>0</v>
      </c>
      <c r="S503" s="7" t="str">
        <f t="shared" si="42"/>
        <v/>
      </c>
      <c r="T503" s="7" t="str">
        <f t="shared" si="41"/>
        <v/>
      </c>
    </row>
    <row r="504" spans="1:20" ht="15.95" hidden="1" customHeight="1">
      <c r="A504" s="239" t="s">
        <v>1648</v>
      </c>
      <c r="B504" s="105"/>
      <c r="C504" s="108"/>
      <c r="D504" s="108"/>
      <c r="E504" s="109"/>
      <c r="F504" s="109"/>
      <c r="G504" s="195">
        <f>VLOOKUP(E504,別表３!$B$9:$I$14,6,FALSE)</f>
        <v>0</v>
      </c>
      <c r="H504" s="195">
        <f>VLOOKUP($F504,別表３!$B$9:$I$14,6,FALSE)</f>
        <v>0</v>
      </c>
      <c r="I504" s="195">
        <f>VLOOKUP($F504,別表３!$B$9:$I$14,6,FALSE)</f>
        <v>0</v>
      </c>
      <c r="J504" s="195">
        <f>IF(F504=5,別表２!$E$2,0)</f>
        <v>0</v>
      </c>
      <c r="K504" s="195">
        <f>VLOOKUP($F504,別表３!$B$9:$I$14,4,FALSE)</f>
        <v>0</v>
      </c>
      <c r="L504" s="240" t="str">
        <f>IF(F504="","",VLOOKUP(F504,別表３!$B$9:$D$14,3,FALSE))</f>
        <v/>
      </c>
      <c r="M504" s="98"/>
      <c r="N504" s="98"/>
      <c r="O504" s="241">
        <f t="shared" ref="O504:O567" si="48">IF(J504=0,0,IF(M504="",J504,M504))+IF(N504="",K504,IF(L504&lt;=N504,L504,N504))+SUM(G504:I504)</f>
        <v>0</v>
      </c>
      <c r="P504" s="7">
        <f>IF(E504=5,G504,0)</f>
        <v>0</v>
      </c>
      <c r="Q504" s="7">
        <f t="shared" si="46"/>
        <v>0</v>
      </c>
      <c r="R504" s="7">
        <f t="shared" si="47"/>
        <v>0</v>
      </c>
      <c r="S504" s="7" t="str">
        <f t="shared" si="42"/>
        <v/>
      </c>
      <c r="T504" s="7" t="str">
        <f t="shared" si="41"/>
        <v/>
      </c>
    </row>
    <row r="505" spans="1:20" s="223" customFormat="1" ht="15.95" hidden="1" customHeight="1">
      <c r="A505" s="239" t="s">
        <v>1649</v>
      </c>
      <c r="B505" s="105"/>
      <c r="C505" s="108"/>
      <c r="D505" s="108"/>
      <c r="E505" s="108"/>
      <c r="F505" s="108"/>
      <c r="G505" s="195">
        <f>VLOOKUP(E505,別表３!$B$9:$I$14,6,FALSE)</f>
        <v>0</v>
      </c>
      <c r="H505" s="195">
        <f>VLOOKUP($F505,別表３!$B$9:$I$14,6,FALSE)</f>
        <v>0</v>
      </c>
      <c r="I505" s="195">
        <f>VLOOKUP($F505,別表３!$B$9:$I$14,6,FALSE)</f>
        <v>0</v>
      </c>
      <c r="J505" s="195">
        <f>IF(F505=5,別表２!$E$2,0)</f>
        <v>0</v>
      </c>
      <c r="K505" s="195">
        <f>VLOOKUP($F505,別表３!$B$9:$I$14,4,FALSE)</f>
        <v>0</v>
      </c>
      <c r="L505" s="240" t="str">
        <f>IF(F505="","",VLOOKUP(F505,別表３!$B$9:$D$14,3,FALSE))</f>
        <v/>
      </c>
      <c r="M505" s="98"/>
      <c r="N505" s="98"/>
      <c r="O505" s="241">
        <f t="shared" si="48"/>
        <v>0</v>
      </c>
      <c r="P505" s="7">
        <f t="shared" ref="P505:P522" si="49">IF(E505=5,G505,0)</f>
        <v>0</v>
      </c>
      <c r="Q505" s="7">
        <f t="shared" si="46"/>
        <v>0</v>
      </c>
      <c r="R505" s="7">
        <f t="shared" si="47"/>
        <v>0</v>
      </c>
      <c r="S505" s="7" t="str">
        <f t="shared" si="42"/>
        <v/>
      </c>
      <c r="T505" s="7" t="str">
        <f t="shared" si="41"/>
        <v/>
      </c>
    </row>
    <row r="506" spans="1:20" s="223" customFormat="1" ht="15.95" hidden="1" customHeight="1">
      <c r="A506" s="239" t="s">
        <v>1650</v>
      </c>
      <c r="B506" s="105"/>
      <c r="C506" s="108"/>
      <c r="D506" s="108"/>
      <c r="E506" s="108"/>
      <c r="F506" s="108"/>
      <c r="G506" s="195">
        <f>VLOOKUP(E506,別表３!$B$9:$I$14,6,FALSE)</f>
        <v>0</v>
      </c>
      <c r="H506" s="195">
        <f>VLOOKUP($F506,別表３!$B$9:$I$14,6,FALSE)</f>
        <v>0</v>
      </c>
      <c r="I506" s="195">
        <f>VLOOKUP($F506,別表３!$B$9:$I$14,6,FALSE)</f>
        <v>0</v>
      </c>
      <c r="J506" s="195">
        <f>IF(F506=5,別表２!$E$2,0)</f>
        <v>0</v>
      </c>
      <c r="K506" s="195">
        <f>VLOOKUP($F506,別表３!$B$9:$I$14,4,FALSE)</f>
        <v>0</v>
      </c>
      <c r="L506" s="240" t="str">
        <f>IF(F506="","",VLOOKUP(F506,別表３!$B$9:$D$14,3,FALSE))</f>
        <v/>
      </c>
      <c r="M506" s="98"/>
      <c r="N506" s="98"/>
      <c r="O506" s="241">
        <f t="shared" si="48"/>
        <v>0</v>
      </c>
      <c r="P506" s="7">
        <f t="shared" si="49"/>
        <v>0</v>
      </c>
      <c r="Q506" s="7">
        <f t="shared" si="46"/>
        <v>0</v>
      </c>
      <c r="R506" s="7">
        <f t="shared" si="47"/>
        <v>0</v>
      </c>
      <c r="S506" s="7" t="str">
        <f t="shared" si="42"/>
        <v/>
      </c>
      <c r="T506" s="7" t="str">
        <f t="shared" si="41"/>
        <v/>
      </c>
    </row>
    <row r="507" spans="1:20" s="223" customFormat="1" ht="15.95" hidden="1" customHeight="1">
      <c r="A507" s="239" t="s">
        <v>1651</v>
      </c>
      <c r="B507" s="105"/>
      <c r="C507" s="110"/>
      <c r="D507" s="110"/>
      <c r="E507" s="108"/>
      <c r="F507" s="108"/>
      <c r="G507" s="195">
        <f>VLOOKUP(E507,別表３!$B$9:$I$14,6,FALSE)</f>
        <v>0</v>
      </c>
      <c r="H507" s="195">
        <f>VLOOKUP($F507,別表３!$B$9:$I$14,6,FALSE)</f>
        <v>0</v>
      </c>
      <c r="I507" s="195">
        <f>VLOOKUP($F507,別表３!$B$9:$I$14,6,FALSE)</f>
        <v>0</v>
      </c>
      <c r="J507" s="195">
        <f>IF(F507=5,別表２!$E$2,0)</f>
        <v>0</v>
      </c>
      <c r="K507" s="195">
        <f>VLOOKUP($F507,別表３!$B$9:$I$14,4,FALSE)</f>
        <v>0</v>
      </c>
      <c r="L507" s="240" t="str">
        <f>IF(F507="","",VLOOKUP(F507,別表３!$B$9:$D$14,3,FALSE))</f>
        <v/>
      </c>
      <c r="M507" s="98"/>
      <c r="N507" s="98"/>
      <c r="O507" s="241">
        <f t="shared" si="48"/>
        <v>0</v>
      </c>
      <c r="P507" s="7">
        <f t="shared" si="49"/>
        <v>0</v>
      </c>
      <c r="Q507" s="7">
        <f t="shared" si="46"/>
        <v>0</v>
      </c>
      <c r="R507" s="7">
        <f t="shared" si="47"/>
        <v>0</v>
      </c>
      <c r="S507" s="7" t="str">
        <f t="shared" si="42"/>
        <v/>
      </c>
      <c r="T507" s="7" t="str">
        <f t="shared" si="41"/>
        <v/>
      </c>
    </row>
    <row r="508" spans="1:20" s="223" customFormat="1" ht="15.95" hidden="1" customHeight="1">
      <c r="A508" s="239" t="s">
        <v>1652</v>
      </c>
      <c r="B508" s="105"/>
      <c r="C508" s="108"/>
      <c r="D508" s="108"/>
      <c r="E508" s="108"/>
      <c r="F508" s="108"/>
      <c r="G508" s="195">
        <f>VLOOKUP(E508,別表３!$B$9:$I$14,6,FALSE)</f>
        <v>0</v>
      </c>
      <c r="H508" s="195">
        <f>VLOOKUP($F508,別表３!$B$9:$I$14,6,FALSE)</f>
        <v>0</v>
      </c>
      <c r="I508" s="195">
        <f>VLOOKUP($F508,別表３!$B$9:$I$14,6,FALSE)</f>
        <v>0</v>
      </c>
      <c r="J508" s="195">
        <f>IF(F508=5,別表２!$E$2,0)</f>
        <v>0</v>
      </c>
      <c r="K508" s="195">
        <f>VLOOKUP($F508,別表３!$B$9:$I$14,4,FALSE)</f>
        <v>0</v>
      </c>
      <c r="L508" s="240" t="str">
        <f>IF(F508="","",VLOOKUP(F508,別表３!$B$9:$D$14,3,FALSE))</f>
        <v/>
      </c>
      <c r="M508" s="98"/>
      <c r="N508" s="98"/>
      <c r="O508" s="241">
        <f t="shared" si="48"/>
        <v>0</v>
      </c>
      <c r="P508" s="7">
        <f t="shared" si="49"/>
        <v>0</v>
      </c>
      <c r="Q508" s="7">
        <f t="shared" si="46"/>
        <v>0</v>
      </c>
      <c r="R508" s="7">
        <f t="shared" si="47"/>
        <v>0</v>
      </c>
      <c r="S508" s="7" t="str">
        <f t="shared" si="42"/>
        <v/>
      </c>
      <c r="T508" s="7" t="str">
        <f t="shared" si="41"/>
        <v/>
      </c>
    </row>
    <row r="509" spans="1:20" ht="15.95" hidden="1" customHeight="1">
      <c r="A509" s="239" t="s">
        <v>1653</v>
      </c>
      <c r="B509" s="105"/>
      <c r="C509" s="108"/>
      <c r="D509" s="108"/>
      <c r="E509" s="109"/>
      <c r="F509" s="109"/>
      <c r="G509" s="195">
        <f>VLOOKUP(E509,別表３!$B$9:$I$14,6,FALSE)</f>
        <v>0</v>
      </c>
      <c r="H509" s="195">
        <f>VLOOKUP($F509,別表３!$B$9:$I$14,6,FALSE)</f>
        <v>0</v>
      </c>
      <c r="I509" s="195">
        <f>VLOOKUP($F509,別表３!$B$9:$I$14,6,FALSE)</f>
        <v>0</v>
      </c>
      <c r="J509" s="195">
        <f>IF(F509=5,別表２!$E$2,0)</f>
        <v>0</v>
      </c>
      <c r="K509" s="195">
        <f>VLOOKUP($F509,別表３!$B$9:$I$14,4,FALSE)</f>
        <v>0</v>
      </c>
      <c r="L509" s="240" t="str">
        <f>IF(F509="","",VLOOKUP(F509,別表３!$B$9:$D$14,3,FALSE))</f>
        <v/>
      </c>
      <c r="M509" s="98"/>
      <c r="N509" s="98"/>
      <c r="O509" s="241">
        <f t="shared" si="48"/>
        <v>0</v>
      </c>
      <c r="P509" s="7">
        <f t="shared" si="49"/>
        <v>0</v>
      </c>
      <c r="Q509" s="7">
        <f t="shared" si="46"/>
        <v>0</v>
      </c>
      <c r="R509" s="7">
        <f t="shared" si="47"/>
        <v>0</v>
      </c>
      <c r="S509" s="7" t="str">
        <f t="shared" si="42"/>
        <v/>
      </c>
      <c r="T509" s="7" t="str">
        <f t="shared" si="41"/>
        <v/>
      </c>
    </row>
    <row r="510" spans="1:20" ht="15.95" hidden="1" customHeight="1">
      <c r="A510" s="239" t="s">
        <v>1654</v>
      </c>
      <c r="B510" s="105"/>
      <c r="C510" s="108"/>
      <c r="D510" s="108"/>
      <c r="E510" s="109"/>
      <c r="F510" s="109"/>
      <c r="G510" s="195">
        <f>VLOOKUP(E510,別表３!$B$9:$I$14,6,FALSE)</f>
        <v>0</v>
      </c>
      <c r="H510" s="195">
        <f>VLOOKUP($F510,別表３!$B$9:$I$14,6,FALSE)</f>
        <v>0</v>
      </c>
      <c r="I510" s="195">
        <f>VLOOKUP($F510,別表３!$B$9:$I$14,6,FALSE)</f>
        <v>0</v>
      </c>
      <c r="J510" s="195">
        <f>IF(F510=5,別表２!$E$2,0)</f>
        <v>0</v>
      </c>
      <c r="K510" s="195">
        <f>VLOOKUP($F510,別表３!$B$9:$I$14,4,FALSE)</f>
        <v>0</v>
      </c>
      <c r="L510" s="240" t="str">
        <f>IF(F510="","",VLOOKUP(F510,別表３!$B$9:$D$14,3,FALSE))</f>
        <v/>
      </c>
      <c r="M510" s="98"/>
      <c r="N510" s="98"/>
      <c r="O510" s="241">
        <f t="shared" si="48"/>
        <v>0</v>
      </c>
      <c r="P510" s="7">
        <f t="shared" si="49"/>
        <v>0</v>
      </c>
      <c r="Q510" s="7">
        <f t="shared" si="46"/>
        <v>0</v>
      </c>
      <c r="R510" s="7">
        <f t="shared" si="47"/>
        <v>0</v>
      </c>
      <c r="S510" s="7" t="str">
        <f t="shared" si="42"/>
        <v/>
      </c>
      <c r="T510" s="7" t="str">
        <f t="shared" si="41"/>
        <v/>
      </c>
    </row>
    <row r="511" spans="1:20" ht="15.95" hidden="1" customHeight="1">
      <c r="A511" s="239" t="s">
        <v>1655</v>
      </c>
      <c r="B511" s="105"/>
      <c r="C511" s="108"/>
      <c r="D511" s="108"/>
      <c r="E511" s="109"/>
      <c r="F511" s="109"/>
      <c r="G511" s="195">
        <f>VLOOKUP(E511,別表３!$B$9:$I$14,6,FALSE)</f>
        <v>0</v>
      </c>
      <c r="H511" s="195">
        <f>VLOOKUP($F511,別表３!$B$9:$I$14,6,FALSE)</f>
        <v>0</v>
      </c>
      <c r="I511" s="195">
        <f>VLOOKUP($F511,別表３!$B$9:$I$14,6,FALSE)</f>
        <v>0</v>
      </c>
      <c r="J511" s="195">
        <f>IF(F511=5,別表２!$E$2,0)</f>
        <v>0</v>
      </c>
      <c r="K511" s="195">
        <f>VLOOKUP($F511,別表３!$B$9:$I$14,4,FALSE)</f>
        <v>0</v>
      </c>
      <c r="L511" s="240" t="str">
        <f>IF(F511="","",VLOOKUP(F511,別表３!$B$9:$D$14,3,FALSE))</f>
        <v/>
      </c>
      <c r="M511" s="98"/>
      <c r="N511" s="98"/>
      <c r="O511" s="241">
        <f t="shared" si="48"/>
        <v>0</v>
      </c>
      <c r="P511" s="7">
        <f t="shared" si="49"/>
        <v>0</v>
      </c>
      <c r="Q511" s="7">
        <f t="shared" si="46"/>
        <v>0</v>
      </c>
      <c r="R511" s="7">
        <f t="shared" si="47"/>
        <v>0</v>
      </c>
      <c r="S511" s="7" t="str">
        <f t="shared" si="42"/>
        <v/>
      </c>
      <c r="T511" s="7" t="str">
        <f t="shared" si="41"/>
        <v/>
      </c>
    </row>
    <row r="512" spans="1:20" ht="15.95" hidden="1" customHeight="1">
      <c r="A512" s="239" t="s">
        <v>1656</v>
      </c>
      <c r="B512" s="105"/>
      <c r="C512" s="108"/>
      <c r="D512" s="108"/>
      <c r="E512" s="109"/>
      <c r="F512" s="109"/>
      <c r="G512" s="195">
        <f>VLOOKUP(E512,別表３!$B$9:$I$14,6,FALSE)</f>
        <v>0</v>
      </c>
      <c r="H512" s="195">
        <f>VLOOKUP($F512,別表３!$B$9:$I$14,6,FALSE)</f>
        <v>0</v>
      </c>
      <c r="I512" s="195">
        <f>VLOOKUP($F512,別表３!$B$9:$I$14,6,FALSE)</f>
        <v>0</v>
      </c>
      <c r="J512" s="195">
        <f>IF(F512=5,別表２!$E$2,0)</f>
        <v>0</v>
      </c>
      <c r="K512" s="195">
        <f>VLOOKUP($F512,別表３!$B$9:$I$14,4,FALSE)</f>
        <v>0</v>
      </c>
      <c r="L512" s="240" t="str">
        <f>IF(F512="","",VLOOKUP(F512,別表３!$B$9:$D$14,3,FALSE))</f>
        <v/>
      </c>
      <c r="M512" s="98"/>
      <c r="N512" s="98"/>
      <c r="O512" s="241">
        <f t="shared" si="48"/>
        <v>0</v>
      </c>
      <c r="P512" s="7">
        <f t="shared" si="49"/>
        <v>0</v>
      </c>
      <c r="Q512" s="7">
        <f t="shared" si="46"/>
        <v>0</v>
      </c>
      <c r="R512" s="7">
        <f t="shared" si="47"/>
        <v>0</v>
      </c>
      <c r="S512" s="7" t="str">
        <f t="shared" si="42"/>
        <v/>
      </c>
      <c r="T512" s="7" t="str">
        <f t="shared" si="41"/>
        <v/>
      </c>
    </row>
    <row r="513" spans="1:20" ht="15.95" hidden="1" customHeight="1">
      <c r="A513" s="239" t="s">
        <v>1657</v>
      </c>
      <c r="B513" s="105"/>
      <c r="C513" s="108"/>
      <c r="D513" s="108"/>
      <c r="E513" s="109"/>
      <c r="F513" s="109"/>
      <c r="G513" s="195">
        <f>VLOOKUP(E513,別表３!$B$9:$I$14,6,FALSE)</f>
        <v>0</v>
      </c>
      <c r="H513" s="195">
        <f>VLOOKUP($F513,別表３!$B$9:$I$14,6,FALSE)</f>
        <v>0</v>
      </c>
      <c r="I513" s="195">
        <f>VLOOKUP($F513,別表３!$B$9:$I$14,6,FALSE)</f>
        <v>0</v>
      </c>
      <c r="J513" s="195">
        <f>IF(F513=5,別表２!$E$2,0)</f>
        <v>0</v>
      </c>
      <c r="K513" s="195">
        <f>VLOOKUP($F513,別表３!$B$9:$I$14,4,FALSE)</f>
        <v>0</v>
      </c>
      <c r="L513" s="240" t="str">
        <f>IF(F513="","",VLOOKUP(F513,別表３!$B$9:$D$14,3,FALSE))</f>
        <v/>
      </c>
      <c r="M513" s="98"/>
      <c r="N513" s="98"/>
      <c r="O513" s="241">
        <f t="shared" si="48"/>
        <v>0</v>
      </c>
      <c r="P513" s="7">
        <f t="shared" si="49"/>
        <v>0</v>
      </c>
      <c r="Q513" s="7">
        <f t="shared" si="46"/>
        <v>0</v>
      </c>
      <c r="R513" s="7">
        <f t="shared" si="47"/>
        <v>0</v>
      </c>
      <c r="S513" s="7" t="str">
        <f t="shared" si="42"/>
        <v/>
      </c>
      <c r="T513" s="7" t="str">
        <f t="shared" si="41"/>
        <v/>
      </c>
    </row>
    <row r="514" spans="1:20" ht="15.95" hidden="1" customHeight="1">
      <c r="A514" s="239" t="s">
        <v>1658</v>
      </c>
      <c r="B514" s="105"/>
      <c r="C514" s="108"/>
      <c r="D514" s="108"/>
      <c r="E514" s="109"/>
      <c r="F514" s="109"/>
      <c r="G514" s="195">
        <f>VLOOKUP(E514,別表３!$B$9:$I$14,6,FALSE)</f>
        <v>0</v>
      </c>
      <c r="H514" s="195">
        <f>VLOOKUP($F514,別表３!$B$9:$I$14,6,FALSE)</f>
        <v>0</v>
      </c>
      <c r="I514" s="195">
        <f>VLOOKUP($F514,別表３!$B$9:$I$14,6,FALSE)</f>
        <v>0</v>
      </c>
      <c r="J514" s="195">
        <f>IF(F514=5,別表２!$E$2,0)</f>
        <v>0</v>
      </c>
      <c r="K514" s="195">
        <f>VLOOKUP($F514,別表３!$B$9:$I$14,4,FALSE)</f>
        <v>0</v>
      </c>
      <c r="L514" s="240" t="str">
        <f>IF(F514="","",VLOOKUP(F514,別表３!$B$9:$D$14,3,FALSE))</f>
        <v/>
      </c>
      <c r="M514" s="98"/>
      <c r="N514" s="98"/>
      <c r="O514" s="241">
        <f t="shared" si="48"/>
        <v>0</v>
      </c>
      <c r="P514" s="7">
        <f t="shared" si="49"/>
        <v>0</v>
      </c>
      <c r="Q514" s="7">
        <f t="shared" si="46"/>
        <v>0</v>
      </c>
      <c r="R514" s="7">
        <f t="shared" si="47"/>
        <v>0</v>
      </c>
      <c r="S514" s="7" t="str">
        <f t="shared" si="42"/>
        <v/>
      </c>
      <c r="T514" s="7" t="str">
        <f t="shared" si="41"/>
        <v/>
      </c>
    </row>
    <row r="515" spans="1:20" ht="15.95" hidden="1" customHeight="1">
      <c r="A515" s="239" t="s">
        <v>1659</v>
      </c>
      <c r="B515" s="105"/>
      <c r="C515" s="109"/>
      <c r="D515" s="109"/>
      <c r="E515" s="109"/>
      <c r="F515" s="109"/>
      <c r="G515" s="195">
        <f>VLOOKUP(E515,別表３!$B$9:$I$14,6,FALSE)</f>
        <v>0</v>
      </c>
      <c r="H515" s="195">
        <f>VLOOKUP($F515,別表３!$B$9:$I$14,6,FALSE)</f>
        <v>0</v>
      </c>
      <c r="I515" s="195">
        <f>VLOOKUP($F515,別表３!$B$9:$I$14,6,FALSE)</f>
        <v>0</v>
      </c>
      <c r="J515" s="195">
        <f>IF(F515=5,別表２!$E$2,0)</f>
        <v>0</v>
      </c>
      <c r="K515" s="195">
        <f>VLOOKUP($F515,別表３!$B$9:$I$14,4,FALSE)</f>
        <v>0</v>
      </c>
      <c r="L515" s="240" t="str">
        <f>IF(F515="","",VLOOKUP(F515,別表３!$B$9:$D$14,3,FALSE))</f>
        <v/>
      </c>
      <c r="M515" s="98"/>
      <c r="N515" s="98"/>
      <c r="O515" s="241">
        <f t="shared" si="48"/>
        <v>0</v>
      </c>
      <c r="P515" s="7">
        <f t="shared" si="49"/>
        <v>0</v>
      </c>
      <c r="Q515" s="7">
        <f t="shared" si="46"/>
        <v>0</v>
      </c>
      <c r="R515" s="7">
        <f t="shared" si="47"/>
        <v>0</v>
      </c>
      <c r="S515" s="7" t="str">
        <f t="shared" si="42"/>
        <v/>
      </c>
      <c r="T515" s="7" t="str">
        <f t="shared" si="41"/>
        <v/>
      </c>
    </row>
    <row r="516" spans="1:20" ht="15.95" hidden="1" customHeight="1">
      <c r="A516" s="239" t="s">
        <v>1660</v>
      </c>
      <c r="B516" s="105"/>
      <c r="C516" s="109"/>
      <c r="D516" s="109"/>
      <c r="E516" s="109"/>
      <c r="F516" s="109"/>
      <c r="G516" s="195">
        <f>VLOOKUP(E516,別表３!$B$9:$I$14,6,FALSE)</f>
        <v>0</v>
      </c>
      <c r="H516" s="195">
        <f>VLOOKUP($F516,別表３!$B$9:$I$14,6,FALSE)</f>
        <v>0</v>
      </c>
      <c r="I516" s="195">
        <f>VLOOKUP($F516,別表３!$B$9:$I$14,6,FALSE)</f>
        <v>0</v>
      </c>
      <c r="J516" s="195">
        <f>IF(F516=5,別表２!$E$2,0)</f>
        <v>0</v>
      </c>
      <c r="K516" s="195">
        <f>VLOOKUP($F516,別表３!$B$9:$I$14,4,FALSE)</f>
        <v>0</v>
      </c>
      <c r="L516" s="240" t="str">
        <f>IF(F516="","",VLOOKUP(F516,別表３!$B$9:$D$14,3,FALSE))</f>
        <v/>
      </c>
      <c r="M516" s="98"/>
      <c r="N516" s="98"/>
      <c r="O516" s="241">
        <f t="shared" si="48"/>
        <v>0</v>
      </c>
      <c r="P516" s="7">
        <f t="shared" si="49"/>
        <v>0</v>
      </c>
      <c r="Q516" s="7">
        <f t="shared" si="46"/>
        <v>0</v>
      </c>
      <c r="R516" s="7">
        <f t="shared" si="47"/>
        <v>0</v>
      </c>
      <c r="S516" s="7" t="str">
        <f t="shared" si="42"/>
        <v/>
      </c>
      <c r="T516" s="7" t="str">
        <f t="shared" si="41"/>
        <v/>
      </c>
    </row>
    <row r="517" spans="1:20" ht="15.95" hidden="1" customHeight="1">
      <c r="A517" s="239" t="s">
        <v>1661</v>
      </c>
      <c r="B517" s="105"/>
      <c r="C517" s="109"/>
      <c r="D517" s="109"/>
      <c r="E517" s="109"/>
      <c r="F517" s="109"/>
      <c r="G517" s="195">
        <f>VLOOKUP(E517,別表３!$B$9:$I$14,6,FALSE)</f>
        <v>0</v>
      </c>
      <c r="H517" s="195">
        <f>VLOOKUP($F517,別表３!$B$9:$I$14,6,FALSE)</f>
        <v>0</v>
      </c>
      <c r="I517" s="195">
        <f>VLOOKUP($F517,別表３!$B$9:$I$14,6,FALSE)</f>
        <v>0</v>
      </c>
      <c r="J517" s="195">
        <f>IF(F517=5,別表２!$E$2,0)</f>
        <v>0</v>
      </c>
      <c r="K517" s="195">
        <f>VLOOKUP($F517,別表３!$B$9:$I$14,4,FALSE)</f>
        <v>0</v>
      </c>
      <c r="L517" s="240" t="str">
        <f>IF(F517="","",VLOOKUP(F517,別表３!$B$9:$D$14,3,FALSE))</f>
        <v/>
      </c>
      <c r="M517" s="98"/>
      <c r="N517" s="98"/>
      <c r="O517" s="241">
        <f t="shared" si="48"/>
        <v>0</v>
      </c>
      <c r="P517" s="7">
        <f t="shared" si="49"/>
        <v>0</v>
      </c>
      <c r="Q517" s="7">
        <f t="shared" si="46"/>
        <v>0</v>
      </c>
      <c r="R517" s="7">
        <f t="shared" si="47"/>
        <v>0</v>
      </c>
      <c r="S517" s="7" t="str">
        <f t="shared" si="42"/>
        <v/>
      </c>
      <c r="T517" s="7" t="str">
        <f t="shared" si="41"/>
        <v/>
      </c>
    </row>
    <row r="518" spans="1:20" ht="15.95" hidden="1" customHeight="1">
      <c r="A518" s="239" t="s">
        <v>1662</v>
      </c>
      <c r="B518" s="105"/>
      <c r="C518" s="109"/>
      <c r="D518" s="109"/>
      <c r="E518" s="109"/>
      <c r="F518" s="109"/>
      <c r="G518" s="195">
        <f>VLOOKUP(E518,別表３!$B$9:$I$14,6,FALSE)</f>
        <v>0</v>
      </c>
      <c r="H518" s="195">
        <f>VLOOKUP($F518,別表３!$B$9:$I$14,6,FALSE)</f>
        <v>0</v>
      </c>
      <c r="I518" s="195">
        <f>VLOOKUP($F518,別表３!$B$9:$I$14,6,FALSE)</f>
        <v>0</v>
      </c>
      <c r="J518" s="195">
        <f>IF(F518=5,別表２!$E$2,0)</f>
        <v>0</v>
      </c>
      <c r="K518" s="195">
        <f>VLOOKUP($F518,別表３!$B$9:$I$14,4,FALSE)</f>
        <v>0</v>
      </c>
      <c r="L518" s="240" t="str">
        <f>IF(F518="","",VLOOKUP(F518,別表３!$B$9:$D$14,3,FALSE))</f>
        <v/>
      </c>
      <c r="M518" s="98"/>
      <c r="N518" s="98"/>
      <c r="O518" s="241">
        <f t="shared" si="48"/>
        <v>0</v>
      </c>
      <c r="P518" s="7">
        <f t="shared" si="49"/>
        <v>0</v>
      </c>
      <c r="Q518" s="7">
        <f t="shared" si="46"/>
        <v>0</v>
      </c>
      <c r="R518" s="7">
        <f t="shared" si="47"/>
        <v>0</v>
      </c>
      <c r="S518" s="7" t="str">
        <f t="shared" si="42"/>
        <v/>
      </c>
      <c r="T518" s="7" t="str">
        <f t="shared" si="41"/>
        <v/>
      </c>
    </row>
    <row r="519" spans="1:20" ht="15.95" hidden="1" customHeight="1">
      <c r="A519" s="239" t="s">
        <v>1663</v>
      </c>
      <c r="B519" s="105"/>
      <c r="C519" s="109"/>
      <c r="D519" s="109"/>
      <c r="E519" s="109"/>
      <c r="F519" s="109"/>
      <c r="G519" s="195">
        <f>VLOOKUP(E519,別表３!$B$9:$I$14,6,FALSE)</f>
        <v>0</v>
      </c>
      <c r="H519" s="195">
        <f>VLOOKUP($F519,別表３!$B$9:$I$14,6,FALSE)</f>
        <v>0</v>
      </c>
      <c r="I519" s="195">
        <f>VLOOKUP($F519,別表３!$B$9:$I$14,6,FALSE)</f>
        <v>0</v>
      </c>
      <c r="J519" s="195">
        <f>IF(F519=5,別表２!$E$2,0)</f>
        <v>0</v>
      </c>
      <c r="K519" s="195">
        <f>VLOOKUP($F519,別表３!$B$9:$I$14,4,FALSE)</f>
        <v>0</v>
      </c>
      <c r="L519" s="240" t="str">
        <f>IF(F519="","",VLOOKUP(F519,別表３!$B$9:$D$14,3,FALSE))</f>
        <v/>
      </c>
      <c r="M519" s="98"/>
      <c r="N519" s="98"/>
      <c r="O519" s="241">
        <f t="shared" si="48"/>
        <v>0</v>
      </c>
      <c r="P519" s="7">
        <f t="shared" si="49"/>
        <v>0</v>
      </c>
      <c r="Q519" s="7">
        <f t="shared" si="46"/>
        <v>0</v>
      </c>
      <c r="R519" s="7">
        <f t="shared" si="47"/>
        <v>0</v>
      </c>
      <c r="S519" s="7" t="str">
        <f t="shared" si="42"/>
        <v/>
      </c>
      <c r="T519" s="7" t="str">
        <f t="shared" si="41"/>
        <v/>
      </c>
    </row>
    <row r="520" spans="1:20" ht="15.95" hidden="1" customHeight="1">
      <c r="A520" s="239" t="s">
        <v>1664</v>
      </c>
      <c r="B520" s="105"/>
      <c r="C520" s="109"/>
      <c r="D520" s="109"/>
      <c r="E520" s="109"/>
      <c r="F520" s="109"/>
      <c r="G520" s="195">
        <f>VLOOKUP(E520,別表３!$B$9:$I$14,6,FALSE)</f>
        <v>0</v>
      </c>
      <c r="H520" s="195">
        <f>VLOOKUP($F520,別表３!$B$9:$I$14,6,FALSE)</f>
        <v>0</v>
      </c>
      <c r="I520" s="195">
        <f>VLOOKUP($F520,別表３!$B$9:$I$14,6,FALSE)</f>
        <v>0</v>
      </c>
      <c r="J520" s="195">
        <f>IF(F520=5,別表２!$E$2,0)</f>
        <v>0</v>
      </c>
      <c r="K520" s="195">
        <f>VLOOKUP($F520,別表３!$B$9:$I$14,4,FALSE)</f>
        <v>0</v>
      </c>
      <c r="L520" s="240" t="str">
        <f>IF(F520="","",VLOOKUP(F520,別表３!$B$9:$D$14,3,FALSE))</f>
        <v/>
      </c>
      <c r="M520" s="98"/>
      <c r="N520" s="98"/>
      <c r="O520" s="241">
        <f t="shared" si="48"/>
        <v>0</v>
      </c>
      <c r="P520" s="7">
        <f t="shared" si="49"/>
        <v>0</v>
      </c>
      <c r="Q520" s="7">
        <f t="shared" si="46"/>
        <v>0</v>
      </c>
      <c r="R520" s="7">
        <f t="shared" si="47"/>
        <v>0</v>
      </c>
      <c r="S520" s="7" t="str">
        <f t="shared" si="42"/>
        <v/>
      </c>
      <c r="T520" s="7" t="str">
        <f t="shared" si="41"/>
        <v/>
      </c>
    </row>
    <row r="521" spans="1:20" ht="15.95" hidden="1" customHeight="1">
      <c r="A521" s="239" t="s">
        <v>1665</v>
      </c>
      <c r="B521" s="105"/>
      <c r="C521" s="108"/>
      <c r="D521" s="108"/>
      <c r="E521" s="109"/>
      <c r="F521" s="109"/>
      <c r="G521" s="195">
        <f>VLOOKUP(E521,別表３!$B$9:$I$14,6,FALSE)</f>
        <v>0</v>
      </c>
      <c r="H521" s="195">
        <f>VLOOKUP($F521,別表３!$B$9:$I$14,6,FALSE)</f>
        <v>0</v>
      </c>
      <c r="I521" s="195">
        <f>VLOOKUP($F521,別表３!$B$9:$I$14,6,FALSE)</f>
        <v>0</v>
      </c>
      <c r="J521" s="195">
        <f>IF(F521=5,別表２!$E$2,0)</f>
        <v>0</v>
      </c>
      <c r="K521" s="195">
        <f>VLOOKUP($F521,別表３!$B$9:$I$14,4,FALSE)</f>
        <v>0</v>
      </c>
      <c r="L521" s="240" t="str">
        <f>IF(F521="","",VLOOKUP(F521,別表３!$B$9:$D$14,3,FALSE))</f>
        <v/>
      </c>
      <c r="M521" s="98"/>
      <c r="N521" s="98"/>
      <c r="O521" s="241">
        <f t="shared" si="48"/>
        <v>0</v>
      </c>
      <c r="P521" s="7">
        <f t="shared" si="49"/>
        <v>0</v>
      </c>
      <c r="Q521" s="7">
        <f t="shared" si="46"/>
        <v>0</v>
      </c>
      <c r="R521" s="7">
        <f t="shared" si="47"/>
        <v>0</v>
      </c>
      <c r="S521" s="7" t="str">
        <f t="shared" si="42"/>
        <v/>
      </c>
      <c r="T521" s="7" t="str">
        <f t="shared" si="41"/>
        <v/>
      </c>
    </row>
    <row r="522" spans="1:20" ht="15.95" hidden="1" customHeight="1">
      <c r="A522" s="239" t="s">
        <v>1666</v>
      </c>
      <c r="B522" s="105"/>
      <c r="C522" s="108"/>
      <c r="D522" s="108"/>
      <c r="E522" s="109"/>
      <c r="F522" s="109"/>
      <c r="G522" s="195">
        <f>VLOOKUP(E522,別表３!$B$9:$I$14,6,FALSE)</f>
        <v>0</v>
      </c>
      <c r="H522" s="195">
        <f>VLOOKUP($F522,別表３!$B$9:$I$14,6,FALSE)</f>
        <v>0</v>
      </c>
      <c r="I522" s="195">
        <f>VLOOKUP($F522,別表３!$B$9:$I$14,6,FALSE)</f>
        <v>0</v>
      </c>
      <c r="J522" s="195">
        <f>IF(F522=5,別表２!$E$2,0)</f>
        <v>0</v>
      </c>
      <c r="K522" s="195">
        <f>VLOOKUP($F522,別表３!$B$9:$I$14,4,FALSE)</f>
        <v>0</v>
      </c>
      <c r="L522" s="240" t="str">
        <f>IF(F522="","",VLOOKUP(F522,別表３!$B$9:$D$14,3,FALSE))</f>
        <v/>
      </c>
      <c r="M522" s="98"/>
      <c r="N522" s="98"/>
      <c r="O522" s="241">
        <f t="shared" si="48"/>
        <v>0</v>
      </c>
      <c r="P522" s="7">
        <f t="shared" si="49"/>
        <v>0</v>
      </c>
      <c r="Q522" s="7">
        <f t="shared" si="46"/>
        <v>0</v>
      </c>
      <c r="R522" s="7">
        <f t="shared" si="47"/>
        <v>0</v>
      </c>
      <c r="S522" s="7" t="str">
        <f t="shared" si="42"/>
        <v/>
      </c>
      <c r="T522" s="7" t="str">
        <f t="shared" si="41"/>
        <v/>
      </c>
    </row>
    <row r="523" spans="1:20" ht="15.95" hidden="1" customHeight="1">
      <c r="A523" s="239" t="s">
        <v>1667</v>
      </c>
      <c r="B523" s="105"/>
      <c r="C523" s="108"/>
      <c r="D523" s="108"/>
      <c r="E523" s="109"/>
      <c r="F523" s="109"/>
      <c r="G523" s="195">
        <f>VLOOKUP(E523,別表３!$B$9:$I$14,6,FALSE)</f>
        <v>0</v>
      </c>
      <c r="H523" s="195">
        <f>VLOOKUP($F523,別表３!$B$9:$I$14,6,FALSE)</f>
        <v>0</v>
      </c>
      <c r="I523" s="195">
        <f>VLOOKUP($F523,別表３!$B$9:$I$14,6,FALSE)</f>
        <v>0</v>
      </c>
      <c r="J523" s="195">
        <f>IF(F523=5,別表２!$E$2,0)</f>
        <v>0</v>
      </c>
      <c r="K523" s="195">
        <f>VLOOKUP($F523,別表３!$B$9:$I$14,4,FALSE)</f>
        <v>0</v>
      </c>
      <c r="L523" s="240" t="str">
        <f>IF(F523="","",VLOOKUP(F523,別表３!$B$9:$D$14,3,FALSE))</f>
        <v/>
      </c>
      <c r="M523" s="98"/>
      <c r="N523" s="98"/>
      <c r="O523" s="241">
        <f t="shared" si="48"/>
        <v>0</v>
      </c>
      <c r="P523" s="7">
        <f>IF(E523=5,G523,0)</f>
        <v>0</v>
      </c>
      <c r="Q523" s="7">
        <f t="shared" si="46"/>
        <v>0</v>
      </c>
      <c r="R523" s="7">
        <f t="shared" si="47"/>
        <v>0</v>
      </c>
      <c r="S523" s="7" t="str">
        <f t="shared" si="42"/>
        <v/>
      </c>
      <c r="T523" s="7" t="str">
        <f t="shared" si="41"/>
        <v/>
      </c>
    </row>
    <row r="524" spans="1:20" s="223" customFormat="1" ht="15.95" hidden="1" customHeight="1">
      <c r="A524" s="239" t="s">
        <v>1668</v>
      </c>
      <c r="B524" s="105"/>
      <c r="C524" s="108"/>
      <c r="D524" s="108"/>
      <c r="E524" s="108"/>
      <c r="F524" s="108"/>
      <c r="G524" s="195">
        <f>VLOOKUP(E524,別表３!$B$9:$I$14,6,FALSE)</f>
        <v>0</v>
      </c>
      <c r="H524" s="195">
        <f>VLOOKUP($F524,別表３!$B$9:$I$14,6,FALSE)</f>
        <v>0</v>
      </c>
      <c r="I524" s="195">
        <f>VLOOKUP($F524,別表３!$B$9:$I$14,6,FALSE)</f>
        <v>0</v>
      </c>
      <c r="J524" s="195">
        <f>IF(F524=5,別表２!$E$2,0)</f>
        <v>0</v>
      </c>
      <c r="K524" s="195">
        <f>VLOOKUP($F524,別表３!$B$9:$I$14,4,FALSE)</f>
        <v>0</v>
      </c>
      <c r="L524" s="240" t="str">
        <f>IF(F524="","",VLOOKUP(F524,別表３!$B$9:$D$14,3,FALSE))</f>
        <v/>
      </c>
      <c r="M524" s="98"/>
      <c r="N524" s="98"/>
      <c r="O524" s="241">
        <f t="shared" si="48"/>
        <v>0</v>
      </c>
      <c r="P524" s="7">
        <f t="shared" ref="P524:P544" si="50">IF(E524=5,G524,0)</f>
        <v>0</v>
      </c>
      <c r="Q524" s="7">
        <f t="shared" si="46"/>
        <v>0</v>
      </c>
      <c r="R524" s="7">
        <f t="shared" si="47"/>
        <v>0</v>
      </c>
      <c r="S524" s="7" t="str">
        <f t="shared" si="42"/>
        <v/>
      </c>
      <c r="T524" s="7" t="str">
        <f t="shared" si="41"/>
        <v/>
      </c>
    </row>
    <row r="525" spans="1:20" s="223" customFormat="1" ht="15.95" hidden="1" customHeight="1">
      <c r="A525" s="239" t="s">
        <v>1669</v>
      </c>
      <c r="B525" s="105"/>
      <c r="C525" s="108"/>
      <c r="D525" s="108"/>
      <c r="E525" s="108"/>
      <c r="F525" s="108"/>
      <c r="G525" s="195">
        <f>VLOOKUP(E525,別表３!$B$9:$I$14,6,FALSE)</f>
        <v>0</v>
      </c>
      <c r="H525" s="195">
        <f>VLOOKUP($F525,別表３!$B$9:$I$14,6,FALSE)</f>
        <v>0</v>
      </c>
      <c r="I525" s="195">
        <f>VLOOKUP($F525,別表３!$B$9:$I$14,6,FALSE)</f>
        <v>0</v>
      </c>
      <c r="J525" s="195">
        <f>IF(F525=5,別表２!$E$2,0)</f>
        <v>0</v>
      </c>
      <c r="K525" s="195">
        <f>VLOOKUP($F525,別表３!$B$9:$I$14,4,FALSE)</f>
        <v>0</v>
      </c>
      <c r="L525" s="240" t="str">
        <f>IF(F525="","",VLOOKUP(F525,別表３!$B$9:$D$14,3,FALSE))</f>
        <v/>
      </c>
      <c r="M525" s="98"/>
      <c r="N525" s="98"/>
      <c r="O525" s="241">
        <f t="shared" si="48"/>
        <v>0</v>
      </c>
      <c r="P525" s="7">
        <f t="shared" si="50"/>
        <v>0</v>
      </c>
      <c r="Q525" s="7">
        <f t="shared" si="46"/>
        <v>0</v>
      </c>
      <c r="R525" s="7">
        <f t="shared" si="47"/>
        <v>0</v>
      </c>
      <c r="S525" s="7" t="str">
        <f t="shared" si="42"/>
        <v/>
      </c>
      <c r="T525" s="7" t="str">
        <f t="shared" si="41"/>
        <v/>
      </c>
    </row>
    <row r="526" spans="1:20" s="223" customFormat="1" ht="15.95" hidden="1" customHeight="1">
      <c r="A526" s="239" t="s">
        <v>1670</v>
      </c>
      <c r="B526" s="105"/>
      <c r="C526" s="110"/>
      <c r="D526" s="110"/>
      <c r="E526" s="108"/>
      <c r="F526" s="108"/>
      <c r="G526" s="195">
        <f>VLOOKUP(E526,別表３!$B$9:$I$14,6,FALSE)</f>
        <v>0</v>
      </c>
      <c r="H526" s="195">
        <f>VLOOKUP($F526,別表３!$B$9:$I$14,6,FALSE)</f>
        <v>0</v>
      </c>
      <c r="I526" s="195">
        <f>VLOOKUP($F526,別表３!$B$9:$I$14,6,FALSE)</f>
        <v>0</v>
      </c>
      <c r="J526" s="195">
        <f>IF(F526=5,別表２!$E$2,0)</f>
        <v>0</v>
      </c>
      <c r="K526" s="195">
        <f>VLOOKUP($F526,別表３!$B$9:$I$14,4,FALSE)</f>
        <v>0</v>
      </c>
      <c r="L526" s="240" t="str">
        <f>IF(F526="","",VLOOKUP(F526,別表３!$B$9:$D$14,3,FALSE))</f>
        <v/>
      </c>
      <c r="M526" s="98"/>
      <c r="N526" s="98"/>
      <c r="O526" s="241">
        <f t="shared" si="48"/>
        <v>0</v>
      </c>
      <c r="P526" s="7">
        <f t="shared" si="50"/>
        <v>0</v>
      </c>
      <c r="Q526" s="7">
        <f t="shared" si="46"/>
        <v>0</v>
      </c>
      <c r="R526" s="7">
        <f t="shared" si="47"/>
        <v>0</v>
      </c>
      <c r="S526" s="7" t="str">
        <f t="shared" si="42"/>
        <v/>
      </c>
      <c r="T526" s="7" t="str">
        <f t="shared" si="41"/>
        <v/>
      </c>
    </row>
    <row r="527" spans="1:20" s="223" customFormat="1" ht="15.95" hidden="1" customHeight="1">
      <c r="A527" s="239" t="s">
        <v>1671</v>
      </c>
      <c r="B527" s="105"/>
      <c r="C527" s="108"/>
      <c r="D527" s="108"/>
      <c r="E527" s="108"/>
      <c r="F527" s="108"/>
      <c r="G527" s="195">
        <f>VLOOKUP(E527,別表３!$B$9:$I$14,6,FALSE)</f>
        <v>0</v>
      </c>
      <c r="H527" s="195">
        <f>VLOOKUP($F527,別表３!$B$9:$I$14,6,FALSE)</f>
        <v>0</v>
      </c>
      <c r="I527" s="195">
        <f>VLOOKUP($F527,別表３!$B$9:$I$14,6,FALSE)</f>
        <v>0</v>
      </c>
      <c r="J527" s="195">
        <f>IF(F527=5,別表２!$E$2,0)</f>
        <v>0</v>
      </c>
      <c r="K527" s="195">
        <f>VLOOKUP($F527,別表３!$B$9:$I$14,4,FALSE)</f>
        <v>0</v>
      </c>
      <c r="L527" s="240" t="str">
        <f>IF(F527="","",VLOOKUP(F527,別表３!$B$9:$D$14,3,FALSE))</f>
        <v/>
      </c>
      <c r="M527" s="98"/>
      <c r="N527" s="98"/>
      <c r="O527" s="241">
        <f t="shared" si="48"/>
        <v>0</v>
      </c>
      <c r="P527" s="7">
        <f t="shared" si="50"/>
        <v>0</v>
      </c>
      <c r="Q527" s="7">
        <f t="shared" si="46"/>
        <v>0</v>
      </c>
      <c r="R527" s="7">
        <f t="shared" si="47"/>
        <v>0</v>
      </c>
      <c r="S527" s="7" t="str">
        <f t="shared" si="42"/>
        <v/>
      </c>
      <c r="T527" s="7" t="str">
        <f t="shared" si="41"/>
        <v/>
      </c>
    </row>
    <row r="528" spans="1:20" ht="15.95" hidden="1" customHeight="1">
      <c r="A528" s="239" t="s">
        <v>1672</v>
      </c>
      <c r="B528" s="105"/>
      <c r="C528" s="108"/>
      <c r="D528" s="108"/>
      <c r="E528" s="109"/>
      <c r="F528" s="109"/>
      <c r="G528" s="195">
        <f>VLOOKUP(E528,別表３!$B$9:$I$14,6,FALSE)</f>
        <v>0</v>
      </c>
      <c r="H528" s="195">
        <f>VLOOKUP($F528,別表３!$B$9:$I$14,6,FALSE)</f>
        <v>0</v>
      </c>
      <c r="I528" s="195">
        <f>VLOOKUP($F528,別表３!$B$9:$I$14,6,FALSE)</f>
        <v>0</v>
      </c>
      <c r="J528" s="195">
        <f>IF(F528=5,別表２!$E$2,0)</f>
        <v>0</v>
      </c>
      <c r="K528" s="195">
        <f>VLOOKUP($F528,別表３!$B$9:$I$14,4,FALSE)</f>
        <v>0</v>
      </c>
      <c r="L528" s="240" t="str">
        <f>IF(F528="","",VLOOKUP(F528,別表３!$B$9:$D$14,3,FALSE))</f>
        <v/>
      </c>
      <c r="M528" s="98"/>
      <c r="N528" s="98"/>
      <c r="O528" s="241">
        <f t="shared" si="48"/>
        <v>0</v>
      </c>
      <c r="P528" s="7">
        <f t="shared" si="50"/>
        <v>0</v>
      </c>
      <c r="Q528" s="7">
        <f t="shared" si="46"/>
        <v>0</v>
      </c>
      <c r="R528" s="7">
        <f t="shared" si="47"/>
        <v>0</v>
      </c>
      <c r="S528" s="7" t="str">
        <f t="shared" si="42"/>
        <v/>
      </c>
      <c r="T528" s="7" t="str">
        <f t="shared" si="41"/>
        <v/>
      </c>
    </row>
    <row r="529" spans="1:20" ht="15.95" hidden="1" customHeight="1">
      <c r="A529" s="239" t="s">
        <v>1673</v>
      </c>
      <c r="B529" s="105"/>
      <c r="C529" s="108"/>
      <c r="D529" s="108"/>
      <c r="E529" s="109"/>
      <c r="F529" s="109"/>
      <c r="G529" s="195">
        <f>VLOOKUP(E529,別表３!$B$9:$I$14,6,FALSE)</f>
        <v>0</v>
      </c>
      <c r="H529" s="195">
        <f>VLOOKUP($F529,別表３!$B$9:$I$14,6,FALSE)</f>
        <v>0</v>
      </c>
      <c r="I529" s="195">
        <f>VLOOKUP($F529,別表３!$B$9:$I$14,6,FALSE)</f>
        <v>0</v>
      </c>
      <c r="J529" s="195">
        <f>IF(F529=5,別表２!$E$2,0)</f>
        <v>0</v>
      </c>
      <c r="K529" s="195">
        <f>VLOOKUP($F529,別表３!$B$9:$I$14,4,FALSE)</f>
        <v>0</v>
      </c>
      <c r="L529" s="240" t="str">
        <f>IF(F529="","",VLOOKUP(F529,別表３!$B$9:$D$14,3,FALSE))</f>
        <v/>
      </c>
      <c r="M529" s="98"/>
      <c r="N529" s="98"/>
      <c r="O529" s="241">
        <f t="shared" si="48"/>
        <v>0</v>
      </c>
      <c r="P529" s="7">
        <f t="shared" si="50"/>
        <v>0</v>
      </c>
      <c r="Q529" s="7">
        <f t="shared" si="46"/>
        <v>0</v>
      </c>
      <c r="R529" s="7">
        <f t="shared" si="47"/>
        <v>0</v>
      </c>
      <c r="S529" s="7" t="str">
        <f t="shared" si="42"/>
        <v/>
      </c>
      <c r="T529" s="7" t="str">
        <f t="shared" si="41"/>
        <v/>
      </c>
    </row>
    <row r="530" spans="1:20" ht="15.95" hidden="1" customHeight="1">
      <c r="A530" s="239" t="s">
        <v>1674</v>
      </c>
      <c r="B530" s="105"/>
      <c r="C530" s="108"/>
      <c r="D530" s="108"/>
      <c r="E530" s="109"/>
      <c r="F530" s="109"/>
      <c r="G530" s="195">
        <f>VLOOKUP(E530,別表３!$B$9:$I$14,6,FALSE)</f>
        <v>0</v>
      </c>
      <c r="H530" s="195">
        <f>VLOOKUP($F530,別表３!$B$9:$I$14,6,FALSE)</f>
        <v>0</v>
      </c>
      <c r="I530" s="195">
        <f>VLOOKUP($F530,別表３!$B$9:$I$14,6,FALSE)</f>
        <v>0</v>
      </c>
      <c r="J530" s="195">
        <f>IF(F530=5,別表２!$E$2,0)</f>
        <v>0</v>
      </c>
      <c r="K530" s="195">
        <f>VLOOKUP($F530,別表３!$B$9:$I$14,4,FALSE)</f>
        <v>0</v>
      </c>
      <c r="L530" s="240" t="str">
        <f>IF(F530="","",VLOOKUP(F530,別表３!$B$9:$D$14,3,FALSE))</f>
        <v/>
      </c>
      <c r="M530" s="98"/>
      <c r="N530" s="98"/>
      <c r="O530" s="241">
        <f t="shared" si="48"/>
        <v>0</v>
      </c>
      <c r="P530" s="7">
        <f t="shared" si="50"/>
        <v>0</v>
      </c>
      <c r="Q530" s="7">
        <f t="shared" si="46"/>
        <v>0</v>
      </c>
      <c r="R530" s="7">
        <f t="shared" si="47"/>
        <v>0</v>
      </c>
      <c r="S530" s="7" t="str">
        <f t="shared" si="42"/>
        <v/>
      </c>
      <c r="T530" s="7" t="str">
        <f t="shared" si="41"/>
        <v/>
      </c>
    </row>
    <row r="531" spans="1:20" ht="15.95" hidden="1" customHeight="1">
      <c r="A531" s="239" t="s">
        <v>1675</v>
      </c>
      <c r="B531" s="105"/>
      <c r="C531" s="108"/>
      <c r="D531" s="108"/>
      <c r="E531" s="109"/>
      <c r="F531" s="109"/>
      <c r="G531" s="195">
        <f>VLOOKUP(E531,別表３!$B$9:$I$14,6,FALSE)</f>
        <v>0</v>
      </c>
      <c r="H531" s="195">
        <f>VLOOKUP($F531,別表３!$B$9:$I$14,6,FALSE)</f>
        <v>0</v>
      </c>
      <c r="I531" s="195">
        <f>VLOOKUP($F531,別表３!$B$9:$I$14,6,FALSE)</f>
        <v>0</v>
      </c>
      <c r="J531" s="195">
        <f>IF(F531=5,別表２!$E$2,0)</f>
        <v>0</v>
      </c>
      <c r="K531" s="195">
        <f>VLOOKUP($F531,別表３!$B$9:$I$14,4,FALSE)</f>
        <v>0</v>
      </c>
      <c r="L531" s="240" t="str">
        <f>IF(F531="","",VLOOKUP(F531,別表３!$B$9:$D$14,3,FALSE))</f>
        <v/>
      </c>
      <c r="M531" s="98"/>
      <c r="N531" s="98"/>
      <c r="O531" s="241">
        <f t="shared" si="48"/>
        <v>0</v>
      </c>
      <c r="P531" s="7">
        <f t="shared" si="50"/>
        <v>0</v>
      </c>
      <c r="Q531" s="7">
        <f t="shared" si="46"/>
        <v>0</v>
      </c>
      <c r="R531" s="7">
        <f t="shared" si="47"/>
        <v>0</v>
      </c>
      <c r="S531" s="7" t="str">
        <f t="shared" si="42"/>
        <v/>
      </c>
      <c r="T531" s="7" t="str">
        <f t="shared" si="41"/>
        <v/>
      </c>
    </row>
    <row r="532" spans="1:20" ht="15.95" hidden="1" customHeight="1">
      <c r="A532" s="239" t="s">
        <v>1676</v>
      </c>
      <c r="B532" s="105"/>
      <c r="C532" s="108"/>
      <c r="D532" s="108"/>
      <c r="E532" s="109"/>
      <c r="F532" s="109"/>
      <c r="G532" s="195">
        <f>VLOOKUP(E532,別表３!$B$9:$I$14,6,FALSE)</f>
        <v>0</v>
      </c>
      <c r="H532" s="195">
        <f>VLOOKUP($F532,別表３!$B$9:$I$14,6,FALSE)</f>
        <v>0</v>
      </c>
      <c r="I532" s="195">
        <f>VLOOKUP($F532,別表３!$B$9:$I$14,6,FALSE)</f>
        <v>0</v>
      </c>
      <c r="J532" s="195">
        <f>IF(F532=5,別表２!$E$2,0)</f>
        <v>0</v>
      </c>
      <c r="K532" s="195">
        <f>VLOOKUP($F532,別表３!$B$9:$I$14,4,FALSE)</f>
        <v>0</v>
      </c>
      <c r="L532" s="240" t="str">
        <f>IF(F532="","",VLOOKUP(F532,別表３!$B$9:$D$14,3,FALSE))</f>
        <v/>
      </c>
      <c r="M532" s="98"/>
      <c r="N532" s="98"/>
      <c r="O532" s="241">
        <f t="shared" si="48"/>
        <v>0</v>
      </c>
      <c r="P532" s="7">
        <f t="shared" si="50"/>
        <v>0</v>
      </c>
      <c r="Q532" s="7">
        <f t="shared" si="46"/>
        <v>0</v>
      </c>
      <c r="R532" s="7">
        <f t="shared" si="47"/>
        <v>0</v>
      </c>
      <c r="S532" s="7" t="str">
        <f t="shared" si="42"/>
        <v/>
      </c>
      <c r="T532" s="7" t="str">
        <f t="shared" si="42"/>
        <v/>
      </c>
    </row>
    <row r="533" spans="1:20" ht="15.95" hidden="1" customHeight="1">
      <c r="A533" s="239" t="s">
        <v>1677</v>
      </c>
      <c r="B533" s="105"/>
      <c r="C533" s="108"/>
      <c r="D533" s="108"/>
      <c r="E533" s="109"/>
      <c r="F533" s="109"/>
      <c r="G533" s="195">
        <f>VLOOKUP(E533,別表３!$B$9:$I$14,6,FALSE)</f>
        <v>0</v>
      </c>
      <c r="H533" s="195">
        <f>VLOOKUP($F533,別表３!$B$9:$I$14,6,FALSE)</f>
        <v>0</v>
      </c>
      <c r="I533" s="195">
        <f>VLOOKUP($F533,別表３!$B$9:$I$14,6,FALSE)</f>
        <v>0</v>
      </c>
      <c r="J533" s="195">
        <f>IF(F533=5,別表２!$E$2,0)</f>
        <v>0</v>
      </c>
      <c r="K533" s="195">
        <f>VLOOKUP($F533,別表３!$B$9:$I$14,4,FALSE)</f>
        <v>0</v>
      </c>
      <c r="L533" s="240" t="str">
        <f>IF(F533="","",VLOOKUP(F533,別表３!$B$9:$D$14,3,FALSE))</f>
        <v/>
      </c>
      <c r="M533" s="98"/>
      <c r="N533" s="98"/>
      <c r="O533" s="241">
        <f t="shared" si="48"/>
        <v>0</v>
      </c>
      <c r="P533" s="7">
        <f t="shared" si="50"/>
        <v>0</v>
      </c>
      <c r="Q533" s="7">
        <f t="shared" si="46"/>
        <v>0</v>
      </c>
      <c r="R533" s="7">
        <f t="shared" si="47"/>
        <v>0</v>
      </c>
      <c r="S533" s="7" t="str">
        <f t="shared" ref="S533:T639" si="51">IF(E533="","",VLOOKUP(E533,$U$53:$V$58,2,FALSE))</f>
        <v/>
      </c>
      <c r="T533" s="7" t="str">
        <f t="shared" si="51"/>
        <v/>
      </c>
    </row>
    <row r="534" spans="1:20" ht="15.95" hidden="1" customHeight="1">
      <c r="A534" s="239" t="s">
        <v>1678</v>
      </c>
      <c r="B534" s="105"/>
      <c r="C534" s="109"/>
      <c r="D534" s="109"/>
      <c r="E534" s="109"/>
      <c r="F534" s="109"/>
      <c r="G534" s="195">
        <f>VLOOKUP(E534,別表３!$B$9:$I$14,6,FALSE)</f>
        <v>0</v>
      </c>
      <c r="H534" s="195">
        <f>VLOOKUP($F534,別表３!$B$9:$I$14,6,FALSE)</f>
        <v>0</v>
      </c>
      <c r="I534" s="195">
        <f>VLOOKUP($F534,別表３!$B$9:$I$14,6,FALSE)</f>
        <v>0</v>
      </c>
      <c r="J534" s="195">
        <f>IF(F534=5,別表２!$E$2,0)</f>
        <v>0</v>
      </c>
      <c r="K534" s="195">
        <f>VLOOKUP($F534,別表３!$B$9:$I$14,4,FALSE)</f>
        <v>0</v>
      </c>
      <c r="L534" s="240" t="str">
        <f>IF(F534="","",VLOOKUP(F534,別表３!$B$9:$D$14,3,FALSE))</f>
        <v/>
      </c>
      <c r="M534" s="98"/>
      <c r="N534" s="98"/>
      <c r="O534" s="241">
        <f t="shared" si="48"/>
        <v>0</v>
      </c>
      <c r="P534" s="7">
        <f t="shared" si="50"/>
        <v>0</v>
      </c>
      <c r="Q534" s="7">
        <f t="shared" si="46"/>
        <v>0</v>
      </c>
      <c r="R534" s="7">
        <f t="shared" si="47"/>
        <v>0</v>
      </c>
      <c r="S534" s="7" t="str">
        <f t="shared" si="51"/>
        <v/>
      </c>
      <c r="T534" s="7" t="str">
        <f t="shared" si="51"/>
        <v/>
      </c>
    </row>
    <row r="535" spans="1:20" ht="15.95" hidden="1" customHeight="1">
      <c r="A535" s="239" t="s">
        <v>1679</v>
      </c>
      <c r="B535" s="105"/>
      <c r="C535" s="109"/>
      <c r="D535" s="109"/>
      <c r="E535" s="109"/>
      <c r="F535" s="109"/>
      <c r="G535" s="195">
        <f>VLOOKUP(E535,別表３!$B$9:$I$14,6,FALSE)</f>
        <v>0</v>
      </c>
      <c r="H535" s="195">
        <f>VLOOKUP($F535,別表３!$B$9:$I$14,6,FALSE)</f>
        <v>0</v>
      </c>
      <c r="I535" s="195">
        <f>VLOOKUP($F535,別表３!$B$9:$I$14,6,FALSE)</f>
        <v>0</v>
      </c>
      <c r="J535" s="195">
        <f>IF(F535=5,別表２!$E$2,0)</f>
        <v>0</v>
      </c>
      <c r="K535" s="195">
        <f>VLOOKUP($F535,別表３!$B$9:$I$14,4,FALSE)</f>
        <v>0</v>
      </c>
      <c r="L535" s="240" t="str">
        <f>IF(F535="","",VLOOKUP(F535,別表３!$B$9:$D$14,3,FALSE))</f>
        <v/>
      </c>
      <c r="M535" s="98"/>
      <c r="N535" s="98"/>
      <c r="O535" s="241">
        <f t="shared" si="48"/>
        <v>0</v>
      </c>
      <c r="P535" s="7">
        <f t="shared" si="50"/>
        <v>0</v>
      </c>
      <c r="Q535" s="7">
        <f t="shared" si="46"/>
        <v>0</v>
      </c>
      <c r="R535" s="7">
        <f t="shared" si="47"/>
        <v>0</v>
      </c>
      <c r="S535" s="7" t="str">
        <f t="shared" si="51"/>
        <v/>
      </c>
      <c r="T535" s="7" t="str">
        <f t="shared" si="51"/>
        <v/>
      </c>
    </row>
    <row r="536" spans="1:20" ht="15.95" hidden="1" customHeight="1">
      <c r="A536" s="239" t="s">
        <v>1680</v>
      </c>
      <c r="B536" s="105"/>
      <c r="C536" s="109"/>
      <c r="D536" s="109"/>
      <c r="E536" s="109"/>
      <c r="F536" s="109"/>
      <c r="G536" s="195">
        <f>VLOOKUP(E536,別表３!$B$9:$I$14,6,FALSE)</f>
        <v>0</v>
      </c>
      <c r="H536" s="195">
        <f>VLOOKUP($F536,別表３!$B$9:$I$14,6,FALSE)</f>
        <v>0</v>
      </c>
      <c r="I536" s="195">
        <f>VLOOKUP($F536,別表３!$B$9:$I$14,6,FALSE)</f>
        <v>0</v>
      </c>
      <c r="J536" s="195">
        <f>IF(F536=5,別表２!$E$2,0)</f>
        <v>0</v>
      </c>
      <c r="K536" s="195">
        <f>VLOOKUP($F536,別表３!$B$9:$I$14,4,FALSE)</f>
        <v>0</v>
      </c>
      <c r="L536" s="240" t="str">
        <f>IF(F536="","",VLOOKUP(F536,別表３!$B$9:$D$14,3,FALSE))</f>
        <v/>
      </c>
      <c r="M536" s="98"/>
      <c r="N536" s="98"/>
      <c r="O536" s="241">
        <f t="shared" si="48"/>
        <v>0</v>
      </c>
      <c r="P536" s="7">
        <f t="shared" si="50"/>
        <v>0</v>
      </c>
      <c r="Q536" s="7">
        <f t="shared" si="46"/>
        <v>0</v>
      </c>
      <c r="R536" s="7">
        <f t="shared" si="47"/>
        <v>0</v>
      </c>
      <c r="S536" s="7" t="str">
        <f t="shared" si="51"/>
        <v/>
      </c>
      <c r="T536" s="7" t="str">
        <f t="shared" si="51"/>
        <v/>
      </c>
    </row>
    <row r="537" spans="1:20" ht="15.95" hidden="1" customHeight="1">
      <c r="A537" s="239" t="s">
        <v>1681</v>
      </c>
      <c r="B537" s="105"/>
      <c r="C537" s="109"/>
      <c r="D537" s="109"/>
      <c r="E537" s="109"/>
      <c r="F537" s="109"/>
      <c r="G537" s="195">
        <f>VLOOKUP(E537,別表３!$B$9:$I$14,6,FALSE)</f>
        <v>0</v>
      </c>
      <c r="H537" s="195">
        <f>VLOOKUP($F537,別表３!$B$9:$I$14,6,FALSE)</f>
        <v>0</v>
      </c>
      <c r="I537" s="195">
        <f>VLOOKUP($F537,別表３!$B$9:$I$14,6,FALSE)</f>
        <v>0</v>
      </c>
      <c r="J537" s="195">
        <f>IF(F537=5,別表２!$E$2,0)</f>
        <v>0</v>
      </c>
      <c r="K537" s="195">
        <f>VLOOKUP($F537,別表３!$B$9:$I$14,4,FALSE)</f>
        <v>0</v>
      </c>
      <c r="L537" s="240" t="str">
        <f>IF(F537="","",VLOOKUP(F537,別表３!$B$9:$D$14,3,FALSE))</f>
        <v/>
      </c>
      <c r="M537" s="98"/>
      <c r="N537" s="98"/>
      <c r="O537" s="241">
        <f t="shared" si="48"/>
        <v>0</v>
      </c>
      <c r="P537" s="7">
        <f t="shared" si="50"/>
        <v>0</v>
      </c>
      <c r="Q537" s="7">
        <f t="shared" si="46"/>
        <v>0</v>
      </c>
      <c r="R537" s="7">
        <f t="shared" si="47"/>
        <v>0</v>
      </c>
      <c r="S537" s="7" t="str">
        <f t="shared" si="51"/>
        <v/>
      </c>
      <c r="T537" s="7" t="str">
        <f t="shared" si="51"/>
        <v/>
      </c>
    </row>
    <row r="538" spans="1:20" ht="15.95" hidden="1" customHeight="1">
      <c r="A538" s="239" t="s">
        <v>1682</v>
      </c>
      <c r="B538" s="105"/>
      <c r="C538" s="109"/>
      <c r="D538" s="109"/>
      <c r="E538" s="109"/>
      <c r="F538" s="109"/>
      <c r="G538" s="195">
        <f>VLOOKUP(E538,別表３!$B$9:$I$14,6,FALSE)</f>
        <v>0</v>
      </c>
      <c r="H538" s="195">
        <f>VLOOKUP($F538,別表３!$B$9:$I$14,6,FALSE)</f>
        <v>0</v>
      </c>
      <c r="I538" s="195">
        <f>VLOOKUP($F538,別表３!$B$9:$I$14,6,FALSE)</f>
        <v>0</v>
      </c>
      <c r="J538" s="195">
        <f>IF(F538=5,別表２!$E$2,0)</f>
        <v>0</v>
      </c>
      <c r="K538" s="195">
        <f>VLOOKUP($F538,別表３!$B$9:$I$14,4,FALSE)</f>
        <v>0</v>
      </c>
      <c r="L538" s="240" t="str">
        <f>IF(F538="","",VLOOKUP(F538,別表３!$B$9:$D$14,3,FALSE))</f>
        <v/>
      </c>
      <c r="M538" s="98"/>
      <c r="N538" s="98"/>
      <c r="O538" s="241">
        <f t="shared" si="48"/>
        <v>0</v>
      </c>
      <c r="P538" s="7">
        <f t="shared" si="50"/>
        <v>0</v>
      </c>
      <c r="Q538" s="7">
        <f t="shared" si="46"/>
        <v>0</v>
      </c>
      <c r="R538" s="7">
        <f t="shared" si="47"/>
        <v>0</v>
      </c>
      <c r="S538" s="7" t="str">
        <f t="shared" si="51"/>
        <v/>
      </c>
      <c r="T538" s="7" t="str">
        <f t="shared" si="51"/>
        <v/>
      </c>
    </row>
    <row r="539" spans="1:20" ht="15.95" hidden="1" customHeight="1">
      <c r="A539" s="239" t="s">
        <v>1683</v>
      </c>
      <c r="B539" s="105"/>
      <c r="C539" s="108"/>
      <c r="D539" s="108"/>
      <c r="E539" s="109"/>
      <c r="F539" s="109"/>
      <c r="G539" s="195">
        <f>VLOOKUP(E539,別表３!$B$9:$I$14,6,FALSE)</f>
        <v>0</v>
      </c>
      <c r="H539" s="195">
        <f>VLOOKUP($F539,別表３!$B$9:$I$14,6,FALSE)</f>
        <v>0</v>
      </c>
      <c r="I539" s="195">
        <f>VLOOKUP($F539,別表３!$B$9:$I$14,6,FALSE)</f>
        <v>0</v>
      </c>
      <c r="J539" s="195">
        <f>IF(F539=5,別表２!$E$2,0)</f>
        <v>0</v>
      </c>
      <c r="K539" s="195">
        <f>VLOOKUP($F539,別表３!$B$9:$I$14,4,FALSE)</f>
        <v>0</v>
      </c>
      <c r="L539" s="240" t="str">
        <f>IF(F539="","",VLOOKUP(F539,別表３!$B$9:$D$14,3,FALSE))</f>
        <v/>
      </c>
      <c r="M539" s="98"/>
      <c r="N539" s="98"/>
      <c r="O539" s="241">
        <f t="shared" si="48"/>
        <v>0</v>
      </c>
      <c r="P539" s="7">
        <f t="shared" si="50"/>
        <v>0</v>
      </c>
      <c r="Q539" s="7">
        <f t="shared" si="46"/>
        <v>0</v>
      </c>
      <c r="R539" s="7">
        <f t="shared" si="47"/>
        <v>0</v>
      </c>
      <c r="S539" s="7" t="str">
        <f t="shared" si="51"/>
        <v/>
      </c>
      <c r="T539" s="7" t="str">
        <f t="shared" si="51"/>
        <v/>
      </c>
    </row>
    <row r="540" spans="1:20" ht="15.95" hidden="1" customHeight="1">
      <c r="A540" s="239" t="s">
        <v>1684</v>
      </c>
      <c r="B540" s="105"/>
      <c r="C540" s="108"/>
      <c r="D540" s="108"/>
      <c r="E540" s="109"/>
      <c r="F540" s="109"/>
      <c r="G540" s="195">
        <f>VLOOKUP(E540,別表３!$B$9:$I$14,6,FALSE)</f>
        <v>0</v>
      </c>
      <c r="H540" s="195">
        <f>VLOOKUP($F540,別表３!$B$9:$I$14,6,FALSE)</f>
        <v>0</v>
      </c>
      <c r="I540" s="195">
        <f>VLOOKUP($F540,別表３!$B$9:$I$14,6,FALSE)</f>
        <v>0</v>
      </c>
      <c r="J540" s="195">
        <f>IF(F540=5,別表２!$E$2,0)</f>
        <v>0</v>
      </c>
      <c r="K540" s="195">
        <f>VLOOKUP($F540,別表３!$B$9:$I$14,4,FALSE)</f>
        <v>0</v>
      </c>
      <c r="L540" s="240" t="str">
        <f>IF(F540="","",VLOOKUP(F540,別表３!$B$9:$D$14,3,FALSE))</f>
        <v/>
      </c>
      <c r="M540" s="98"/>
      <c r="N540" s="98"/>
      <c r="O540" s="241">
        <f t="shared" si="48"/>
        <v>0</v>
      </c>
      <c r="P540" s="7">
        <f t="shared" si="50"/>
        <v>0</v>
      </c>
      <c r="Q540" s="7">
        <f t="shared" si="46"/>
        <v>0</v>
      </c>
      <c r="R540" s="7">
        <f t="shared" si="47"/>
        <v>0</v>
      </c>
      <c r="S540" s="7" t="str">
        <f t="shared" si="51"/>
        <v/>
      </c>
      <c r="T540" s="7" t="str">
        <f t="shared" si="51"/>
        <v/>
      </c>
    </row>
    <row r="541" spans="1:20" ht="15.95" hidden="1" customHeight="1">
      <c r="A541" s="239" t="s">
        <v>1685</v>
      </c>
      <c r="B541" s="105"/>
      <c r="C541" s="108"/>
      <c r="D541" s="108"/>
      <c r="E541" s="109"/>
      <c r="F541" s="109"/>
      <c r="G541" s="195">
        <f>VLOOKUP(E541,別表３!$B$9:$I$14,6,FALSE)</f>
        <v>0</v>
      </c>
      <c r="H541" s="195">
        <f>VLOOKUP($F541,別表３!$B$9:$I$14,6,FALSE)</f>
        <v>0</v>
      </c>
      <c r="I541" s="195">
        <f>VLOOKUP($F541,別表３!$B$9:$I$14,6,FALSE)</f>
        <v>0</v>
      </c>
      <c r="J541" s="195">
        <f>IF(F541=5,別表２!$E$2,0)</f>
        <v>0</v>
      </c>
      <c r="K541" s="195">
        <f>VLOOKUP($F541,別表３!$B$9:$I$14,4,FALSE)</f>
        <v>0</v>
      </c>
      <c r="L541" s="240" t="str">
        <f>IF(F541="","",VLOOKUP(F541,別表３!$B$9:$D$14,3,FALSE))</f>
        <v/>
      </c>
      <c r="M541" s="98"/>
      <c r="N541" s="98"/>
      <c r="O541" s="241">
        <f t="shared" si="48"/>
        <v>0</v>
      </c>
      <c r="P541" s="7">
        <f t="shared" si="50"/>
        <v>0</v>
      </c>
      <c r="Q541" s="7">
        <f t="shared" si="46"/>
        <v>0</v>
      </c>
      <c r="R541" s="7">
        <f t="shared" si="47"/>
        <v>0</v>
      </c>
      <c r="S541" s="7" t="str">
        <f t="shared" si="51"/>
        <v/>
      </c>
      <c r="T541" s="7" t="str">
        <f t="shared" si="51"/>
        <v/>
      </c>
    </row>
    <row r="542" spans="1:20" ht="15.95" hidden="1" customHeight="1">
      <c r="A542" s="239" t="s">
        <v>1686</v>
      </c>
      <c r="B542" s="105"/>
      <c r="C542" s="108"/>
      <c r="D542" s="108"/>
      <c r="E542" s="109"/>
      <c r="F542" s="109"/>
      <c r="G542" s="195">
        <f>VLOOKUP(E542,別表３!$B$9:$I$14,6,FALSE)</f>
        <v>0</v>
      </c>
      <c r="H542" s="195">
        <f>VLOOKUP($F542,別表３!$B$9:$I$14,6,FALSE)</f>
        <v>0</v>
      </c>
      <c r="I542" s="195">
        <f>VLOOKUP($F542,別表３!$B$9:$I$14,6,FALSE)</f>
        <v>0</v>
      </c>
      <c r="J542" s="195">
        <f>IF(F542=5,別表２!$E$2,0)</f>
        <v>0</v>
      </c>
      <c r="K542" s="195">
        <f>VLOOKUP($F542,別表３!$B$9:$I$14,4,FALSE)</f>
        <v>0</v>
      </c>
      <c r="L542" s="240" t="str">
        <f>IF(F542="","",VLOOKUP(F542,別表３!$B$9:$D$14,3,FALSE))</f>
        <v/>
      </c>
      <c r="M542" s="98"/>
      <c r="N542" s="98"/>
      <c r="O542" s="241">
        <f t="shared" si="48"/>
        <v>0</v>
      </c>
      <c r="P542" s="7">
        <f t="shared" si="50"/>
        <v>0</v>
      </c>
      <c r="Q542" s="7">
        <f t="shared" si="46"/>
        <v>0</v>
      </c>
      <c r="R542" s="7">
        <f t="shared" si="47"/>
        <v>0</v>
      </c>
      <c r="S542" s="7" t="str">
        <f t="shared" si="51"/>
        <v/>
      </c>
      <c r="T542" s="7" t="str">
        <f t="shared" si="51"/>
        <v/>
      </c>
    </row>
    <row r="543" spans="1:20" ht="15.95" hidden="1" customHeight="1">
      <c r="A543" s="239" t="s">
        <v>1687</v>
      </c>
      <c r="B543" s="105"/>
      <c r="C543" s="108"/>
      <c r="D543" s="108"/>
      <c r="E543" s="109"/>
      <c r="F543" s="109"/>
      <c r="G543" s="195">
        <f>VLOOKUP(E543,別表３!$B$9:$I$14,6,FALSE)</f>
        <v>0</v>
      </c>
      <c r="H543" s="195">
        <f>VLOOKUP($F543,別表３!$B$9:$I$14,6,FALSE)</f>
        <v>0</v>
      </c>
      <c r="I543" s="195">
        <f>VLOOKUP($F543,別表３!$B$9:$I$14,6,FALSE)</f>
        <v>0</v>
      </c>
      <c r="J543" s="195">
        <f>IF(F543=5,別表２!$E$2,0)</f>
        <v>0</v>
      </c>
      <c r="K543" s="195">
        <f>VLOOKUP($F543,別表３!$B$9:$I$14,4,FALSE)</f>
        <v>0</v>
      </c>
      <c r="L543" s="240" t="str">
        <f>IF(F543="","",VLOOKUP(F543,別表３!$B$9:$D$14,3,FALSE))</f>
        <v/>
      </c>
      <c r="M543" s="98"/>
      <c r="N543" s="98"/>
      <c r="O543" s="241">
        <f t="shared" si="48"/>
        <v>0</v>
      </c>
      <c r="P543" s="7">
        <f t="shared" si="50"/>
        <v>0</v>
      </c>
      <c r="Q543" s="7">
        <f t="shared" si="46"/>
        <v>0</v>
      </c>
      <c r="R543" s="7">
        <f t="shared" si="47"/>
        <v>0</v>
      </c>
      <c r="S543" s="7" t="str">
        <f t="shared" si="51"/>
        <v/>
      </c>
      <c r="T543" s="7" t="str">
        <f t="shared" si="51"/>
        <v/>
      </c>
    </row>
    <row r="544" spans="1:20" ht="15.95" hidden="1" customHeight="1">
      <c r="A544" s="239" t="s">
        <v>1688</v>
      </c>
      <c r="B544" s="105"/>
      <c r="C544" s="108"/>
      <c r="D544" s="108"/>
      <c r="E544" s="109"/>
      <c r="F544" s="109"/>
      <c r="G544" s="195">
        <f>VLOOKUP(E544,別表３!$B$9:$I$14,6,FALSE)</f>
        <v>0</v>
      </c>
      <c r="H544" s="195">
        <f>VLOOKUP($F544,別表３!$B$9:$I$14,6,FALSE)</f>
        <v>0</v>
      </c>
      <c r="I544" s="195">
        <f>VLOOKUP($F544,別表３!$B$9:$I$14,6,FALSE)</f>
        <v>0</v>
      </c>
      <c r="J544" s="195">
        <f>IF(F544=5,別表２!$E$2,0)</f>
        <v>0</v>
      </c>
      <c r="K544" s="195">
        <f>VLOOKUP($F544,別表３!$B$9:$I$14,4,FALSE)</f>
        <v>0</v>
      </c>
      <c r="L544" s="240" t="str">
        <f>IF(F544="","",VLOOKUP(F544,別表３!$B$9:$D$14,3,FALSE))</f>
        <v/>
      </c>
      <c r="M544" s="98"/>
      <c r="N544" s="98"/>
      <c r="O544" s="241">
        <f t="shared" si="48"/>
        <v>0</v>
      </c>
      <c r="P544" s="7">
        <f t="shared" si="50"/>
        <v>0</v>
      </c>
      <c r="Q544" s="7">
        <f t="shared" si="46"/>
        <v>0</v>
      </c>
      <c r="R544" s="7">
        <f t="shared" si="47"/>
        <v>0</v>
      </c>
      <c r="S544" s="7" t="str">
        <f t="shared" si="51"/>
        <v/>
      </c>
      <c r="T544" s="7" t="str">
        <f t="shared" si="51"/>
        <v/>
      </c>
    </row>
    <row r="545" spans="1:20" ht="15.95" hidden="1" customHeight="1">
      <c r="A545" s="239" t="s">
        <v>1689</v>
      </c>
      <c r="B545" s="105"/>
      <c r="C545" s="108"/>
      <c r="D545" s="108"/>
      <c r="E545" s="109"/>
      <c r="F545" s="109"/>
      <c r="G545" s="195">
        <f>VLOOKUP(E545,別表３!$B$9:$I$14,6,FALSE)</f>
        <v>0</v>
      </c>
      <c r="H545" s="195">
        <f>VLOOKUP($F545,別表３!$B$9:$I$14,6,FALSE)</f>
        <v>0</v>
      </c>
      <c r="I545" s="195">
        <f>VLOOKUP($F545,別表３!$B$9:$I$14,6,FALSE)</f>
        <v>0</v>
      </c>
      <c r="J545" s="195">
        <f>IF(F545=5,別表２!$E$2,0)</f>
        <v>0</v>
      </c>
      <c r="K545" s="195">
        <f>VLOOKUP($F545,別表３!$B$9:$I$14,4,FALSE)</f>
        <v>0</v>
      </c>
      <c r="L545" s="240" t="str">
        <f>IF(F545="","",VLOOKUP(F545,別表３!$B$9:$D$14,3,FALSE))</f>
        <v/>
      </c>
      <c r="M545" s="98"/>
      <c r="N545" s="98"/>
      <c r="O545" s="241">
        <f t="shared" si="48"/>
        <v>0</v>
      </c>
      <c r="P545" s="7">
        <f>IF(E545=5,G545,0)</f>
        <v>0</v>
      </c>
      <c r="Q545" s="7">
        <f t="shared" si="46"/>
        <v>0</v>
      </c>
      <c r="R545" s="7">
        <f t="shared" si="47"/>
        <v>0</v>
      </c>
      <c r="S545" s="7" t="str">
        <f t="shared" si="51"/>
        <v/>
      </c>
      <c r="T545" s="7" t="str">
        <f t="shared" si="51"/>
        <v/>
      </c>
    </row>
    <row r="546" spans="1:20" s="223" customFormat="1" ht="15.95" hidden="1" customHeight="1">
      <c r="A546" s="239" t="s">
        <v>1690</v>
      </c>
      <c r="B546" s="105"/>
      <c r="C546" s="108"/>
      <c r="D546" s="108"/>
      <c r="E546" s="108"/>
      <c r="F546" s="108"/>
      <c r="G546" s="195">
        <f>VLOOKUP(E546,別表３!$B$9:$I$14,6,FALSE)</f>
        <v>0</v>
      </c>
      <c r="H546" s="195">
        <f>VLOOKUP($F546,別表３!$B$9:$I$14,6,FALSE)</f>
        <v>0</v>
      </c>
      <c r="I546" s="195">
        <f>VLOOKUP($F546,別表３!$B$9:$I$14,6,FALSE)</f>
        <v>0</v>
      </c>
      <c r="J546" s="195">
        <f>IF(F546=5,別表２!$E$2,0)</f>
        <v>0</v>
      </c>
      <c r="K546" s="195">
        <f>VLOOKUP($F546,別表３!$B$9:$I$14,4,FALSE)</f>
        <v>0</v>
      </c>
      <c r="L546" s="240" t="str">
        <f>IF(F546="","",VLOOKUP(F546,別表３!$B$9:$D$14,3,FALSE))</f>
        <v/>
      </c>
      <c r="M546" s="98"/>
      <c r="N546" s="98"/>
      <c r="O546" s="241">
        <f t="shared" si="48"/>
        <v>0</v>
      </c>
      <c r="P546" s="7">
        <f t="shared" ref="P546:P566" si="52">IF(E546=5,G546,0)</f>
        <v>0</v>
      </c>
      <c r="Q546" s="7">
        <f t="shared" si="46"/>
        <v>0</v>
      </c>
      <c r="R546" s="7">
        <f t="shared" si="47"/>
        <v>0</v>
      </c>
      <c r="S546" s="7" t="str">
        <f t="shared" si="51"/>
        <v/>
      </c>
      <c r="T546" s="7" t="str">
        <f t="shared" si="51"/>
        <v/>
      </c>
    </row>
    <row r="547" spans="1:20" s="223" customFormat="1" ht="15.95" hidden="1" customHeight="1">
      <c r="A547" s="239" t="s">
        <v>1691</v>
      </c>
      <c r="B547" s="105"/>
      <c r="C547" s="108"/>
      <c r="D547" s="108"/>
      <c r="E547" s="108"/>
      <c r="F547" s="108"/>
      <c r="G547" s="195">
        <f>VLOOKUP(E547,別表３!$B$9:$I$14,6,FALSE)</f>
        <v>0</v>
      </c>
      <c r="H547" s="195">
        <f>VLOOKUP($F547,別表３!$B$9:$I$14,6,FALSE)</f>
        <v>0</v>
      </c>
      <c r="I547" s="195">
        <f>VLOOKUP($F547,別表３!$B$9:$I$14,6,FALSE)</f>
        <v>0</v>
      </c>
      <c r="J547" s="195">
        <f>IF(F547=5,別表２!$E$2,0)</f>
        <v>0</v>
      </c>
      <c r="K547" s="195">
        <f>VLOOKUP($F547,別表３!$B$9:$I$14,4,FALSE)</f>
        <v>0</v>
      </c>
      <c r="L547" s="240" t="str">
        <f>IF(F547="","",VLOOKUP(F547,別表３!$B$9:$D$14,3,FALSE))</f>
        <v/>
      </c>
      <c r="M547" s="98"/>
      <c r="N547" s="98"/>
      <c r="O547" s="241">
        <f t="shared" si="48"/>
        <v>0</v>
      </c>
      <c r="P547" s="7">
        <f t="shared" si="52"/>
        <v>0</v>
      </c>
      <c r="Q547" s="7">
        <f t="shared" si="46"/>
        <v>0</v>
      </c>
      <c r="R547" s="7">
        <f t="shared" si="47"/>
        <v>0</v>
      </c>
      <c r="S547" s="7" t="str">
        <f t="shared" si="51"/>
        <v/>
      </c>
      <c r="T547" s="7" t="str">
        <f t="shared" si="51"/>
        <v/>
      </c>
    </row>
    <row r="548" spans="1:20" s="223" customFormat="1" ht="15.95" hidden="1" customHeight="1">
      <c r="A548" s="239" t="s">
        <v>1692</v>
      </c>
      <c r="B548" s="105"/>
      <c r="C548" s="110"/>
      <c r="D548" s="110"/>
      <c r="E548" s="108"/>
      <c r="F548" s="108"/>
      <c r="G548" s="195">
        <f>VLOOKUP(E548,別表３!$B$9:$I$14,6,FALSE)</f>
        <v>0</v>
      </c>
      <c r="H548" s="195">
        <f>VLOOKUP($F548,別表３!$B$9:$I$14,6,FALSE)</f>
        <v>0</v>
      </c>
      <c r="I548" s="195">
        <f>VLOOKUP($F548,別表３!$B$9:$I$14,6,FALSE)</f>
        <v>0</v>
      </c>
      <c r="J548" s="195">
        <f>IF(F548=5,別表２!$E$2,0)</f>
        <v>0</v>
      </c>
      <c r="K548" s="195">
        <f>VLOOKUP($F548,別表３!$B$9:$I$14,4,FALSE)</f>
        <v>0</v>
      </c>
      <c r="L548" s="240" t="str">
        <f>IF(F548="","",VLOOKUP(F548,別表３!$B$9:$D$14,3,FALSE))</f>
        <v/>
      </c>
      <c r="M548" s="98"/>
      <c r="N548" s="98"/>
      <c r="O548" s="241">
        <f t="shared" si="48"/>
        <v>0</v>
      </c>
      <c r="P548" s="7">
        <f t="shared" si="52"/>
        <v>0</v>
      </c>
      <c r="Q548" s="7">
        <f t="shared" si="46"/>
        <v>0</v>
      </c>
      <c r="R548" s="7">
        <f t="shared" si="47"/>
        <v>0</v>
      </c>
      <c r="S548" s="7" t="str">
        <f t="shared" si="51"/>
        <v/>
      </c>
      <c r="T548" s="7" t="str">
        <f t="shared" si="51"/>
        <v/>
      </c>
    </row>
    <row r="549" spans="1:20" s="223" customFormat="1" ht="15.95" hidden="1" customHeight="1">
      <c r="A549" s="239" t="s">
        <v>1693</v>
      </c>
      <c r="B549" s="105"/>
      <c r="C549" s="108"/>
      <c r="D549" s="108"/>
      <c r="E549" s="108"/>
      <c r="F549" s="108"/>
      <c r="G549" s="195">
        <f>VLOOKUP(E549,別表３!$B$9:$I$14,6,FALSE)</f>
        <v>0</v>
      </c>
      <c r="H549" s="195">
        <f>VLOOKUP($F549,別表３!$B$9:$I$14,6,FALSE)</f>
        <v>0</v>
      </c>
      <c r="I549" s="195">
        <f>VLOOKUP($F549,別表３!$B$9:$I$14,6,FALSE)</f>
        <v>0</v>
      </c>
      <c r="J549" s="195">
        <f>IF(F549=5,別表２!$E$2,0)</f>
        <v>0</v>
      </c>
      <c r="K549" s="195">
        <f>VLOOKUP($F549,別表３!$B$9:$I$14,4,FALSE)</f>
        <v>0</v>
      </c>
      <c r="L549" s="240" t="str">
        <f>IF(F549="","",VLOOKUP(F549,別表３!$B$9:$D$14,3,FALSE))</f>
        <v/>
      </c>
      <c r="M549" s="98"/>
      <c r="N549" s="98"/>
      <c r="O549" s="241">
        <f t="shared" si="48"/>
        <v>0</v>
      </c>
      <c r="P549" s="7">
        <f t="shared" si="52"/>
        <v>0</v>
      </c>
      <c r="Q549" s="7">
        <f t="shared" si="46"/>
        <v>0</v>
      </c>
      <c r="R549" s="7">
        <f t="shared" si="47"/>
        <v>0</v>
      </c>
      <c r="S549" s="7" t="str">
        <f t="shared" si="51"/>
        <v/>
      </c>
      <c r="T549" s="7" t="str">
        <f t="shared" si="51"/>
        <v/>
      </c>
    </row>
    <row r="550" spans="1:20" ht="15.95" hidden="1" customHeight="1">
      <c r="A550" s="239" t="s">
        <v>1694</v>
      </c>
      <c r="B550" s="105"/>
      <c r="C550" s="108"/>
      <c r="D550" s="108"/>
      <c r="E550" s="109"/>
      <c r="F550" s="109"/>
      <c r="G550" s="195">
        <f>VLOOKUP(E550,別表３!$B$9:$I$14,6,FALSE)</f>
        <v>0</v>
      </c>
      <c r="H550" s="195">
        <f>VLOOKUP($F550,別表３!$B$9:$I$14,6,FALSE)</f>
        <v>0</v>
      </c>
      <c r="I550" s="195">
        <f>VLOOKUP($F550,別表３!$B$9:$I$14,6,FALSE)</f>
        <v>0</v>
      </c>
      <c r="J550" s="195">
        <f>IF(F550=5,別表２!$E$2,0)</f>
        <v>0</v>
      </c>
      <c r="K550" s="195">
        <f>VLOOKUP($F550,別表３!$B$9:$I$14,4,FALSE)</f>
        <v>0</v>
      </c>
      <c r="L550" s="240" t="str">
        <f>IF(F550="","",VLOOKUP(F550,別表３!$B$9:$D$14,3,FALSE))</f>
        <v/>
      </c>
      <c r="M550" s="98"/>
      <c r="N550" s="98"/>
      <c r="O550" s="241">
        <f t="shared" si="48"/>
        <v>0</v>
      </c>
      <c r="P550" s="7">
        <f t="shared" si="52"/>
        <v>0</v>
      </c>
      <c r="Q550" s="7">
        <f t="shared" si="46"/>
        <v>0</v>
      </c>
      <c r="R550" s="7">
        <f t="shared" si="47"/>
        <v>0</v>
      </c>
      <c r="S550" s="7" t="str">
        <f t="shared" si="51"/>
        <v/>
      </c>
      <c r="T550" s="7" t="str">
        <f t="shared" si="51"/>
        <v/>
      </c>
    </row>
    <row r="551" spans="1:20" ht="15.95" hidden="1" customHeight="1">
      <c r="A551" s="239" t="s">
        <v>1695</v>
      </c>
      <c r="B551" s="105"/>
      <c r="C551" s="108"/>
      <c r="D551" s="108"/>
      <c r="E551" s="109"/>
      <c r="F551" s="109"/>
      <c r="G551" s="195">
        <f>VLOOKUP(E551,別表３!$B$9:$I$14,6,FALSE)</f>
        <v>0</v>
      </c>
      <c r="H551" s="195">
        <f>VLOOKUP($F551,別表３!$B$9:$I$14,6,FALSE)</f>
        <v>0</v>
      </c>
      <c r="I551" s="195">
        <f>VLOOKUP($F551,別表３!$B$9:$I$14,6,FALSE)</f>
        <v>0</v>
      </c>
      <c r="J551" s="195">
        <f>IF(F551=5,別表２!$E$2,0)</f>
        <v>0</v>
      </c>
      <c r="K551" s="195">
        <f>VLOOKUP($F551,別表３!$B$9:$I$14,4,FALSE)</f>
        <v>0</v>
      </c>
      <c r="L551" s="240" t="str">
        <f>IF(F551="","",VLOOKUP(F551,別表３!$B$9:$D$14,3,FALSE))</f>
        <v/>
      </c>
      <c r="M551" s="98"/>
      <c r="N551" s="98"/>
      <c r="O551" s="241">
        <f t="shared" si="48"/>
        <v>0</v>
      </c>
      <c r="P551" s="7">
        <f t="shared" si="52"/>
        <v>0</v>
      </c>
      <c r="Q551" s="7">
        <f t="shared" si="46"/>
        <v>0</v>
      </c>
      <c r="R551" s="7">
        <f t="shared" si="47"/>
        <v>0</v>
      </c>
      <c r="S551" s="7" t="str">
        <f t="shared" si="51"/>
        <v/>
      </c>
      <c r="T551" s="7" t="str">
        <f t="shared" si="51"/>
        <v/>
      </c>
    </row>
    <row r="552" spans="1:20" ht="15.95" hidden="1" customHeight="1">
      <c r="A552" s="239" t="s">
        <v>1696</v>
      </c>
      <c r="B552" s="105"/>
      <c r="C552" s="108"/>
      <c r="D552" s="108"/>
      <c r="E552" s="109"/>
      <c r="F552" s="109"/>
      <c r="G552" s="195">
        <f>VLOOKUP(E552,別表３!$B$9:$I$14,6,FALSE)</f>
        <v>0</v>
      </c>
      <c r="H552" s="195">
        <f>VLOOKUP($F552,別表３!$B$9:$I$14,6,FALSE)</f>
        <v>0</v>
      </c>
      <c r="I552" s="195">
        <f>VLOOKUP($F552,別表３!$B$9:$I$14,6,FALSE)</f>
        <v>0</v>
      </c>
      <c r="J552" s="195">
        <f>IF(F552=5,別表２!$E$2,0)</f>
        <v>0</v>
      </c>
      <c r="K552" s="195">
        <f>VLOOKUP($F552,別表３!$B$9:$I$14,4,FALSE)</f>
        <v>0</v>
      </c>
      <c r="L552" s="240" t="str">
        <f>IF(F552="","",VLOOKUP(F552,別表３!$B$9:$D$14,3,FALSE))</f>
        <v/>
      </c>
      <c r="M552" s="98"/>
      <c r="N552" s="98"/>
      <c r="O552" s="241">
        <f t="shared" si="48"/>
        <v>0</v>
      </c>
      <c r="P552" s="7">
        <f t="shared" si="52"/>
        <v>0</v>
      </c>
      <c r="Q552" s="7">
        <f t="shared" si="46"/>
        <v>0</v>
      </c>
      <c r="R552" s="7">
        <f t="shared" si="47"/>
        <v>0</v>
      </c>
      <c r="S552" s="7" t="str">
        <f t="shared" si="51"/>
        <v/>
      </c>
      <c r="T552" s="7" t="str">
        <f t="shared" si="51"/>
        <v/>
      </c>
    </row>
    <row r="553" spans="1:20" ht="15.95" hidden="1" customHeight="1">
      <c r="A553" s="239" t="s">
        <v>1697</v>
      </c>
      <c r="B553" s="105"/>
      <c r="C553" s="108"/>
      <c r="D553" s="108"/>
      <c r="E553" s="109"/>
      <c r="F553" s="109"/>
      <c r="G553" s="195">
        <f>VLOOKUP(E553,別表３!$B$9:$I$14,6,FALSE)</f>
        <v>0</v>
      </c>
      <c r="H553" s="195">
        <f>VLOOKUP($F553,別表３!$B$9:$I$14,6,FALSE)</f>
        <v>0</v>
      </c>
      <c r="I553" s="195">
        <f>VLOOKUP($F553,別表３!$B$9:$I$14,6,FALSE)</f>
        <v>0</v>
      </c>
      <c r="J553" s="195">
        <f>IF(F553=5,別表２!$E$2,0)</f>
        <v>0</v>
      </c>
      <c r="K553" s="195">
        <f>VLOOKUP($F553,別表３!$B$9:$I$14,4,FALSE)</f>
        <v>0</v>
      </c>
      <c r="L553" s="240" t="str">
        <f>IF(F553="","",VLOOKUP(F553,別表３!$B$9:$D$14,3,FALSE))</f>
        <v/>
      </c>
      <c r="M553" s="98"/>
      <c r="N553" s="98"/>
      <c r="O553" s="241">
        <f t="shared" si="48"/>
        <v>0</v>
      </c>
      <c r="P553" s="7">
        <f t="shared" si="52"/>
        <v>0</v>
      </c>
      <c r="Q553" s="7">
        <f t="shared" si="46"/>
        <v>0</v>
      </c>
      <c r="R553" s="7">
        <f t="shared" si="47"/>
        <v>0</v>
      </c>
      <c r="S553" s="7" t="str">
        <f t="shared" si="51"/>
        <v/>
      </c>
      <c r="T553" s="7" t="str">
        <f t="shared" si="51"/>
        <v/>
      </c>
    </row>
    <row r="554" spans="1:20" ht="15.95" hidden="1" customHeight="1">
      <c r="A554" s="239" t="s">
        <v>1698</v>
      </c>
      <c r="B554" s="105"/>
      <c r="C554" s="108"/>
      <c r="D554" s="108"/>
      <c r="E554" s="109"/>
      <c r="F554" s="109"/>
      <c r="G554" s="195">
        <f>VLOOKUP(E554,別表３!$B$9:$I$14,6,FALSE)</f>
        <v>0</v>
      </c>
      <c r="H554" s="195">
        <f>VLOOKUP($F554,別表３!$B$9:$I$14,6,FALSE)</f>
        <v>0</v>
      </c>
      <c r="I554" s="195">
        <f>VLOOKUP($F554,別表３!$B$9:$I$14,6,FALSE)</f>
        <v>0</v>
      </c>
      <c r="J554" s="195">
        <f>IF(F554=5,別表２!$E$2,0)</f>
        <v>0</v>
      </c>
      <c r="K554" s="195">
        <f>VLOOKUP($F554,別表３!$B$9:$I$14,4,FALSE)</f>
        <v>0</v>
      </c>
      <c r="L554" s="240" t="str">
        <f>IF(F554="","",VLOOKUP(F554,別表３!$B$9:$D$14,3,FALSE))</f>
        <v/>
      </c>
      <c r="M554" s="98"/>
      <c r="N554" s="98"/>
      <c r="O554" s="241">
        <f t="shared" si="48"/>
        <v>0</v>
      </c>
      <c r="P554" s="7">
        <f t="shared" si="52"/>
        <v>0</v>
      </c>
      <c r="Q554" s="7">
        <f t="shared" si="46"/>
        <v>0</v>
      </c>
      <c r="R554" s="7">
        <f t="shared" si="47"/>
        <v>0</v>
      </c>
      <c r="S554" s="7" t="str">
        <f t="shared" si="51"/>
        <v/>
      </c>
      <c r="T554" s="7" t="str">
        <f t="shared" si="51"/>
        <v/>
      </c>
    </row>
    <row r="555" spans="1:20" ht="15.95" hidden="1" customHeight="1">
      <c r="A555" s="239" t="s">
        <v>1699</v>
      </c>
      <c r="B555" s="105"/>
      <c r="C555" s="108"/>
      <c r="D555" s="108"/>
      <c r="E555" s="109"/>
      <c r="F555" s="109"/>
      <c r="G555" s="195">
        <f>VLOOKUP(E555,別表３!$B$9:$I$14,6,FALSE)</f>
        <v>0</v>
      </c>
      <c r="H555" s="195">
        <f>VLOOKUP($F555,別表３!$B$9:$I$14,6,FALSE)</f>
        <v>0</v>
      </c>
      <c r="I555" s="195">
        <f>VLOOKUP($F555,別表３!$B$9:$I$14,6,FALSE)</f>
        <v>0</v>
      </c>
      <c r="J555" s="195">
        <f>IF(F555=5,別表２!$E$2,0)</f>
        <v>0</v>
      </c>
      <c r="K555" s="195">
        <f>VLOOKUP($F555,別表３!$B$9:$I$14,4,FALSE)</f>
        <v>0</v>
      </c>
      <c r="L555" s="240" t="str">
        <f>IF(F555="","",VLOOKUP(F555,別表３!$B$9:$D$14,3,FALSE))</f>
        <v/>
      </c>
      <c r="M555" s="98"/>
      <c r="N555" s="98"/>
      <c r="O555" s="241">
        <f t="shared" si="48"/>
        <v>0</v>
      </c>
      <c r="P555" s="7">
        <f t="shared" si="52"/>
        <v>0</v>
      </c>
      <c r="Q555" s="7">
        <f t="shared" si="46"/>
        <v>0</v>
      </c>
      <c r="R555" s="7">
        <f t="shared" si="47"/>
        <v>0</v>
      </c>
      <c r="S555" s="7" t="str">
        <f t="shared" si="51"/>
        <v/>
      </c>
      <c r="T555" s="7" t="str">
        <f t="shared" si="51"/>
        <v/>
      </c>
    </row>
    <row r="556" spans="1:20" ht="15.95" hidden="1" customHeight="1">
      <c r="A556" s="239" t="s">
        <v>1700</v>
      </c>
      <c r="B556" s="105"/>
      <c r="C556" s="109"/>
      <c r="D556" s="109"/>
      <c r="E556" s="109"/>
      <c r="F556" s="109"/>
      <c r="G556" s="195">
        <f>VLOOKUP(E556,別表３!$B$9:$I$14,6,FALSE)</f>
        <v>0</v>
      </c>
      <c r="H556" s="195">
        <f>VLOOKUP($F556,別表３!$B$9:$I$14,6,FALSE)</f>
        <v>0</v>
      </c>
      <c r="I556" s="195">
        <f>VLOOKUP($F556,別表３!$B$9:$I$14,6,FALSE)</f>
        <v>0</v>
      </c>
      <c r="J556" s="195">
        <f>IF(F556=5,別表２!$E$2,0)</f>
        <v>0</v>
      </c>
      <c r="K556" s="195">
        <f>VLOOKUP($F556,別表３!$B$9:$I$14,4,FALSE)</f>
        <v>0</v>
      </c>
      <c r="L556" s="240" t="str">
        <f>IF(F556="","",VLOOKUP(F556,別表３!$B$9:$D$14,3,FALSE))</f>
        <v/>
      </c>
      <c r="M556" s="98"/>
      <c r="N556" s="98"/>
      <c r="O556" s="241">
        <f t="shared" si="48"/>
        <v>0</v>
      </c>
      <c r="P556" s="7">
        <f t="shared" si="52"/>
        <v>0</v>
      </c>
      <c r="Q556" s="7">
        <f t="shared" si="46"/>
        <v>0</v>
      </c>
      <c r="R556" s="7">
        <f t="shared" si="47"/>
        <v>0</v>
      </c>
      <c r="S556" s="7" t="str">
        <f t="shared" si="51"/>
        <v/>
      </c>
      <c r="T556" s="7" t="str">
        <f t="shared" si="51"/>
        <v/>
      </c>
    </row>
    <row r="557" spans="1:20" ht="15.95" hidden="1" customHeight="1">
      <c r="A557" s="239" t="s">
        <v>1701</v>
      </c>
      <c r="B557" s="105"/>
      <c r="C557" s="109"/>
      <c r="D557" s="109"/>
      <c r="E557" s="109"/>
      <c r="F557" s="109"/>
      <c r="G557" s="195">
        <f>VLOOKUP(E557,別表３!$B$9:$I$14,6,FALSE)</f>
        <v>0</v>
      </c>
      <c r="H557" s="195">
        <f>VLOOKUP($F557,別表３!$B$9:$I$14,6,FALSE)</f>
        <v>0</v>
      </c>
      <c r="I557" s="195">
        <f>VLOOKUP($F557,別表３!$B$9:$I$14,6,FALSE)</f>
        <v>0</v>
      </c>
      <c r="J557" s="195">
        <f>IF(F557=5,別表２!$E$2,0)</f>
        <v>0</v>
      </c>
      <c r="K557" s="195">
        <f>VLOOKUP($F557,別表３!$B$9:$I$14,4,FALSE)</f>
        <v>0</v>
      </c>
      <c r="L557" s="240" t="str">
        <f>IF(F557="","",VLOOKUP(F557,別表３!$B$9:$D$14,3,FALSE))</f>
        <v/>
      </c>
      <c r="M557" s="98"/>
      <c r="N557" s="98"/>
      <c r="O557" s="241">
        <f t="shared" si="48"/>
        <v>0</v>
      </c>
      <c r="P557" s="7">
        <f t="shared" si="52"/>
        <v>0</v>
      </c>
      <c r="Q557" s="7">
        <f t="shared" si="46"/>
        <v>0</v>
      </c>
      <c r="R557" s="7">
        <f t="shared" si="47"/>
        <v>0</v>
      </c>
      <c r="S557" s="7" t="str">
        <f t="shared" si="51"/>
        <v/>
      </c>
      <c r="T557" s="7" t="str">
        <f t="shared" si="51"/>
        <v/>
      </c>
    </row>
    <row r="558" spans="1:20" ht="15.95" hidden="1" customHeight="1">
      <c r="A558" s="239" t="s">
        <v>1702</v>
      </c>
      <c r="B558" s="105"/>
      <c r="C558" s="109"/>
      <c r="D558" s="109"/>
      <c r="E558" s="109"/>
      <c r="F558" s="109"/>
      <c r="G558" s="195">
        <f>VLOOKUP(E558,別表３!$B$9:$I$14,6,FALSE)</f>
        <v>0</v>
      </c>
      <c r="H558" s="195">
        <f>VLOOKUP($F558,別表３!$B$9:$I$14,6,FALSE)</f>
        <v>0</v>
      </c>
      <c r="I558" s="195">
        <f>VLOOKUP($F558,別表３!$B$9:$I$14,6,FALSE)</f>
        <v>0</v>
      </c>
      <c r="J558" s="195">
        <f>IF(F558=5,別表２!$E$2,0)</f>
        <v>0</v>
      </c>
      <c r="K558" s="195">
        <f>VLOOKUP($F558,別表３!$B$9:$I$14,4,FALSE)</f>
        <v>0</v>
      </c>
      <c r="L558" s="240" t="str">
        <f>IF(F558="","",VLOOKUP(F558,別表３!$B$9:$D$14,3,FALSE))</f>
        <v/>
      </c>
      <c r="M558" s="98"/>
      <c r="N558" s="98"/>
      <c r="O558" s="241">
        <f t="shared" si="48"/>
        <v>0</v>
      </c>
      <c r="P558" s="7">
        <f t="shared" si="52"/>
        <v>0</v>
      </c>
      <c r="Q558" s="7">
        <f t="shared" si="46"/>
        <v>0</v>
      </c>
      <c r="R558" s="7">
        <f t="shared" si="47"/>
        <v>0</v>
      </c>
      <c r="S558" s="7" t="str">
        <f t="shared" si="51"/>
        <v/>
      </c>
      <c r="T558" s="7" t="str">
        <f t="shared" si="51"/>
        <v/>
      </c>
    </row>
    <row r="559" spans="1:20" ht="15.95" hidden="1" customHeight="1">
      <c r="A559" s="239" t="s">
        <v>1703</v>
      </c>
      <c r="B559" s="105"/>
      <c r="C559" s="109"/>
      <c r="D559" s="109"/>
      <c r="E559" s="109"/>
      <c r="F559" s="109"/>
      <c r="G559" s="195">
        <f>VLOOKUP(E559,別表３!$B$9:$I$14,6,FALSE)</f>
        <v>0</v>
      </c>
      <c r="H559" s="195">
        <f>VLOOKUP($F559,別表３!$B$9:$I$14,6,FALSE)</f>
        <v>0</v>
      </c>
      <c r="I559" s="195">
        <f>VLOOKUP($F559,別表３!$B$9:$I$14,6,FALSE)</f>
        <v>0</v>
      </c>
      <c r="J559" s="195">
        <f>IF(F559=5,別表２!$E$2,0)</f>
        <v>0</v>
      </c>
      <c r="K559" s="195">
        <f>VLOOKUP($F559,別表３!$B$9:$I$14,4,FALSE)</f>
        <v>0</v>
      </c>
      <c r="L559" s="240" t="str">
        <f>IF(F559="","",VLOOKUP(F559,別表３!$B$9:$D$14,3,FALSE))</f>
        <v/>
      </c>
      <c r="M559" s="98"/>
      <c r="N559" s="98"/>
      <c r="O559" s="241">
        <f t="shared" si="48"/>
        <v>0</v>
      </c>
      <c r="P559" s="7">
        <f t="shared" si="52"/>
        <v>0</v>
      </c>
      <c r="Q559" s="7">
        <f t="shared" si="46"/>
        <v>0</v>
      </c>
      <c r="R559" s="7">
        <f t="shared" si="47"/>
        <v>0</v>
      </c>
      <c r="S559" s="7" t="str">
        <f t="shared" si="51"/>
        <v/>
      </c>
      <c r="T559" s="7" t="str">
        <f t="shared" si="51"/>
        <v/>
      </c>
    </row>
    <row r="560" spans="1:20" ht="15.95" hidden="1" customHeight="1">
      <c r="A560" s="239" t="s">
        <v>1704</v>
      </c>
      <c r="B560" s="105"/>
      <c r="C560" s="109"/>
      <c r="D560" s="109"/>
      <c r="E560" s="109"/>
      <c r="F560" s="109"/>
      <c r="G560" s="195">
        <f>VLOOKUP(E560,別表３!$B$9:$I$14,6,FALSE)</f>
        <v>0</v>
      </c>
      <c r="H560" s="195">
        <f>VLOOKUP($F560,別表３!$B$9:$I$14,6,FALSE)</f>
        <v>0</v>
      </c>
      <c r="I560" s="195">
        <f>VLOOKUP($F560,別表３!$B$9:$I$14,6,FALSE)</f>
        <v>0</v>
      </c>
      <c r="J560" s="195">
        <f>IF(F560=5,別表２!$E$2,0)</f>
        <v>0</v>
      </c>
      <c r="K560" s="195">
        <f>VLOOKUP($F560,別表３!$B$9:$I$14,4,FALSE)</f>
        <v>0</v>
      </c>
      <c r="L560" s="240" t="str">
        <f>IF(F560="","",VLOOKUP(F560,別表３!$B$9:$D$14,3,FALSE))</f>
        <v/>
      </c>
      <c r="M560" s="98"/>
      <c r="N560" s="98"/>
      <c r="O560" s="241">
        <f t="shared" si="48"/>
        <v>0</v>
      </c>
      <c r="P560" s="7">
        <f t="shared" si="52"/>
        <v>0</v>
      </c>
      <c r="Q560" s="7">
        <f t="shared" si="46"/>
        <v>0</v>
      </c>
      <c r="R560" s="7">
        <f t="shared" si="47"/>
        <v>0</v>
      </c>
      <c r="S560" s="7" t="str">
        <f t="shared" si="51"/>
        <v/>
      </c>
      <c r="T560" s="7" t="str">
        <f t="shared" si="51"/>
        <v/>
      </c>
    </row>
    <row r="561" spans="1:20" ht="15.95" hidden="1" customHeight="1">
      <c r="A561" s="239" t="s">
        <v>1705</v>
      </c>
      <c r="B561" s="105"/>
      <c r="C561" s="108"/>
      <c r="D561" s="108"/>
      <c r="E561" s="109"/>
      <c r="F561" s="109"/>
      <c r="G561" s="195">
        <f>VLOOKUP(E561,別表３!$B$9:$I$14,6,FALSE)</f>
        <v>0</v>
      </c>
      <c r="H561" s="195">
        <f>VLOOKUP($F561,別表３!$B$9:$I$14,6,FALSE)</f>
        <v>0</v>
      </c>
      <c r="I561" s="195">
        <f>VLOOKUP($F561,別表３!$B$9:$I$14,6,FALSE)</f>
        <v>0</v>
      </c>
      <c r="J561" s="195">
        <f>IF(F561=5,別表２!$E$2,0)</f>
        <v>0</v>
      </c>
      <c r="K561" s="195">
        <f>VLOOKUP($F561,別表３!$B$9:$I$14,4,FALSE)</f>
        <v>0</v>
      </c>
      <c r="L561" s="240" t="str">
        <f>IF(F561="","",VLOOKUP(F561,別表３!$B$9:$D$14,3,FALSE))</f>
        <v/>
      </c>
      <c r="M561" s="98"/>
      <c r="N561" s="98"/>
      <c r="O561" s="241">
        <f t="shared" si="48"/>
        <v>0</v>
      </c>
      <c r="P561" s="7">
        <f t="shared" si="52"/>
        <v>0</v>
      </c>
      <c r="Q561" s="7">
        <f t="shared" si="46"/>
        <v>0</v>
      </c>
      <c r="R561" s="7">
        <f t="shared" si="47"/>
        <v>0</v>
      </c>
      <c r="S561" s="7" t="str">
        <f t="shared" si="51"/>
        <v/>
      </c>
      <c r="T561" s="7" t="str">
        <f t="shared" si="51"/>
        <v/>
      </c>
    </row>
    <row r="562" spans="1:20" ht="15.95" hidden="1" customHeight="1">
      <c r="A562" s="239" t="s">
        <v>1706</v>
      </c>
      <c r="B562" s="105"/>
      <c r="C562" s="108"/>
      <c r="D562" s="108"/>
      <c r="E562" s="109"/>
      <c r="F562" s="109"/>
      <c r="G562" s="195">
        <f>VLOOKUP(E562,別表３!$B$9:$I$14,6,FALSE)</f>
        <v>0</v>
      </c>
      <c r="H562" s="195">
        <f>VLOOKUP($F562,別表３!$B$9:$I$14,6,FALSE)</f>
        <v>0</v>
      </c>
      <c r="I562" s="195">
        <f>VLOOKUP($F562,別表３!$B$9:$I$14,6,FALSE)</f>
        <v>0</v>
      </c>
      <c r="J562" s="195">
        <f>IF(F562=5,別表２!$E$2,0)</f>
        <v>0</v>
      </c>
      <c r="K562" s="195">
        <f>VLOOKUP($F562,別表３!$B$9:$I$14,4,FALSE)</f>
        <v>0</v>
      </c>
      <c r="L562" s="240" t="str">
        <f>IF(F562="","",VLOOKUP(F562,別表３!$B$9:$D$14,3,FALSE))</f>
        <v/>
      </c>
      <c r="M562" s="98"/>
      <c r="N562" s="98"/>
      <c r="O562" s="241">
        <f t="shared" si="48"/>
        <v>0</v>
      </c>
      <c r="P562" s="7">
        <f t="shared" si="52"/>
        <v>0</v>
      </c>
      <c r="Q562" s="7">
        <f t="shared" si="46"/>
        <v>0</v>
      </c>
      <c r="R562" s="7">
        <f t="shared" si="47"/>
        <v>0</v>
      </c>
      <c r="S562" s="7" t="str">
        <f t="shared" si="51"/>
        <v/>
      </c>
      <c r="T562" s="7" t="str">
        <f t="shared" si="51"/>
        <v/>
      </c>
    </row>
    <row r="563" spans="1:20" ht="15.95" hidden="1" customHeight="1">
      <c r="A563" s="239" t="s">
        <v>1707</v>
      </c>
      <c r="B563" s="105"/>
      <c r="C563" s="108"/>
      <c r="D563" s="108"/>
      <c r="E563" s="109"/>
      <c r="F563" s="109"/>
      <c r="G563" s="195">
        <f>VLOOKUP(E563,別表３!$B$9:$I$14,6,FALSE)</f>
        <v>0</v>
      </c>
      <c r="H563" s="195">
        <f>VLOOKUP($F563,別表３!$B$9:$I$14,6,FALSE)</f>
        <v>0</v>
      </c>
      <c r="I563" s="195">
        <f>VLOOKUP($F563,別表３!$B$9:$I$14,6,FALSE)</f>
        <v>0</v>
      </c>
      <c r="J563" s="195">
        <f>IF(F563=5,別表２!$E$2,0)</f>
        <v>0</v>
      </c>
      <c r="K563" s="195">
        <f>VLOOKUP($F563,別表３!$B$9:$I$14,4,FALSE)</f>
        <v>0</v>
      </c>
      <c r="L563" s="240" t="str">
        <f>IF(F563="","",VLOOKUP(F563,別表３!$B$9:$D$14,3,FALSE))</f>
        <v/>
      </c>
      <c r="M563" s="98"/>
      <c r="N563" s="98"/>
      <c r="O563" s="241">
        <f t="shared" si="48"/>
        <v>0</v>
      </c>
      <c r="P563" s="7">
        <f t="shared" si="52"/>
        <v>0</v>
      </c>
      <c r="Q563" s="7">
        <f t="shared" si="46"/>
        <v>0</v>
      </c>
      <c r="R563" s="7">
        <f t="shared" si="47"/>
        <v>0</v>
      </c>
      <c r="S563" s="7" t="str">
        <f t="shared" si="51"/>
        <v/>
      </c>
      <c r="T563" s="7" t="str">
        <f t="shared" si="51"/>
        <v/>
      </c>
    </row>
    <row r="564" spans="1:20" ht="15.95" hidden="1" customHeight="1">
      <c r="A564" s="239" t="s">
        <v>1708</v>
      </c>
      <c r="B564" s="105"/>
      <c r="C564" s="108"/>
      <c r="D564" s="108"/>
      <c r="E564" s="109"/>
      <c r="F564" s="109"/>
      <c r="G564" s="195">
        <f>VLOOKUP(E564,別表３!$B$9:$I$14,6,FALSE)</f>
        <v>0</v>
      </c>
      <c r="H564" s="195">
        <f>VLOOKUP($F564,別表３!$B$9:$I$14,6,FALSE)</f>
        <v>0</v>
      </c>
      <c r="I564" s="195">
        <f>VLOOKUP($F564,別表３!$B$9:$I$14,6,FALSE)</f>
        <v>0</v>
      </c>
      <c r="J564" s="195">
        <f>IF(F564=5,別表２!$E$2,0)</f>
        <v>0</v>
      </c>
      <c r="K564" s="195">
        <f>VLOOKUP($F564,別表３!$B$9:$I$14,4,FALSE)</f>
        <v>0</v>
      </c>
      <c r="L564" s="240" t="str">
        <f>IF(F564="","",VLOOKUP(F564,別表３!$B$9:$D$14,3,FALSE))</f>
        <v/>
      </c>
      <c r="M564" s="98"/>
      <c r="N564" s="98"/>
      <c r="O564" s="241">
        <f t="shared" si="48"/>
        <v>0</v>
      </c>
      <c r="P564" s="7">
        <f t="shared" si="52"/>
        <v>0</v>
      </c>
      <c r="Q564" s="7">
        <f t="shared" si="46"/>
        <v>0</v>
      </c>
      <c r="R564" s="7">
        <f t="shared" si="47"/>
        <v>0</v>
      </c>
      <c r="S564" s="7" t="str">
        <f t="shared" si="51"/>
        <v/>
      </c>
      <c r="T564" s="7" t="str">
        <f t="shared" si="51"/>
        <v/>
      </c>
    </row>
    <row r="565" spans="1:20" ht="15.95" hidden="1" customHeight="1">
      <c r="A565" s="239" t="s">
        <v>1709</v>
      </c>
      <c r="B565" s="105"/>
      <c r="C565" s="108"/>
      <c r="D565" s="108"/>
      <c r="E565" s="109"/>
      <c r="F565" s="109"/>
      <c r="G565" s="195">
        <f>VLOOKUP(E565,別表３!$B$9:$I$14,6,FALSE)</f>
        <v>0</v>
      </c>
      <c r="H565" s="195">
        <f>VLOOKUP($F565,別表３!$B$9:$I$14,6,FALSE)</f>
        <v>0</v>
      </c>
      <c r="I565" s="195">
        <f>VLOOKUP($F565,別表３!$B$9:$I$14,6,FALSE)</f>
        <v>0</v>
      </c>
      <c r="J565" s="195">
        <f>IF(F565=5,別表２!$E$2,0)</f>
        <v>0</v>
      </c>
      <c r="K565" s="195">
        <f>VLOOKUP($F565,別表３!$B$9:$I$14,4,FALSE)</f>
        <v>0</v>
      </c>
      <c r="L565" s="240" t="str">
        <f>IF(F565="","",VLOOKUP(F565,別表３!$B$9:$D$14,3,FALSE))</f>
        <v/>
      </c>
      <c r="M565" s="98"/>
      <c r="N565" s="98"/>
      <c r="O565" s="241">
        <f t="shared" si="48"/>
        <v>0</v>
      </c>
      <c r="P565" s="7">
        <f t="shared" si="52"/>
        <v>0</v>
      </c>
      <c r="Q565" s="7">
        <f t="shared" si="46"/>
        <v>0</v>
      </c>
      <c r="R565" s="7">
        <f t="shared" si="47"/>
        <v>0</v>
      </c>
      <c r="S565" s="7" t="str">
        <f t="shared" si="51"/>
        <v/>
      </c>
      <c r="T565" s="7" t="str">
        <f t="shared" si="51"/>
        <v/>
      </c>
    </row>
    <row r="566" spans="1:20" ht="15.95" hidden="1" customHeight="1">
      <c r="A566" s="239" t="s">
        <v>1710</v>
      </c>
      <c r="B566" s="105"/>
      <c r="C566" s="108"/>
      <c r="D566" s="108"/>
      <c r="E566" s="109"/>
      <c r="F566" s="109"/>
      <c r="G566" s="195">
        <f>VLOOKUP(E566,別表３!$B$9:$I$14,6,FALSE)</f>
        <v>0</v>
      </c>
      <c r="H566" s="195">
        <f>VLOOKUP($F566,別表３!$B$9:$I$14,6,FALSE)</f>
        <v>0</v>
      </c>
      <c r="I566" s="195">
        <f>VLOOKUP($F566,別表３!$B$9:$I$14,6,FALSE)</f>
        <v>0</v>
      </c>
      <c r="J566" s="195">
        <f>IF(F566=5,別表２!$E$2,0)</f>
        <v>0</v>
      </c>
      <c r="K566" s="195">
        <f>VLOOKUP($F566,別表３!$B$9:$I$14,4,FALSE)</f>
        <v>0</v>
      </c>
      <c r="L566" s="240" t="str">
        <f>IF(F566="","",VLOOKUP(F566,別表３!$B$9:$D$14,3,FALSE))</f>
        <v/>
      </c>
      <c r="M566" s="98"/>
      <c r="N566" s="98"/>
      <c r="O566" s="241">
        <f t="shared" si="48"/>
        <v>0</v>
      </c>
      <c r="P566" s="7">
        <f t="shared" si="52"/>
        <v>0</v>
      </c>
      <c r="Q566" s="7">
        <f t="shared" si="46"/>
        <v>0</v>
      </c>
      <c r="R566" s="7">
        <f t="shared" si="47"/>
        <v>0</v>
      </c>
      <c r="S566" s="7" t="str">
        <f t="shared" si="51"/>
        <v/>
      </c>
      <c r="T566" s="7" t="str">
        <f t="shared" si="51"/>
        <v/>
      </c>
    </row>
    <row r="567" spans="1:20" ht="15.95" hidden="1" customHeight="1">
      <c r="A567" s="239" t="s">
        <v>1711</v>
      </c>
      <c r="B567" s="105"/>
      <c r="C567" s="108"/>
      <c r="D567" s="108"/>
      <c r="E567" s="109"/>
      <c r="F567" s="109"/>
      <c r="G567" s="195">
        <f>VLOOKUP(E567,別表３!$B$9:$I$14,6,FALSE)</f>
        <v>0</v>
      </c>
      <c r="H567" s="195">
        <f>VLOOKUP($F567,別表３!$B$9:$I$14,6,FALSE)</f>
        <v>0</v>
      </c>
      <c r="I567" s="195">
        <f>VLOOKUP($F567,別表３!$B$9:$I$14,6,FALSE)</f>
        <v>0</v>
      </c>
      <c r="J567" s="195">
        <f>IF(F567=5,別表２!$E$2,0)</f>
        <v>0</v>
      </c>
      <c r="K567" s="195">
        <f>VLOOKUP($F567,別表３!$B$9:$I$14,4,FALSE)</f>
        <v>0</v>
      </c>
      <c r="L567" s="240" t="str">
        <f>IF(F567="","",VLOOKUP(F567,別表３!$B$9:$D$14,3,FALSE))</f>
        <v/>
      </c>
      <c r="M567" s="98"/>
      <c r="N567" s="98"/>
      <c r="O567" s="241">
        <f t="shared" si="48"/>
        <v>0</v>
      </c>
      <c r="P567" s="7">
        <f>IF(E567=5,G567,0)</f>
        <v>0</v>
      </c>
      <c r="Q567" s="7">
        <f t="shared" si="46"/>
        <v>0</v>
      </c>
      <c r="R567" s="7">
        <f t="shared" si="47"/>
        <v>0</v>
      </c>
      <c r="S567" s="7" t="str">
        <f t="shared" si="51"/>
        <v/>
      </c>
      <c r="T567" s="7" t="str">
        <f t="shared" si="51"/>
        <v/>
      </c>
    </row>
    <row r="568" spans="1:20" s="223" customFormat="1" ht="15.95" hidden="1" customHeight="1">
      <c r="A568" s="239" t="s">
        <v>1712</v>
      </c>
      <c r="B568" s="105"/>
      <c r="C568" s="108"/>
      <c r="D568" s="108"/>
      <c r="E568" s="108"/>
      <c r="F568" s="108"/>
      <c r="G568" s="195">
        <f>VLOOKUP(E568,別表３!$B$9:$I$14,6,FALSE)</f>
        <v>0</v>
      </c>
      <c r="H568" s="195">
        <f>VLOOKUP($F568,別表３!$B$9:$I$14,6,FALSE)</f>
        <v>0</v>
      </c>
      <c r="I568" s="195">
        <f>VLOOKUP($F568,別表３!$B$9:$I$14,6,FALSE)</f>
        <v>0</v>
      </c>
      <c r="J568" s="195">
        <f>IF(F568=5,別表２!$E$2,0)</f>
        <v>0</v>
      </c>
      <c r="K568" s="195">
        <f>VLOOKUP($F568,別表３!$B$9:$I$14,4,FALSE)</f>
        <v>0</v>
      </c>
      <c r="L568" s="240" t="str">
        <f>IF(F568="","",VLOOKUP(F568,別表３!$B$9:$D$14,3,FALSE))</f>
        <v/>
      </c>
      <c r="M568" s="98"/>
      <c r="N568" s="98"/>
      <c r="O568" s="241">
        <f t="shared" ref="O568:O631" si="53">IF(J568=0,0,IF(M568="",J568,M568))+IF(N568="",K568,IF(L568&lt;=N568,L568,N568))+SUM(G568:I568)</f>
        <v>0</v>
      </c>
      <c r="P568" s="7">
        <f t="shared" ref="P568:P588" si="54">IF(E568=5,G568,0)</f>
        <v>0</v>
      </c>
      <c r="Q568" s="7">
        <f t="shared" si="46"/>
        <v>0</v>
      </c>
      <c r="R568" s="7">
        <f t="shared" si="47"/>
        <v>0</v>
      </c>
      <c r="S568" s="7" t="str">
        <f t="shared" si="51"/>
        <v/>
      </c>
      <c r="T568" s="7" t="str">
        <f t="shared" si="51"/>
        <v/>
      </c>
    </row>
    <row r="569" spans="1:20" s="223" customFormat="1" ht="15.95" hidden="1" customHeight="1">
      <c r="A569" s="239" t="s">
        <v>1713</v>
      </c>
      <c r="B569" s="105"/>
      <c r="C569" s="108"/>
      <c r="D569" s="108"/>
      <c r="E569" s="108"/>
      <c r="F569" s="108"/>
      <c r="G569" s="195">
        <f>VLOOKUP(E569,別表３!$B$9:$I$14,6,FALSE)</f>
        <v>0</v>
      </c>
      <c r="H569" s="195">
        <f>VLOOKUP($F569,別表３!$B$9:$I$14,6,FALSE)</f>
        <v>0</v>
      </c>
      <c r="I569" s="195">
        <f>VLOOKUP($F569,別表３!$B$9:$I$14,6,FALSE)</f>
        <v>0</v>
      </c>
      <c r="J569" s="195">
        <f>IF(F569=5,別表２!$E$2,0)</f>
        <v>0</v>
      </c>
      <c r="K569" s="195">
        <f>VLOOKUP($F569,別表３!$B$9:$I$14,4,FALSE)</f>
        <v>0</v>
      </c>
      <c r="L569" s="240" t="str">
        <f>IF(F569="","",VLOOKUP(F569,別表３!$B$9:$D$14,3,FALSE))</f>
        <v/>
      </c>
      <c r="M569" s="98"/>
      <c r="N569" s="98"/>
      <c r="O569" s="241">
        <f t="shared" si="53"/>
        <v>0</v>
      </c>
      <c r="P569" s="7">
        <f t="shared" si="54"/>
        <v>0</v>
      </c>
      <c r="Q569" s="7">
        <f t="shared" si="46"/>
        <v>0</v>
      </c>
      <c r="R569" s="7">
        <f t="shared" si="47"/>
        <v>0</v>
      </c>
      <c r="S569" s="7" t="str">
        <f t="shared" si="51"/>
        <v/>
      </c>
      <c r="T569" s="7" t="str">
        <f t="shared" si="51"/>
        <v/>
      </c>
    </row>
    <row r="570" spans="1:20" s="223" customFormat="1" ht="15.95" hidden="1" customHeight="1">
      <c r="A570" s="239" t="s">
        <v>1714</v>
      </c>
      <c r="B570" s="105"/>
      <c r="C570" s="110"/>
      <c r="D570" s="110"/>
      <c r="E570" s="108"/>
      <c r="F570" s="108"/>
      <c r="G570" s="195">
        <f>VLOOKUP(E570,別表３!$B$9:$I$14,6,FALSE)</f>
        <v>0</v>
      </c>
      <c r="H570" s="195">
        <f>VLOOKUP($F570,別表３!$B$9:$I$14,6,FALSE)</f>
        <v>0</v>
      </c>
      <c r="I570" s="195">
        <f>VLOOKUP($F570,別表３!$B$9:$I$14,6,FALSE)</f>
        <v>0</v>
      </c>
      <c r="J570" s="195">
        <f>IF(F570=5,別表２!$E$2,0)</f>
        <v>0</v>
      </c>
      <c r="K570" s="195">
        <f>VLOOKUP($F570,別表３!$B$9:$I$14,4,FALSE)</f>
        <v>0</v>
      </c>
      <c r="L570" s="240" t="str">
        <f>IF(F570="","",VLOOKUP(F570,別表３!$B$9:$D$14,3,FALSE))</f>
        <v/>
      </c>
      <c r="M570" s="98"/>
      <c r="N570" s="98"/>
      <c r="O570" s="241">
        <f t="shared" si="53"/>
        <v>0</v>
      </c>
      <c r="P570" s="7">
        <f t="shared" si="54"/>
        <v>0</v>
      </c>
      <c r="Q570" s="7">
        <f t="shared" si="46"/>
        <v>0</v>
      </c>
      <c r="R570" s="7">
        <f t="shared" si="47"/>
        <v>0</v>
      </c>
      <c r="S570" s="7" t="str">
        <f t="shared" si="51"/>
        <v/>
      </c>
      <c r="T570" s="7" t="str">
        <f t="shared" si="51"/>
        <v/>
      </c>
    </row>
    <row r="571" spans="1:20" s="223" customFormat="1" ht="15.95" hidden="1" customHeight="1">
      <c r="A571" s="239" t="s">
        <v>1715</v>
      </c>
      <c r="B571" s="105"/>
      <c r="C571" s="108"/>
      <c r="D571" s="108"/>
      <c r="E571" s="108"/>
      <c r="F571" s="108"/>
      <c r="G571" s="195">
        <f>VLOOKUP(E571,別表３!$B$9:$I$14,6,FALSE)</f>
        <v>0</v>
      </c>
      <c r="H571" s="195">
        <f>VLOOKUP($F571,別表３!$B$9:$I$14,6,FALSE)</f>
        <v>0</v>
      </c>
      <c r="I571" s="195">
        <f>VLOOKUP($F571,別表３!$B$9:$I$14,6,FALSE)</f>
        <v>0</v>
      </c>
      <c r="J571" s="195">
        <f>IF(F571=5,別表２!$E$2,0)</f>
        <v>0</v>
      </c>
      <c r="K571" s="195">
        <f>VLOOKUP($F571,別表３!$B$9:$I$14,4,FALSE)</f>
        <v>0</v>
      </c>
      <c r="L571" s="240" t="str">
        <f>IF(F571="","",VLOOKUP(F571,別表３!$B$9:$D$14,3,FALSE))</f>
        <v/>
      </c>
      <c r="M571" s="98"/>
      <c r="N571" s="98"/>
      <c r="O571" s="241">
        <f t="shared" si="53"/>
        <v>0</v>
      </c>
      <c r="P571" s="7">
        <f t="shared" si="54"/>
        <v>0</v>
      </c>
      <c r="Q571" s="7">
        <f t="shared" si="46"/>
        <v>0</v>
      </c>
      <c r="R571" s="7">
        <f t="shared" si="47"/>
        <v>0</v>
      </c>
      <c r="S571" s="7" t="str">
        <f t="shared" si="51"/>
        <v/>
      </c>
      <c r="T571" s="7" t="str">
        <f t="shared" si="51"/>
        <v/>
      </c>
    </row>
    <row r="572" spans="1:20" ht="15.95" hidden="1" customHeight="1">
      <c r="A572" s="239" t="s">
        <v>1716</v>
      </c>
      <c r="B572" s="105"/>
      <c r="C572" s="108"/>
      <c r="D572" s="108"/>
      <c r="E572" s="109"/>
      <c r="F572" s="109"/>
      <c r="G572" s="195">
        <f>VLOOKUP(E572,別表３!$B$9:$I$14,6,FALSE)</f>
        <v>0</v>
      </c>
      <c r="H572" s="195">
        <f>VLOOKUP($F572,別表３!$B$9:$I$14,6,FALSE)</f>
        <v>0</v>
      </c>
      <c r="I572" s="195">
        <f>VLOOKUP($F572,別表３!$B$9:$I$14,6,FALSE)</f>
        <v>0</v>
      </c>
      <c r="J572" s="195">
        <f>IF(F572=5,別表２!$E$2,0)</f>
        <v>0</v>
      </c>
      <c r="K572" s="195">
        <f>VLOOKUP($F572,別表３!$B$9:$I$14,4,FALSE)</f>
        <v>0</v>
      </c>
      <c r="L572" s="240" t="str">
        <f>IF(F572="","",VLOOKUP(F572,別表３!$B$9:$D$14,3,FALSE))</f>
        <v/>
      </c>
      <c r="M572" s="98"/>
      <c r="N572" s="98"/>
      <c r="O572" s="241">
        <f t="shared" si="53"/>
        <v>0</v>
      </c>
      <c r="P572" s="7">
        <f t="shared" si="54"/>
        <v>0</v>
      </c>
      <c r="Q572" s="7">
        <f t="shared" si="46"/>
        <v>0</v>
      </c>
      <c r="R572" s="7">
        <f t="shared" si="47"/>
        <v>0</v>
      </c>
      <c r="S572" s="7" t="str">
        <f t="shared" si="51"/>
        <v/>
      </c>
      <c r="T572" s="7" t="str">
        <f t="shared" si="51"/>
        <v/>
      </c>
    </row>
    <row r="573" spans="1:20" ht="15.95" hidden="1" customHeight="1">
      <c r="A573" s="239" t="s">
        <v>1717</v>
      </c>
      <c r="B573" s="105"/>
      <c r="C573" s="108"/>
      <c r="D573" s="108"/>
      <c r="E573" s="109"/>
      <c r="F573" s="109"/>
      <c r="G573" s="195">
        <f>VLOOKUP(E573,別表３!$B$9:$I$14,6,FALSE)</f>
        <v>0</v>
      </c>
      <c r="H573" s="195">
        <f>VLOOKUP($F573,別表３!$B$9:$I$14,6,FALSE)</f>
        <v>0</v>
      </c>
      <c r="I573" s="195">
        <f>VLOOKUP($F573,別表３!$B$9:$I$14,6,FALSE)</f>
        <v>0</v>
      </c>
      <c r="J573" s="195">
        <f>IF(F573=5,別表２!$E$2,0)</f>
        <v>0</v>
      </c>
      <c r="K573" s="195">
        <f>VLOOKUP($F573,別表３!$B$9:$I$14,4,FALSE)</f>
        <v>0</v>
      </c>
      <c r="L573" s="240" t="str">
        <f>IF(F573="","",VLOOKUP(F573,別表３!$B$9:$D$14,3,FALSE))</f>
        <v/>
      </c>
      <c r="M573" s="98"/>
      <c r="N573" s="98"/>
      <c r="O573" s="241">
        <f t="shared" si="53"/>
        <v>0</v>
      </c>
      <c r="P573" s="7">
        <f t="shared" si="54"/>
        <v>0</v>
      </c>
      <c r="Q573" s="7">
        <f t="shared" si="46"/>
        <v>0</v>
      </c>
      <c r="R573" s="7">
        <f t="shared" si="47"/>
        <v>0</v>
      </c>
      <c r="S573" s="7" t="str">
        <f t="shared" si="51"/>
        <v/>
      </c>
      <c r="T573" s="7" t="str">
        <f t="shared" si="51"/>
        <v/>
      </c>
    </row>
    <row r="574" spans="1:20" ht="15.95" hidden="1" customHeight="1">
      <c r="A574" s="239" t="s">
        <v>1718</v>
      </c>
      <c r="B574" s="105"/>
      <c r="C574" s="108"/>
      <c r="D574" s="108"/>
      <c r="E574" s="109"/>
      <c r="F574" s="109"/>
      <c r="G574" s="195">
        <f>VLOOKUP(E574,別表３!$B$9:$I$14,6,FALSE)</f>
        <v>0</v>
      </c>
      <c r="H574" s="195">
        <f>VLOOKUP($F574,別表３!$B$9:$I$14,6,FALSE)</f>
        <v>0</v>
      </c>
      <c r="I574" s="195">
        <f>VLOOKUP($F574,別表３!$B$9:$I$14,6,FALSE)</f>
        <v>0</v>
      </c>
      <c r="J574" s="195">
        <f>IF(F574=5,別表２!$E$2,0)</f>
        <v>0</v>
      </c>
      <c r="K574" s="195">
        <f>VLOOKUP($F574,別表３!$B$9:$I$14,4,FALSE)</f>
        <v>0</v>
      </c>
      <c r="L574" s="240" t="str">
        <f>IF(F574="","",VLOOKUP(F574,別表３!$B$9:$D$14,3,FALSE))</f>
        <v/>
      </c>
      <c r="M574" s="98"/>
      <c r="N574" s="98"/>
      <c r="O574" s="241">
        <f t="shared" si="53"/>
        <v>0</v>
      </c>
      <c r="P574" s="7">
        <f t="shared" si="54"/>
        <v>0</v>
      </c>
      <c r="Q574" s="7">
        <f t="shared" si="46"/>
        <v>0</v>
      </c>
      <c r="R574" s="7">
        <f t="shared" si="47"/>
        <v>0</v>
      </c>
      <c r="S574" s="7" t="str">
        <f t="shared" si="51"/>
        <v/>
      </c>
      <c r="T574" s="7" t="str">
        <f t="shared" si="51"/>
        <v/>
      </c>
    </row>
    <row r="575" spans="1:20" ht="15.95" hidden="1" customHeight="1">
      <c r="A575" s="239" t="s">
        <v>1719</v>
      </c>
      <c r="B575" s="105"/>
      <c r="C575" s="108"/>
      <c r="D575" s="108"/>
      <c r="E575" s="109"/>
      <c r="F575" s="109"/>
      <c r="G575" s="195">
        <f>VLOOKUP(E575,別表３!$B$9:$I$14,6,FALSE)</f>
        <v>0</v>
      </c>
      <c r="H575" s="195">
        <f>VLOOKUP($F575,別表３!$B$9:$I$14,6,FALSE)</f>
        <v>0</v>
      </c>
      <c r="I575" s="195">
        <f>VLOOKUP($F575,別表３!$B$9:$I$14,6,FALSE)</f>
        <v>0</v>
      </c>
      <c r="J575" s="195">
        <f>IF(F575=5,別表２!$E$2,0)</f>
        <v>0</v>
      </c>
      <c r="K575" s="195">
        <f>VLOOKUP($F575,別表３!$B$9:$I$14,4,FALSE)</f>
        <v>0</v>
      </c>
      <c r="L575" s="240" t="str">
        <f>IF(F575="","",VLOOKUP(F575,別表３!$B$9:$D$14,3,FALSE))</f>
        <v/>
      </c>
      <c r="M575" s="98"/>
      <c r="N575" s="98"/>
      <c r="O575" s="241">
        <f t="shared" si="53"/>
        <v>0</v>
      </c>
      <c r="P575" s="7">
        <f t="shared" si="54"/>
        <v>0</v>
      </c>
      <c r="Q575" s="7">
        <f t="shared" si="46"/>
        <v>0</v>
      </c>
      <c r="R575" s="7">
        <f t="shared" si="47"/>
        <v>0</v>
      </c>
      <c r="S575" s="7" t="str">
        <f t="shared" si="51"/>
        <v/>
      </c>
      <c r="T575" s="7" t="str">
        <f t="shared" si="51"/>
        <v/>
      </c>
    </row>
    <row r="576" spans="1:20" ht="15.95" hidden="1" customHeight="1">
      <c r="A576" s="239" t="s">
        <v>1720</v>
      </c>
      <c r="B576" s="105"/>
      <c r="C576" s="108"/>
      <c r="D576" s="108"/>
      <c r="E576" s="109"/>
      <c r="F576" s="109"/>
      <c r="G576" s="195">
        <f>VLOOKUP(E576,別表３!$B$9:$I$14,6,FALSE)</f>
        <v>0</v>
      </c>
      <c r="H576" s="195">
        <f>VLOOKUP($F576,別表３!$B$9:$I$14,6,FALSE)</f>
        <v>0</v>
      </c>
      <c r="I576" s="195">
        <f>VLOOKUP($F576,別表３!$B$9:$I$14,6,FALSE)</f>
        <v>0</v>
      </c>
      <c r="J576" s="195">
        <f>IF(F576=5,別表２!$E$2,0)</f>
        <v>0</v>
      </c>
      <c r="K576" s="195">
        <f>VLOOKUP($F576,別表３!$B$9:$I$14,4,FALSE)</f>
        <v>0</v>
      </c>
      <c r="L576" s="240" t="str">
        <f>IF(F576="","",VLOOKUP(F576,別表３!$B$9:$D$14,3,FALSE))</f>
        <v/>
      </c>
      <c r="M576" s="98"/>
      <c r="N576" s="98"/>
      <c r="O576" s="241">
        <f t="shared" si="53"/>
        <v>0</v>
      </c>
      <c r="P576" s="7">
        <f t="shared" si="54"/>
        <v>0</v>
      </c>
      <c r="Q576" s="7">
        <f t="shared" si="46"/>
        <v>0</v>
      </c>
      <c r="R576" s="7">
        <f t="shared" si="47"/>
        <v>0</v>
      </c>
      <c r="S576" s="7" t="str">
        <f t="shared" si="51"/>
        <v/>
      </c>
      <c r="T576" s="7" t="str">
        <f t="shared" si="51"/>
        <v/>
      </c>
    </row>
    <row r="577" spans="1:20" ht="15.95" hidden="1" customHeight="1">
      <c r="A577" s="239" t="s">
        <v>1721</v>
      </c>
      <c r="B577" s="105"/>
      <c r="C577" s="108"/>
      <c r="D577" s="108"/>
      <c r="E577" s="109"/>
      <c r="F577" s="109"/>
      <c r="G577" s="195">
        <f>VLOOKUP(E577,別表３!$B$9:$I$14,6,FALSE)</f>
        <v>0</v>
      </c>
      <c r="H577" s="195">
        <f>VLOOKUP($F577,別表３!$B$9:$I$14,6,FALSE)</f>
        <v>0</v>
      </c>
      <c r="I577" s="195">
        <f>VLOOKUP($F577,別表３!$B$9:$I$14,6,FALSE)</f>
        <v>0</v>
      </c>
      <c r="J577" s="195">
        <f>IF(F577=5,別表２!$E$2,0)</f>
        <v>0</v>
      </c>
      <c r="K577" s="195">
        <f>VLOOKUP($F577,別表３!$B$9:$I$14,4,FALSE)</f>
        <v>0</v>
      </c>
      <c r="L577" s="240" t="str">
        <f>IF(F577="","",VLOOKUP(F577,別表３!$B$9:$D$14,3,FALSE))</f>
        <v/>
      </c>
      <c r="M577" s="98"/>
      <c r="N577" s="98"/>
      <c r="O577" s="241">
        <f t="shared" si="53"/>
        <v>0</v>
      </c>
      <c r="P577" s="7">
        <f t="shared" si="54"/>
        <v>0</v>
      </c>
      <c r="Q577" s="7">
        <f t="shared" si="46"/>
        <v>0</v>
      </c>
      <c r="R577" s="7">
        <f t="shared" si="47"/>
        <v>0</v>
      </c>
      <c r="S577" s="7" t="str">
        <f t="shared" si="51"/>
        <v/>
      </c>
      <c r="T577" s="7" t="str">
        <f t="shared" si="51"/>
        <v/>
      </c>
    </row>
    <row r="578" spans="1:20" ht="15.95" hidden="1" customHeight="1">
      <c r="A578" s="239" t="s">
        <v>1722</v>
      </c>
      <c r="B578" s="105"/>
      <c r="C578" s="109"/>
      <c r="D578" s="109"/>
      <c r="E578" s="109"/>
      <c r="F578" s="109"/>
      <c r="G578" s="195">
        <f>VLOOKUP(E578,別表３!$B$9:$I$14,6,FALSE)</f>
        <v>0</v>
      </c>
      <c r="H578" s="195">
        <f>VLOOKUP($F578,別表３!$B$9:$I$14,6,FALSE)</f>
        <v>0</v>
      </c>
      <c r="I578" s="195">
        <f>VLOOKUP($F578,別表３!$B$9:$I$14,6,FALSE)</f>
        <v>0</v>
      </c>
      <c r="J578" s="195">
        <f>IF(F578=5,別表２!$E$2,0)</f>
        <v>0</v>
      </c>
      <c r="K578" s="195">
        <f>VLOOKUP($F578,別表３!$B$9:$I$14,4,FALSE)</f>
        <v>0</v>
      </c>
      <c r="L578" s="240" t="str">
        <f>IF(F578="","",VLOOKUP(F578,別表３!$B$9:$D$14,3,FALSE))</f>
        <v/>
      </c>
      <c r="M578" s="98"/>
      <c r="N578" s="98"/>
      <c r="O578" s="241">
        <f t="shared" si="53"/>
        <v>0</v>
      </c>
      <c r="P578" s="7">
        <f t="shared" si="54"/>
        <v>0</v>
      </c>
      <c r="Q578" s="7">
        <f t="shared" si="46"/>
        <v>0</v>
      </c>
      <c r="R578" s="7">
        <f t="shared" si="47"/>
        <v>0</v>
      </c>
      <c r="S578" s="7" t="str">
        <f t="shared" si="51"/>
        <v/>
      </c>
      <c r="T578" s="7" t="str">
        <f t="shared" si="51"/>
        <v/>
      </c>
    </row>
    <row r="579" spans="1:20" ht="15.95" hidden="1" customHeight="1">
      <c r="A579" s="239" t="s">
        <v>1723</v>
      </c>
      <c r="B579" s="105"/>
      <c r="C579" s="109"/>
      <c r="D579" s="109"/>
      <c r="E579" s="109"/>
      <c r="F579" s="109"/>
      <c r="G579" s="195">
        <f>VLOOKUP(E579,別表３!$B$9:$I$14,6,FALSE)</f>
        <v>0</v>
      </c>
      <c r="H579" s="195">
        <f>VLOOKUP($F579,別表３!$B$9:$I$14,6,FALSE)</f>
        <v>0</v>
      </c>
      <c r="I579" s="195">
        <f>VLOOKUP($F579,別表３!$B$9:$I$14,6,FALSE)</f>
        <v>0</v>
      </c>
      <c r="J579" s="195">
        <f>IF(F579=5,別表２!$E$2,0)</f>
        <v>0</v>
      </c>
      <c r="K579" s="195">
        <f>VLOOKUP($F579,別表３!$B$9:$I$14,4,FALSE)</f>
        <v>0</v>
      </c>
      <c r="L579" s="240" t="str">
        <f>IF(F579="","",VLOOKUP(F579,別表３!$B$9:$D$14,3,FALSE))</f>
        <v/>
      </c>
      <c r="M579" s="98"/>
      <c r="N579" s="98"/>
      <c r="O579" s="241">
        <f t="shared" si="53"/>
        <v>0</v>
      </c>
      <c r="P579" s="7">
        <f t="shared" si="54"/>
        <v>0</v>
      </c>
      <c r="Q579" s="7">
        <f t="shared" si="46"/>
        <v>0</v>
      </c>
      <c r="R579" s="7">
        <f t="shared" si="47"/>
        <v>0</v>
      </c>
      <c r="S579" s="7" t="str">
        <f t="shared" si="51"/>
        <v/>
      </c>
      <c r="T579" s="7" t="str">
        <f t="shared" si="51"/>
        <v/>
      </c>
    </row>
    <row r="580" spans="1:20" ht="15.95" hidden="1" customHeight="1">
      <c r="A580" s="239" t="s">
        <v>1724</v>
      </c>
      <c r="B580" s="105"/>
      <c r="C580" s="109"/>
      <c r="D580" s="109"/>
      <c r="E580" s="109"/>
      <c r="F580" s="109"/>
      <c r="G580" s="195">
        <f>VLOOKUP(E580,別表３!$B$9:$I$14,6,FALSE)</f>
        <v>0</v>
      </c>
      <c r="H580" s="195">
        <f>VLOOKUP($F580,別表３!$B$9:$I$14,6,FALSE)</f>
        <v>0</v>
      </c>
      <c r="I580" s="195">
        <f>VLOOKUP($F580,別表３!$B$9:$I$14,6,FALSE)</f>
        <v>0</v>
      </c>
      <c r="J580" s="195">
        <f>IF(F580=5,別表２!$E$2,0)</f>
        <v>0</v>
      </c>
      <c r="K580" s="195">
        <f>VLOOKUP($F580,別表３!$B$9:$I$14,4,FALSE)</f>
        <v>0</v>
      </c>
      <c r="L580" s="240" t="str">
        <f>IF(F580="","",VLOOKUP(F580,別表３!$B$9:$D$14,3,FALSE))</f>
        <v/>
      </c>
      <c r="M580" s="98"/>
      <c r="N580" s="98"/>
      <c r="O580" s="241">
        <f t="shared" si="53"/>
        <v>0</v>
      </c>
      <c r="P580" s="7">
        <f t="shared" si="54"/>
        <v>0</v>
      </c>
      <c r="Q580" s="7">
        <f t="shared" si="46"/>
        <v>0</v>
      </c>
      <c r="R580" s="7">
        <f t="shared" si="47"/>
        <v>0</v>
      </c>
      <c r="S580" s="7" t="str">
        <f t="shared" si="51"/>
        <v/>
      </c>
      <c r="T580" s="7" t="str">
        <f t="shared" si="51"/>
        <v/>
      </c>
    </row>
    <row r="581" spans="1:20" ht="15.95" hidden="1" customHeight="1">
      <c r="A581" s="239" t="s">
        <v>1725</v>
      </c>
      <c r="B581" s="105"/>
      <c r="C581" s="109"/>
      <c r="D581" s="109"/>
      <c r="E581" s="109"/>
      <c r="F581" s="109"/>
      <c r="G581" s="195">
        <f>VLOOKUP(E581,別表３!$B$9:$I$14,6,FALSE)</f>
        <v>0</v>
      </c>
      <c r="H581" s="195">
        <f>VLOOKUP($F581,別表３!$B$9:$I$14,6,FALSE)</f>
        <v>0</v>
      </c>
      <c r="I581" s="195">
        <f>VLOOKUP($F581,別表３!$B$9:$I$14,6,FALSE)</f>
        <v>0</v>
      </c>
      <c r="J581" s="195">
        <f>IF(F581=5,別表２!$E$2,0)</f>
        <v>0</v>
      </c>
      <c r="K581" s="195">
        <f>VLOOKUP($F581,別表３!$B$9:$I$14,4,FALSE)</f>
        <v>0</v>
      </c>
      <c r="L581" s="240" t="str">
        <f>IF(F581="","",VLOOKUP(F581,別表３!$B$9:$D$14,3,FALSE))</f>
        <v/>
      </c>
      <c r="M581" s="98"/>
      <c r="N581" s="98"/>
      <c r="O581" s="241">
        <f t="shared" si="53"/>
        <v>0</v>
      </c>
      <c r="P581" s="7">
        <f t="shared" si="54"/>
        <v>0</v>
      </c>
      <c r="Q581" s="7">
        <f t="shared" si="46"/>
        <v>0</v>
      </c>
      <c r="R581" s="7">
        <f t="shared" si="47"/>
        <v>0</v>
      </c>
      <c r="S581" s="7" t="str">
        <f t="shared" si="51"/>
        <v/>
      </c>
      <c r="T581" s="7" t="str">
        <f t="shared" si="51"/>
        <v/>
      </c>
    </row>
    <row r="582" spans="1:20" ht="15.95" hidden="1" customHeight="1">
      <c r="A582" s="239" t="s">
        <v>1726</v>
      </c>
      <c r="B582" s="105"/>
      <c r="C582" s="109"/>
      <c r="D582" s="109"/>
      <c r="E582" s="109"/>
      <c r="F582" s="109"/>
      <c r="G582" s="195">
        <f>VLOOKUP(E582,別表３!$B$9:$I$14,6,FALSE)</f>
        <v>0</v>
      </c>
      <c r="H582" s="195">
        <f>VLOOKUP($F582,別表３!$B$9:$I$14,6,FALSE)</f>
        <v>0</v>
      </c>
      <c r="I582" s="195">
        <f>VLOOKUP($F582,別表３!$B$9:$I$14,6,FALSE)</f>
        <v>0</v>
      </c>
      <c r="J582" s="195">
        <f>IF(F582=5,別表２!$E$2,0)</f>
        <v>0</v>
      </c>
      <c r="K582" s="195">
        <f>VLOOKUP($F582,別表３!$B$9:$I$14,4,FALSE)</f>
        <v>0</v>
      </c>
      <c r="L582" s="240" t="str">
        <f>IF(F582="","",VLOOKUP(F582,別表３!$B$9:$D$14,3,FALSE))</f>
        <v/>
      </c>
      <c r="M582" s="98"/>
      <c r="N582" s="98"/>
      <c r="O582" s="241">
        <f t="shared" si="53"/>
        <v>0</v>
      </c>
      <c r="P582" s="7">
        <f t="shared" si="54"/>
        <v>0</v>
      </c>
      <c r="Q582" s="7">
        <f t="shared" si="46"/>
        <v>0</v>
      </c>
      <c r="R582" s="7">
        <f t="shared" si="47"/>
        <v>0</v>
      </c>
      <c r="S582" s="7" t="str">
        <f t="shared" si="51"/>
        <v/>
      </c>
      <c r="T582" s="7" t="str">
        <f t="shared" si="51"/>
        <v/>
      </c>
    </row>
    <row r="583" spans="1:20" ht="15.95" hidden="1" customHeight="1">
      <c r="A583" s="239" t="s">
        <v>1727</v>
      </c>
      <c r="B583" s="105"/>
      <c r="C583" s="108"/>
      <c r="D583" s="108"/>
      <c r="E583" s="109"/>
      <c r="F583" s="109"/>
      <c r="G583" s="195">
        <f>VLOOKUP(E583,別表３!$B$9:$I$14,6,FALSE)</f>
        <v>0</v>
      </c>
      <c r="H583" s="195">
        <f>VLOOKUP($F583,別表３!$B$9:$I$14,6,FALSE)</f>
        <v>0</v>
      </c>
      <c r="I583" s="195">
        <f>VLOOKUP($F583,別表３!$B$9:$I$14,6,FALSE)</f>
        <v>0</v>
      </c>
      <c r="J583" s="195">
        <f>IF(F583=5,別表２!$E$2,0)</f>
        <v>0</v>
      </c>
      <c r="K583" s="195">
        <f>VLOOKUP($F583,別表３!$B$9:$I$14,4,FALSE)</f>
        <v>0</v>
      </c>
      <c r="L583" s="240" t="str">
        <f>IF(F583="","",VLOOKUP(F583,別表３!$B$9:$D$14,3,FALSE))</f>
        <v/>
      </c>
      <c r="M583" s="98"/>
      <c r="N583" s="98"/>
      <c r="O583" s="241">
        <f t="shared" si="53"/>
        <v>0</v>
      </c>
      <c r="P583" s="7">
        <f t="shared" si="54"/>
        <v>0</v>
      </c>
      <c r="Q583" s="7">
        <f t="shared" si="46"/>
        <v>0</v>
      </c>
      <c r="R583" s="7">
        <f t="shared" si="47"/>
        <v>0</v>
      </c>
      <c r="S583" s="7" t="str">
        <f t="shared" si="51"/>
        <v/>
      </c>
      <c r="T583" s="7" t="str">
        <f t="shared" si="51"/>
        <v/>
      </c>
    </row>
    <row r="584" spans="1:20" ht="15.95" hidden="1" customHeight="1">
      <c r="A584" s="239" t="s">
        <v>1728</v>
      </c>
      <c r="B584" s="105"/>
      <c r="C584" s="108"/>
      <c r="D584" s="108"/>
      <c r="E584" s="109"/>
      <c r="F584" s="109"/>
      <c r="G584" s="195">
        <f>VLOOKUP(E584,別表３!$B$9:$I$14,6,FALSE)</f>
        <v>0</v>
      </c>
      <c r="H584" s="195">
        <f>VLOOKUP($F584,別表３!$B$9:$I$14,6,FALSE)</f>
        <v>0</v>
      </c>
      <c r="I584" s="195">
        <f>VLOOKUP($F584,別表３!$B$9:$I$14,6,FALSE)</f>
        <v>0</v>
      </c>
      <c r="J584" s="195">
        <f>IF(F584=5,別表２!$E$2,0)</f>
        <v>0</v>
      </c>
      <c r="K584" s="195">
        <f>VLOOKUP($F584,別表３!$B$9:$I$14,4,FALSE)</f>
        <v>0</v>
      </c>
      <c r="L584" s="240" t="str">
        <f>IF(F584="","",VLOOKUP(F584,別表３!$B$9:$D$14,3,FALSE))</f>
        <v/>
      </c>
      <c r="M584" s="98"/>
      <c r="N584" s="98"/>
      <c r="O584" s="241">
        <f t="shared" si="53"/>
        <v>0</v>
      </c>
      <c r="P584" s="7">
        <f t="shared" si="54"/>
        <v>0</v>
      </c>
      <c r="Q584" s="7">
        <f t="shared" si="46"/>
        <v>0</v>
      </c>
      <c r="R584" s="7">
        <f t="shared" si="47"/>
        <v>0</v>
      </c>
      <c r="S584" s="7" t="str">
        <f t="shared" si="51"/>
        <v/>
      </c>
      <c r="T584" s="7" t="str">
        <f t="shared" si="51"/>
        <v/>
      </c>
    </row>
    <row r="585" spans="1:20" ht="15.95" hidden="1" customHeight="1">
      <c r="A585" s="239" t="s">
        <v>1729</v>
      </c>
      <c r="B585" s="105"/>
      <c r="C585" s="108"/>
      <c r="D585" s="108"/>
      <c r="E585" s="109"/>
      <c r="F585" s="109"/>
      <c r="G585" s="195">
        <f>VLOOKUP(E585,別表３!$B$9:$I$14,6,FALSE)</f>
        <v>0</v>
      </c>
      <c r="H585" s="195">
        <f>VLOOKUP($F585,別表３!$B$9:$I$14,6,FALSE)</f>
        <v>0</v>
      </c>
      <c r="I585" s="195">
        <f>VLOOKUP($F585,別表３!$B$9:$I$14,6,FALSE)</f>
        <v>0</v>
      </c>
      <c r="J585" s="195">
        <f>IF(F585=5,別表２!$E$2,0)</f>
        <v>0</v>
      </c>
      <c r="K585" s="195">
        <f>VLOOKUP($F585,別表３!$B$9:$I$14,4,FALSE)</f>
        <v>0</v>
      </c>
      <c r="L585" s="240" t="str">
        <f>IF(F585="","",VLOOKUP(F585,別表３!$B$9:$D$14,3,FALSE))</f>
        <v/>
      </c>
      <c r="M585" s="98"/>
      <c r="N585" s="98"/>
      <c r="O585" s="241">
        <f t="shared" si="53"/>
        <v>0</v>
      </c>
      <c r="P585" s="7">
        <f t="shared" si="54"/>
        <v>0</v>
      </c>
      <c r="Q585" s="7">
        <f t="shared" si="46"/>
        <v>0</v>
      </c>
      <c r="R585" s="7">
        <f t="shared" si="47"/>
        <v>0</v>
      </c>
      <c r="S585" s="7" t="str">
        <f t="shared" si="51"/>
        <v/>
      </c>
      <c r="T585" s="7" t="str">
        <f t="shared" si="51"/>
        <v/>
      </c>
    </row>
    <row r="586" spans="1:20" ht="15.95" hidden="1" customHeight="1">
      <c r="A586" s="239" t="s">
        <v>1730</v>
      </c>
      <c r="B586" s="105"/>
      <c r="C586" s="108"/>
      <c r="D586" s="108"/>
      <c r="E586" s="109"/>
      <c r="F586" s="109"/>
      <c r="G586" s="195">
        <f>VLOOKUP(E586,別表３!$B$9:$I$14,6,FALSE)</f>
        <v>0</v>
      </c>
      <c r="H586" s="195">
        <f>VLOOKUP($F586,別表３!$B$9:$I$14,6,FALSE)</f>
        <v>0</v>
      </c>
      <c r="I586" s="195">
        <f>VLOOKUP($F586,別表３!$B$9:$I$14,6,FALSE)</f>
        <v>0</v>
      </c>
      <c r="J586" s="195">
        <f>IF(F586=5,別表２!$E$2,0)</f>
        <v>0</v>
      </c>
      <c r="K586" s="195">
        <f>VLOOKUP($F586,別表３!$B$9:$I$14,4,FALSE)</f>
        <v>0</v>
      </c>
      <c r="L586" s="240" t="str">
        <f>IF(F586="","",VLOOKUP(F586,別表３!$B$9:$D$14,3,FALSE))</f>
        <v/>
      </c>
      <c r="M586" s="98"/>
      <c r="N586" s="98"/>
      <c r="O586" s="241">
        <f t="shared" si="53"/>
        <v>0</v>
      </c>
      <c r="P586" s="7">
        <f t="shared" si="54"/>
        <v>0</v>
      </c>
      <c r="Q586" s="7">
        <f t="shared" si="46"/>
        <v>0</v>
      </c>
      <c r="R586" s="7">
        <f t="shared" si="47"/>
        <v>0</v>
      </c>
      <c r="S586" s="7" t="str">
        <f t="shared" si="51"/>
        <v/>
      </c>
      <c r="T586" s="7" t="str">
        <f t="shared" si="51"/>
        <v/>
      </c>
    </row>
    <row r="587" spans="1:20" ht="15.95" hidden="1" customHeight="1">
      <c r="A587" s="239" t="s">
        <v>1731</v>
      </c>
      <c r="B587" s="105"/>
      <c r="C587" s="108"/>
      <c r="D587" s="108"/>
      <c r="E587" s="109"/>
      <c r="F587" s="109"/>
      <c r="G587" s="195">
        <f>VLOOKUP(E587,別表３!$B$9:$I$14,6,FALSE)</f>
        <v>0</v>
      </c>
      <c r="H587" s="195">
        <f>VLOOKUP($F587,別表３!$B$9:$I$14,6,FALSE)</f>
        <v>0</v>
      </c>
      <c r="I587" s="195">
        <f>VLOOKUP($F587,別表３!$B$9:$I$14,6,FALSE)</f>
        <v>0</v>
      </c>
      <c r="J587" s="195">
        <f>IF(F587=5,別表２!$E$2,0)</f>
        <v>0</v>
      </c>
      <c r="K587" s="195">
        <f>VLOOKUP($F587,別表３!$B$9:$I$14,4,FALSE)</f>
        <v>0</v>
      </c>
      <c r="L587" s="240" t="str">
        <f>IF(F587="","",VLOOKUP(F587,別表３!$B$9:$D$14,3,FALSE))</f>
        <v/>
      </c>
      <c r="M587" s="98"/>
      <c r="N587" s="98"/>
      <c r="O587" s="241">
        <f t="shared" si="53"/>
        <v>0</v>
      </c>
      <c r="P587" s="7">
        <f t="shared" si="54"/>
        <v>0</v>
      </c>
      <c r="Q587" s="7">
        <f t="shared" si="46"/>
        <v>0</v>
      </c>
      <c r="R587" s="7">
        <f t="shared" si="47"/>
        <v>0</v>
      </c>
      <c r="S587" s="7" t="str">
        <f t="shared" si="51"/>
        <v/>
      </c>
      <c r="T587" s="7" t="str">
        <f t="shared" si="51"/>
        <v/>
      </c>
    </row>
    <row r="588" spans="1:20" ht="15.95" hidden="1" customHeight="1">
      <c r="A588" s="239" t="s">
        <v>1732</v>
      </c>
      <c r="B588" s="105"/>
      <c r="C588" s="108"/>
      <c r="D588" s="108"/>
      <c r="E588" s="109"/>
      <c r="F588" s="109"/>
      <c r="G588" s="195">
        <f>VLOOKUP(E588,別表３!$B$9:$I$14,6,FALSE)</f>
        <v>0</v>
      </c>
      <c r="H588" s="195">
        <f>VLOOKUP($F588,別表３!$B$9:$I$14,6,FALSE)</f>
        <v>0</v>
      </c>
      <c r="I588" s="195">
        <f>VLOOKUP($F588,別表３!$B$9:$I$14,6,FALSE)</f>
        <v>0</v>
      </c>
      <c r="J588" s="195">
        <f>IF(F588=5,別表２!$E$2,0)</f>
        <v>0</v>
      </c>
      <c r="K588" s="195">
        <f>VLOOKUP($F588,別表３!$B$9:$I$14,4,FALSE)</f>
        <v>0</v>
      </c>
      <c r="L588" s="240" t="str">
        <f>IF(F588="","",VLOOKUP(F588,別表３!$B$9:$D$14,3,FALSE))</f>
        <v/>
      </c>
      <c r="M588" s="98"/>
      <c r="N588" s="98"/>
      <c r="O588" s="241">
        <f t="shared" si="53"/>
        <v>0</v>
      </c>
      <c r="P588" s="7">
        <f t="shared" si="54"/>
        <v>0</v>
      </c>
      <c r="Q588" s="7">
        <f t="shared" si="46"/>
        <v>0</v>
      </c>
      <c r="R588" s="7">
        <f t="shared" si="47"/>
        <v>0</v>
      </c>
      <c r="S588" s="7" t="str">
        <f t="shared" si="51"/>
        <v/>
      </c>
      <c r="T588" s="7" t="str">
        <f t="shared" si="51"/>
        <v/>
      </c>
    </row>
    <row r="589" spans="1:20" ht="15.95" hidden="1" customHeight="1">
      <c r="A589" s="239" t="s">
        <v>1733</v>
      </c>
      <c r="B589" s="105"/>
      <c r="C589" s="108"/>
      <c r="D589" s="108"/>
      <c r="E589" s="109"/>
      <c r="F589" s="109"/>
      <c r="G589" s="195">
        <f>VLOOKUP(E589,別表３!$B$9:$I$14,6,FALSE)</f>
        <v>0</v>
      </c>
      <c r="H589" s="195">
        <f>VLOOKUP($F589,別表３!$B$9:$I$14,6,FALSE)</f>
        <v>0</v>
      </c>
      <c r="I589" s="195">
        <f>VLOOKUP($F589,別表３!$B$9:$I$14,6,FALSE)</f>
        <v>0</v>
      </c>
      <c r="J589" s="195">
        <f>IF(F589=5,別表２!$E$2,0)</f>
        <v>0</v>
      </c>
      <c r="K589" s="195">
        <f>VLOOKUP($F589,別表３!$B$9:$I$14,4,FALSE)</f>
        <v>0</v>
      </c>
      <c r="L589" s="240" t="str">
        <f>IF(F589="","",VLOOKUP(F589,別表３!$B$9:$D$14,3,FALSE))</f>
        <v/>
      </c>
      <c r="M589" s="98"/>
      <c r="N589" s="98"/>
      <c r="O589" s="241">
        <f t="shared" si="53"/>
        <v>0</v>
      </c>
      <c r="P589" s="7">
        <f>IF(E589=5,G589,0)</f>
        <v>0</v>
      </c>
      <c r="Q589" s="7">
        <f t="shared" si="46"/>
        <v>0</v>
      </c>
      <c r="R589" s="7">
        <f t="shared" si="47"/>
        <v>0</v>
      </c>
      <c r="S589" s="7" t="str">
        <f t="shared" si="51"/>
        <v/>
      </c>
      <c r="T589" s="7" t="str">
        <f t="shared" si="51"/>
        <v/>
      </c>
    </row>
    <row r="590" spans="1:20" s="223" customFormat="1" ht="15.95" hidden="1" customHeight="1">
      <c r="A590" s="239" t="s">
        <v>1734</v>
      </c>
      <c r="B590" s="105"/>
      <c r="C590" s="108"/>
      <c r="D590" s="108"/>
      <c r="E590" s="108"/>
      <c r="F590" s="108"/>
      <c r="G590" s="195">
        <f>VLOOKUP(E590,別表３!$B$9:$I$14,6,FALSE)</f>
        <v>0</v>
      </c>
      <c r="H590" s="195">
        <f>VLOOKUP($F590,別表３!$B$9:$I$14,6,FALSE)</f>
        <v>0</v>
      </c>
      <c r="I590" s="195">
        <f>VLOOKUP($F590,別表３!$B$9:$I$14,6,FALSE)</f>
        <v>0</v>
      </c>
      <c r="J590" s="195">
        <f>IF(F590=5,別表２!$E$2,0)</f>
        <v>0</v>
      </c>
      <c r="K590" s="195">
        <f>VLOOKUP($F590,別表３!$B$9:$I$14,4,FALSE)</f>
        <v>0</v>
      </c>
      <c r="L590" s="240" t="str">
        <f>IF(F590="","",VLOOKUP(F590,別表３!$B$9:$D$14,3,FALSE))</f>
        <v/>
      </c>
      <c r="M590" s="98"/>
      <c r="N590" s="98"/>
      <c r="O590" s="241">
        <f t="shared" si="53"/>
        <v>0</v>
      </c>
      <c r="P590" s="7">
        <f t="shared" ref="P590:P610" si="55">IF(E590=5,G590,0)</f>
        <v>0</v>
      </c>
      <c r="Q590" s="7">
        <f t="shared" si="46"/>
        <v>0</v>
      </c>
      <c r="R590" s="7">
        <f t="shared" si="47"/>
        <v>0</v>
      </c>
      <c r="S590" s="7" t="str">
        <f t="shared" si="51"/>
        <v/>
      </c>
      <c r="T590" s="7" t="str">
        <f t="shared" si="51"/>
        <v/>
      </c>
    </row>
    <row r="591" spans="1:20" s="223" customFormat="1" ht="15.95" hidden="1" customHeight="1">
      <c r="A591" s="239" t="s">
        <v>1735</v>
      </c>
      <c r="B591" s="105"/>
      <c r="C591" s="108"/>
      <c r="D591" s="108"/>
      <c r="E591" s="108"/>
      <c r="F591" s="108"/>
      <c r="G591" s="195">
        <f>VLOOKUP(E591,別表３!$B$9:$I$14,6,FALSE)</f>
        <v>0</v>
      </c>
      <c r="H591" s="195">
        <f>VLOOKUP($F591,別表３!$B$9:$I$14,6,FALSE)</f>
        <v>0</v>
      </c>
      <c r="I591" s="195">
        <f>VLOOKUP($F591,別表３!$B$9:$I$14,6,FALSE)</f>
        <v>0</v>
      </c>
      <c r="J591" s="195">
        <f>IF(F591=5,別表２!$E$2,0)</f>
        <v>0</v>
      </c>
      <c r="K591" s="195">
        <f>VLOOKUP($F591,別表３!$B$9:$I$14,4,FALSE)</f>
        <v>0</v>
      </c>
      <c r="L591" s="240" t="str">
        <f>IF(F591="","",VLOOKUP(F591,別表３!$B$9:$D$14,3,FALSE))</f>
        <v/>
      </c>
      <c r="M591" s="98"/>
      <c r="N591" s="98"/>
      <c r="O591" s="241">
        <f t="shared" si="53"/>
        <v>0</v>
      </c>
      <c r="P591" s="7">
        <f t="shared" si="55"/>
        <v>0</v>
      </c>
      <c r="Q591" s="7">
        <f t="shared" si="46"/>
        <v>0</v>
      </c>
      <c r="R591" s="7">
        <f t="shared" si="47"/>
        <v>0</v>
      </c>
      <c r="S591" s="7" t="str">
        <f t="shared" si="51"/>
        <v/>
      </c>
      <c r="T591" s="7" t="str">
        <f t="shared" si="51"/>
        <v/>
      </c>
    </row>
    <row r="592" spans="1:20" s="223" customFormat="1" ht="15.95" hidden="1" customHeight="1">
      <c r="A592" s="239" t="s">
        <v>1736</v>
      </c>
      <c r="B592" s="105"/>
      <c r="C592" s="110"/>
      <c r="D592" s="110"/>
      <c r="E592" s="108"/>
      <c r="F592" s="108"/>
      <c r="G592" s="195">
        <f>VLOOKUP(E592,別表３!$B$9:$I$14,6,FALSE)</f>
        <v>0</v>
      </c>
      <c r="H592" s="195">
        <f>VLOOKUP($F592,別表３!$B$9:$I$14,6,FALSE)</f>
        <v>0</v>
      </c>
      <c r="I592" s="195">
        <f>VLOOKUP($F592,別表３!$B$9:$I$14,6,FALSE)</f>
        <v>0</v>
      </c>
      <c r="J592" s="195">
        <f>IF(F592=5,別表２!$E$2,0)</f>
        <v>0</v>
      </c>
      <c r="K592" s="195">
        <f>VLOOKUP($F592,別表３!$B$9:$I$14,4,FALSE)</f>
        <v>0</v>
      </c>
      <c r="L592" s="240" t="str">
        <f>IF(F592="","",VLOOKUP(F592,別表３!$B$9:$D$14,3,FALSE))</f>
        <v/>
      </c>
      <c r="M592" s="98"/>
      <c r="N592" s="98"/>
      <c r="O592" s="241">
        <f t="shared" si="53"/>
        <v>0</v>
      </c>
      <c r="P592" s="7">
        <f t="shared" si="55"/>
        <v>0</v>
      </c>
      <c r="Q592" s="7">
        <f t="shared" si="46"/>
        <v>0</v>
      </c>
      <c r="R592" s="7">
        <f t="shared" si="47"/>
        <v>0</v>
      </c>
      <c r="S592" s="7" t="str">
        <f t="shared" si="51"/>
        <v/>
      </c>
      <c r="T592" s="7" t="str">
        <f t="shared" si="51"/>
        <v/>
      </c>
    </row>
    <row r="593" spans="1:20" s="223" customFormat="1" ht="15.95" hidden="1" customHeight="1">
      <c r="A593" s="239" t="s">
        <v>1737</v>
      </c>
      <c r="B593" s="105"/>
      <c r="C593" s="108"/>
      <c r="D593" s="108"/>
      <c r="E593" s="108"/>
      <c r="F593" s="108"/>
      <c r="G593" s="195">
        <f>VLOOKUP(E593,別表３!$B$9:$I$14,6,FALSE)</f>
        <v>0</v>
      </c>
      <c r="H593" s="195">
        <f>VLOOKUP($F593,別表３!$B$9:$I$14,6,FALSE)</f>
        <v>0</v>
      </c>
      <c r="I593" s="195">
        <f>VLOOKUP($F593,別表３!$B$9:$I$14,6,FALSE)</f>
        <v>0</v>
      </c>
      <c r="J593" s="195">
        <f>IF(F593=5,別表２!$E$2,0)</f>
        <v>0</v>
      </c>
      <c r="K593" s="195">
        <f>VLOOKUP($F593,別表３!$B$9:$I$14,4,FALSE)</f>
        <v>0</v>
      </c>
      <c r="L593" s="240" t="str">
        <f>IF(F593="","",VLOOKUP(F593,別表３!$B$9:$D$14,3,FALSE))</f>
        <v/>
      </c>
      <c r="M593" s="98"/>
      <c r="N593" s="98"/>
      <c r="O593" s="241">
        <f t="shared" si="53"/>
        <v>0</v>
      </c>
      <c r="P593" s="7">
        <f t="shared" si="55"/>
        <v>0</v>
      </c>
      <c r="Q593" s="7">
        <f t="shared" si="46"/>
        <v>0</v>
      </c>
      <c r="R593" s="7">
        <f t="shared" si="47"/>
        <v>0</v>
      </c>
      <c r="S593" s="7" t="str">
        <f t="shared" si="51"/>
        <v/>
      </c>
      <c r="T593" s="7" t="str">
        <f t="shared" si="51"/>
        <v/>
      </c>
    </row>
    <row r="594" spans="1:20" ht="15.95" hidden="1" customHeight="1">
      <c r="A594" s="239" t="s">
        <v>1738</v>
      </c>
      <c r="B594" s="105"/>
      <c r="C594" s="108"/>
      <c r="D594" s="108"/>
      <c r="E594" s="109"/>
      <c r="F594" s="109"/>
      <c r="G594" s="195">
        <f>VLOOKUP(E594,別表３!$B$9:$I$14,6,FALSE)</f>
        <v>0</v>
      </c>
      <c r="H594" s="195">
        <f>VLOOKUP($F594,別表３!$B$9:$I$14,6,FALSE)</f>
        <v>0</v>
      </c>
      <c r="I594" s="195">
        <f>VLOOKUP($F594,別表３!$B$9:$I$14,6,FALSE)</f>
        <v>0</v>
      </c>
      <c r="J594" s="195">
        <f>IF(F594=5,別表２!$E$2,0)</f>
        <v>0</v>
      </c>
      <c r="K594" s="195">
        <f>VLOOKUP($F594,別表３!$B$9:$I$14,4,FALSE)</f>
        <v>0</v>
      </c>
      <c r="L594" s="240" t="str">
        <f>IF(F594="","",VLOOKUP(F594,別表３!$B$9:$D$14,3,FALSE))</f>
        <v/>
      </c>
      <c r="M594" s="98"/>
      <c r="N594" s="98"/>
      <c r="O594" s="241">
        <f t="shared" si="53"/>
        <v>0</v>
      </c>
      <c r="P594" s="7">
        <f t="shared" si="55"/>
        <v>0</v>
      </c>
      <c r="Q594" s="7">
        <f t="shared" si="46"/>
        <v>0</v>
      </c>
      <c r="R594" s="7">
        <f t="shared" si="47"/>
        <v>0</v>
      </c>
      <c r="S594" s="7" t="str">
        <f t="shared" si="51"/>
        <v/>
      </c>
      <c r="T594" s="7" t="str">
        <f t="shared" si="51"/>
        <v/>
      </c>
    </row>
    <row r="595" spans="1:20" ht="15.95" hidden="1" customHeight="1">
      <c r="A595" s="239" t="s">
        <v>1739</v>
      </c>
      <c r="B595" s="105"/>
      <c r="C595" s="108"/>
      <c r="D595" s="108"/>
      <c r="E595" s="109"/>
      <c r="F595" s="109"/>
      <c r="G595" s="195">
        <f>VLOOKUP(E595,別表３!$B$9:$I$14,6,FALSE)</f>
        <v>0</v>
      </c>
      <c r="H595" s="195">
        <f>VLOOKUP($F595,別表３!$B$9:$I$14,6,FALSE)</f>
        <v>0</v>
      </c>
      <c r="I595" s="195">
        <f>VLOOKUP($F595,別表３!$B$9:$I$14,6,FALSE)</f>
        <v>0</v>
      </c>
      <c r="J595" s="195">
        <f>IF(F595=5,別表２!$E$2,0)</f>
        <v>0</v>
      </c>
      <c r="K595" s="195">
        <f>VLOOKUP($F595,別表３!$B$9:$I$14,4,FALSE)</f>
        <v>0</v>
      </c>
      <c r="L595" s="240" t="str">
        <f>IF(F595="","",VLOOKUP(F595,別表３!$B$9:$D$14,3,FALSE))</f>
        <v/>
      </c>
      <c r="M595" s="98"/>
      <c r="N595" s="98"/>
      <c r="O595" s="241">
        <f t="shared" si="53"/>
        <v>0</v>
      </c>
      <c r="P595" s="7">
        <f t="shared" si="55"/>
        <v>0</v>
      </c>
      <c r="Q595" s="7">
        <f t="shared" si="46"/>
        <v>0</v>
      </c>
      <c r="R595" s="7">
        <f t="shared" si="47"/>
        <v>0</v>
      </c>
      <c r="S595" s="7" t="str">
        <f t="shared" si="51"/>
        <v/>
      </c>
      <c r="T595" s="7" t="str">
        <f t="shared" si="51"/>
        <v/>
      </c>
    </row>
    <row r="596" spans="1:20" ht="15.95" hidden="1" customHeight="1">
      <c r="A596" s="239" t="s">
        <v>1740</v>
      </c>
      <c r="B596" s="105"/>
      <c r="C596" s="108"/>
      <c r="D596" s="108"/>
      <c r="E596" s="109"/>
      <c r="F596" s="109"/>
      <c r="G596" s="195">
        <f>VLOOKUP(E596,別表３!$B$9:$I$14,6,FALSE)</f>
        <v>0</v>
      </c>
      <c r="H596" s="195">
        <f>VLOOKUP($F596,別表３!$B$9:$I$14,6,FALSE)</f>
        <v>0</v>
      </c>
      <c r="I596" s="195">
        <f>VLOOKUP($F596,別表３!$B$9:$I$14,6,FALSE)</f>
        <v>0</v>
      </c>
      <c r="J596" s="195">
        <f>IF(F596=5,別表２!$E$2,0)</f>
        <v>0</v>
      </c>
      <c r="K596" s="195">
        <f>VLOOKUP($F596,別表３!$B$9:$I$14,4,FALSE)</f>
        <v>0</v>
      </c>
      <c r="L596" s="240" t="str">
        <f>IF(F596="","",VLOOKUP(F596,別表３!$B$9:$D$14,3,FALSE))</f>
        <v/>
      </c>
      <c r="M596" s="98"/>
      <c r="N596" s="98"/>
      <c r="O596" s="241">
        <f t="shared" si="53"/>
        <v>0</v>
      </c>
      <c r="P596" s="7">
        <f t="shared" si="55"/>
        <v>0</v>
      </c>
      <c r="Q596" s="7">
        <f t="shared" si="46"/>
        <v>0</v>
      </c>
      <c r="R596" s="7">
        <f t="shared" si="47"/>
        <v>0</v>
      </c>
      <c r="S596" s="7" t="str">
        <f t="shared" si="51"/>
        <v/>
      </c>
      <c r="T596" s="7" t="str">
        <f t="shared" si="51"/>
        <v/>
      </c>
    </row>
    <row r="597" spans="1:20" ht="15.95" hidden="1" customHeight="1">
      <c r="A597" s="239" t="s">
        <v>1741</v>
      </c>
      <c r="B597" s="105"/>
      <c r="C597" s="108"/>
      <c r="D597" s="108"/>
      <c r="E597" s="109"/>
      <c r="F597" s="109"/>
      <c r="G597" s="195">
        <f>VLOOKUP(E597,別表３!$B$9:$I$14,6,FALSE)</f>
        <v>0</v>
      </c>
      <c r="H597" s="195">
        <f>VLOOKUP($F597,別表３!$B$9:$I$14,6,FALSE)</f>
        <v>0</v>
      </c>
      <c r="I597" s="195">
        <f>VLOOKUP($F597,別表３!$B$9:$I$14,6,FALSE)</f>
        <v>0</v>
      </c>
      <c r="J597" s="195">
        <f>IF(F597=5,別表２!$E$2,0)</f>
        <v>0</v>
      </c>
      <c r="K597" s="195">
        <f>VLOOKUP($F597,別表３!$B$9:$I$14,4,FALSE)</f>
        <v>0</v>
      </c>
      <c r="L597" s="240" t="str">
        <f>IF(F597="","",VLOOKUP(F597,別表３!$B$9:$D$14,3,FALSE))</f>
        <v/>
      </c>
      <c r="M597" s="98"/>
      <c r="N597" s="98"/>
      <c r="O597" s="241">
        <f t="shared" si="53"/>
        <v>0</v>
      </c>
      <c r="P597" s="7">
        <f t="shared" si="55"/>
        <v>0</v>
      </c>
      <c r="Q597" s="7">
        <f t="shared" si="46"/>
        <v>0</v>
      </c>
      <c r="R597" s="7">
        <f t="shared" si="47"/>
        <v>0</v>
      </c>
      <c r="S597" s="7" t="str">
        <f t="shared" si="51"/>
        <v/>
      </c>
      <c r="T597" s="7" t="str">
        <f t="shared" si="51"/>
        <v/>
      </c>
    </row>
    <row r="598" spans="1:20" ht="15.95" hidden="1" customHeight="1">
      <c r="A598" s="239" t="s">
        <v>1742</v>
      </c>
      <c r="B598" s="105"/>
      <c r="C598" s="108"/>
      <c r="D598" s="108"/>
      <c r="E598" s="109"/>
      <c r="F598" s="109"/>
      <c r="G598" s="195">
        <f>VLOOKUP(E598,別表３!$B$9:$I$14,6,FALSE)</f>
        <v>0</v>
      </c>
      <c r="H598" s="195">
        <f>VLOOKUP($F598,別表３!$B$9:$I$14,6,FALSE)</f>
        <v>0</v>
      </c>
      <c r="I598" s="195">
        <f>VLOOKUP($F598,別表３!$B$9:$I$14,6,FALSE)</f>
        <v>0</v>
      </c>
      <c r="J598" s="195">
        <f>IF(F598=5,別表２!$E$2,0)</f>
        <v>0</v>
      </c>
      <c r="K598" s="195">
        <f>VLOOKUP($F598,別表３!$B$9:$I$14,4,FALSE)</f>
        <v>0</v>
      </c>
      <c r="L598" s="240" t="str">
        <f>IF(F598="","",VLOOKUP(F598,別表３!$B$9:$D$14,3,FALSE))</f>
        <v/>
      </c>
      <c r="M598" s="98"/>
      <c r="N598" s="98"/>
      <c r="O598" s="241">
        <f t="shared" si="53"/>
        <v>0</v>
      </c>
      <c r="P598" s="7">
        <f t="shared" si="55"/>
        <v>0</v>
      </c>
      <c r="Q598" s="7">
        <f t="shared" si="46"/>
        <v>0</v>
      </c>
      <c r="R598" s="7">
        <f t="shared" si="47"/>
        <v>0</v>
      </c>
      <c r="S598" s="7" t="str">
        <f t="shared" si="51"/>
        <v/>
      </c>
      <c r="T598" s="7" t="str">
        <f t="shared" si="51"/>
        <v/>
      </c>
    </row>
    <row r="599" spans="1:20" ht="15.95" hidden="1" customHeight="1">
      <c r="A599" s="239" t="s">
        <v>1743</v>
      </c>
      <c r="B599" s="105"/>
      <c r="C599" s="108"/>
      <c r="D599" s="108"/>
      <c r="E599" s="109"/>
      <c r="F599" s="109"/>
      <c r="G599" s="195">
        <f>VLOOKUP(E599,別表３!$B$9:$I$14,6,FALSE)</f>
        <v>0</v>
      </c>
      <c r="H599" s="195">
        <f>VLOOKUP($F599,別表３!$B$9:$I$14,6,FALSE)</f>
        <v>0</v>
      </c>
      <c r="I599" s="195">
        <f>VLOOKUP($F599,別表３!$B$9:$I$14,6,FALSE)</f>
        <v>0</v>
      </c>
      <c r="J599" s="195">
        <f>IF(F599=5,別表２!$E$2,0)</f>
        <v>0</v>
      </c>
      <c r="K599" s="195">
        <f>VLOOKUP($F599,別表３!$B$9:$I$14,4,FALSE)</f>
        <v>0</v>
      </c>
      <c r="L599" s="240" t="str">
        <f>IF(F599="","",VLOOKUP(F599,別表３!$B$9:$D$14,3,FALSE))</f>
        <v/>
      </c>
      <c r="M599" s="98"/>
      <c r="N599" s="98"/>
      <c r="O599" s="241">
        <f t="shared" si="53"/>
        <v>0</v>
      </c>
      <c r="P599" s="7">
        <f t="shared" si="55"/>
        <v>0</v>
      </c>
      <c r="Q599" s="7">
        <f t="shared" si="46"/>
        <v>0</v>
      </c>
      <c r="R599" s="7">
        <f t="shared" si="47"/>
        <v>0</v>
      </c>
      <c r="S599" s="7" t="str">
        <f t="shared" si="51"/>
        <v/>
      </c>
      <c r="T599" s="7" t="str">
        <f t="shared" si="51"/>
        <v/>
      </c>
    </row>
    <row r="600" spans="1:20" ht="15.95" hidden="1" customHeight="1">
      <c r="A600" s="239" t="s">
        <v>1744</v>
      </c>
      <c r="B600" s="105"/>
      <c r="C600" s="109"/>
      <c r="D600" s="109"/>
      <c r="E600" s="109"/>
      <c r="F600" s="109"/>
      <c r="G600" s="195">
        <f>VLOOKUP(E600,別表３!$B$9:$I$14,6,FALSE)</f>
        <v>0</v>
      </c>
      <c r="H600" s="195">
        <f>VLOOKUP($F600,別表３!$B$9:$I$14,6,FALSE)</f>
        <v>0</v>
      </c>
      <c r="I600" s="195">
        <f>VLOOKUP($F600,別表３!$B$9:$I$14,6,FALSE)</f>
        <v>0</v>
      </c>
      <c r="J600" s="195">
        <f>IF(F600=5,別表２!$E$2,0)</f>
        <v>0</v>
      </c>
      <c r="K600" s="195">
        <f>VLOOKUP($F600,別表３!$B$9:$I$14,4,FALSE)</f>
        <v>0</v>
      </c>
      <c r="L600" s="240" t="str">
        <f>IF(F600="","",VLOOKUP(F600,別表３!$B$9:$D$14,3,FALSE))</f>
        <v/>
      </c>
      <c r="M600" s="98"/>
      <c r="N600" s="98"/>
      <c r="O600" s="241">
        <f t="shared" si="53"/>
        <v>0</v>
      </c>
      <c r="P600" s="7">
        <f t="shared" si="55"/>
        <v>0</v>
      </c>
      <c r="Q600" s="7">
        <f t="shared" si="46"/>
        <v>0</v>
      </c>
      <c r="R600" s="7">
        <f t="shared" si="47"/>
        <v>0</v>
      </c>
      <c r="S600" s="7" t="str">
        <f t="shared" si="51"/>
        <v/>
      </c>
      <c r="T600" s="7" t="str">
        <f t="shared" si="51"/>
        <v/>
      </c>
    </row>
    <row r="601" spans="1:20" ht="15.95" hidden="1" customHeight="1">
      <c r="A601" s="239" t="s">
        <v>1745</v>
      </c>
      <c r="B601" s="105"/>
      <c r="C601" s="109"/>
      <c r="D601" s="109"/>
      <c r="E601" s="109"/>
      <c r="F601" s="109"/>
      <c r="G601" s="195">
        <f>VLOOKUP(E601,別表３!$B$9:$I$14,6,FALSE)</f>
        <v>0</v>
      </c>
      <c r="H601" s="195">
        <f>VLOOKUP($F601,別表３!$B$9:$I$14,6,FALSE)</f>
        <v>0</v>
      </c>
      <c r="I601" s="195">
        <f>VLOOKUP($F601,別表３!$B$9:$I$14,6,FALSE)</f>
        <v>0</v>
      </c>
      <c r="J601" s="195">
        <f>IF(F601=5,別表２!$E$2,0)</f>
        <v>0</v>
      </c>
      <c r="K601" s="195">
        <f>VLOOKUP($F601,別表３!$B$9:$I$14,4,FALSE)</f>
        <v>0</v>
      </c>
      <c r="L601" s="240" t="str">
        <f>IF(F601="","",VLOOKUP(F601,別表３!$B$9:$D$14,3,FALSE))</f>
        <v/>
      </c>
      <c r="M601" s="98"/>
      <c r="N601" s="98"/>
      <c r="O601" s="241">
        <f t="shared" si="53"/>
        <v>0</v>
      </c>
      <c r="P601" s="7">
        <f t="shared" si="55"/>
        <v>0</v>
      </c>
      <c r="Q601" s="7">
        <f t="shared" si="46"/>
        <v>0</v>
      </c>
      <c r="R601" s="7">
        <f t="shared" si="47"/>
        <v>0</v>
      </c>
      <c r="S601" s="7" t="str">
        <f t="shared" si="51"/>
        <v/>
      </c>
      <c r="T601" s="7" t="str">
        <f t="shared" si="51"/>
        <v/>
      </c>
    </row>
    <row r="602" spans="1:20" ht="15.95" hidden="1" customHeight="1">
      <c r="A602" s="239" t="s">
        <v>1746</v>
      </c>
      <c r="B602" s="105"/>
      <c r="C602" s="109"/>
      <c r="D602" s="109"/>
      <c r="E602" s="109"/>
      <c r="F602" s="109"/>
      <c r="G602" s="195">
        <f>VLOOKUP(E602,別表３!$B$9:$I$14,6,FALSE)</f>
        <v>0</v>
      </c>
      <c r="H602" s="195">
        <f>VLOOKUP($F602,別表３!$B$9:$I$14,6,FALSE)</f>
        <v>0</v>
      </c>
      <c r="I602" s="195">
        <f>VLOOKUP($F602,別表３!$B$9:$I$14,6,FALSE)</f>
        <v>0</v>
      </c>
      <c r="J602" s="195">
        <f>IF(F602=5,別表２!$E$2,0)</f>
        <v>0</v>
      </c>
      <c r="K602" s="195">
        <f>VLOOKUP($F602,別表３!$B$9:$I$14,4,FALSE)</f>
        <v>0</v>
      </c>
      <c r="L602" s="240" t="str">
        <f>IF(F602="","",VLOOKUP(F602,別表３!$B$9:$D$14,3,FALSE))</f>
        <v/>
      </c>
      <c r="M602" s="98"/>
      <c r="N602" s="98"/>
      <c r="O602" s="241">
        <f t="shared" si="53"/>
        <v>0</v>
      </c>
      <c r="P602" s="7">
        <f t="shared" si="55"/>
        <v>0</v>
      </c>
      <c r="Q602" s="7">
        <f t="shared" si="46"/>
        <v>0</v>
      </c>
      <c r="R602" s="7">
        <f t="shared" si="47"/>
        <v>0</v>
      </c>
      <c r="S602" s="7" t="str">
        <f t="shared" si="51"/>
        <v/>
      </c>
      <c r="T602" s="7" t="str">
        <f t="shared" si="51"/>
        <v/>
      </c>
    </row>
    <row r="603" spans="1:20" ht="15.95" hidden="1" customHeight="1">
      <c r="A603" s="239" t="s">
        <v>1747</v>
      </c>
      <c r="B603" s="105"/>
      <c r="C603" s="109"/>
      <c r="D603" s="109"/>
      <c r="E603" s="109"/>
      <c r="F603" s="109"/>
      <c r="G603" s="195">
        <f>VLOOKUP(E603,別表３!$B$9:$I$14,6,FALSE)</f>
        <v>0</v>
      </c>
      <c r="H603" s="195">
        <f>VLOOKUP($F603,別表３!$B$9:$I$14,6,FALSE)</f>
        <v>0</v>
      </c>
      <c r="I603" s="195">
        <f>VLOOKUP($F603,別表３!$B$9:$I$14,6,FALSE)</f>
        <v>0</v>
      </c>
      <c r="J603" s="195">
        <f>IF(F603=5,別表２!$E$2,0)</f>
        <v>0</v>
      </c>
      <c r="K603" s="195">
        <f>VLOOKUP($F603,別表３!$B$9:$I$14,4,FALSE)</f>
        <v>0</v>
      </c>
      <c r="L603" s="240" t="str">
        <f>IF(F603="","",VLOOKUP(F603,別表３!$B$9:$D$14,3,FALSE))</f>
        <v/>
      </c>
      <c r="M603" s="98"/>
      <c r="N603" s="98"/>
      <c r="O603" s="241">
        <f t="shared" si="53"/>
        <v>0</v>
      </c>
      <c r="P603" s="7">
        <f t="shared" si="55"/>
        <v>0</v>
      </c>
      <c r="Q603" s="7">
        <f t="shared" si="46"/>
        <v>0</v>
      </c>
      <c r="R603" s="7">
        <f t="shared" si="47"/>
        <v>0</v>
      </c>
      <c r="S603" s="7" t="str">
        <f t="shared" si="51"/>
        <v/>
      </c>
      <c r="T603" s="7" t="str">
        <f t="shared" si="51"/>
        <v/>
      </c>
    </row>
    <row r="604" spans="1:20" ht="15.95" hidden="1" customHeight="1">
      <c r="A604" s="239" t="s">
        <v>1748</v>
      </c>
      <c r="B604" s="105"/>
      <c r="C604" s="109"/>
      <c r="D604" s="109"/>
      <c r="E604" s="109"/>
      <c r="F604" s="109"/>
      <c r="G604" s="195">
        <f>VLOOKUP(E604,別表３!$B$9:$I$14,6,FALSE)</f>
        <v>0</v>
      </c>
      <c r="H604" s="195">
        <f>VLOOKUP($F604,別表３!$B$9:$I$14,6,FALSE)</f>
        <v>0</v>
      </c>
      <c r="I604" s="195">
        <f>VLOOKUP($F604,別表３!$B$9:$I$14,6,FALSE)</f>
        <v>0</v>
      </c>
      <c r="J604" s="195">
        <f>IF(F604=5,別表２!$E$2,0)</f>
        <v>0</v>
      </c>
      <c r="K604" s="195">
        <f>VLOOKUP($F604,別表３!$B$9:$I$14,4,FALSE)</f>
        <v>0</v>
      </c>
      <c r="L604" s="240" t="str">
        <f>IF(F604="","",VLOOKUP(F604,別表３!$B$9:$D$14,3,FALSE))</f>
        <v/>
      </c>
      <c r="M604" s="98"/>
      <c r="N604" s="98"/>
      <c r="O604" s="241">
        <f t="shared" si="53"/>
        <v>0</v>
      </c>
      <c r="P604" s="7">
        <f t="shared" si="55"/>
        <v>0</v>
      </c>
      <c r="Q604" s="7">
        <f t="shared" si="46"/>
        <v>0</v>
      </c>
      <c r="R604" s="7">
        <f t="shared" si="47"/>
        <v>0</v>
      </c>
      <c r="S604" s="7" t="str">
        <f t="shared" si="51"/>
        <v/>
      </c>
      <c r="T604" s="7" t="str">
        <f t="shared" si="51"/>
        <v/>
      </c>
    </row>
    <row r="605" spans="1:20" ht="15.95" hidden="1" customHeight="1">
      <c r="A605" s="239" t="s">
        <v>1749</v>
      </c>
      <c r="B605" s="105"/>
      <c r="C605" s="108"/>
      <c r="D605" s="108"/>
      <c r="E605" s="109"/>
      <c r="F605" s="109"/>
      <c r="G605" s="195">
        <f>VLOOKUP(E605,別表３!$B$9:$I$14,6,FALSE)</f>
        <v>0</v>
      </c>
      <c r="H605" s="195">
        <f>VLOOKUP($F605,別表３!$B$9:$I$14,6,FALSE)</f>
        <v>0</v>
      </c>
      <c r="I605" s="195">
        <f>VLOOKUP($F605,別表３!$B$9:$I$14,6,FALSE)</f>
        <v>0</v>
      </c>
      <c r="J605" s="195">
        <f>IF(F605=5,別表２!$E$2,0)</f>
        <v>0</v>
      </c>
      <c r="K605" s="195">
        <f>VLOOKUP($F605,別表３!$B$9:$I$14,4,FALSE)</f>
        <v>0</v>
      </c>
      <c r="L605" s="240" t="str">
        <f>IF(F605="","",VLOOKUP(F605,別表３!$B$9:$D$14,3,FALSE))</f>
        <v/>
      </c>
      <c r="M605" s="98"/>
      <c r="N605" s="98"/>
      <c r="O605" s="241">
        <f t="shared" si="53"/>
        <v>0</v>
      </c>
      <c r="P605" s="7">
        <f t="shared" si="55"/>
        <v>0</v>
      </c>
      <c r="Q605" s="7">
        <f t="shared" si="46"/>
        <v>0</v>
      </c>
      <c r="R605" s="7">
        <f t="shared" si="47"/>
        <v>0</v>
      </c>
      <c r="S605" s="7" t="str">
        <f t="shared" si="51"/>
        <v/>
      </c>
      <c r="T605" s="7" t="str">
        <f t="shared" si="51"/>
        <v/>
      </c>
    </row>
    <row r="606" spans="1:20" ht="15.95" hidden="1" customHeight="1">
      <c r="A606" s="239" t="s">
        <v>1750</v>
      </c>
      <c r="B606" s="105"/>
      <c r="C606" s="108"/>
      <c r="D606" s="108"/>
      <c r="E606" s="109"/>
      <c r="F606" s="109"/>
      <c r="G606" s="195">
        <f>VLOOKUP(E606,別表３!$B$9:$I$14,6,FALSE)</f>
        <v>0</v>
      </c>
      <c r="H606" s="195">
        <f>VLOOKUP($F606,別表３!$B$9:$I$14,6,FALSE)</f>
        <v>0</v>
      </c>
      <c r="I606" s="195">
        <f>VLOOKUP($F606,別表３!$B$9:$I$14,6,FALSE)</f>
        <v>0</v>
      </c>
      <c r="J606" s="195">
        <f>IF(F606=5,別表２!$E$2,0)</f>
        <v>0</v>
      </c>
      <c r="K606" s="195">
        <f>VLOOKUP($F606,別表３!$B$9:$I$14,4,FALSE)</f>
        <v>0</v>
      </c>
      <c r="L606" s="240" t="str">
        <f>IF(F606="","",VLOOKUP(F606,別表３!$B$9:$D$14,3,FALSE))</f>
        <v/>
      </c>
      <c r="M606" s="98"/>
      <c r="N606" s="98"/>
      <c r="O606" s="241">
        <f t="shared" si="53"/>
        <v>0</v>
      </c>
      <c r="P606" s="7">
        <f t="shared" si="55"/>
        <v>0</v>
      </c>
      <c r="Q606" s="7">
        <f t="shared" si="46"/>
        <v>0</v>
      </c>
      <c r="R606" s="7">
        <f t="shared" si="47"/>
        <v>0</v>
      </c>
      <c r="S606" s="7" t="str">
        <f t="shared" si="51"/>
        <v/>
      </c>
      <c r="T606" s="7" t="str">
        <f t="shared" si="51"/>
        <v/>
      </c>
    </row>
    <row r="607" spans="1:20" ht="15.95" hidden="1" customHeight="1">
      <c r="A607" s="239" t="s">
        <v>1751</v>
      </c>
      <c r="B607" s="105"/>
      <c r="C607" s="108"/>
      <c r="D607" s="108"/>
      <c r="E607" s="109"/>
      <c r="F607" s="109"/>
      <c r="G607" s="195">
        <f>VLOOKUP(E607,別表３!$B$9:$I$14,6,FALSE)</f>
        <v>0</v>
      </c>
      <c r="H607" s="195">
        <f>VLOOKUP($F607,別表３!$B$9:$I$14,6,FALSE)</f>
        <v>0</v>
      </c>
      <c r="I607" s="195">
        <f>VLOOKUP($F607,別表３!$B$9:$I$14,6,FALSE)</f>
        <v>0</v>
      </c>
      <c r="J607" s="195">
        <f>IF(F607=5,別表２!$E$2,0)</f>
        <v>0</v>
      </c>
      <c r="K607" s="195">
        <f>VLOOKUP($F607,別表３!$B$9:$I$14,4,FALSE)</f>
        <v>0</v>
      </c>
      <c r="L607" s="240" t="str">
        <f>IF(F607="","",VLOOKUP(F607,別表３!$B$9:$D$14,3,FALSE))</f>
        <v/>
      </c>
      <c r="M607" s="98"/>
      <c r="N607" s="98"/>
      <c r="O607" s="241">
        <f t="shared" si="53"/>
        <v>0</v>
      </c>
      <c r="P607" s="7">
        <f t="shared" si="55"/>
        <v>0</v>
      </c>
      <c r="Q607" s="7">
        <f t="shared" si="46"/>
        <v>0</v>
      </c>
      <c r="R607" s="7">
        <f t="shared" si="47"/>
        <v>0</v>
      </c>
      <c r="S607" s="7" t="str">
        <f t="shared" si="51"/>
        <v/>
      </c>
      <c r="T607" s="7" t="str">
        <f t="shared" si="51"/>
        <v/>
      </c>
    </row>
    <row r="608" spans="1:20" ht="15.95" hidden="1" customHeight="1">
      <c r="A608" s="239" t="s">
        <v>1752</v>
      </c>
      <c r="B608" s="105"/>
      <c r="C608" s="108"/>
      <c r="D608" s="108"/>
      <c r="E608" s="109"/>
      <c r="F608" s="109"/>
      <c r="G608" s="195">
        <f>VLOOKUP(E608,別表３!$B$9:$I$14,6,FALSE)</f>
        <v>0</v>
      </c>
      <c r="H608" s="195">
        <f>VLOOKUP($F608,別表３!$B$9:$I$14,6,FALSE)</f>
        <v>0</v>
      </c>
      <c r="I608" s="195">
        <f>VLOOKUP($F608,別表３!$B$9:$I$14,6,FALSE)</f>
        <v>0</v>
      </c>
      <c r="J608" s="195">
        <f>IF(F608=5,別表２!$E$2,0)</f>
        <v>0</v>
      </c>
      <c r="K608" s="195">
        <f>VLOOKUP($F608,別表３!$B$9:$I$14,4,FALSE)</f>
        <v>0</v>
      </c>
      <c r="L608" s="240" t="str">
        <f>IF(F608="","",VLOOKUP(F608,別表３!$B$9:$D$14,3,FALSE))</f>
        <v/>
      </c>
      <c r="M608" s="98"/>
      <c r="N608" s="98"/>
      <c r="O608" s="241">
        <f t="shared" si="53"/>
        <v>0</v>
      </c>
      <c r="P608" s="7">
        <f t="shared" si="55"/>
        <v>0</v>
      </c>
      <c r="Q608" s="7">
        <f t="shared" si="46"/>
        <v>0</v>
      </c>
      <c r="R608" s="7">
        <f t="shared" si="47"/>
        <v>0</v>
      </c>
      <c r="S608" s="7" t="str">
        <f t="shared" si="51"/>
        <v/>
      </c>
      <c r="T608" s="7" t="str">
        <f t="shared" si="51"/>
        <v/>
      </c>
    </row>
    <row r="609" spans="1:20" ht="15.95" hidden="1" customHeight="1">
      <c r="A609" s="239" t="s">
        <v>1753</v>
      </c>
      <c r="B609" s="105"/>
      <c r="C609" s="108"/>
      <c r="D609" s="108"/>
      <c r="E609" s="109"/>
      <c r="F609" s="109"/>
      <c r="G609" s="195">
        <f>VLOOKUP(E609,別表３!$B$9:$I$14,6,FALSE)</f>
        <v>0</v>
      </c>
      <c r="H609" s="195">
        <f>VLOOKUP($F609,別表３!$B$9:$I$14,6,FALSE)</f>
        <v>0</v>
      </c>
      <c r="I609" s="195">
        <f>VLOOKUP($F609,別表３!$B$9:$I$14,6,FALSE)</f>
        <v>0</v>
      </c>
      <c r="J609" s="195">
        <f>IF(F609=5,別表２!$E$2,0)</f>
        <v>0</v>
      </c>
      <c r="K609" s="195">
        <f>VLOOKUP($F609,別表３!$B$9:$I$14,4,FALSE)</f>
        <v>0</v>
      </c>
      <c r="L609" s="240" t="str">
        <f>IF(F609="","",VLOOKUP(F609,別表３!$B$9:$D$14,3,FALSE))</f>
        <v/>
      </c>
      <c r="M609" s="98"/>
      <c r="N609" s="98"/>
      <c r="O609" s="241">
        <f t="shared" si="53"/>
        <v>0</v>
      </c>
      <c r="P609" s="7">
        <f t="shared" si="55"/>
        <v>0</v>
      </c>
      <c r="Q609" s="7">
        <f t="shared" si="46"/>
        <v>0</v>
      </c>
      <c r="R609" s="7">
        <f t="shared" si="47"/>
        <v>0</v>
      </c>
      <c r="S609" s="7" t="str">
        <f t="shared" si="51"/>
        <v/>
      </c>
      <c r="T609" s="7" t="str">
        <f t="shared" si="51"/>
        <v/>
      </c>
    </row>
    <row r="610" spans="1:20" ht="15.95" hidden="1" customHeight="1">
      <c r="A610" s="239" t="s">
        <v>1754</v>
      </c>
      <c r="B610" s="105"/>
      <c r="C610" s="108"/>
      <c r="D610" s="108"/>
      <c r="E610" s="109"/>
      <c r="F610" s="109"/>
      <c r="G610" s="195">
        <f>VLOOKUP(E610,別表３!$B$9:$I$14,6,FALSE)</f>
        <v>0</v>
      </c>
      <c r="H610" s="195">
        <f>VLOOKUP($F610,別表３!$B$9:$I$14,6,FALSE)</f>
        <v>0</v>
      </c>
      <c r="I610" s="195">
        <f>VLOOKUP($F610,別表３!$B$9:$I$14,6,FALSE)</f>
        <v>0</v>
      </c>
      <c r="J610" s="195">
        <f>IF(F610=5,別表２!$E$2,0)</f>
        <v>0</v>
      </c>
      <c r="K610" s="195">
        <f>VLOOKUP($F610,別表３!$B$9:$I$14,4,FALSE)</f>
        <v>0</v>
      </c>
      <c r="L610" s="240" t="str">
        <f>IF(F610="","",VLOOKUP(F610,別表３!$B$9:$D$14,3,FALSE))</f>
        <v/>
      </c>
      <c r="M610" s="98"/>
      <c r="N610" s="98"/>
      <c r="O610" s="241">
        <f t="shared" si="53"/>
        <v>0</v>
      </c>
      <c r="P610" s="7">
        <f t="shared" si="55"/>
        <v>0</v>
      </c>
      <c r="Q610" s="7">
        <f t="shared" si="46"/>
        <v>0</v>
      </c>
      <c r="R610" s="7">
        <f t="shared" si="47"/>
        <v>0</v>
      </c>
      <c r="S610" s="7" t="str">
        <f t="shared" si="51"/>
        <v/>
      </c>
      <c r="T610" s="7" t="str">
        <f t="shared" si="51"/>
        <v/>
      </c>
    </row>
    <row r="611" spans="1:20" ht="15.95" hidden="1" customHeight="1">
      <c r="A611" s="239" t="s">
        <v>1755</v>
      </c>
      <c r="B611" s="105"/>
      <c r="C611" s="108"/>
      <c r="D611" s="108"/>
      <c r="E611" s="109"/>
      <c r="F611" s="109"/>
      <c r="G611" s="195">
        <f>VLOOKUP(E611,別表３!$B$9:$I$14,6,FALSE)</f>
        <v>0</v>
      </c>
      <c r="H611" s="195">
        <f>VLOOKUP($F611,別表３!$B$9:$I$14,6,FALSE)</f>
        <v>0</v>
      </c>
      <c r="I611" s="195">
        <f>VLOOKUP($F611,別表３!$B$9:$I$14,6,FALSE)</f>
        <v>0</v>
      </c>
      <c r="J611" s="195">
        <f>IF(F611=5,別表２!$E$2,0)</f>
        <v>0</v>
      </c>
      <c r="K611" s="195">
        <f>VLOOKUP($F611,別表３!$B$9:$I$14,4,FALSE)</f>
        <v>0</v>
      </c>
      <c r="L611" s="240" t="str">
        <f>IF(F611="","",VLOOKUP(F611,別表３!$B$9:$D$14,3,FALSE))</f>
        <v/>
      </c>
      <c r="M611" s="98"/>
      <c r="N611" s="98"/>
      <c r="O611" s="241">
        <f t="shared" si="53"/>
        <v>0</v>
      </c>
      <c r="P611" s="7">
        <f>IF(E611=5,G611,0)</f>
        <v>0</v>
      </c>
      <c r="Q611" s="7">
        <f t="shared" si="46"/>
        <v>0</v>
      </c>
      <c r="R611" s="7">
        <f t="shared" si="47"/>
        <v>0</v>
      </c>
      <c r="S611" s="7" t="str">
        <f t="shared" si="51"/>
        <v/>
      </c>
      <c r="T611" s="7" t="str">
        <f t="shared" si="51"/>
        <v/>
      </c>
    </row>
    <row r="612" spans="1:20" s="223" customFormat="1" ht="15.95" hidden="1" customHeight="1">
      <c r="A612" s="239" t="s">
        <v>1756</v>
      </c>
      <c r="B612" s="105"/>
      <c r="C612" s="108"/>
      <c r="D612" s="108"/>
      <c r="E612" s="108"/>
      <c r="F612" s="108"/>
      <c r="G612" s="195">
        <f>VLOOKUP(E612,別表３!$B$9:$I$14,6,FALSE)</f>
        <v>0</v>
      </c>
      <c r="H612" s="195">
        <f>VLOOKUP($F612,別表３!$B$9:$I$14,6,FALSE)</f>
        <v>0</v>
      </c>
      <c r="I612" s="195">
        <f>VLOOKUP($F612,別表３!$B$9:$I$14,6,FALSE)</f>
        <v>0</v>
      </c>
      <c r="J612" s="195">
        <f>IF(F612=5,別表２!$E$2,0)</f>
        <v>0</v>
      </c>
      <c r="K612" s="195">
        <f>VLOOKUP($F612,別表３!$B$9:$I$14,4,FALSE)</f>
        <v>0</v>
      </c>
      <c r="L612" s="240" t="str">
        <f>IF(F612="","",VLOOKUP(F612,別表３!$B$9:$D$14,3,FALSE))</f>
        <v/>
      </c>
      <c r="M612" s="98"/>
      <c r="N612" s="98"/>
      <c r="O612" s="241">
        <f t="shared" si="53"/>
        <v>0</v>
      </c>
      <c r="P612" s="7">
        <f t="shared" ref="P612:P629" si="56">IF(E612=5,G612,0)</f>
        <v>0</v>
      </c>
      <c r="Q612" s="7">
        <f t="shared" si="46"/>
        <v>0</v>
      </c>
      <c r="R612" s="7">
        <f t="shared" si="47"/>
        <v>0</v>
      </c>
      <c r="S612" s="7" t="str">
        <f t="shared" si="51"/>
        <v/>
      </c>
      <c r="T612" s="7" t="str">
        <f t="shared" si="51"/>
        <v/>
      </c>
    </row>
    <row r="613" spans="1:20" s="223" customFormat="1" ht="15.95" hidden="1" customHeight="1">
      <c r="A613" s="239" t="s">
        <v>1757</v>
      </c>
      <c r="B613" s="105"/>
      <c r="C613" s="108"/>
      <c r="D613" s="108"/>
      <c r="E613" s="108"/>
      <c r="F613" s="108"/>
      <c r="G613" s="195">
        <f>VLOOKUP(E613,別表３!$B$9:$I$14,6,FALSE)</f>
        <v>0</v>
      </c>
      <c r="H613" s="195">
        <f>VLOOKUP($F613,別表３!$B$9:$I$14,6,FALSE)</f>
        <v>0</v>
      </c>
      <c r="I613" s="195">
        <f>VLOOKUP($F613,別表３!$B$9:$I$14,6,FALSE)</f>
        <v>0</v>
      </c>
      <c r="J613" s="195">
        <f>IF(F613=5,別表２!$E$2,0)</f>
        <v>0</v>
      </c>
      <c r="K613" s="195">
        <f>VLOOKUP($F613,別表３!$B$9:$I$14,4,FALSE)</f>
        <v>0</v>
      </c>
      <c r="L613" s="240" t="str">
        <f>IF(F613="","",VLOOKUP(F613,別表３!$B$9:$D$14,3,FALSE))</f>
        <v/>
      </c>
      <c r="M613" s="98"/>
      <c r="N613" s="98"/>
      <c r="O613" s="241">
        <f t="shared" si="53"/>
        <v>0</v>
      </c>
      <c r="P613" s="7">
        <f t="shared" si="56"/>
        <v>0</v>
      </c>
      <c r="Q613" s="7">
        <f t="shared" si="46"/>
        <v>0</v>
      </c>
      <c r="R613" s="7">
        <f t="shared" si="47"/>
        <v>0</v>
      </c>
      <c r="S613" s="7" t="str">
        <f t="shared" si="51"/>
        <v/>
      </c>
      <c r="T613" s="7" t="str">
        <f t="shared" si="51"/>
        <v/>
      </c>
    </row>
    <row r="614" spans="1:20" s="223" customFormat="1" ht="15.95" hidden="1" customHeight="1">
      <c r="A614" s="239" t="s">
        <v>1758</v>
      </c>
      <c r="B614" s="105"/>
      <c r="C614" s="110"/>
      <c r="D614" s="110"/>
      <c r="E614" s="108"/>
      <c r="F614" s="108"/>
      <c r="G614" s="195">
        <f>VLOOKUP(E614,別表３!$B$9:$I$14,6,FALSE)</f>
        <v>0</v>
      </c>
      <c r="H614" s="195">
        <f>VLOOKUP($F614,別表３!$B$9:$I$14,6,FALSE)</f>
        <v>0</v>
      </c>
      <c r="I614" s="195">
        <f>VLOOKUP($F614,別表３!$B$9:$I$14,6,FALSE)</f>
        <v>0</v>
      </c>
      <c r="J614" s="195">
        <f>IF(F614=5,別表２!$E$2,0)</f>
        <v>0</v>
      </c>
      <c r="K614" s="195">
        <f>VLOOKUP($F614,別表３!$B$9:$I$14,4,FALSE)</f>
        <v>0</v>
      </c>
      <c r="L614" s="240" t="str">
        <f>IF(F614="","",VLOOKUP(F614,別表３!$B$9:$D$14,3,FALSE))</f>
        <v/>
      </c>
      <c r="M614" s="98"/>
      <c r="N614" s="98"/>
      <c r="O614" s="241">
        <f t="shared" si="53"/>
        <v>0</v>
      </c>
      <c r="P614" s="7">
        <f t="shared" si="56"/>
        <v>0</v>
      </c>
      <c r="Q614" s="7">
        <f t="shared" si="46"/>
        <v>0</v>
      </c>
      <c r="R614" s="7">
        <f t="shared" si="47"/>
        <v>0</v>
      </c>
      <c r="S614" s="7" t="str">
        <f t="shared" si="51"/>
        <v/>
      </c>
      <c r="T614" s="7" t="str">
        <f t="shared" si="51"/>
        <v/>
      </c>
    </row>
    <row r="615" spans="1:20" s="223" customFormat="1" ht="15.95" hidden="1" customHeight="1">
      <c r="A615" s="239" t="s">
        <v>1759</v>
      </c>
      <c r="B615" s="105"/>
      <c r="C615" s="108"/>
      <c r="D615" s="108"/>
      <c r="E615" s="108"/>
      <c r="F615" s="108"/>
      <c r="G615" s="195">
        <f>VLOOKUP(E615,別表３!$B$9:$I$14,6,FALSE)</f>
        <v>0</v>
      </c>
      <c r="H615" s="195">
        <f>VLOOKUP($F615,別表３!$B$9:$I$14,6,FALSE)</f>
        <v>0</v>
      </c>
      <c r="I615" s="195">
        <f>VLOOKUP($F615,別表３!$B$9:$I$14,6,FALSE)</f>
        <v>0</v>
      </c>
      <c r="J615" s="195">
        <f>IF(F615=5,別表２!$E$2,0)</f>
        <v>0</v>
      </c>
      <c r="K615" s="195">
        <f>VLOOKUP($F615,別表３!$B$9:$I$14,4,FALSE)</f>
        <v>0</v>
      </c>
      <c r="L615" s="240" t="str">
        <f>IF(F615="","",VLOOKUP(F615,別表３!$B$9:$D$14,3,FALSE))</f>
        <v/>
      </c>
      <c r="M615" s="98"/>
      <c r="N615" s="98"/>
      <c r="O615" s="241">
        <f t="shared" si="53"/>
        <v>0</v>
      </c>
      <c r="P615" s="7">
        <f t="shared" si="56"/>
        <v>0</v>
      </c>
      <c r="Q615" s="7">
        <f t="shared" si="46"/>
        <v>0</v>
      </c>
      <c r="R615" s="7">
        <f t="shared" si="47"/>
        <v>0</v>
      </c>
      <c r="S615" s="7" t="str">
        <f t="shared" si="51"/>
        <v/>
      </c>
      <c r="T615" s="7" t="str">
        <f t="shared" si="51"/>
        <v/>
      </c>
    </row>
    <row r="616" spans="1:20" ht="15.95" hidden="1" customHeight="1">
      <c r="A616" s="239" t="s">
        <v>1760</v>
      </c>
      <c r="B616" s="105"/>
      <c r="C616" s="108"/>
      <c r="D616" s="108"/>
      <c r="E616" s="109"/>
      <c r="F616" s="109"/>
      <c r="G616" s="195">
        <f>VLOOKUP(E616,別表３!$B$9:$I$14,6,FALSE)</f>
        <v>0</v>
      </c>
      <c r="H616" s="195">
        <f>VLOOKUP($F616,別表３!$B$9:$I$14,6,FALSE)</f>
        <v>0</v>
      </c>
      <c r="I616" s="195">
        <f>VLOOKUP($F616,別表３!$B$9:$I$14,6,FALSE)</f>
        <v>0</v>
      </c>
      <c r="J616" s="195">
        <f>IF(F616=5,別表２!$E$2,0)</f>
        <v>0</v>
      </c>
      <c r="K616" s="195">
        <f>VLOOKUP($F616,別表３!$B$9:$I$14,4,FALSE)</f>
        <v>0</v>
      </c>
      <c r="L616" s="240" t="str">
        <f>IF(F616="","",VLOOKUP(F616,別表３!$B$9:$D$14,3,FALSE))</f>
        <v/>
      </c>
      <c r="M616" s="98"/>
      <c r="N616" s="98"/>
      <c r="O616" s="241">
        <f t="shared" si="53"/>
        <v>0</v>
      </c>
      <c r="P616" s="7">
        <f t="shared" si="56"/>
        <v>0</v>
      </c>
      <c r="Q616" s="7">
        <f t="shared" si="46"/>
        <v>0</v>
      </c>
      <c r="R616" s="7">
        <f t="shared" si="47"/>
        <v>0</v>
      </c>
      <c r="S616" s="7" t="str">
        <f t="shared" si="51"/>
        <v/>
      </c>
      <c r="T616" s="7" t="str">
        <f t="shared" si="51"/>
        <v/>
      </c>
    </row>
    <row r="617" spans="1:20" ht="15.95" hidden="1" customHeight="1">
      <c r="A617" s="239" t="s">
        <v>1761</v>
      </c>
      <c r="B617" s="105"/>
      <c r="C617" s="108"/>
      <c r="D617" s="108"/>
      <c r="E617" s="109"/>
      <c r="F617" s="109"/>
      <c r="G617" s="195">
        <f>VLOOKUP(E617,別表３!$B$9:$I$14,6,FALSE)</f>
        <v>0</v>
      </c>
      <c r="H617" s="195">
        <f>VLOOKUP($F617,別表３!$B$9:$I$14,6,FALSE)</f>
        <v>0</v>
      </c>
      <c r="I617" s="195">
        <f>VLOOKUP($F617,別表３!$B$9:$I$14,6,FALSE)</f>
        <v>0</v>
      </c>
      <c r="J617" s="195">
        <f>IF(F617=5,別表２!$E$2,0)</f>
        <v>0</v>
      </c>
      <c r="K617" s="195">
        <f>VLOOKUP($F617,別表３!$B$9:$I$14,4,FALSE)</f>
        <v>0</v>
      </c>
      <c r="L617" s="240" t="str">
        <f>IF(F617="","",VLOOKUP(F617,別表３!$B$9:$D$14,3,FALSE))</f>
        <v/>
      </c>
      <c r="M617" s="98"/>
      <c r="N617" s="98"/>
      <c r="O617" s="241">
        <f t="shared" si="53"/>
        <v>0</v>
      </c>
      <c r="P617" s="7">
        <f t="shared" si="56"/>
        <v>0</v>
      </c>
      <c r="Q617" s="7">
        <f t="shared" si="46"/>
        <v>0</v>
      </c>
      <c r="R617" s="7">
        <f t="shared" si="47"/>
        <v>0</v>
      </c>
      <c r="S617" s="7" t="str">
        <f t="shared" si="51"/>
        <v/>
      </c>
      <c r="T617" s="7" t="str">
        <f t="shared" si="51"/>
        <v/>
      </c>
    </row>
    <row r="618" spans="1:20" ht="15.95" hidden="1" customHeight="1">
      <c r="A618" s="239" t="s">
        <v>1762</v>
      </c>
      <c r="B618" s="105"/>
      <c r="C618" s="108"/>
      <c r="D618" s="108"/>
      <c r="E618" s="109"/>
      <c r="F618" s="109"/>
      <c r="G618" s="195">
        <f>VLOOKUP(E618,別表３!$B$9:$I$14,6,FALSE)</f>
        <v>0</v>
      </c>
      <c r="H618" s="195">
        <f>VLOOKUP($F618,別表３!$B$9:$I$14,6,FALSE)</f>
        <v>0</v>
      </c>
      <c r="I618" s="195">
        <f>VLOOKUP($F618,別表３!$B$9:$I$14,6,FALSE)</f>
        <v>0</v>
      </c>
      <c r="J618" s="195">
        <f>IF(F618=5,別表２!$E$2,0)</f>
        <v>0</v>
      </c>
      <c r="K618" s="195">
        <f>VLOOKUP($F618,別表３!$B$9:$I$14,4,FALSE)</f>
        <v>0</v>
      </c>
      <c r="L618" s="240" t="str">
        <f>IF(F618="","",VLOOKUP(F618,別表３!$B$9:$D$14,3,FALSE))</f>
        <v/>
      </c>
      <c r="M618" s="98"/>
      <c r="N618" s="98"/>
      <c r="O618" s="241">
        <f t="shared" si="53"/>
        <v>0</v>
      </c>
      <c r="P618" s="7">
        <f t="shared" si="56"/>
        <v>0</v>
      </c>
      <c r="Q618" s="7">
        <f t="shared" si="46"/>
        <v>0</v>
      </c>
      <c r="R618" s="7">
        <f t="shared" si="47"/>
        <v>0</v>
      </c>
      <c r="S618" s="7" t="str">
        <f t="shared" si="51"/>
        <v/>
      </c>
      <c r="T618" s="7" t="str">
        <f t="shared" si="51"/>
        <v/>
      </c>
    </row>
    <row r="619" spans="1:20" ht="15.95" hidden="1" customHeight="1">
      <c r="A619" s="239" t="s">
        <v>1763</v>
      </c>
      <c r="B619" s="105"/>
      <c r="C619" s="108"/>
      <c r="D619" s="108"/>
      <c r="E619" s="109"/>
      <c r="F619" s="109"/>
      <c r="G619" s="195">
        <f>VLOOKUP(E619,別表３!$B$9:$I$14,6,FALSE)</f>
        <v>0</v>
      </c>
      <c r="H619" s="195">
        <f>VLOOKUP($F619,別表３!$B$9:$I$14,6,FALSE)</f>
        <v>0</v>
      </c>
      <c r="I619" s="195">
        <f>VLOOKUP($F619,別表３!$B$9:$I$14,6,FALSE)</f>
        <v>0</v>
      </c>
      <c r="J619" s="195">
        <f>IF(F619=5,別表２!$E$2,0)</f>
        <v>0</v>
      </c>
      <c r="K619" s="195">
        <f>VLOOKUP($F619,別表３!$B$9:$I$14,4,FALSE)</f>
        <v>0</v>
      </c>
      <c r="L619" s="240" t="str">
        <f>IF(F619="","",VLOOKUP(F619,別表３!$B$9:$D$14,3,FALSE))</f>
        <v/>
      </c>
      <c r="M619" s="98"/>
      <c r="N619" s="98"/>
      <c r="O619" s="241">
        <f t="shared" si="53"/>
        <v>0</v>
      </c>
      <c r="P619" s="7">
        <f t="shared" si="56"/>
        <v>0</v>
      </c>
      <c r="Q619" s="7">
        <f t="shared" si="46"/>
        <v>0</v>
      </c>
      <c r="R619" s="7">
        <f t="shared" si="47"/>
        <v>0</v>
      </c>
      <c r="S619" s="7" t="str">
        <f t="shared" si="51"/>
        <v/>
      </c>
      <c r="T619" s="7" t="str">
        <f t="shared" si="51"/>
        <v/>
      </c>
    </row>
    <row r="620" spans="1:20" ht="15.95" hidden="1" customHeight="1">
      <c r="A620" s="239" t="s">
        <v>1764</v>
      </c>
      <c r="B620" s="105"/>
      <c r="C620" s="108"/>
      <c r="D620" s="108"/>
      <c r="E620" s="109"/>
      <c r="F620" s="109"/>
      <c r="G620" s="195">
        <f>VLOOKUP(E620,別表３!$B$9:$I$14,6,FALSE)</f>
        <v>0</v>
      </c>
      <c r="H620" s="195">
        <f>VLOOKUP($F620,別表３!$B$9:$I$14,6,FALSE)</f>
        <v>0</v>
      </c>
      <c r="I620" s="195">
        <f>VLOOKUP($F620,別表３!$B$9:$I$14,6,FALSE)</f>
        <v>0</v>
      </c>
      <c r="J620" s="195">
        <f>IF(F620=5,別表２!$E$2,0)</f>
        <v>0</v>
      </c>
      <c r="K620" s="195">
        <f>VLOOKUP($F620,別表３!$B$9:$I$14,4,FALSE)</f>
        <v>0</v>
      </c>
      <c r="L620" s="240" t="str">
        <f>IF(F620="","",VLOOKUP(F620,別表３!$B$9:$D$14,3,FALSE))</f>
        <v/>
      </c>
      <c r="M620" s="98"/>
      <c r="N620" s="98"/>
      <c r="O620" s="241">
        <f t="shared" si="53"/>
        <v>0</v>
      </c>
      <c r="P620" s="7">
        <f t="shared" si="56"/>
        <v>0</v>
      </c>
      <c r="Q620" s="7">
        <f t="shared" si="46"/>
        <v>0</v>
      </c>
      <c r="R620" s="7">
        <f t="shared" si="47"/>
        <v>0</v>
      </c>
      <c r="S620" s="7" t="str">
        <f t="shared" si="51"/>
        <v/>
      </c>
      <c r="T620" s="7" t="str">
        <f t="shared" si="51"/>
        <v/>
      </c>
    </row>
    <row r="621" spans="1:20" ht="15.95" hidden="1" customHeight="1">
      <c r="A621" s="239" t="s">
        <v>1765</v>
      </c>
      <c r="B621" s="105"/>
      <c r="C621" s="108"/>
      <c r="D621" s="108"/>
      <c r="E621" s="109"/>
      <c r="F621" s="109"/>
      <c r="G621" s="195">
        <f>VLOOKUP(E621,別表３!$B$9:$I$14,6,FALSE)</f>
        <v>0</v>
      </c>
      <c r="H621" s="195">
        <f>VLOOKUP($F621,別表３!$B$9:$I$14,6,FALSE)</f>
        <v>0</v>
      </c>
      <c r="I621" s="195">
        <f>VLOOKUP($F621,別表３!$B$9:$I$14,6,FALSE)</f>
        <v>0</v>
      </c>
      <c r="J621" s="195">
        <f>IF(F621=5,別表２!$E$2,0)</f>
        <v>0</v>
      </c>
      <c r="K621" s="195">
        <f>VLOOKUP($F621,別表３!$B$9:$I$14,4,FALSE)</f>
        <v>0</v>
      </c>
      <c r="L621" s="240" t="str">
        <f>IF(F621="","",VLOOKUP(F621,別表３!$B$9:$D$14,3,FALSE))</f>
        <v/>
      </c>
      <c r="M621" s="98"/>
      <c r="N621" s="98"/>
      <c r="O621" s="241">
        <f t="shared" si="53"/>
        <v>0</v>
      </c>
      <c r="P621" s="7">
        <f t="shared" si="56"/>
        <v>0</v>
      </c>
      <c r="Q621" s="7">
        <f t="shared" si="46"/>
        <v>0</v>
      </c>
      <c r="R621" s="7">
        <f t="shared" si="47"/>
        <v>0</v>
      </c>
      <c r="S621" s="7" t="str">
        <f t="shared" si="51"/>
        <v/>
      </c>
      <c r="T621" s="7" t="str">
        <f t="shared" si="51"/>
        <v/>
      </c>
    </row>
    <row r="622" spans="1:20" ht="15.95" hidden="1" customHeight="1">
      <c r="A622" s="239" t="s">
        <v>1766</v>
      </c>
      <c r="B622" s="105"/>
      <c r="C622" s="109"/>
      <c r="D622" s="109"/>
      <c r="E622" s="109"/>
      <c r="F622" s="109"/>
      <c r="G622" s="195">
        <f>VLOOKUP(E622,別表３!$B$9:$I$14,6,FALSE)</f>
        <v>0</v>
      </c>
      <c r="H622" s="195">
        <f>VLOOKUP($F622,別表３!$B$9:$I$14,6,FALSE)</f>
        <v>0</v>
      </c>
      <c r="I622" s="195">
        <f>VLOOKUP($F622,別表３!$B$9:$I$14,6,FALSE)</f>
        <v>0</v>
      </c>
      <c r="J622" s="195">
        <f>IF(F622=5,別表２!$E$2,0)</f>
        <v>0</v>
      </c>
      <c r="K622" s="195">
        <f>VLOOKUP($F622,別表３!$B$9:$I$14,4,FALSE)</f>
        <v>0</v>
      </c>
      <c r="L622" s="240" t="str">
        <f>IF(F622="","",VLOOKUP(F622,別表３!$B$9:$D$14,3,FALSE))</f>
        <v/>
      </c>
      <c r="M622" s="98"/>
      <c r="N622" s="98"/>
      <c r="O622" s="241">
        <f t="shared" si="53"/>
        <v>0</v>
      </c>
      <c r="P622" s="7">
        <f t="shared" si="56"/>
        <v>0</v>
      </c>
      <c r="Q622" s="7">
        <f t="shared" si="46"/>
        <v>0</v>
      </c>
      <c r="R622" s="7">
        <f t="shared" si="47"/>
        <v>0</v>
      </c>
      <c r="S622" s="7" t="str">
        <f t="shared" si="51"/>
        <v/>
      </c>
      <c r="T622" s="7" t="str">
        <f t="shared" si="51"/>
        <v/>
      </c>
    </row>
    <row r="623" spans="1:20" ht="15.95" hidden="1" customHeight="1">
      <c r="A623" s="239" t="s">
        <v>1767</v>
      </c>
      <c r="B623" s="105"/>
      <c r="C623" s="109"/>
      <c r="D623" s="109"/>
      <c r="E623" s="109"/>
      <c r="F623" s="109"/>
      <c r="G623" s="195">
        <f>VLOOKUP(E623,別表３!$B$9:$I$14,6,FALSE)</f>
        <v>0</v>
      </c>
      <c r="H623" s="195">
        <f>VLOOKUP($F623,別表３!$B$9:$I$14,6,FALSE)</f>
        <v>0</v>
      </c>
      <c r="I623" s="195">
        <f>VLOOKUP($F623,別表３!$B$9:$I$14,6,FALSE)</f>
        <v>0</v>
      </c>
      <c r="J623" s="195">
        <f>IF(F623=5,別表２!$E$2,0)</f>
        <v>0</v>
      </c>
      <c r="K623" s="195">
        <f>VLOOKUP($F623,別表３!$B$9:$I$14,4,FALSE)</f>
        <v>0</v>
      </c>
      <c r="L623" s="240" t="str">
        <f>IF(F623="","",VLOOKUP(F623,別表３!$B$9:$D$14,3,FALSE))</f>
        <v/>
      </c>
      <c r="M623" s="98"/>
      <c r="N623" s="98"/>
      <c r="O623" s="241">
        <f t="shared" si="53"/>
        <v>0</v>
      </c>
      <c r="P623" s="7">
        <f t="shared" si="56"/>
        <v>0</v>
      </c>
      <c r="Q623" s="7">
        <f t="shared" si="46"/>
        <v>0</v>
      </c>
      <c r="R623" s="7">
        <f t="shared" si="47"/>
        <v>0</v>
      </c>
      <c r="S623" s="7" t="str">
        <f t="shared" si="51"/>
        <v/>
      </c>
      <c r="T623" s="7" t="str">
        <f t="shared" si="51"/>
        <v/>
      </c>
    </row>
    <row r="624" spans="1:20" ht="15.95" hidden="1" customHeight="1">
      <c r="A624" s="239" t="s">
        <v>1768</v>
      </c>
      <c r="B624" s="105"/>
      <c r="C624" s="109"/>
      <c r="D624" s="109"/>
      <c r="E624" s="109"/>
      <c r="F624" s="109"/>
      <c r="G624" s="195">
        <f>VLOOKUP(E624,別表３!$B$9:$I$14,6,FALSE)</f>
        <v>0</v>
      </c>
      <c r="H624" s="195">
        <f>VLOOKUP($F624,別表３!$B$9:$I$14,6,FALSE)</f>
        <v>0</v>
      </c>
      <c r="I624" s="195">
        <f>VLOOKUP($F624,別表３!$B$9:$I$14,6,FALSE)</f>
        <v>0</v>
      </c>
      <c r="J624" s="195">
        <f>IF(F624=5,別表２!$E$2,0)</f>
        <v>0</v>
      </c>
      <c r="K624" s="195">
        <f>VLOOKUP($F624,別表３!$B$9:$I$14,4,FALSE)</f>
        <v>0</v>
      </c>
      <c r="L624" s="240" t="str">
        <f>IF(F624="","",VLOOKUP(F624,別表３!$B$9:$D$14,3,FALSE))</f>
        <v/>
      </c>
      <c r="M624" s="98"/>
      <c r="N624" s="98"/>
      <c r="O624" s="241">
        <f t="shared" si="53"/>
        <v>0</v>
      </c>
      <c r="P624" s="7">
        <f t="shared" si="56"/>
        <v>0</v>
      </c>
      <c r="Q624" s="7">
        <f t="shared" si="46"/>
        <v>0</v>
      </c>
      <c r="R624" s="7">
        <f t="shared" si="47"/>
        <v>0</v>
      </c>
      <c r="S624" s="7" t="str">
        <f t="shared" si="51"/>
        <v/>
      </c>
      <c r="T624" s="7" t="str">
        <f t="shared" si="51"/>
        <v/>
      </c>
    </row>
    <row r="625" spans="1:20" ht="15.95" hidden="1" customHeight="1">
      <c r="A625" s="239" t="s">
        <v>1769</v>
      </c>
      <c r="B625" s="105"/>
      <c r="C625" s="109"/>
      <c r="D625" s="109"/>
      <c r="E625" s="109"/>
      <c r="F625" s="109"/>
      <c r="G625" s="195">
        <f>VLOOKUP(E625,別表３!$B$9:$I$14,6,FALSE)</f>
        <v>0</v>
      </c>
      <c r="H625" s="195">
        <f>VLOOKUP($F625,別表３!$B$9:$I$14,6,FALSE)</f>
        <v>0</v>
      </c>
      <c r="I625" s="195">
        <f>VLOOKUP($F625,別表３!$B$9:$I$14,6,FALSE)</f>
        <v>0</v>
      </c>
      <c r="J625" s="195">
        <f>IF(F625=5,別表２!$E$2,0)</f>
        <v>0</v>
      </c>
      <c r="K625" s="195">
        <f>VLOOKUP($F625,別表３!$B$9:$I$14,4,FALSE)</f>
        <v>0</v>
      </c>
      <c r="L625" s="240" t="str">
        <f>IF(F625="","",VLOOKUP(F625,別表３!$B$9:$D$14,3,FALSE))</f>
        <v/>
      </c>
      <c r="M625" s="98"/>
      <c r="N625" s="98"/>
      <c r="O625" s="241">
        <f t="shared" si="53"/>
        <v>0</v>
      </c>
      <c r="P625" s="7">
        <f t="shared" si="56"/>
        <v>0</v>
      </c>
      <c r="Q625" s="7">
        <f t="shared" si="46"/>
        <v>0</v>
      </c>
      <c r="R625" s="7">
        <f t="shared" si="47"/>
        <v>0</v>
      </c>
      <c r="S625" s="7" t="str">
        <f t="shared" si="51"/>
        <v/>
      </c>
      <c r="T625" s="7" t="str">
        <f t="shared" si="51"/>
        <v/>
      </c>
    </row>
    <row r="626" spans="1:20" ht="15.95" hidden="1" customHeight="1">
      <c r="A626" s="239" t="s">
        <v>1770</v>
      </c>
      <c r="B626" s="105"/>
      <c r="C626" s="109"/>
      <c r="D626" s="109"/>
      <c r="E626" s="109"/>
      <c r="F626" s="109"/>
      <c r="G626" s="195">
        <f>VLOOKUP(E626,別表３!$B$9:$I$14,6,FALSE)</f>
        <v>0</v>
      </c>
      <c r="H626" s="195">
        <f>VLOOKUP($F626,別表３!$B$9:$I$14,6,FALSE)</f>
        <v>0</v>
      </c>
      <c r="I626" s="195">
        <f>VLOOKUP($F626,別表３!$B$9:$I$14,6,FALSE)</f>
        <v>0</v>
      </c>
      <c r="J626" s="195">
        <f>IF(F626=5,別表２!$E$2,0)</f>
        <v>0</v>
      </c>
      <c r="K626" s="195">
        <f>VLOOKUP($F626,別表３!$B$9:$I$14,4,FALSE)</f>
        <v>0</v>
      </c>
      <c r="L626" s="240" t="str">
        <f>IF(F626="","",VLOOKUP(F626,別表３!$B$9:$D$14,3,FALSE))</f>
        <v/>
      </c>
      <c r="M626" s="98"/>
      <c r="N626" s="98"/>
      <c r="O626" s="241">
        <f t="shared" si="53"/>
        <v>0</v>
      </c>
      <c r="P626" s="7">
        <f t="shared" si="56"/>
        <v>0</v>
      </c>
      <c r="Q626" s="7">
        <f t="shared" si="46"/>
        <v>0</v>
      </c>
      <c r="R626" s="7">
        <f t="shared" si="47"/>
        <v>0</v>
      </c>
      <c r="S626" s="7" t="str">
        <f t="shared" si="51"/>
        <v/>
      </c>
      <c r="T626" s="7" t="str">
        <f t="shared" si="51"/>
        <v/>
      </c>
    </row>
    <row r="627" spans="1:20" ht="15.95" hidden="1" customHeight="1">
      <c r="A627" s="239" t="s">
        <v>1771</v>
      </c>
      <c r="B627" s="105"/>
      <c r="C627" s="109"/>
      <c r="D627" s="109"/>
      <c r="E627" s="109"/>
      <c r="F627" s="109"/>
      <c r="G627" s="195">
        <f>VLOOKUP(E627,別表３!$B$9:$I$14,6,FALSE)</f>
        <v>0</v>
      </c>
      <c r="H627" s="195">
        <f>VLOOKUP($F627,別表３!$B$9:$I$14,6,FALSE)</f>
        <v>0</v>
      </c>
      <c r="I627" s="195">
        <f>VLOOKUP($F627,別表３!$B$9:$I$14,6,FALSE)</f>
        <v>0</v>
      </c>
      <c r="J627" s="195">
        <f>IF(F627=5,別表２!$E$2,0)</f>
        <v>0</v>
      </c>
      <c r="K627" s="195">
        <f>VLOOKUP($F627,別表３!$B$9:$I$14,4,FALSE)</f>
        <v>0</v>
      </c>
      <c r="L627" s="240" t="str">
        <f>IF(F627="","",VLOOKUP(F627,別表３!$B$9:$D$14,3,FALSE))</f>
        <v/>
      </c>
      <c r="M627" s="98"/>
      <c r="N627" s="98"/>
      <c r="O627" s="241">
        <f t="shared" si="53"/>
        <v>0</v>
      </c>
      <c r="P627" s="7">
        <f t="shared" si="56"/>
        <v>0</v>
      </c>
      <c r="Q627" s="7">
        <f t="shared" si="46"/>
        <v>0</v>
      </c>
      <c r="R627" s="7">
        <f t="shared" si="47"/>
        <v>0</v>
      </c>
      <c r="S627" s="7" t="str">
        <f t="shared" si="51"/>
        <v/>
      </c>
      <c r="T627" s="7" t="str">
        <f t="shared" si="51"/>
        <v/>
      </c>
    </row>
    <row r="628" spans="1:20" ht="15.95" hidden="1" customHeight="1">
      <c r="A628" s="239" t="s">
        <v>1772</v>
      </c>
      <c r="B628" s="105"/>
      <c r="C628" s="108"/>
      <c r="D628" s="108"/>
      <c r="E628" s="109"/>
      <c r="F628" s="109"/>
      <c r="G628" s="195">
        <f>VLOOKUP(E628,別表３!$B$9:$I$14,6,FALSE)</f>
        <v>0</v>
      </c>
      <c r="H628" s="195">
        <f>VLOOKUP($F628,別表３!$B$9:$I$14,6,FALSE)</f>
        <v>0</v>
      </c>
      <c r="I628" s="195">
        <f>VLOOKUP($F628,別表３!$B$9:$I$14,6,FALSE)</f>
        <v>0</v>
      </c>
      <c r="J628" s="195">
        <f>IF(F628=5,別表２!$E$2,0)</f>
        <v>0</v>
      </c>
      <c r="K628" s="195">
        <f>VLOOKUP($F628,別表３!$B$9:$I$14,4,FALSE)</f>
        <v>0</v>
      </c>
      <c r="L628" s="240" t="str">
        <f>IF(F628="","",VLOOKUP(F628,別表３!$B$9:$D$14,3,FALSE))</f>
        <v/>
      </c>
      <c r="M628" s="98"/>
      <c r="N628" s="98"/>
      <c r="O628" s="241">
        <f t="shared" si="53"/>
        <v>0</v>
      </c>
      <c r="P628" s="7">
        <f t="shared" si="56"/>
        <v>0</v>
      </c>
      <c r="Q628" s="7">
        <f t="shared" si="46"/>
        <v>0</v>
      </c>
      <c r="R628" s="7">
        <f t="shared" si="47"/>
        <v>0</v>
      </c>
      <c r="S628" s="7" t="str">
        <f t="shared" si="51"/>
        <v/>
      </c>
      <c r="T628" s="7" t="str">
        <f t="shared" si="51"/>
        <v/>
      </c>
    </row>
    <row r="629" spans="1:20" ht="15.95" hidden="1" customHeight="1">
      <c r="A629" s="239" t="s">
        <v>1773</v>
      </c>
      <c r="B629" s="105"/>
      <c r="C629" s="108"/>
      <c r="D629" s="108"/>
      <c r="E629" s="109"/>
      <c r="F629" s="109"/>
      <c r="G629" s="195">
        <f>VLOOKUP(E629,別表３!$B$9:$I$14,6,FALSE)</f>
        <v>0</v>
      </c>
      <c r="H629" s="195">
        <f>VLOOKUP($F629,別表３!$B$9:$I$14,6,FALSE)</f>
        <v>0</v>
      </c>
      <c r="I629" s="195">
        <f>VLOOKUP($F629,別表３!$B$9:$I$14,6,FALSE)</f>
        <v>0</v>
      </c>
      <c r="J629" s="195">
        <f>IF(F629=5,別表２!$E$2,0)</f>
        <v>0</v>
      </c>
      <c r="K629" s="195">
        <f>VLOOKUP($F629,別表３!$B$9:$I$14,4,FALSE)</f>
        <v>0</v>
      </c>
      <c r="L629" s="240" t="str">
        <f>IF(F629="","",VLOOKUP(F629,別表３!$B$9:$D$14,3,FALSE))</f>
        <v/>
      </c>
      <c r="M629" s="98"/>
      <c r="N629" s="98"/>
      <c r="O629" s="241">
        <f t="shared" si="53"/>
        <v>0</v>
      </c>
      <c r="P629" s="7">
        <f t="shared" si="56"/>
        <v>0</v>
      </c>
      <c r="Q629" s="7">
        <f t="shared" si="46"/>
        <v>0</v>
      </c>
      <c r="R629" s="7">
        <f t="shared" si="47"/>
        <v>0</v>
      </c>
      <c r="S629" s="7" t="str">
        <f t="shared" si="51"/>
        <v/>
      </c>
      <c r="T629" s="7" t="str">
        <f t="shared" si="51"/>
        <v/>
      </c>
    </row>
    <row r="630" spans="1:20" ht="15.95" hidden="1" customHeight="1">
      <c r="A630" s="239" t="s">
        <v>1774</v>
      </c>
      <c r="B630" s="105"/>
      <c r="C630" s="108"/>
      <c r="D630" s="108"/>
      <c r="E630" s="109"/>
      <c r="F630" s="109"/>
      <c r="G630" s="195">
        <f>VLOOKUP(E630,別表３!$B$9:$I$14,6,FALSE)</f>
        <v>0</v>
      </c>
      <c r="H630" s="195">
        <f>VLOOKUP($F630,別表３!$B$9:$I$14,6,FALSE)</f>
        <v>0</v>
      </c>
      <c r="I630" s="195">
        <f>VLOOKUP($F630,別表３!$B$9:$I$14,6,FALSE)</f>
        <v>0</v>
      </c>
      <c r="J630" s="195">
        <f>IF(F630=5,別表２!$E$2,0)</f>
        <v>0</v>
      </c>
      <c r="K630" s="195">
        <f>VLOOKUP($F630,別表３!$B$9:$I$14,4,FALSE)</f>
        <v>0</v>
      </c>
      <c r="L630" s="240" t="str">
        <f>IF(F630="","",VLOOKUP(F630,別表３!$B$9:$D$14,3,FALSE))</f>
        <v/>
      </c>
      <c r="M630" s="98"/>
      <c r="N630" s="98"/>
      <c r="O630" s="241">
        <f t="shared" si="53"/>
        <v>0</v>
      </c>
      <c r="P630" s="7">
        <f>IF(E630=5,G630,0)</f>
        <v>0</v>
      </c>
      <c r="Q630" s="7">
        <f t="shared" si="46"/>
        <v>0</v>
      </c>
      <c r="R630" s="7">
        <f t="shared" si="47"/>
        <v>0</v>
      </c>
      <c r="S630" s="7" t="str">
        <f t="shared" si="51"/>
        <v/>
      </c>
      <c r="T630" s="7" t="str">
        <f t="shared" si="51"/>
        <v/>
      </c>
    </row>
    <row r="631" spans="1:20" s="223" customFormat="1" ht="15.95" hidden="1" customHeight="1">
      <c r="A631" s="239" t="s">
        <v>1775</v>
      </c>
      <c r="B631" s="105"/>
      <c r="C631" s="108"/>
      <c r="D631" s="108"/>
      <c r="E631" s="108"/>
      <c r="F631" s="108"/>
      <c r="G631" s="195">
        <f>VLOOKUP(E631,別表３!$B$9:$I$14,6,FALSE)</f>
        <v>0</v>
      </c>
      <c r="H631" s="195">
        <f>VLOOKUP($F631,別表３!$B$9:$I$14,6,FALSE)</f>
        <v>0</v>
      </c>
      <c r="I631" s="195">
        <f>VLOOKUP($F631,別表３!$B$9:$I$14,6,FALSE)</f>
        <v>0</v>
      </c>
      <c r="J631" s="195">
        <f>IF(F631=5,別表２!$E$2,0)</f>
        <v>0</v>
      </c>
      <c r="K631" s="195">
        <f>VLOOKUP($F631,別表３!$B$9:$I$14,4,FALSE)</f>
        <v>0</v>
      </c>
      <c r="L631" s="240" t="str">
        <f>IF(F631="","",VLOOKUP(F631,別表３!$B$9:$D$14,3,FALSE))</f>
        <v/>
      </c>
      <c r="M631" s="98"/>
      <c r="N631" s="98"/>
      <c r="O631" s="241">
        <f t="shared" si="53"/>
        <v>0</v>
      </c>
      <c r="P631" s="7">
        <f t="shared" ref="P631:P651" si="57">IF(E631=5,G631,0)</f>
        <v>0</v>
      </c>
      <c r="Q631" s="7">
        <f t="shared" si="46"/>
        <v>0</v>
      </c>
      <c r="R631" s="7">
        <f t="shared" si="47"/>
        <v>0</v>
      </c>
      <c r="S631" s="7" t="str">
        <f t="shared" si="51"/>
        <v/>
      </c>
      <c r="T631" s="7" t="str">
        <f t="shared" si="51"/>
        <v/>
      </c>
    </row>
    <row r="632" spans="1:20" s="223" customFormat="1" ht="15.95" hidden="1" customHeight="1">
      <c r="A632" s="239" t="s">
        <v>1776</v>
      </c>
      <c r="B632" s="105"/>
      <c r="C632" s="108"/>
      <c r="D632" s="108"/>
      <c r="E632" s="108"/>
      <c r="F632" s="108"/>
      <c r="G632" s="195">
        <f>VLOOKUP(E632,別表３!$B$9:$I$14,6,FALSE)</f>
        <v>0</v>
      </c>
      <c r="H632" s="195">
        <f>VLOOKUP($F632,別表３!$B$9:$I$14,6,FALSE)</f>
        <v>0</v>
      </c>
      <c r="I632" s="195">
        <f>VLOOKUP($F632,別表３!$B$9:$I$14,6,FALSE)</f>
        <v>0</v>
      </c>
      <c r="J632" s="195">
        <f>IF(F632=5,別表２!$E$2,0)</f>
        <v>0</v>
      </c>
      <c r="K632" s="195">
        <f>VLOOKUP($F632,別表３!$B$9:$I$14,4,FALSE)</f>
        <v>0</v>
      </c>
      <c r="L632" s="240" t="str">
        <f>IF(F632="","",VLOOKUP(F632,別表３!$B$9:$D$14,3,FALSE))</f>
        <v/>
      </c>
      <c r="M632" s="98"/>
      <c r="N632" s="98"/>
      <c r="O632" s="241">
        <f t="shared" ref="O632:O695" si="58">IF(J632=0,0,IF(M632="",J632,M632))+IF(N632="",K632,IF(L632&lt;=N632,L632,N632))+SUM(G632:I632)</f>
        <v>0</v>
      </c>
      <c r="P632" s="7">
        <f t="shared" si="57"/>
        <v>0</v>
      </c>
      <c r="Q632" s="7">
        <f t="shared" si="46"/>
        <v>0</v>
      </c>
      <c r="R632" s="7">
        <f t="shared" si="47"/>
        <v>0</v>
      </c>
      <c r="S632" s="7" t="str">
        <f t="shared" si="51"/>
        <v/>
      </c>
      <c r="T632" s="7" t="str">
        <f t="shared" si="51"/>
        <v/>
      </c>
    </row>
    <row r="633" spans="1:20" s="223" customFormat="1" ht="15.95" hidden="1" customHeight="1">
      <c r="A633" s="239" t="s">
        <v>1777</v>
      </c>
      <c r="B633" s="105"/>
      <c r="C633" s="110"/>
      <c r="D633" s="110"/>
      <c r="E633" s="108"/>
      <c r="F633" s="108"/>
      <c r="G633" s="195">
        <f>VLOOKUP(E633,別表３!$B$9:$I$14,6,FALSE)</f>
        <v>0</v>
      </c>
      <c r="H633" s="195">
        <f>VLOOKUP($F633,別表３!$B$9:$I$14,6,FALSE)</f>
        <v>0</v>
      </c>
      <c r="I633" s="195">
        <f>VLOOKUP($F633,別表３!$B$9:$I$14,6,FALSE)</f>
        <v>0</v>
      </c>
      <c r="J633" s="195">
        <f>IF(F633=5,別表２!$E$2,0)</f>
        <v>0</v>
      </c>
      <c r="K633" s="195">
        <f>VLOOKUP($F633,別表３!$B$9:$I$14,4,FALSE)</f>
        <v>0</v>
      </c>
      <c r="L633" s="240" t="str">
        <f>IF(F633="","",VLOOKUP(F633,別表３!$B$9:$D$14,3,FALSE))</f>
        <v/>
      </c>
      <c r="M633" s="98"/>
      <c r="N633" s="98"/>
      <c r="O633" s="241">
        <f t="shared" si="58"/>
        <v>0</v>
      </c>
      <c r="P633" s="7">
        <f t="shared" si="57"/>
        <v>0</v>
      </c>
      <c r="Q633" s="7">
        <f t="shared" si="46"/>
        <v>0</v>
      </c>
      <c r="R633" s="7">
        <f t="shared" si="47"/>
        <v>0</v>
      </c>
      <c r="S633" s="7" t="str">
        <f t="shared" si="51"/>
        <v/>
      </c>
      <c r="T633" s="7" t="str">
        <f t="shared" si="51"/>
        <v/>
      </c>
    </row>
    <row r="634" spans="1:20" s="223" customFormat="1" ht="15.95" hidden="1" customHeight="1">
      <c r="A634" s="239" t="s">
        <v>1778</v>
      </c>
      <c r="B634" s="105"/>
      <c r="C634" s="108"/>
      <c r="D634" s="108"/>
      <c r="E634" s="108"/>
      <c r="F634" s="108"/>
      <c r="G634" s="195">
        <f>VLOOKUP(E634,別表３!$B$9:$I$14,6,FALSE)</f>
        <v>0</v>
      </c>
      <c r="H634" s="195">
        <f>VLOOKUP($F634,別表３!$B$9:$I$14,6,FALSE)</f>
        <v>0</v>
      </c>
      <c r="I634" s="195">
        <f>VLOOKUP($F634,別表３!$B$9:$I$14,6,FALSE)</f>
        <v>0</v>
      </c>
      <c r="J634" s="195">
        <f>IF(F634=5,別表２!$E$2,0)</f>
        <v>0</v>
      </c>
      <c r="K634" s="195">
        <f>VLOOKUP($F634,別表３!$B$9:$I$14,4,FALSE)</f>
        <v>0</v>
      </c>
      <c r="L634" s="240" t="str">
        <f>IF(F634="","",VLOOKUP(F634,別表３!$B$9:$D$14,3,FALSE))</f>
        <v/>
      </c>
      <c r="M634" s="98"/>
      <c r="N634" s="98"/>
      <c r="O634" s="241">
        <f t="shared" si="58"/>
        <v>0</v>
      </c>
      <c r="P634" s="7">
        <f t="shared" si="57"/>
        <v>0</v>
      </c>
      <c r="Q634" s="7">
        <f t="shared" si="46"/>
        <v>0</v>
      </c>
      <c r="R634" s="7">
        <f t="shared" si="47"/>
        <v>0</v>
      </c>
      <c r="S634" s="7" t="str">
        <f t="shared" si="51"/>
        <v/>
      </c>
      <c r="T634" s="7" t="str">
        <f t="shared" si="51"/>
        <v/>
      </c>
    </row>
    <row r="635" spans="1:20" ht="15.95" hidden="1" customHeight="1">
      <c r="A635" s="239" t="s">
        <v>1779</v>
      </c>
      <c r="B635" s="105"/>
      <c r="C635" s="108"/>
      <c r="D635" s="108"/>
      <c r="E635" s="109"/>
      <c r="F635" s="109"/>
      <c r="G635" s="195">
        <f>VLOOKUP(E635,別表３!$B$9:$I$14,6,FALSE)</f>
        <v>0</v>
      </c>
      <c r="H635" s="195">
        <f>VLOOKUP($F635,別表３!$B$9:$I$14,6,FALSE)</f>
        <v>0</v>
      </c>
      <c r="I635" s="195">
        <f>VLOOKUP($F635,別表３!$B$9:$I$14,6,FALSE)</f>
        <v>0</v>
      </c>
      <c r="J635" s="195">
        <f>IF(F635=5,別表２!$E$2,0)</f>
        <v>0</v>
      </c>
      <c r="K635" s="195">
        <f>VLOOKUP($F635,別表３!$B$9:$I$14,4,FALSE)</f>
        <v>0</v>
      </c>
      <c r="L635" s="240" t="str">
        <f>IF(F635="","",VLOOKUP(F635,別表３!$B$9:$D$14,3,FALSE))</f>
        <v/>
      </c>
      <c r="M635" s="98"/>
      <c r="N635" s="98"/>
      <c r="O635" s="241">
        <f t="shared" si="58"/>
        <v>0</v>
      </c>
      <c r="P635" s="7">
        <f t="shared" si="57"/>
        <v>0</v>
      </c>
      <c r="Q635" s="7">
        <f t="shared" si="46"/>
        <v>0</v>
      </c>
      <c r="R635" s="7">
        <f t="shared" si="47"/>
        <v>0</v>
      </c>
      <c r="S635" s="7" t="str">
        <f t="shared" si="51"/>
        <v/>
      </c>
      <c r="T635" s="7" t="str">
        <f t="shared" si="51"/>
        <v/>
      </c>
    </row>
    <row r="636" spans="1:20" ht="15.95" hidden="1" customHeight="1">
      <c r="A636" s="239" t="s">
        <v>1780</v>
      </c>
      <c r="B636" s="105"/>
      <c r="C636" s="108"/>
      <c r="D636" s="108"/>
      <c r="E636" s="109"/>
      <c r="F636" s="109"/>
      <c r="G636" s="195">
        <f>VLOOKUP(E636,別表３!$B$9:$I$14,6,FALSE)</f>
        <v>0</v>
      </c>
      <c r="H636" s="195">
        <f>VLOOKUP($F636,別表３!$B$9:$I$14,6,FALSE)</f>
        <v>0</v>
      </c>
      <c r="I636" s="195">
        <f>VLOOKUP($F636,別表３!$B$9:$I$14,6,FALSE)</f>
        <v>0</v>
      </c>
      <c r="J636" s="195">
        <f>IF(F636=5,別表２!$E$2,0)</f>
        <v>0</v>
      </c>
      <c r="K636" s="195">
        <f>VLOOKUP($F636,別表３!$B$9:$I$14,4,FALSE)</f>
        <v>0</v>
      </c>
      <c r="L636" s="240" t="str">
        <f>IF(F636="","",VLOOKUP(F636,別表３!$B$9:$D$14,3,FALSE))</f>
        <v/>
      </c>
      <c r="M636" s="98"/>
      <c r="N636" s="98"/>
      <c r="O636" s="241">
        <f t="shared" si="58"/>
        <v>0</v>
      </c>
      <c r="P636" s="7">
        <f t="shared" si="57"/>
        <v>0</v>
      </c>
      <c r="Q636" s="7">
        <f t="shared" si="46"/>
        <v>0</v>
      </c>
      <c r="R636" s="7">
        <f t="shared" si="47"/>
        <v>0</v>
      </c>
      <c r="S636" s="7" t="str">
        <f t="shared" si="51"/>
        <v/>
      </c>
      <c r="T636" s="7" t="str">
        <f t="shared" si="51"/>
        <v/>
      </c>
    </row>
    <row r="637" spans="1:20" ht="15.95" hidden="1" customHeight="1">
      <c r="A637" s="239" t="s">
        <v>1781</v>
      </c>
      <c r="B637" s="105"/>
      <c r="C637" s="108"/>
      <c r="D637" s="108"/>
      <c r="E637" s="109"/>
      <c r="F637" s="109"/>
      <c r="G637" s="195">
        <f>VLOOKUP(E637,別表３!$B$9:$I$14,6,FALSE)</f>
        <v>0</v>
      </c>
      <c r="H637" s="195">
        <f>VLOOKUP($F637,別表３!$B$9:$I$14,6,FALSE)</f>
        <v>0</v>
      </c>
      <c r="I637" s="195">
        <f>VLOOKUP($F637,別表３!$B$9:$I$14,6,FALSE)</f>
        <v>0</v>
      </c>
      <c r="J637" s="195">
        <f>IF(F637=5,別表２!$E$2,0)</f>
        <v>0</v>
      </c>
      <c r="K637" s="195">
        <f>VLOOKUP($F637,別表３!$B$9:$I$14,4,FALSE)</f>
        <v>0</v>
      </c>
      <c r="L637" s="240" t="str">
        <f>IF(F637="","",VLOOKUP(F637,別表３!$B$9:$D$14,3,FALSE))</f>
        <v/>
      </c>
      <c r="M637" s="98"/>
      <c r="N637" s="98"/>
      <c r="O637" s="241">
        <f t="shared" si="58"/>
        <v>0</v>
      </c>
      <c r="P637" s="7">
        <f t="shared" si="57"/>
        <v>0</v>
      </c>
      <c r="Q637" s="7">
        <f t="shared" si="46"/>
        <v>0</v>
      </c>
      <c r="R637" s="7">
        <f t="shared" si="47"/>
        <v>0</v>
      </c>
      <c r="S637" s="7" t="str">
        <f t="shared" si="51"/>
        <v/>
      </c>
      <c r="T637" s="7" t="str">
        <f t="shared" si="51"/>
        <v/>
      </c>
    </row>
    <row r="638" spans="1:20" ht="15.95" hidden="1" customHeight="1">
      <c r="A638" s="239" t="s">
        <v>1782</v>
      </c>
      <c r="B638" s="105"/>
      <c r="C638" s="108"/>
      <c r="D638" s="108"/>
      <c r="E638" s="109"/>
      <c r="F638" s="109"/>
      <c r="G638" s="195">
        <f>VLOOKUP(E638,別表３!$B$9:$I$14,6,FALSE)</f>
        <v>0</v>
      </c>
      <c r="H638" s="195">
        <f>VLOOKUP($F638,別表３!$B$9:$I$14,6,FALSE)</f>
        <v>0</v>
      </c>
      <c r="I638" s="195">
        <f>VLOOKUP($F638,別表３!$B$9:$I$14,6,FALSE)</f>
        <v>0</v>
      </c>
      <c r="J638" s="195">
        <f>IF(F638=5,別表２!$E$2,0)</f>
        <v>0</v>
      </c>
      <c r="K638" s="195">
        <f>VLOOKUP($F638,別表３!$B$9:$I$14,4,FALSE)</f>
        <v>0</v>
      </c>
      <c r="L638" s="240" t="str">
        <f>IF(F638="","",VLOOKUP(F638,別表３!$B$9:$D$14,3,FALSE))</f>
        <v/>
      </c>
      <c r="M638" s="98"/>
      <c r="N638" s="98"/>
      <c r="O638" s="241">
        <f t="shared" si="58"/>
        <v>0</v>
      </c>
      <c r="P638" s="7">
        <f t="shared" si="57"/>
        <v>0</v>
      </c>
      <c r="Q638" s="7">
        <f t="shared" si="46"/>
        <v>0</v>
      </c>
      <c r="R638" s="7">
        <f t="shared" si="47"/>
        <v>0</v>
      </c>
      <c r="S638" s="7" t="str">
        <f t="shared" si="51"/>
        <v/>
      </c>
      <c r="T638" s="7" t="str">
        <f t="shared" si="51"/>
        <v/>
      </c>
    </row>
    <row r="639" spans="1:20" ht="15.95" hidden="1" customHeight="1">
      <c r="A639" s="239" t="s">
        <v>1783</v>
      </c>
      <c r="B639" s="105"/>
      <c r="C639" s="108"/>
      <c r="D639" s="108"/>
      <c r="E639" s="109"/>
      <c r="F639" s="109"/>
      <c r="G639" s="195">
        <f>VLOOKUP(E639,別表３!$B$9:$I$14,6,FALSE)</f>
        <v>0</v>
      </c>
      <c r="H639" s="195">
        <f>VLOOKUP($F639,別表３!$B$9:$I$14,6,FALSE)</f>
        <v>0</v>
      </c>
      <c r="I639" s="195">
        <f>VLOOKUP($F639,別表３!$B$9:$I$14,6,FALSE)</f>
        <v>0</v>
      </c>
      <c r="J639" s="195">
        <f>IF(F639=5,別表２!$E$2,0)</f>
        <v>0</v>
      </c>
      <c r="K639" s="195">
        <f>VLOOKUP($F639,別表３!$B$9:$I$14,4,FALSE)</f>
        <v>0</v>
      </c>
      <c r="L639" s="240" t="str">
        <f>IF(F639="","",VLOOKUP(F639,別表３!$B$9:$D$14,3,FALSE))</f>
        <v/>
      </c>
      <c r="M639" s="98"/>
      <c r="N639" s="98"/>
      <c r="O639" s="241">
        <f t="shared" si="58"/>
        <v>0</v>
      </c>
      <c r="P639" s="7">
        <f t="shared" si="57"/>
        <v>0</v>
      </c>
      <c r="Q639" s="7">
        <f t="shared" si="46"/>
        <v>0</v>
      </c>
      <c r="R639" s="7">
        <f t="shared" si="47"/>
        <v>0</v>
      </c>
      <c r="S639" s="7" t="str">
        <f t="shared" si="51"/>
        <v/>
      </c>
      <c r="T639" s="7" t="str">
        <f t="shared" si="51"/>
        <v/>
      </c>
    </row>
    <row r="640" spans="1:20" ht="15.95" hidden="1" customHeight="1">
      <c r="A640" s="239" t="s">
        <v>1784</v>
      </c>
      <c r="B640" s="105"/>
      <c r="C640" s="108"/>
      <c r="D640" s="108"/>
      <c r="E640" s="109"/>
      <c r="F640" s="109"/>
      <c r="G640" s="195">
        <f>VLOOKUP(E640,別表３!$B$9:$I$14,6,FALSE)</f>
        <v>0</v>
      </c>
      <c r="H640" s="195">
        <f>VLOOKUP($F640,別表３!$B$9:$I$14,6,FALSE)</f>
        <v>0</v>
      </c>
      <c r="I640" s="195">
        <f>VLOOKUP($F640,別表３!$B$9:$I$14,6,FALSE)</f>
        <v>0</v>
      </c>
      <c r="J640" s="195">
        <f>IF(F640=5,別表２!$E$2,0)</f>
        <v>0</v>
      </c>
      <c r="K640" s="195">
        <f>VLOOKUP($F640,別表３!$B$9:$I$14,4,FALSE)</f>
        <v>0</v>
      </c>
      <c r="L640" s="240" t="str">
        <f>IF(F640="","",VLOOKUP(F640,別表３!$B$9:$D$14,3,FALSE))</f>
        <v/>
      </c>
      <c r="M640" s="98"/>
      <c r="N640" s="98"/>
      <c r="O640" s="241">
        <f t="shared" si="58"/>
        <v>0</v>
      </c>
      <c r="P640" s="7">
        <f t="shared" si="57"/>
        <v>0</v>
      </c>
      <c r="Q640" s="7">
        <f t="shared" si="46"/>
        <v>0</v>
      </c>
      <c r="R640" s="7">
        <f t="shared" si="47"/>
        <v>0</v>
      </c>
      <c r="S640" s="7" t="str">
        <f t="shared" ref="S640:T767" si="59">IF(E640="","",VLOOKUP(E640,$U$53:$V$58,2,FALSE))</f>
        <v/>
      </c>
      <c r="T640" s="7" t="str">
        <f t="shared" si="59"/>
        <v/>
      </c>
    </row>
    <row r="641" spans="1:20" ht="15.95" hidden="1" customHeight="1">
      <c r="A641" s="239" t="s">
        <v>1785</v>
      </c>
      <c r="B641" s="105"/>
      <c r="C641" s="109"/>
      <c r="D641" s="109"/>
      <c r="E641" s="109"/>
      <c r="F641" s="109"/>
      <c r="G641" s="195">
        <f>VLOOKUP(E641,別表３!$B$9:$I$14,6,FALSE)</f>
        <v>0</v>
      </c>
      <c r="H641" s="195">
        <f>VLOOKUP($F641,別表３!$B$9:$I$14,6,FALSE)</f>
        <v>0</v>
      </c>
      <c r="I641" s="195">
        <f>VLOOKUP($F641,別表３!$B$9:$I$14,6,FALSE)</f>
        <v>0</v>
      </c>
      <c r="J641" s="195">
        <f>IF(F641=5,別表２!$E$2,0)</f>
        <v>0</v>
      </c>
      <c r="K641" s="195">
        <f>VLOOKUP($F641,別表３!$B$9:$I$14,4,FALSE)</f>
        <v>0</v>
      </c>
      <c r="L641" s="240" t="str">
        <f>IF(F641="","",VLOOKUP(F641,別表３!$B$9:$D$14,3,FALSE))</f>
        <v/>
      </c>
      <c r="M641" s="98"/>
      <c r="N641" s="98"/>
      <c r="O641" s="241">
        <f t="shared" si="58"/>
        <v>0</v>
      </c>
      <c r="P641" s="7">
        <f t="shared" si="57"/>
        <v>0</v>
      </c>
      <c r="Q641" s="7">
        <f t="shared" si="46"/>
        <v>0</v>
      </c>
      <c r="R641" s="7">
        <f t="shared" si="47"/>
        <v>0</v>
      </c>
      <c r="S641" s="7" t="str">
        <f t="shared" si="59"/>
        <v/>
      </c>
      <c r="T641" s="7" t="str">
        <f t="shared" si="59"/>
        <v/>
      </c>
    </row>
    <row r="642" spans="1:20" ht="15.95" hidden="1" customHeight="1">
      <c r="A642" s="239" t="s">
        <v>1786</v>
      </c>
      <c r="B642" s="105"/>
      <c r="C642" s="109"/>
      <c r="D642" s="109"/>
      <c r="E642" s="109"/>
      <c r="F642" s="109"/>
      <c r="G642" s="195">
        <f>VLOOKUP(E642,別表３!$B$9:$I$14,6,FALSE)</f>
        <v>0</v>
      </c>
      <c r="H642" s="195">
        <f>VLOOKUP($F642,別表３!$B$9:$I$14,6,FALSE)</f>
        <v>0</v>
      </c>
      <c r="I642" s="195">
        <f>VLOOKUP($F642,別表３!$B$9:$I$14,6,FALSE)</f>
        <v>0</v>
      </c>
      <c r="J642" s="195">
        <f>IF(F642=5,別表２!$E$2,0)</f>
        <v>0</v>
      </c>
      <c r="K642" s="195">
        <f>VLOOKUP($F642,別表３!$B$9:$I$14,4,FALSE)</f>
        <v>0</v>
      </c>
      <c r="L642" s="240" t="str">
        <f>IF(F642="","",VLOOKUP(F642,別表３!$B$9:$D$14,3,FALSE))</f>
        <v/>
      </c>
      <c r="M642" s="98"/>
      <c r="N642" s="98"/>
      <c r="O642" s="241">
        <f t="shared" si="58"/>
        <v>0</v>
      </c>
      <c r="P642" s="7">
        <f t="shared" si="57"/>
        <v>0</v>
      </c>
      <c r="Q642" s="7">
        <f t="shared" si="46"/>
        <v>0</v>
      </c>
      <c r="R642" s="7">
        <f t="shared" si="47"/>
        <v>0</v>
      </c>
      <c r="S642" s="7" t="str">
        <f t="shared" si="59"/>
        <v/>
      </c>
      <c r="T642" s="7" t="str">
        <f t="shared" si="59"/>
        <v/>
      </c>
    </row>
    <row r="643" spans="1:20" ht="15.95" hidden="1" customHeight="1">
      <c r="A643" s="239" t="s">
        <v>1787</v>
      </c>
      <c r="B643" s="105"/>
      <c r="C643" s="109"/>
      <c r="D643" s="109"/>
      <c r="E643" s="109"/>
      <c r="F643" s="109"/>
      <c r="G643" s="195">
        <f>VLOOKUP(E643,別表３!$B$9:$I$14,6,FALSE)</f>
        <v>0</v>
      </c>
      <c r="H643" s="195">
        <f>VLOOKUP($F643,別表３!$B$9:$I$14,6,FALSE)</f>
        <v>0</v>
      </c>
      <c r="I643" s="195">
        <f>VLOOKUP($F643,別表３!$B$9:$I$14,6,FALSE)</f>
        <v>0</v>
      </c>
      <c r="J643" s="195">
        <f>IF(F643=5,別表２!$E$2,0)</f>
        <v>0</v>
      </c>
      <c r="K643" s="195">
        <f>VLOOKUP($F643,別表３!$B$9:$I$14,4,FALSE)</f>
        <v>0</v>
      </c>
      <c r="L643" s="240" t="str">
        <f>IF(F643="","",VLOOKUP(F643,別表３!$B$9:$D$14,3,FALSE))</f>
        <v/>
      </c>
      <c r="M643" s="98"/>
      <c r="N643" s="98"/>
      <c r="O643" s="241">
        <f t="shared" si="58"/>
        <v>0</v>
      </c>
      <c r="P643" s="7">
        <f t="shared" si="57"/>
        <v>0</v>
      </c>
      <c r="Q643" s="7">
        <f t="shared" si="46"/>
        <v>0</v>
      </c>
      <c r="R643" s="7">
        <f t="shared" si="47"/>
        <v>0</v>
      </c>
      <c r="S643" s="7" t="str">
        <f t="shared" si="59"/>
        <v/>
      </c>
      <c r="T643" s="7" t="str">
        <f t="shared" si="59"/>
        <v/>
      </c>
    </row>
    <row r="644" spans="1:20" ht="15.95" hidden="1" customHeight="1">
      <c r="A644" s="239" t="s">
        <v>1788</v>
      </c>
      <c r="B644" s="105"/>
      <c r="C644" s="109"/>
      <c r="D644" s="109"/>
      <c r="E644" s="109"/>
      <c r="F644" s="109"/>
      <c r="G644" s="195">
        <f>VLOOKUP(E644,別表３!$B$9:$I$14,6,FALSE)</f>
        <v>0</v>
      </c>
      <c r="H644" s="195">
        <f>VLOOKUP($F644,別表３!$B$9:$I$14,6,FALSE)</f>
        <v>0</v>
      </c>
      <c r="I644" s="195">
        <f>VLOOKUP($F644,別表３!$B$9:$I$14,6,FALSE)</f>
        <v>0</v>
      </c>
      <c r="J644" s="195">
        <f>IF(F644=5,別表２!$E$2,0)</f>
        <v>0</v>
      </c>
      <c r="K644" s="195">
        <f>VLOOKUP($F644,別表３!$B$9:$I$14,4,FALSE)</f>
        <v>0</v>
      </c>
      <c r="L644" s="240" t="str">
        <f>IF(F644="","",VLOOKUP(F644,別表３!$B$9:$D$14,3,FALSE))</f>
        <v/>
      </c>
      <c r="M644" s="98"/>
      <c r="N644" s="98"/>
      <c r="O644" s="241">
        <f t="shared" si="58"/>
        <v>0</v>
      </c>
      <c r="P644" s="7">
        <f t="shared" si="57"/>
        <v>0</v>
      </c>
      <c r="Q644" s="7">
        <f t="shared" si="46"/>
        <v>0</v>
      </c>
      <c r="R644" s="7">
        <f t="shared" si="47"/>
        <v>0</v>
      </c>
      <c r="S644" s="7" t="str">
        <f t="shared" si="59"/>
        <v/>
      </c>
      <c r="T644" s="7" t="str">
        <f t="shared" si="59"/>
        <v/>
      </c>
    </row>
    <row r="645" spans="1:20" ht="15.95" hidden="1" customHeight="1">
      <c r="A645" s="239" t="s">
        <v>1789</v>
      </c>
      <c r="B645" s="105"/>
      <c r="C645" s="109"/>
      <c r="D645" s="109"/>
      <c r="E645" s="109"/>
      <c r="F645" s="109"/>
      <c r="G645" s="195">
        <f>VLOOKUP(E645,別表３!$B$9:$I$14,6,FALSE)</f>
        <v>0</v>
      </c>
      <c r="H645" s="195">
        <f>VLOOKUP($F645,別表３!$B$9:$I$14,6,FALSE)</f>
        <v>0</v>
      </c>
      <c r="I645" s="195">
        <f>VLOOKUP($F645,別表３!$B$9:$I$14,6,FALSE)</f>
        <v>0</v>
      </c>
      <c r="J645" s="195">
        <f>IF(F645=5,別表２!$E$2,0)</f>
        <v>0</v>
      </c>
      <c r="K645" s="195">
        <f>VLOOKUP($F645,別表３!$B$9:$I$14,4,FALSE)</f>
        <v>0</v>
      </c>
      <c r="L645" s="240" t="str">
        <f>IF(F645="","",VLOOKUP(F645,別表３!$B$9:$D$14,3,FALSE))</f>
        <v/>
      </c>
      <c r="M645" s="98"/>
      <c r="N645" s="98"/>
      <c r="O645" s="241">
        <f t="shared" si="58"/>
        <v>0</v>
      </c>
      <c r="P645" s="7">
        <f t="shared" si="57"/>
        <v>0</v>
      </c>
      <c r="Q645" s="7">
        <f t="shared" si="46"/>
        <v>0</v>
      </c>
      <c r="R645" s="7">
        <f t="shared" si="47"/>
        <v>0</v>
      </c>
      <c r="S645" s="7" t="str">
        <f t="shared" si="59"/>
        <v/>
      </c>
      <c r="T645" s="7" t="str">
        <f t="shared" si="59"/>
        <v/>
      </c>
    </row>
    <row r="646" spans="1:20" ht="15.95" hidden="1" customHeight="1">
      <c r="A646" s="239" t="s">
        <v>1790</v>
      </c>
      <c r="B646" s="105"/>
      <c r="C646" s="108"/>
      <c r="D646" s="108"/>
      <c r="E646" s="109"/>
      <c r="F646" s="109"/>
      <c r="G646" s="195">
        <f>VLOOKUP(E646,別表３!$B$9:$I$14,6,FALSE)</f>
        <v>0</v>
      </c>
      <c r="H646" s="195">
        <f>VLOOKUP($F646,別表３!$B$9:$I$14,6,FALSE)</f>
        <v>0</v>
      </c>
      <c r="I646" s="195">
        <f>VLOOKUP($F646,別表３!$B$9:$I$14,6,FALSE)</f>
        <v>0</v>
      </c>
      <c r="J646" s="195">
        <f>IF(F646=5,別表２!$E$2,0)</f>
        <v>0</v>
      </c>
      <c r="K646" s="195">
        <f>VLOOKUP($F646,別表３!$B$9:$I$14,4,FALSE)</f>
        <v>0</v>
      </c>
      <c r="L646" s="240" t="str">
        <f>IF(F646="","",VLOOKUP(F646,別表３!$B$9:$D$14,3,FALSE))</f>
        <v/>
      </c>
      <c r="M646" s="98"/>
      <c r="N646" s="98"/>
      <c r="O646" s="241">
        <f t="shared" si="58"/>
        <v>0</v>
      </c>
      <c r="P646" s="7">
        <f t="shared" si="57"/>
        <v>0</v>
      </c>
      <c r="Q646" s="7">
        <f t="shared" si="46"/>
        <v>0</v>
      </c>
      <c r="R646" s="7">
        <f t="shared" si="47"/>
        <v>0</v>
      </c>
      <c r="S646" s="7" t="str">
        <f t="shared" si="59"/>
        <v/>
      </c>
      <c r="T646" s="7" t="str">
        <f t="shared" si="59"/>
        <v/>
      </c>
    </row>
    <row r="647" spans="1:20" ht="15.95" hidden="1" customHeight="1">
      <c r="A647" s="239" t="s">
        <v>1791</v>
      </c>
      <c r="B647" s="105"/>
      <c r="C647" s="108"/>
      <c r="D647" s="108"/>
      <c r="E647" s="109"/>
      <c r="F647" s="109"/>
      <c r="G647" s="195">
        <f>VLOOKUP(E647,別表３!$B$9:$I$14,6,FALSE)</f>
        <v>0</v>
      </c>
      <c r="H647" s="195">
        <f>VLOOKUP($F647,別表３!$B$9:$I$14,6,FALSE)</f>
        <v>0</v>
      </c>
      <c r="I647" s="195">
        <f>VLOOKUP($F647,別表３!$B$9:$I$14,6,FALSE)</f>
        <v>0</v>
      </c>
      <c r="J647" s="195">
        <f>IF(F647=5,別表２!$E$2,0)</f>
        <v>0</v>
      </c>
      <c r="K647" s="195">
        <f>VLOOKUP($F647,別表３!$B$9:$I$14,4,FALSE)</f>
        <v>0</v>
      </c>
      <c r="L647" s="240" t="str">
        <f>IF(F647="","",VLOOKUP(F647,別表３!$B$9:$D$14,3,FALSE))</f>
        <v/>
      </c>
      <c r="M647" s="98"/>
      <c r="N647" s="98"/>
      <c r="O647" s="241">
        <f t="shared" si="58"/>
        <v>0</v>
      </c>
      <c r="P647" s="7">
        <f t="shared" si="57"/>
        <v>0</v>
      </c>
      <c r="Q647" s="7">
        <f t="shared" si="46"/>
        <v>0</v>
      </c>
      <c r="R647" s="7">
        <f t="shared" si="47"/>
        <v>0</v>
      </c>
      <c r="S647" s="7" t="str">
        <f t="shared" si="59"/>
        <v/>
      </c>
      <c r="T647" s="7" t="str">
        <f t="shared" si="59"/>
        <v/>
      </c>
    </row>
    <row r="648" spans="1:20" ht="15.95" hidden="1" customHeight="1">
      <c r="A648" s="239" t="s">
        <v>1792</v>
      </c>
      <c r="B648" s="105"/>
      <c r="C648" s="108"/>
      <c r="D648" s="108"/>
      <c r="E648" s="109"/>
      <c r="F648" s="109"/>
      <c r="G648" s="195">
        <f>VLOOKUP(E648,別表３!$B$9:$I$14,6,FALSE)</f>
        <v>0</v>
      </c>
      <c r="H648" s="195">
        <f>VLOOKUP($F648,別表３!$B$9:$I$14,6,FALSE)</f>
        <v>0</v>
      </c>
      <c r="I648" s="195">
        <f>VLOOKUP($F648,別表３!$B$9:$I$14,6,FALSE)</f>
        <v>0</v>
      </c>
      <c r="J648" s="195">
        <f>IF(F648=5,別表２!$E$2,0)</f>
        <v>0</v>
      </c>
      <c r="K648" s="195">
        <f>VLOOKUP($F648,別表３!$B$9:$I$14,4,FALSE)</f>
        <v>0</v>
      </c>
      <c r="L648" s="240" t="str">
        <f>IF(F648="","",VLOOKUP(F648,別表３!$B$9:$D$14,3,FALSE))</f>
        <v/>
      </c>
      <c r="M648" s="98"/>
      <c r="N648" s="98"/>
      <c r="O648" s="241">
        <f t="shared" si="58"/>
        <v>0</v>
      </c>
      <c r="P648" s="7">
        <f t="shared" si="57"/>
        <v>0</v>
      </c>
      <c r="Q648" s="7">
        <f t="shared" si="46"/>
        <v>0</v>
      </c>
      <c r="R648" s="7">
        <f t="shared" si="47"/>
        <v>0</v>
      </c>
      <c r="S648" s="7" t="str">
        <f t="shared" si="59"/>
        <v/>
      </c>
      <c r="T648" s="7" t="str">
        <f t="shared" si="59"/>
        <v/>
      </c>
    </row>
    <row r="649" spans="1:20" ht="15.95" hidden="1" customHeight="1">
      <c r="A649" s="239" t="s">
        <v>1793</v>
      </c>
      <c r="B649" s="105"/>
      <c r="C649" s="108"/>
      <c r="D649" s="108"/>
      <c r="E649" s="109"/>
      <c r="F649" s="109"/>
      <c r="G649" s="195">
        <f>VLOOKUP(E649,別表３!$B$9:$I$14,6,FALSE)</f>
        <v>0</v>
      </c>
      <c r="H649" s="195">
        <f>VLOOKUP($F649,別表３!$B$9:$I$14,6,FALSE)</f>
        <v>0</v>
      </c>
      <c r="I649" s="195">
        <f>VLOOKUP($F649,別表３!$B$9:$I$14,6,FALSE)</f>
        <v>0</v>
      </c>
      <c r="J649" s="195">
        <f>IF(F649=5,別表２!$E$2,0)</f>
        <v>0</v>
      </c>
      <c r="K649" s="195">
        <f>VLOOKUP($F649,別表３!$B$9:$I$14,4,FALSE)</f>
        <v>0</v>
      </c>
      <c r="L649" s="240" t="str">
        <f>IF(F649="","",VLOOKUP(F649,別表３!$B$9:$D$14,3,FALSE))</f>
        <v/>
      </c>
      <c r="M649" s="98"/>
      <c r="N649" s="98"/>
      <c r="O649" s="241">
        <f t="shared" si="58"/>
        <v>0</v>
      </c>
      <c r="P649" s="7">
        <f t="shared" si="57"/>
        <v>0</v>
      </c>
      <c r="Q649" s="7">
        <f t="shared" si="46"/>
        <v>0</v>
      </c>
      <c r="R649" s="7">
        <f t="shared" si="47"/>
        <v>0</v>
      </c>
      <c r="S649" s="7" t="str">
        <f t="shared" si="59"/>
        <v/>
      </c>
      <c r="T649" s="7" t="str">
        <f t="shared" si="59"/>
        <v/>
      </c>
    </row>
    <row r="650" spans="1:20" ht="15.95" hidden="1" customHeight="1">
      <c r="A650" s="239" t="s">
        <v>1794</v>
      </c>
      <c r="B650" s="105"/>
      <c r="C650" s="108"/>
      <c r="D650" s="108"/>
      <c r="E650" s="109"/>
      <c r="F650" s="109"/>
      <c r="G650" s="195">
        <f>VLOOKUP(E650,別表３!$B$9:$I$14,6,FALSE)</f>
        <v>0</v>
      </c>
      <c r="H650" s="195">
        <f>VLOOKUP($F650,別表３!$B$9:$I$14,6,FALSE)</f>
        <v>0</v>
      </c>
      <c r="I650" s="195">
        <f>VLOOKUP($F650,別表３!$B$9:$I$14,6,FALSE)</f>
        <v>0</v>
      </c>
      <c r="J650" s="195">
        <f>IF(F650=5,別表２!$E$2,0)</f>
        <v>0</v>
      </c>
      <c r="K650" s="195">
        <f>VLOOKUP($F650,別表３!$B$9:$I$14,4,FALSE)</f>
        <v>0</v>
      </c>
      <c r="L650" s="240" t="str">
        <f>IF(F650="","",VLOOKUP(F650,別表３!$B$9:$D$14,3,FALSE))</f>
        <v/>
      </c>
      <c r="M650" s="98"/>
      <c r="N650" s="98"/>
      <c r="O650" s="241">
        <f t="shared" si="58"/>
        <v>0</v>
      </c>
      <c r="P650" s="7">
        <f t="shared" si="57"/>
        <v>0</v>
      </c>
      <c r="Q650" s="7">
        <f t="shared" si="46"/>
        <v>0</v>
      </c>
      <c r="R650" s="7">
        <f t="shared" si="47"/>
        <v>0</v>
      </c>
      <c r="S650" s="7" t="str">
        <f t="shared" si="59"/>
        <v/>
      </c>
      <c r="T650" s="7" t="str">
        <f t="shared" si="59"/>
        <v/>
      </c>
    </row>
    <row r="651" spans="1:20" ht="15.95" hidden="1" customHeight="1">
      <c r="A651" s="239" t="s">
        <v>1795</v>
      </c>
      <c r="B651" s="105"/>
      <c r="C651" s="108"/>
      <c r="D651" s="108"/>
      <c r="E651" s="109"/>
      <c r="F651" s="109"/>
      <c r="G651" s="195">
        <f>VLOOKUP(E651,別表３!$B$9:$I$14,6,FALSE)</f>
        <v>0</v>
      </c>
      <c r="H651" s="195">
        <f>VLOOKUP($F651,別表３!$B$9:$I$14,6,FALSE)</f>
        <v>0</v>
      </c>
      <c r="I651" s="195">
        <f>VLOOKUP($F651,別表３!$B$9:$I$14,6,FALSE)</f>
        <v>0</v>
      </c>
      <c r="J651" s="195">
        <f>IF(F651=5,別表２!$E$2,0)</f>
        <v>0</v>
      </c>
      <c r="K651" s="195">
        <f>VLOOKUP($F651,別表３!$B$9:$I$14,4,FALSE)</f>
        <v>0</v>
      </c>
      <c r="L651" s="240" t="str">
        <f>IF(F651="","",VLOOKUP(F651,別表３!$B$9:$D$14,3,FALSE))</f>
        <v/>
      </c>
      <c r="M651" s="98"/>
      <c r="N651" s="98"/>
      <c r="O651" s="241">
        <f t="shared" si="58"/>
        <v>0</v>
      </c>
      <c r="P651" s="7">
        <f t="shared" si="57"/>
        <v>0</v>
      </c>
      <c r="Q651" s="7">
        <f t="shared" si="46"/>
        <v>0</v>
      </c>
      <c r="R651" s="7">
        <f t="shared" si="47"/>
        <v>0</v>
      </c>
      <c r="S651" s="7" t="str">
        <f t="shared" si="59"/>
        <v/>
      </c>
      <c r="T651" s="7" t="str">
        <f t="shared" si="59"/>
        <v/>
      </c>
    </row>
    <row r="652" spans="1:20" ht="15.95" hidden="1" customHeight="1">
      <c r="A652" s="239" t="s">
        <v>1796</v>
      </c>
      <c r="B652" s="105"/>
      <c r="C652" s="108"/>
      <c r="D652" s="108"/>
      <c r="E652" s="109"/>
      <c r="F652" s="109"/>
      <c r="G652" s="195">
        <f>VLOOKUP(E652,別表３!$B$9:$I$14,6,FALSE)</f>
        <v>0</v>
      </c>
      <c r="H652" s="195">
        <f>VLOOKUP($F652,別表３!$B$9:$I$14,6,FALSE)</f>
        <v>0</v>
      </c>
      <c r="I652" s="195">
        <f>VLOOKUP($F652,別表３!$B$9:$I$14,6,FALSE)</f>
        <v>0</v>
      </c>
      <c r="J652" s="195">
        <f>IF(F652=5,別表２!$E$2,0)</f>
        <v>0</v>
      </c>
      <c r="K652" s="195">
        <f>VLOOKUP($F652,別表３!$B$9:$I$14,4,FALSE)</f>
        <v>0</v>
      </c>
      <c r="L652" s="240" t="str">
        <f>IF(F652="","",VLOOKUP(F652,別表３!$B$9:$D$14,3,FALSE))</f>
        <v/>
      </c>
      <c r="M652" s="98"/>
      <c r="N652" s="98"/>
      <c r="O652" s="241">
        <f t="shared" si="58"/>
        <v>0</v>
      </c>
      <c r="P652" s="7">
        <f>IF(E652=5,G652,0)</f>
        <v>0</v>
      </c>
      <c r="Q652" s="7">
        <f t="shared" si="46"/>
        <v>0</v>
      </c>
      <c r="R652" s="7">
        <f t="shared" si="47"/>
        <v>0</v>
      </c>
      <c r="S652" s="7" t="str">
        <f t="shared" si="59"/>
        <v/>
      </c>
      <c r="T652" s="7" t="str">
        <f t="shared" si="59"/>
        <v/>
      </c>
    </row>
    <row r="653" spans="1:20" s="223" customFormat="1" ht="15.95" hidden="1" customHeight="1">
      <c r="A653" s="239" t="s">
        <v>1797</v>
      </c>
      <c r="B653" s="105"/>
      <c r="C653" s="108"/>
      <c r="D653" s="108"/>
      <c r="E653" s="108"/>
      <c r="F653" s="108"/>
      <c r="G653" s="195">
        <f>VLOOKUP(E653,別表３!$B$9:$I$14,6,FALSE)</f>
        <v>0</v>
      </c>
      <c r="H653" s="195">
        <f>VLOOKUP($F653,別表３!$B$9:$I$14,6,FALSE)</f>
        <v>0</v>
      </c>
      <c r="I653" s="195">
        <f>VLOOKUP($F653,別表３!$B$9:$I$14,6,FALSE)</f>
        <v>0</v>
      </c>
      <c r="J653" s="195">
        <f>IF(F653=5,別表２!$E$2,0)</f>
        <v>0</v>
      </c>
      <c r="K653" s="195">
        <f>VLOOKUP($F653,別表３!$B$9:$I$14,4,FALSE)</f>
        <v>0</v>
      </c>
      <c r="L653" s="240" t="str">
        <f>IF(F653="","",VLOOKUP(F653,別表３!$B$9:$D$14,3,FALSE))</f>
        <v/>
      </c>
      <c r="M653" s="98"/>
      <c r="N653" s="98"/>
      <c r="O653" s="241">
        <f t="shared" si="58"/>
        <v>0</v>
      </c>
      <c r="P653" s="7">
        <f t="shared" ref="P653:P673" si="60">IF(E653=5,G653,0)</f>
        <v>0</v>
      </c>
      <c r="Q653" s="7">
        <f t="shared" si="46"/>
        <v>0</v>
      </c>
      <c r="R653" s="7">
        <f t="shared" si="47"/>
        <v>0</v>
      </c>
      <c r="S653" s="7" t="str">
        <f t="shared" si="59"/>
        <v/>
      </c>
      <c r="T653" s="7" t="str">
        <f t="shared" si="59"/>
        <v/>
      </c>
    </row>
    <row r="654" spans="1:20" s="223" customFormat="1" ht="15.95" hidden="1" customHeight="1">
      <c r="A654" s="239" t="s">
        <v>1798</v>
      </c>
      <c r="B654" s="105"/>
      <c r="C654" s="108"/>
      <c r="D654" s="108"/>
      <c r="E654" s="108"/>
      <c r="F654" s="108"/>
      <c r="G654" s="195">
        <f>VLOOKUP(E654,別表３!$B$9:$I$14,6,FALSE)</f>
        <v>0</v>
      </c>
      <c r="H654" s="195">
        <f>VLOOKUP($F654,別表３!$B$9:$I$14,6,FALSE)</f>
        <v>0</v>
      </c>
      <c r="I654" s="195">
        <f>VLOOKUP($F654,別表３!$B$9:$I$14,6,FALSE)</f>
        <v>0</v>
      </c>
      <c r="J654" s="195">
        <f>IF(F654=5,別表２!$E$2,0)</f>
        <v>0</v>
      </c>
      <c r="K654" s="195">
        <f>VLOOKUP($F654,別表３!$B$9:$I$14,4,FALSE)</f>
        <v>0</v>
      </c>
      <c r="L654" s="240" t="str">
        <f>IF(F654="","",VLOOKUP(F654,別表３!$B$9:$D$14,3,FALSE))</f>
        <v/>
      </c>
      <c r="M654" s="98"/>
      <c r="N654" s="98"/>
      <c r="O654" s="241">
        <f t="shared" si="58"/>
        <v>0</v>
      </c>
      <c r="P654" s="7">
        <f t="shared" si="60"/>
        <v>0</v>
      </c>
      <c r="Q654" s="7">
        <f t="shared" si="46"/>
        <v>0</v>
      </c>
      <c r="R654" s="7">
        <f t="shared" si="47"/>
        <v>0</v>
      </c>
      <c r="S654" s="7" t="str">
        <f t="shared" si="59"/>
        <v/>
      </c>
      <c r="T654" s="7" t="str">
        <f t="shared" si="59"/>
        <v/>
      </c>
    </row>
    <row r="655" spans="1:20" s="223" customFormat="1" ht="15.95" hidden="1" customHeight="1">
      <c r="A655" s="239" t="s">
        <v>1799</v>
      </c>
      <c r="B655" s="105"/>
      <c r="C655" s="110"/>
      <c r="D655" s="110"/>
      <c r="E655" s="108"/>
      <c r="F655" s="108"/>
      <c r="G655" s="195">
        <f>VLOOKUP(E655,別表３!$B$9:$I$14,6,FALSE)</f>
        <v>0</v>
      </c>
      <c r="H655" s="195">
        <f>VLOOKUP($F655,別表３!$B$9:$I$14,6,FALSE)</f>
        <v>0</v>
      </c>
      <c r="I655" s="195">
        <f>VLOOKUP($F655,別表３!$B$9:$I$14,6,FALSE)</f>
        <v>0</v>
      </c>
      <c r="J655" s="195">
        <f>IF(F655=5,別表２!$E$2,0)</f>
        <v>0</v>
      </c>
      <c r="K655" s="195">
        <f>VLOOKUP($F655,別表３!$B$9:$I$14,4,FALSE)</f>
        <v>0</v>
      </c>
      <c r="L655" s="240" t="str">
        <f>IF(F655="","",VLOOKUP(F655,別表３!$B$9:$D$14,3,FALSE))</f>
        <v/>
      </c>
      <c r="M655" s="98"/>
      <c r="N655" s="98"/>
      <c r="O655" s="241">
        <f t="shared" si="58"/>
        <v>0</v>
      </c>
      <c r="P655" s="7">
        <f t="shared" si="60"/>
        <v>0</v>
      </c>
      <c r="Q655" s="7">
        <f t="shared" si="46"/>
        <v>0</v>
      </c>
      <c r="R655" s="7">
        <f t="shared" si="47"/>
        <v>0</v>
      </c>
      <c r="S655" s="7" t="str">
        <f t="shared" si="59"/>
        <v/>
      </c>
      <c r="T655" s="7" t="str">
        <f t="shared" si="59"/>
        <v/>
      </c>
    </row>
    <row r="656" spans="1:20" s="223" customFormat="1" ht="15.95" hidden="1" customHeight="1">
      <c r="A656" s="239" t="s">
        <v>1800</v>
      </c>
      <c r="B656" s="105"/>
      <c r="C656" s="108"/>
      <c r="D656" s="108"/>
      <c r="E656" s="108"/>
      <c r="F656" s="108"/>
      <c r="G656" s="195">
        <f>VLOOKUP(E656,別表３!$B$9:$I$14,6,FALSE)</f>
        <v>0</v>
      </c>
      <c r="H656" s="195">
        <f>VLOOKUP($F656,別表３!$B$9:$I$14,6,FALSE)</f>
        <v>0</v>
      </c>
      <c r="I656" s="195">
        <f>VLOOKUP($F656,別表３!$B$9:$I$14,6,FALSE)</f>
        <v>0</v>
      </c>
      <c r="J656" s="195">
        <f>IF(F656=5,別表２!$E$2,0)</f>
        <v>0</v>
      </c>
      <c r="K656" s="195">
        <f>VLOOKUP($F656,別表３!$B$9:$I$14,4,FALSE)</f>
        <v>0</v>
      </c>
      <c r="L656" s="240" t="str">
        <f>IF(F656="","",VLOOKUP(F656,別表３!$B$9:$D$14,3,FALSE))</f>
        <v/>
      </c>
      <c r="M656" s="98"/>
      <c r="N656" s="98"/>
      <c r="O656" s="241">
        <f t="shared" si="58"/>
        <v>0</v>
      </c>
      <c r="P656" s="7">
        <f t="shared" si="60"/>
        <v>0</v>
      </c>
      <c r="Q656" s="7">
        <f t="shared" si="46"/>
        <v>0</v>
      </c>
      <c r="R656" s="7">
        <f t="shared" si="47"/>
        <v>0</v>
      </c>
      <c r="S656" s="7" t="str">
        <f t="shared" si="59"/>
        <v/>
      </c>
      <c r="T656" s="7" t="str">
        <f t="shared" si="59"/>
        <v/>
      </c>
    </row>
    <row r="657" spans="1:20" ht="15.95" hidden="1" customHeight="1">
      <c r="A657" s="239" t="s">
        <v>1801</v>
      </c>
      <c r="B657" s="105"/>
      <c r="C657" s="108"/>
      <c r="D657" s="108"/>
      <c r="E657" s="109"/>
      <c r="F657" s="109"/>
      <c r="G657" s="195">
        <f>VLOOKUP(E657,別表３!$B$9:$I$14,6,FALSE)</f>
        <v>0</v>
      </c>
      <c r="H657" s="195">
        <f>VLOOKUP($F657,別表３!$B$9:$I$14,6,FALSE)</f>
        <v>0</v>
      </c>
      <c r="I657" s="195">
        <f>VLOOKUP($F657,別表３!$B$9:$I$14,6,FALSE)</f>
        <v>0</v>
      </c>
      <c r="J657" s="195">
        <f>IF(F657=5,別表２!$E$2,0)</f>
        <v>0</v>
      </c>
      <c r="K657" s="195">
        <f>VLOOKUP($F657,別表３!$B$9:$I$14,4,FALSE)</f>
        <v>0</v>
      </c>
      <c r="L657" s="240" t="str">
        <f>IF(F657="","",VLOOKUP(F657,別表３!$B$9:$D$14,3,FALSE))</f>
        <v/>
      </c>
      <c r="M657" s="98"/>
      <c r="N657" s="98"/>
      <c r="O657" s="241">
        <f t="shared" si="58"/>
        <v>0</v>
      </c>
      <c r="P657" s="7">
        <f t="shared" si="60"/>
        <v>0</v>
      </c>
      <c r="Q657" s="7">
        <f t="shared" si="46"/>
        <v>0</v>
      </c>
      <c r="R657" s="7">
        <f t="shared" si="47"/>
        <v>0</v>
      </c>
      <c r="S657" s="7" t="str">
        <f t="shared" si="59"/>
        <v/>
      </c>
      <c r="T657" s="7" t="str">
        <f t="shared" si="59"/>
        <v/>
      </c>
    </row>
    <row r="658" spans="1:20" ht="15.95" hidden="1" customHeight="1">
      <c r="A658" s="239" t="s">
        <v>1802</v>
      </c>
      <c r="B658" s="105"/>
      <c r="C658" s="108"/>
      <c r="D658" s="108"/>
      <c r="E658" s="109"/>
      <c r="F658" s="109"/>
      <c r="G658" s="195">
        <f>VLOOKUP(E658,別表３!$B$9:$I$14,6,FALSE)</f>
        <v>0</v>
      </c>
      <c r="H658" s="195">
        <f>VLOOKUP($F658,別表３!$B$9:$I$14,6,FALSE)</f>
        <v>0</v>
      </c>
      <c r="I658" s="195">
        <f>VLOOKUP($F658,別表３!$B$9:$I$14,6,FALSE)</f>
        <v>0</v>
      </c>
      <c r="J658" s="195">
        <f>IF(F658=5,別表２!$E$2,0)</f>
        <v>0</v>
      </c>
      <c r="K658" s="195">
        <f>VLOOKUP($F658,別表３!$B$9:$I$14,4,FALSE)</f>
        <v>0</v>
      </c>
      <c r="L658" s="240" t="str">
        <f>IF(F658="","",VLOOKUP(F658,別表３!$B$9:$D$14,3,FALSE))</f>
        <v/>
      </c>
      <c r="M658" s="98"/>
      <c r="N658" s="98"/>
      <c r="O658" s="241">
        <f t="shared" si="58"/>
        <v>0</v>
      </c>
      <c r="P658" s="7">
        <f t="shared" si="60"/>
        <v>0</v>
      </c>
      <c r="Q658" s="7">
        <f t="shared" si="46"/>
        <v>0</v>
      </c>
      <c r="R658" s="7">
        <f t="shared" si="47"/>
        <v>0</v>
      </c>
      <c r="S658" s="7" t="str">
        <f t="shared" si="59"/>
        <v/>
      </c>
      <c r="T658" s="7" t="str">
        <f t="shared" si="59"/>
        <v/>
      </c>
    </row>
    <row r="659" spans="1:20" ht="15.95" hidden="1" customHeight="1">
      <c r="A659" s="239" t="s">
        <v>1803</v>
      </c>
      <c r="B659" s="105"/>
      <c r="C659" s="108"/>
      <c r="D659" s="108"/>
      <c r="E659" s="109"/>
      <c r="F659" s="109"/>
      <c r="G659" s="195">
        <f>VLOOKUP(E659,別表３!$B$9:$I$14,6,FALSE)</f>
        <v>0</v>
      </c>
      <c r="H659" s="195">
        <f>VLOOKUP($F659,別表３!$B$9:$I$14,6,FALSE)</f>
        <v>0</v>
      </c>
      <c r="I659" s="195">
        <f>VLOOKUP($F659,別表３!$B$9:$I$14,6,FALSE)</f>
        <v>0</v>
      </c>
      <c r="J659" s="195">
        <f>IF(F659=5,別表２!$E$2,0)</f>
        <v>0</v>
      </c>
      <c r="K659" s="195">
        <f>VLOOKUP($F659,別表３!$B$9:$I$14,4,FALSE)</f>
        <v>0</v>
      </c>
      <c r="L659" s="240" t="str">
        <f>IF(F659="","",VLOOKUP(F659,別表３!$B$9:$D$14,3,FALSE))</f>
        <v/>
      </c>
      <c r="M659" s="98"/>
      <c r="N659" s="98"/>
      <c r="O659" s="241">
        <f t="shared" si="58"/>
        <v>0</v>
      </c>
      <c r="P659" s="7">
        <f t="shared" si="60"/>
        <v>0</v>
      </c>
      <c r="Q659" s="7">
        <f t="shared" si="46"/>
        <v>0</v>
      </c>
      <c r="R659" s="7">
        <f t="shared" si="47"/>
        <v>0</v>
      </c>
      <c r="S659" s="7" t="str">
        <f t="shared" si="59"/>
        <v/>
      </c>
      <c r="T659" s="7" t="str">
        <f t="shared" si="59"/>
        <v/>
      </c>
    </row>
    <row r="660" spans="1:20" ht="15.95" hidden="1" customHeight="1">
      <c r="A660" s="239" t="s">
        <v>1804</v>
      </c>
      <c r="B660" s="105"/>
      <c r="C660" s="108"/>
      <c r="D660" s="108"/>
      <c r="E660" s="109"/>
      <c r="F660" s="109"/>
      <c r="G660" s="195">
        <f>VLOOKUP(E660,別表３!$B$9:$I$14,6,FALSE)</f>
        <v>0</v>
      </c>
      <c r="H660" s="195">
        <f>VLOOKUP($F660,別表３!$B$9:$I$14,6,FALSE)</f>
        <v>0</v>
      </c>
      <c r="I660" s="195">
        <f>VLOOKUP($F660,別表３!$B$9:$I$14,6,FALSE)</f>
        <v>0</v>
      </c>
      <c r="J660" s="195">
        <f>IF(F660=5,別表２!$E$2,0)</f>
        <v>0</v>
      </c>
      <c r="K660" s="195">
        <f>VLOOKUP($F660,別表３!$B$9:$I$14,4,FALSE)</f>
        <v>0</v>
      </c>
      <c r="L660" s="240" t="str">
        <f>IF(F660="","",VLOOKUP(F660,別表３!$B$9:$D$14,3,FALSE))</f>
        <v/>
      </c>
      <c r="M660" s="98"/>
      <c r="N660" s="98"/>
      <c r="O660" s="241">
        <f t="shared" si="58"/>
        <v>0</v>
      </c>
      <c r="P660" s="7">
        <f t="shared" si="60"/>
        <v>0</v>
      </c>
      <c r="Q660" s="7">
        <f t="shared" si="46"/>
        <v>0</v>
      </c>
      <c r="R660" s="7">
        <f t="shared" si="47"/>
        <v>0</v>
      </c>
      <c r="S660" s="7" t="str">
        <f t="shared" si="59"/>
        <v/>
      </c>
      <c r="T660" s="7" t="str">
        <f t="shared" si="59"/>
        <v/>
      </c>
    </row>
    <row r="661" spans="1:20" ht="15.95" hidden="1" customHeight="1">
      <c r="A661" s="239" t="s">
        <v>1805</v>
      </c>
      <c r="B661" s="105"/>
      <c r="C661" s="108"/>
      <c r="D661" s="108"/>
      <c r="E661" s="109"/>
      <c r="F661" s="109"/>
      <c r="G661" s="195">
        <f>VLOOKUP(E661,別表３!$B$9:$I$14,6,FALSE)</f>
        <v>0</v>
      </c>
      <c r="H661" s="195">
        <f>VLOOKUP($F661,別表３!$B$9:$I$14,6,FALSE)</f>
        <v>0</v>
      </c>
      <c r="I661" s="195">
        <f>VLOOKUP($F661,別表３!$B$9:$I$14,6,FALSE)</f>
        <v>0</v>
      </c>
      <c r="J661" s="195">
        <f>IF(F661=5,別表２!$E$2,0)</f>
        <v>0</v>
      </c>
      <c r="K661" s="195">
        <f>VLOOKUP($F661,別表３!$B$9:$I$14,4,FALSE)</f>
        <v>0</v>
      </c>
      <c r="L661" s="240" t="str">
        <f>IF(F661="","",VLOOKUP(F661,別表３!$B$9:$D$14,3,FALSE))</f>
        <v/>
      </c>
      <c r="M661" s="98"/>
      <c r="N661" s="98"/>
      <c r="O661" s="241">
        <f t="shared" si="58"/>
        <v>0</v>
      </c>
      <c r="P661" s="7">
        <f t="shared" si="60"/>
        <v>0</v>
      </c>
      <c r="Q661" s="7">
        <f t="shared" si="46"/>
        <v>0</v>
      </c>
      <c r="R661" s="7">
        <f t="shared" si="47"/>
        <v>0</v>
      </c>
      <c r="S661" s="7" t="str">
        <f t="shared" si="59"/>
        <v/>
      </c>
      <c r="T661" s="7" t="str">
        <f t="shared" si="59"/>
        <v/>
      </c>
    </row>
    <row r="662" spans="1:20" ht="15.95" hidden="1" customHeight="1">
      <c r="A662" s="239" t="s">
        <v>1806</v>
      </c>
      <c r="B662" s="105"/>
      <c r="C662" s="108"/>
      <c r="D662" s="108"/>
      <c r="E662" s="109"/>
      <c r="F662" s="109"/>
      <c r="G662" s="195">
        <f>VLOOKUP(E662,別表３!$B$9:$I$14,6,FALSE)</f>
        <v>0</v>
      </c>
      <c r="H662" s="195">
        <f>VLOOKUP($F662,別表３!$B$9:$I$14,6,FALSE)</f>
        <v>0</v>
      </c>
      <c r="I662" s="195">
        <f>VLOOKUP($F662,別表３!$B$9:$I$14,6,FALSE)</f>
        <v>0</v>
      </c>
      <c r="J662" s="195">
        <f>IF(F662=5,別表２!$E$2,0)</f>
        <v>0</v>
      </c>
      <c r="K662" s="195">
        <f>VLOOKUP($F662,別表３!$B$9:$I$14,4,FALSE)</f>
        <v>0</v>
      </c>
      <c r="L662" s="240" t="str">
        <f>IF(F662="","",VLOOKUP(F662,別表３!$B$9:$D$14,3,FALSE))</f>
        <v/>
      </c>
      <c r="M662" s="98"/>
      <c r="N662" s="98"/>
      <c r="O662" s="241">
        <f t="shared" si="58"/>
        <v>0</v>
      </c>
      <c r="P662" s="7">
        <f t="shared" si="60"/>
        <v>0</v>
      </c>
      <c r="Q662" s="7">
        <f t="shared" si="46"/>
        <v>0</v>
      </c>
      <c r="R662" s="7">
        <f t="shared" si="47"/>
        <v>0</v>
      </c>
      <c r="S662" s="7" t="str">
        <f t="shared" si="59"/>
        <v/>
      </c>
      <c r="T662" s="7" t="str">
        <f t="shared" si="59"/>
        <v/>
      </c>
    </row>
    <row r="663" spans="1:20" ht="15.95" hidden="1" customHeight="1">
      <c r="A663" s="239" t="s">
        <v>1807</v>
      </c>
      <c r="B663" s="105"/>
      <c r="C663" s="109"/>
      <c r="D663" s="109"/>
      <c r="E663" s="109"/>
      <c r="F663" s="109"/>
      <c r="G663" s="195">
        <f>VLOOKUP(E663,別表３!$B$9:$I$14,6,FALSE)</f>
        <v>0</v>
      </c>
      <c r="H663" s="195">
        <f>VLOOKUP($F663,別表３!$B$9:$I$14,6,FALSE)</f>
        <v>0</v>
      </c>
      <c r="I663" s="195">
        <f>VLOOKUP($F663,別表３!$B$9:$I$14,6,FALSE)</f>
        <v>0</v>
      </c>
      <c r="J663" s="195">
        <f>IF(F663=5,別表２!$E$2,0)</f>
        <v>0</v>
      </c>
      <c r="K663" s="195">
        <f>VLOOKUP($F663,別表３!$B$9:$I$14,4,FALSE)</f>
        <v>0</v>
      </c>
      <c r="L663" s="240" t="str">
        <f>IF(F663="","",VLOOKUP(F663,別表３!$B$9:$D$14,3,FALSE))</f>
        <v/>
      </c>
      <c r="M663" s="98"/>
      <c r="N663" s="98"/>
      <c r="O663" s="241">
        <f t="shared" si="58"/>
        <v>0</v>
      </c>
      <c r="P663" s="7">
        <f t="shared" si="60"/>
        <v>0</v>
      </c>
      <c r="Q663" s="7">
        <f t="shared" si="46"/>
        <v>0</v>
      </c>
      <c r="R663" s="7">
        <f t="shared" si="47"/>
        <v>0</v>
      </c>
      <c r="S663" s="7" t="str">
        <f t="shared" si="59"/>
        <v/>
      </c>
      <c r="T663" s="7" t="str">
        <f t="shared" si="59"/>
        <v/>
      </c>
    </row>
    <row r="664" spans="1:20" ht="15.95" hidden="1" customHeight="1">
      <c r="A664" s="239" t="s">
        <v>1808</v>
      </c>
      <c r="B664" s="105"/>
      <c r="C664" s="109"/>
      <c r="D664" s="109"/>
      <c r="E664" s="109"/>
      <c r="F664" s="109"/>
      <c r="G664" s="195">
        <f>VLOOKUP(E664,別表３!$B$9:$I$14,6,FALSE)</f>
        <v>0</v>
      </c>
      <c r="H664" s="195">
        <f>VLOOKUP($F664,別表３!$B$9:$I$14,6,FALSE)</f>
        <v>0</v>
      </c>
      <c r="I664" s="195">
        <f>VLOOKUP($F664,別表３!$B$9:$I$14,6,FALSE)</f>
        <v>0</v>
      </c>
      <c r="J664" s="195">
        <f>IF(F664=5,別表２!$E$2,0)</f>
        <v>0</v>
      </c>
      <c r="K664" s="195">
        <f>VLOOKUP($F664,別表３!$B$9:$I$14,4,FALSE)</f>
        <v>0</v>
      </c>
      <c r="L664" s="240" t="str">
        <f>IF(F664="","",VLOOKUP(F664,別表３!$B$9:$D$14,3,FALSE))</f>
        <v/>
      </c>
      <c r="M664" s="98"/>
      <c r="N664" s="98"/>
      <c r="O664" s="241">
        <f t="shared" si="58"/>
        <v>0</v>
      </c>
      <c r="P664" s="7">
        <f t="shared" si="60"/>
        <v>0</v>
      </c>
      <c r="Q664" s="7">
        <f t="shared" si="46"/>
        <v>0</v>
      </c>
      <c r="R664" s="7">
        <f t="shared" si="47"/>
        <v>0</v>
      </c>
      <c r="S664" s="7" t="str">
        <f t="shared" si="59"/>
        <v/>
      </c>
      <c r="T664" s="7" t="str">
        <f t="shared" si="59"/>
        <v/>
      </c>
    </row>
    <row r="665" spans="1:20" ht="15.95" hidden="1" customHeight="1">
      <c r="A665" s="239" t="s">
        <v>1809</v>
      </c>
      <c r="B665" s="105"/>
      <c r="C665" s="109"/>
      <c r="D665" s="109"/>
      <c r="E665" s="109"/>
      <c r="F665" s="109"/>
      <c r="G665" s="195">
        <f>VLOOKUP(E665,別表３!$B$9:$I$14,6,FALSE)</f>
        <v>0</v>
      </c>
      <c r="H665" s="195">
        <f>VLOOKUP($F665,別表３!$B$9:$I$14,6,FALSE)</f>
        <v>0</v>
      </c>
      <c r="I665" s="195">
        <f>VLOOKUP($F665,別表３!$B$9:$I$14,6,FALSE)</f>
        <v>0</v>
      </c>
      <c r="J665" s="195">
        <f>IF(F665=5,別表２!$E$2,0)</f>
        <v>0</v>
      </c>
      <c r="K665" s="195">
        <f>VLOOKUP($F665,別表３!$B$9:$I$14,4,FALSE)</f>
        <v>0</v>
      </c>
      <c r="L665" s="240" t="str">
        <f>IF(F665="","",VLOOKUP(F665,別表３!$B$9:$D$14,3,FALSE))</f>
        <v/>
      </c>
      <c r="M665" s="98"/>
      <c r="N665" s="98"/>
      <c r="O665" s="241">
        <f t="shared" si="58"/>
        <v>0</v>
      </c>
      <c r="P665" s="7">
        <f t="shared" si="60"/>
        <v>0</v>
      </c>
      <c r="Q665" s="7">
        <f t="shared" si="46"/>
        <v>0</v>
      </c>
      <c r="R665" s="7">
        <f t="shared" si="47"/>
        <v>0</v>
      </c>
      <c r="S665" s="7" t="str">
        <f t="shared" si="59"/>
        <v/>
      </c>
      <c r="T665" s="7" t="str">
        <f t="shared" si="59"/>
        <v/>
      </c>
    </row>
    <row r="666" spans="1:20" ht="15.95" hidden="1" customHeight="1">
      <c r="A666" s="239" t="s">
        <v>1810</v>
      </c>
      <c r="B666" s="105"/>
      <c r="C666" s="109"/>
      <c r="D666" s="109"/>
      <c r="E666" s="109"/>
      <c r="F666" s="109"/>
      <c r="G666" s="195">
        <f>VLOOKUP(E666,別表３!$B$9:$I$14,6,FALSE)</f>
        <v>0</v>
      </c>
      <c r="H666" s="195">
        <f>VLOOKUP($F666,別表３!$B$9:$I$14,6,FALSE)</f>
        <v>0</v>
      </c>
      <c r="I666" s="195">
        <f>VLOOKUP($F666,別表３!$B$9:$I$14,6,FALSE)</f>
        <v>0</v>
      </c>
      <c r="J666" s="195">
        <f>IF(F666=5,別表２!$E$2,0)</f>
        <v>0</v>
      </c>
      <c r="K666" s="195">
        <f>VLOOKUP($F666,別表３!$B$9:$I$14,4,FALSE)</f>
        <v>0</v>
      </c>
      <c r="L666" s="240" t="str">
        <f>IF(F666="","",VLOOKUP(F666,別表３!$B$9:$D$14,3,FALSE))</f>
        <v/>
      </c>
      <c r="M666" s="98"/>
      <c r="N666" s="98"/>
      <c r="O666" s="241">
        <f t="shared" si="58"/>
        <v>0</v>
      </c>
      <c r="P666" s="7">
        <f t="shared" si="60"/>
        <v>0</v>
      </c>
      <c r="Q666" s="7">
        <f t="shared" si="46"/>
        <v>0</v>
      </c>
      <c r="R666" s="7">
        <f t="shared" si="47"/>
        <v>0</v>
      </c>
      <c r="S666" s="7" t="str">
        <f t="shared" si="59"/>
        <v/>
      </c>
      <c r="T666" s="7" t="str">
        <f t="shared" si="59"/>
        <v/>
      </c>
    </row>
    <row r="667" spans="1:20" ht="15.95" hidden="1" customHeight="1">
      <c r="A667" s="239" t="s">
        <v>1811</v>
      </c>
      <c r="B667" s="105"/>
      <c r="C667" s="109"/>
      <c r="D667" s="109"/>
      <c r="E667" s="109"/>
      <c r="F667" s="109"/>
      <c r="G667" s="195">
        <f>VLOOKUP(E667,別表３!$B$9:$I$14,6,FALSE)</f>
        <v>0</v>
      </c>
      <c r="H667" s="195">
        <f>VLOOKUP($F667,別表３!$B$9:$I$14,6,FALSE)</f>
        <v>0</v>
      </c>
      <c r="I667" s="195">
        <f>VLOOKUP($F667,別表３!$B$9:$I$14,6,FALSE)</f>
        <v>0</v>
      </c>
      <c r="J667" s="195">
        <f>IF(F667=5,別表２!$E$2,0)</f>
        <v>0</v>
      </c>
      <c r="K667" s="195">
        <f>VLOOKUP($F667,別表３!$B$9:$I$14,4,FALSE)</f>
        <v>0</v>
      </c>
      <c r="L667" s="240" t="str">
        <f>IF(F667="","",VLOOKUP(F667,別表３!$B$9:$D$14,3,FALSE))</f>
        <v/>
      </c>
      <c r="M667" s="98"/>
      <c r="N667" s="98"/>
      <c r="O667" s="241">
        <f t="shared" si="58"/>
        <v>0</v>
      </c>
      <c r="P667" s="7">
        <f t="shared" si="60"/>
        <v>0</v>
      </c>
      <c r="Q667" s="7">
        <f t="shared" si="46"/>
        <v>0</v>
      </c>
      <c r="R667" s="7">
        <f t="shared" si="47"/>
        <v>0</v>
      </c>
      <c r="S667" s="7" t="str">
        <f t="shared" si="59"/>
        <v/>
      </c>
      <c r="T667" s="7" t="str">
        <f t="shared" si="59"/>
        <v/>
      </c>
    </row>
    <row r="668" spans="1:20" ht="15.95" hidden="1" customHeight="1">
      <c r="A668" s="239" t="s">
        <v>1812</v>
      </c>
      <c r="B668" s="105"/>
      <c r="C668" s="108"/>
      <c r="D668" s="108"/>
      <c r="E668" s="109"/>
      <c r="F668" s="109"/>
      <c r="G668" s="195">
        <f>VLOOKUP(E668,別表３!$B$9:$I$14,6,FALSE)</f>
        <v>0</v>
      </c>
      <c r="H668" s="195">
        <f>VLOOKUP($F668,別表３!$B$9:$I$14,6,FALSE)</f>
        <v>0</v>
      </c>
      <c r="I668" s="195">
        <f>VLOOKUP($F668,別表３!$B$9:$I$14,6,FALSE)</f>
        <v>0</v>
      </c>
      <c r="J668" s="195">
        <f>IF(F668=5,別表２!$E$2,0)</f>
        <v>0</v>
      </c>
      <c r="K668" s="195">
        <f>VLOOKUP($F668,別表３!$B$9:$I$14,4,FALSE)</f>
        <v>0</v>
      </c>
      <c r="L668" s="240" t="str">
        <f>IF(F668="","",VLOOKUP(F668,別表３!$B$9:$D$14,3,FALSE))</f>
        <v/>
      </c>
      <c r="M668" s="98"/>
      <c r="N668" s="98"/>
      <c r="O668" s="241">
        <f t="shared" si="58"/>
        <v>0</v>
      </c>
      <c r="P668" s="7">
        <f t="shared" si="60"/>
        <v>0</v>
      </c>
      <c r="Q668" s="7">
        <f t="shared" si="46"/>
        <v>0</v>
      </c>
      <c r="R668" s="7">
        <f t="shared" si="47"/>
        <v>0</v>
      </c>
      <c r="S668" s="7" t="str">
        <f t="shared" si="59"/>
        <v/>
      </c>
      <c r="T668" s="7" t="str">
        <f t="shared" si="59"/>
        <v/>
      </c>
    </row>
    <row r="669" spans="1:20" ht="15.95" hidden="1" customHeight="1">
      <c r="A669" s="239" t="s">
        <v>1813</v>
      </c>
      <c r="B669" s="105"/>
      <c r="C669" s="108"/>
      <c r="D669" s="108"/>
      <c r="E669" s="109"/>
      <c r="F669" s="109"/>
      <c r="G669" s="195">
        <f>VLOOKUP(E669,別表３!$B$9:$I$14,6,FALSE)</f>
        <v>0</v>
      </c>
      <c r="H669" s="195">
        <f>VLOOKUP($F669,別表３!$B$9:$I$14,6,FALSE)</f>
        <v>0</v>
      </c>
      <c r="I669" s="195">
        <f>VLOOKUP($F669,別表３!$B$9:$I$14,6,FALSE)</f>
        <v>0</v>
      </c>
      <c r="J669" s="195">
        <f>IF(F669=5,別表２!$E$2,0)</f>
        <v>0</v>
      </c>
      <c r="K669" s="195">
        <f>VLOOKUP($F669,別表３!$B$9:$I$14,4,FALSE)</f>
        <v>0</v>
      </c>
      <c r="L669" s="240" t="str">
        <f>IF(F669="","",VLOOKUP(F669,別表３!$B$9:$D$14,3,FALSE))</f>
        <v/>
      </c>
      <c r="M669" s="98"/>
      <c r="N669" s="98"/>
      <c r="O669" s="241">
        <f t="shared" si="58"/>
        <v>0</v>
      </c>
      <c r="P669" s="7">
        <f t="shared" si="60"/>
        <v>0</v>
      </c>
      <c r="Q669" s="7">
        <f t="shared" si="46"/>
        <v>0</v>
      </c>
      <c r="R669" s="7">
        <f t="shared" si="47"/>
        <v>0</v>
      </c>
      <c r="S669" s="7" t="str">
        <f t="shared" si="59"/>
        <v/>
      </c>
      <c r="T669" s="7" t="str">
        <f t="shared" si="59"/>
        <v/>
      </c>
    </row>
    <row r="670" spans="1:20" ht="15.95" hidden="1" customHeight="1">
      <c r="A670" s="239" t="s">
        <v>1814</v>
      </c>
      <c r="B670" s="105"/>
      <c r="C670" s="108"/>
      <c r="D670" s="108"/>
      <c r="E670" s="109"/>
      <c r="F670" s="109"/>
      <c r="G670" s="195">
        <f>VLOOKUP(E670,別表３!$B$9:$I$14,6,FALSE)</f>
        <v>0</v>
      </c>
      <c r="H670" s="195">
        <f>VLOOKUP($F670,別表３!$B$9:$I$14,6,FALSE)</f>
        <v>0</v>
      </c>
      <c r="I670" s="195">
        <f>VLOOKUP($F670,別表３!$B$9:$I$14,6,FALSE)</f>
        <v>0</v>
      </c>
      <c r="J670" s="195">
        <f>IF(F670=5,別表２!$E$2,0)</f>
        <v>0</v>
      </c>
      <c r="K670" s="195">
        <f>VLOOKUP($F670,別表３!$B$9:$I$14,4,FALSE)</f>
        <v>0</v>
      </c>
      <c r="L670" s="240" t="str">
        <f>IF(F670="","",VLOOKUP(F670,別表３!$B$9:$D$14,3,FALSE))</f>
        <v/>
      </c>
      <c r="M670" s="98"/>
      <c r="N670" s="98"/>
      <c r="O670" s="241">
        <f t="shared" si="58"/>
        <v>0</v>
      </c>
      <c r="P670" s="7">
        <f t="shared" si="60"/>
        <v>0</v>
      </c>
      <c r="Q670" s="7">
        <f t="shared" si="46"/>
        <v>0</v>
      </c>
      <c r="R670" s="7">
        <f t="shared" si="47"/>
        <v>0</v>
      </c>
      <c r="S670" s="7" t="str">
        <f t="shared" si="59"/>
        <v/>
      </c>
      <c r="T670" s="7" t="str">
        <f t="shared" si="59"/>
        <v/>
      </c>
    </row>
    <row r="671" spans="1:20" ht="15.95" hidden="1" customHeight="1">
      <c r="A671" s="239" t="s">
        <v>1815</v>
      </c>
      <c r="B671" s="105"/>
      <c r="C671" s="108"/>
      <c r="D671" s="108"/>
      <c r="E671" s="109"/>
      <c r="F671" s="109"/>
      <c r="G671" s="195">
        <f>VLOOKUP(E671,別表３!$B$9:$I$14,6,FALSE)</f>
        <v>0</v>
      </c>
      <c r="H671" s="195">
        <f>VLOOKUP($F671,別表３!$B$9:$I$14,6,FALSE)</f>
        <v>0</v>
      </c>
      <c r="I671" s="195">
        <f>VLOOKUP($F671,別表３!$B$9:$I$14,6,FALSE)</f>
        <v>0</v>
      </c>
      <c r="J671" s="195">
        <f>IF(F671=5,別表２!$E$2,0)</f>
        <v>0</v>
      </c>
      <c r="K671" s="195">
        <f>VLOOKUP($F671,別表３!$B$9:$I$14,4,FALSE)</f>
        <v>0</v>
      </c>
      <c r="L671" s="240" t="str">
        <f>IF(F671="","",VLOOKUP(F671,別表３!$B$9:$D$14,3,FALSE))</f>
        <v/>
      </c>
      <c r="M671" s="98"/>
      <c r="N671" s="98"/>
      <c r="O671" s="241">
        <f t="shared" si="58"/>
        <v>0</v>
      </c>
      <c r="P671" s="7">
        <f t="shared" si="60"/>
        <v>0</v>
      </c>
      <c r="Q671" s="7">
        <f t="shared" si="46"/>
        <v>0</v>
      </c>
      <c r="R671" s="7">
        <f t="shared" si="47"/>
        <v>0</v>
      </c>
      <c r="S671" s="7" t="str">
        <f t="shared" si="59"/>
        <v/>
      </c>
      <c r="T671" s="7" t="str">
        <f t="shared" si="59"/>
        <v/>
      </c>
    </row>
    <row r="672" spans="1:20" ht="15.95" hidden="1" customHeight="1">
      <c r="A672" s="239" t="s">
        <v>1816</v>
      </c>
      <c r="B672" s="105"/>
      <c r="C672" s="108"/>
      <c r="D672" s="108"/>
      <c r="E672" s="109"/>
      <c r="F672" s="109"/>
      <c r="G672" s="195">
        <f>VLOOKUP(E672,別表３!$B$9:$I$14,6,FALSE)</f>
        <v>0</v>
      </c>
      <c r="H672" s="195">
        <f>VLOOKUP($F672,別表３!$B$9:$I$14,6,FALSE)</f>
        <v>0</v>
      </c>
      <c r="I672" s="195">
        <f>VLOOKUP($F672,別表３!$B$9:$I$14,6,FALSE)</f>
        <v>0</v>
      </c>
      <c r="J672" s="195">
        <f>IF(F672=5,別表２!$E$2,0)</f>
        <v>0</v>
      </c>
      <c r="K672" s="195">
        <f>VLOOKUP($F672,別表３!$B$9:$I$14,4,FALSE)</f>
        <v>0</v>
      </c>
      <c r="L672" s="240" t="str">
        <f>IF(F672="","",VLOOKUP(F672,別表３!$B$9:$D$14,3,FALSE))</f>
        <v/>
      </c>
      <c r="M672" s="98"/>
      <c r="N672" s="98"/>
      <c r="O672" s="241">
        <f t="shared" si="58"/>
        <v>0</v>
      </c>
      <c r="P672" s="7">
        <f t="shared" si="60"/>
        <v>0</v>
      </c>
      <c r="Q672" s="7">
        <f t="shared" si="46"/>
        <v>0</v>
      </c>
      <c r="R672" s="7">
        <f t="shared" si="47"/>
        <v>0</v>
      </c>
      <c r="S672" s="7" t="str">
        <f t="shared" si="59"/>
        <v/>
      </c>
      <c r="T672" s="7" t="str">
        <f t="shared" si="59"/>
        <v/>
      </c>
    </row>
    <row r="673" spans="1:20" ht="15.95" hidden="1" customHeight="1">
      <c r="A673" s="239" t="s">
        <v>1817</v>
      </c>
      <c r="B673" s="105"/>
      <c r="C673" s="108"/>
      <c r="D673" s="108"/>
      <c r="E673" s="109"/>
      <c r="F673" s="109"/>
      <c r="G673" s="195">
        <f>VLOOKUP(E673,別表３!$B$9:$I$14,6,FALSE)</f>
        <v>0</v>
      </c>
      <c r="H673" s="195">
        <f>VLOOKUP($F673,別表３!$B$9:$I$14,6,FALSE)</f>
        <v>0</v>
      </c>
      <c r="I673" s="195">
        <f>VLOOKUP($F673,別表３!$B$9:$I$14,6,FALSE)</f>
        <v>0</v>
      </c>
      <c r="J673" s="195">
        <f>IF(F673=5,別表２!$E$2,0)</f>
        <v>0</v>
      </c>
      <c r="K673" s="195">
        <f>VLOOKUP($F673,別表３!$B$9:$I$14,4,FALSE)</f>
        <v>0</v>
      </c>
      <c r="L673" s="240" t="str">
        <f>IF(F673="","",VLOOKUP(F673,別表３!$B$9:$D$14,3,FALSE))</f>
        <v/>
      </c>
      <c r="M673" s="98"/>
      <c r="N673" s="98"/>
      <c r="O673" s="241">
        <f t="shared" si="58"/>
        <v>0</v>
      </c>
      <c r="P673" s="7">
        <f t="shared" si="60"/>
        <v>0</v>
      </c>
      <c r="Q673" s="7">
        <f t="shared" si="46"/>
        <v>0</v>
      </c>
      <c r="R673" s="7">
        <f t="shared" si="47"/>
        <v>0</v>
      </c>
      <c r="S673" s="7" t="str">
        <f t="shared" si="59"/>
        <v/>
      </c>
      <c r="T673" s="7" t="str">
        <f t="shared" si="59"/>
        <v/>
      </c>
    </row>
    <row r="674" spans="1:20" ht="15.95" hidden="1" customHeight="1">
      <c r="A674" s="239" t="s">
        <v>1818</v>
      </c>
      <c r="B674" s="105"/>
      <c r="C674" s="108"/>
      <c r="D674" s="108"/>
      <c r="E674" s="109"/>
      <c r="F674" s="109"/>
      <c r="G674" s="195">
        <f>VLOOKUP(E674,別表３!$B$9:$I$14,6,FALSE)</f>
        <v>0</v>
      </c>
      <c r="H674" s="195">
        <f>VLOOKUP($F674,別表３!$B$9:$I$14,6,FALSE)</f>
        <v>0</v>
      </c>
      <c r="I674" s="195">
        <f>VLOOKUP($F674,別表３!$B$9:$I$14,6,FALSE)</f>
        <v>0</v>
      </c>
      <c r="J674" s="195">
        <f>IF(F674=5,別表２!$E$2,0)</f>
        <v>0</v>
      </c>
      <c r="K674" s="195">
        <f>VLOOKUP($F674,別表３!$B$9:$I$14,4,FALSE)</f>
        <v>0</v>
      </c>
      <c r="L674" s="240" t="str">
        <f>IF(F674="","",VLOOKUP(F674,別表３!$B$9:$D$14,3,FALSE))</f>
        <v/>
      </c>
      <c r="M674" s="98"/>
      <c r="N674" s="98"/>
      <c r="O674" s="241">
        <f t="shared" si="58"/>
        <v>0</v>
      </c>
      <c r="P674" s="7">
        <f>IF(E674=5,G674,0)</f>
        <v>0</v>
      </c>
      <c r="Q674" s="7">
        <f t="shared" si="46"/>
        <v>0</v>
      </c>
      <c r="R674" s="7">
        <f t="shared" si="47"/>
        <v>0</v>
      </c>
      <c r="S674" s="7" t="str">
        <f t="shared" si="59"/>
        <v/>
      </c>
      <c r="T674" s="7" t="str">
        <f t="shared" si="59"/>
        <v/>
      </c>
    </row>
    <row r="675" spans="1:20" s="223" customFormat="1" ht="15.95" hidden="1" customHeight="1">
      <c r="A675" s="239" t="s">
        <v>1819</v>
      </c>
      <c r="B675" s="105"/>
      <c r="C675" s="108"/>
      <c r="D675" s="108"/>
      <c r="E675" s="108"/>
      <c r="F675" s="108"/>
      <c r="G675" s="195">
        <f>VLOOKUP(E675,別表３!$B$9:$I$14,6,FALSE)</f>
        <v>0</v>
      </c>
      <c r="H675" s="195">
        <f>VLOOKUP($F675,別表３!$B$9:$I$14,6,FALSE)</f>
        <v>0</v>
      </c>
      <c r="I675" s="195">
        <f>VLOOKUP($F675,別表３!$B$9:$I$14,6,FALSE)</f>
        <v>0</v>
      </c>
      <c r="J675" s="195">
        <f>IF(F675=5,別表２!$E$2,0)</f>
        <v>0</v>
      </c>
      <c r="K675" s="195">
        <f>VLOOKUP($F675,別表３!$B$9:$I$14,4,FALSE)</f>
        <v>0</v>
      </c>
      <c r="L675" s="240" t="str">
        <f>IF(F675="","",VLOOKUP(F675,別表３!$B$9:$D$14,3,FALSE))</f>
        <v/>
      </c>
      <c r="M675" s="98"/>
      <c r="N675" s="98"/>
      <c r="O675" s="241">
        <f t="shared" si="58"/>
        <v>0</v>
      </c>
      <c r="P675" s="7">
        <f t="shared" ref="P675:P695" si="61">IF(E675=5,G675,0)</f>
        <v>0</v>
      </c>
      <c r="Q675" s="7">
        <f t="shared" si="46"/>
        <v>0</v>
      </c>
      <c r="R675" s="7">
        <f t="shared" si="47"/>
        <v>0</v>
      </c>
      <c r="S675" s="7" t="str">
        <f t="shared" si="59"/>
        <v/>
      </c>
      <c r="T675" s="7" t="str">
        <f t="shared" si="59"/>
        <v/>
      </c>
    </row>
    <row r="676" spans="1:20" s="223" customFormat="1" ht="15.95" hidden="1" customHeight="1">
      <c r="A676" s="239" t="s">
        <v>1820</v>
      </c>
      <c r="B676" s="105"/>
      <c r="C676" s="108"/>
      <c r="D676" s="108"/>
      <c r="E676" s="108"/>
      <c r="F676" s="108"/>
      <c r="G676" s="195">
        <f>VLOOKUP(E676,別表３!$B$9:$I$14,6,FALSE)</f>
        <v>0</v>
      </c>
      <c r="H676" s="195">
        <f>VLOOKUP($F676,別表３!$B$9:$I$14,6,FALSE)</f>
        <v>0</v>
      </c>
      <c r="I676" s="195">
        <f>VLOOKUP($F676,別表３!$B$9:$I$14,6,FALSE)</f>
        <v>0</v>
      </c>
      <c r="J676" s="195">
        <f>IF(F676=5,別表２!$E$2,0)</f>
        <v>0</v>
      </c>
      <c r="K676" s="195">
        <f>VLOOKUP($F676,別表３!$B$9:$I$14,4,FALSE)</f>
        <v>0</v>
      </c>
      <c r="L676" s="240" t="str">
        <f>IF(F676="","",VLOOKUP(F676,別表３!$B$9:$D$14,3,FALSE))</f>
        <v/>
      </c>
      <c r="M676" s="98"/>
      <c r="N676" s="98"/>
      <c r="O676" s="241">
        <f t="shared" si="58"/>
        <v>0</v>
      </c>
      <c r="P676" s="7">
        <f t="shared" si="61"/>
        <v>0</v>
      </c>
      <c r="Q676" s="7">
        <f t="shared" si="46"/>
        <v>0</v>
      </c>
      <c r="R676" s="7">
        <f t="shared" si="47"/>
        <v>0</v>
      </c>
      <c r="S676" s="7" t="str">
        <f t="shared" si="59"/>
        <v/>
      </c>
      <c r="T676" s="7" t="str">
        <f t="shared" si="59"/>
        <v/>
      </c>
    </row>
    <row r="677" spans="1:20" s="223" customFormat="1" ht="15.95" hidden="1" customHeight="1">
      <c r="A677" s="239" t="s">
        <v>1821</v>
      </c>
      <c r="B677" s="105"/>
      <c r="C677" s="110"/>
      <c r="D677" s="110"/>
      <c r="E677" s="108"/>
      <c r="F677" s="108"/>
      <c r="G677" s="195">
        <f>VLOOKUP(E677,別表３!$B$9:$I$14,6,FALSE)</f>
        <v>0</v>
      </c>
      <c r="H677" s="195">
        <f>VLOOKUP($F677,別表３!$B$9:$I$14,6,FALSE)</f>
        <v>0</v>
      </c>
      <c r="I677" s="195">
        <f>VLOOKUP($F677,別表３!$B$9:$I$14,6,FALSE)</f>
        <v>0</v>
      </c>
      <c r="J677" s="195">
        <f>IF(F677=5,別表２!$E$2,0)</f>
        <v>0</v>
      </c>
      <c r="K677" s="195">
        <f>VLOOKUP($F677,別表３!$B$9:$I$14,4,FALSE)</f>
        <v>0</v>
      </c>
      <c r="L677" s="240" t="str">
        <f>IF(F677="","",VLOOKUP(F677,別表３!$B$9:$D$14,3,FALSE))</f>
        <v/>
      </c>
      <c r="M677" s="98"/>
      <c r="N677" s="98"/>
      <c r="O677" s="241">
        <f t="shared" si="58"/>
        <v>0</v>
      </c>
      <c r="P677" s="7">
        <f t="shared" si="61"/>
        <v>0</v>
      </c>
      <c r="Q677" s="7">
        <f t="shared" si="46"/>
        <v>0</v>
      </c>
      <c r="R677" s="7">
        <f t="shared" si="47"/>
        <v>0</v>
      </c>
      <c r="S677" s="7" t="str">
        <f t="shared" si="59"/>
        <v/>
      </c>
      <c r="T677" s="7" t="str">
        <f t="shared" si="59"/>
        <v/>
      </c>
    </row>
    <row r="678" spans="1:20" s="223" customFormat="1" ht="15.95" hidden="1" customHeight="1">
      <c r="A678" s="239" t="s">
        <v>1822</v>
      </c>
      <c r="B678" s="105"/>
      <c r="C678" s="108"/>
      <c r="D678" s="108"/>
      <c r="E678" s="108"/>
      <c r="F678" s="108"/>
      <c r="G678" s="195">
        <f>VLOOKUP(E678,別表３!$B$9:$I$14,6,FALSE)</f>
        <v>0</v>
      </c>
      <c r="H678" s="195">
        <f>VLOOKUP($F678,別表３!$B$9:$I$14,6,FALSE)</f>
        <v>0</v>
      </c>
      <c r="I678" s="195">
        <f>VLOOKUP($F678,別表３!$B$9:$I$14,6,FALSE)</f>
        <v>0</v>
      </c>
      <c r="J678" s="195">
        <f>IF(F678=5,別表２!$E$2,0)</f>
        <v>0</v>
      </c>
      <c r="K678" s="195">
        <f>VLOOKUP($F678,別表３!$B$9:$I$14,4,FALSE)</f>
        <v>0</v>
      </c>
      <c r="L678" s="240" t="str">
        <f>IF(F678="","",VLOOKUP(F678,別表３!$B$9:$D$14,3,FALSE))</f>
        <v/>
      </c>
      <c r="M678" s="98"/>
      <c r="N678" s="98"/>
      <c r="O678" s="241">
        <f t="shared" si="58"/>
        <v>0</v>
      </c>
      <c r="P678" s="7">
        <f t="shared" si="61"/>
        <v>0</v>
      </c>
      <c r="Q678" s="7">
        <f t="shared" si="46"/>
        <v>0</v>
      </c>
      <c r="R678" s="7">
        <f t="shared" si="47"/>
        <v>0</v>
      </c>
      <c r="S678" s="7" t="str">
        <f t="shared" si="59"/>
        <v/>
      </c>
      <c r="T678" s="7" t="str">
        <f t="shared" si="59"/>
        <v/>
      </c>
    </row>
    <row r="679" spans="1:20" ht="15.95" hidden="1" customHeight="1">
      <c r="A679" s="239" t="s">
        <v>1823</v>
      </c>
      <c r="B679" s="105"/>
      <c r="C679" s="108"/>
      <c r="D679" s="108"/>
      <c r="E679" s="109"/>
      <c r="F679" s="109"/>
      <c r="G679" s="195">
        <f>VLOOKUP(E679,別表３!$B$9:$I$14,6,FALSE)</f>
        <v>0</v>
      </c>
      <c r="H679" s="195">
        <f>VLOOKUP($F679,別表３!$B$9:$I$14,6,FALSE)</f>
        <v>0</v>
      </c>
      <c r="I679" s="195">
        <f>VLOOKUP($F679,別表３!$B$9:$I$14,6,FALSE)</f>
        <v>0</v>
      </c>
      <c r="J679" s="195">
        <f>IF(F679=5,別表２!$E$2,0)</f>
        <v>0</v>
      </c>
      <c r="K679" s="195">
        <f>VLOOKUP($F679,別表３!$B$9:$I$14,4,FALSE)</f>
        <v>0</v>
      </c>
      <c r="L679" s="240" t="str">
        <f>IF(F679="","",VLOOKUP(F679,別表３!$B$9:$D$14,3,FALSE))</f>
        <v/>
      </c>
      <c r="M679" s="98"/>
      <c r="N679" s="98"/>
      <c r="O679" s="241">
        <f t="shared" si="58"/>
        <v>0</v>
      </c>
      <c r="P679" s="7">
        <f t="shared" si="61"/>
        <v>0</v>
      </c>
      <c r="Q679" s="7">
        <f t="shared" si="46"/>
        <v>0</v>
      </c>
      <c r="R679" s="7">
        <f t="shared" si="47"/>
        <v>0</v>
      </c>
      <c r="S679" s="7" t="str">
        <f t="shared" si="59"/>
        <v/>
      </c>
      <c r="T679" s="7" t="str">
        <f t="shared" si="59"/>
        <v/>
      </c>
    </row>
    <row r="680" spans="1:20" ht="15.95" hidden="1" customHeight="1">
      <c r="A680" s="239" t="s">
        <v>1824</v>
      </c>
      <c r="B680" s="105"/>
      <c r="C680" s="108"/>
      <c r="D680" s="108"/>
      <c r="E680" s="109"/>
      <c r="F680" s="109"/>
      <c r="G680" s="195">
        <f>VLOOKUP(E680,別表３!$B$9:$I$14,6,FALSE)</f>
        <v>0</v>
      </c>
      <c r="H680" s="195">
        <f>VLOOKUP($F680,別表３!$B$9:$I$14,6,FALSE)</f>
        <v>0</v>
      </c>
      <c r="I680" s="195">
        <f>VLOOKUP($F680,別表３!$B$9:$I$14,6,FALSE)</f>
        <v>0</v>
      </c>
      <c r="J680" s="195">
        <f>IF(F680=5,別表２!$E$2,0)</f>
        <v>0</v>
      </c>
      <c r="K680" s="195">
        <f>VLOOKUP($F680,別表３!$B$9:$I$14,4,FALSE)</f>
        <v>0</v>
      </c>
      <c r="L680" s="240" t="str">
        <f>IF(F680="","",VLOOKUP(F680,別表３!$B$9:$D$14,3,FALSE))</f>
        <v/>
      </c>
      <c r="M680" s="98"/>
      <c r="N680" s="98"/>
      <c r="O680" s="241">
        <f t="shared" si="58"/>
        <v>0</v>
      </c>
      <c r="P680" s="7">
        <f t="shared" si="61"/>
        <v>0</v>
      </c>
      <c r="Q680" s="7">
        <f t="shared" si="46"/>
        <v>0</v>
      </c>
      <c r="R680" s="7">
        <f t="shared" si="47"/>
        <v>0</v>
      </c>
      <c r="S680" s="7" t="str">
        <f t="shared" si="59"/>
        <v/>
      </c>
      <c r="T680" s="7" t="str">
        <f t="shared" si="59"/>
        <v/>
      </c>
    </row>
    <row r="681" spans="1:20" ht="15.95" hidden="1" customHeight="1">
      <c r="A681" s="239" t="s">
        <v>1825</v>
      </c>
      <c r="B681" s="105"/>
      <c r="C681" s="108"/>
      <c r="D681" s="108"/>
      <c r="E681" s="109"/>
      <c r="F681" s="109"/>
      <c r="G681" s="195">
        <f>VLOOKUP(E681,別表３!$B$9:$I$14,6,FALSE)</f>
        <v>0</v>
      </c>
      <c r="H681" s="195">
        <f>VLOOKUP($F681,別表３!$B$9:$I$14,6,FALSE)</f>
        <v>0</v>
      </c>
      <c r="I681" s="195">
        <f>VLOOKUP($F681,別表３!$B$9:$I$14,6,FALSE)</f>
        <v>0</v>
      </c>
      <c r="J681" s="195">
        <f>IF(F681=5,別表２!$E$2,0)</f>
        <v>0</v>
      </c>
      <c r="K681" s="195">
        <f>VLOOKUP($F681,別表３!$B$9:$I$14,4,FALSE)</f>
        <v>0</v>
      </c>
      <c r="L681" s="240" t="str">
        <f>IF(F681="","",VLOOKUP(F681,別表３!$B$9:$D$14,3,FALSE))</f>
        <v/>
      </c>
      <c r="M681" s="98"/>
      <c r="N681" s="98"/>
      <c r="O681" s="241">
        <f t="shared" si="58"/>
        <v>0</v>
      </c>
      <c r="P681" s="7">
        <f t="shared" si="61"/>
        <v>0</v>
      </c>
      <c r="Q681" s="7">
        <f t="shared" si="46"/>
        <v>0</v>
      </c>
      <c r="R681" s="7">
        <f t="shared" si="47"/>
        <v>0</v>
      </c>
      <c r="S681" s="7" t="str">
        <f t="shared" si="59"/>
        <v/>
      </c>
      <c r="T681" s="7" t="str">
        <f t="shared" si="59"/>
        <v/>
      </c>
    </row>
    <row r="682" spans="1:20" ht="15.95" hidden="1" customHeight="1">
      <c r="A682" s="239" t="s">
        <v>1826</v>
      </c>
      <c r="B682" s="105"/>
      <c r="C682" s="108"/>
      <c r="D682" s="108"/>
      <c r="E682" s="109"/>
      <c r="F682" s="109"/>
      <c r="G682" s="195">
        <f>VLOOKUP(E682,別表３!$B$9:$I$14,6,FALSE)</f>
        <v>0</v>
      </c>
      <c r="H682" s="195">
        <f>VLOOKUP($F682,別表３!$B$9:$I$14,6,FALSE)</f>
        <v>0</v>
      </c>
      <c r="I682" s="195">
        <f>VLOOKUP($F682,別表３!$B$9:$I$14,6,FALSE)</f>
        <v>0</v>
      </c>
      <c r="J682" s="195">
        <f>IF(F682=5,別表２!$E$2,0)</f>
        <v>0</v>
      </c>
      <c r="K682" s="195">
        <f>VLOOKUP($F682,別表３!$B$9:$I$14,4,FALSE)</f>
        <v>0</v>
      </c>
      <c r="L682" s="240" t="str">
        <f>IF(F682="","",VLOOKUP(F682,別表３!$B$9:$D$14,3,FALSE))</f>
        <v/>
      </c>
      <c r="M682" s="98"/>
      <c r="N682" s="98"/>
      <c r="O682" s="241">
        <f t="shared" si="58"/>
        <v>0</v>
      </c>
      <c r="P682" s="7">
        <f t="shared" si="61"/>
        <v>0</v>
      </c>
      <c r="Q682" s="7">
        <f t="shared" si="46"/>
        <v>0</v>
      </c>
      <c r="R682" s="7">
        <f t="shared" si="47"/>
        <v>0</v>
      </c>
      <c r="S682" s="7" t="str">
        <f t="shared" si="59"/>
        <v/>
      </c>
      <c r="T682" s="7" t="str">
        <f t="shared" si="59"/>
        <v/>
      </c>
    </row>
    <row r="683" spans="1:20" ht="15.95" hidden="1" customHeight="1">
      <c r="A683" s="239" t="s">
        <v>1827</v>
      </c>
      <c r="B683" s="105"/>
      <c r="C683" s="108"/>
      <c r="D683" s="108"/>
      <c r="E683" s="109"/>
      <c r="F683" s="109"/>
      <c r="G683" s="195">
        <f>VLOOKUP(E683,別表３!$B$9:$I$14,6,FALSE)</f>
        <v>0</v>
      </c>
      <c r="H683" s="195">
        <f>VLOOKUP($F683,別表３!$B$9:$I$14,6,FALSE)</f>
        <v>0</v>
      </c>
      <c r="I683" s="195">
        <f>VLOOKUP($F683,別表３!$B$9:$I$14,6,FALSE)</f>
        <v>0</v>
      </c>
      <c r="J683" s="195">
        <f>IF(F683=5,別表２!$E$2,0)</f>
        <v>0</v>
      </c>
      <c r="K683" s="195">
        <f>VLOOKUP($F683,別表３!$B$9:$I$14,4,FALSE)</f>
        <v>0</v>
      </c>
      <c r="L683" s="240" t="str">
        <f>IF(F683="","",VLOOKUP(F683,別表３!$B$9:$D$14,3,FALSE))</f>
        <v/>
      </c>
      <c r="M683" s="98"/>
      <c r="N683" s="98"/>
      <c r="O683" s="241">
        <f t="shared" si="58"/>
        <v>0</v>
      </c>
      <c r="P683" s="7">
        <f t="shared" si="61"/>
        <v>0</v>
      </c>
      <c r="Q683" s="7">
        <f t="shared" si="46"/>
        <v>0</v>
      </c>
      <c r="R683" s="7">
        <f t="shared" si="47"/>
        <v>0</v>
      </c>
      <c r="S683" s="7" t="str">
        <f t="shared" si="59"/>
        <v/>
      </c>
      <c r="T683" s="7" t="str">
        <f t="shared" si="59"/>
        <v/>
      </c>
    </row>
    <row r="684" spans="1:20" ht="15.95" hidden="1" customHeight="1">
      <c r="A684" s="239" t="s">
        <v>1828</v>
      </c>
      <c r="B684" s="105"/>
      <c r="C684" s="108"/>
      <c r="D684" s="108"/>
      <c r="E684" s="109"/>
      <c r="F684" s="109"/>
      <c r="G684" s="195">
        <f>VLOOKUP(E684,別表３!$B$9:$I$14,6,FALSE)</f>
        <v>0</v>
      </c>
      <c r="H684" s="195">
        <f>VLOOKUP($F684,別表３!$B$9:$I$14,6,FALSE)</f>
        <v>0</v>
      </c>
      <c r="I684" s="195">
        <f>VLOOKUP($F684,別表３!$B$9:$I$14,6,FALSE)</f>
        <v>0</v>
      </c>
      <c r="J684" s="195">
        <f>IF(F684=5,別表２!$E$2,0)</f>
        <v>0</v>
      </c>
      <c r="K684" s="195">
        <f>VLOOKUP($F684,別表３!$B$9:$I$14,4,FALSE)</f>
        <v>0</v>
      </c>
      <c r="L684" s="240" t="str">
        <f>IF(F684="","",VLOOKUP(F684,別表３!$B$9:$D$14,3,FALSE))</f>
        <v/>
      </c>
      <c r="M684" s="98"/>
      <c r="N684" s="98"/>
      <c r="O684" s="241">
        <f t="shared" si="58"/>
        <v>0</v>
      </c>
      <c r="P684" s="7">
        <f t="shared" si="61"/>
        <v>0</v>
      </c>
      <c r="Q684" s="7">
        <f t="shared" si="46"/>
        <v>0</v>
      </c>
      <c r="R684" s="7">
        <f t="shared" si="47"/>
        <v>0</v>
      </c>
      <c r="S684" s="7" t="str">
        <f t="shared" si="59"/>
        <v/>
      </c>
      <c r="T684" s="7" t="str">
        <f t="shared" si="59"/>
        <v/>
      </c>
    </row>
    <row r="685" spans="1:20" ht="15.95" hidden="1" customHeight="1">
      <c r="A685" s="239" t="s">
        <v>1829</v>
      </c>
      <c r="B685" s="105"/>
      <c r="C685" s="109"/>
      <c r="D685" s="109"/>
      <c r="E685" s="109"/>
      <c r="F685" s="109"/>
      <c r="G685" s="195">
        <f>VLOOKUP(E685,別表３!$B$9:$I$14,6,FALSE)</f>
        <v>0</v>
      </c>
      <c r="H685" s="195">
        <f>VLOOKUP($F685,別表３!$B$9:$I$14,6,FALSE)</f>
        <v>0</v>
      </c>
      <c r="I685" s="195">
        <f>VLOOKUP($F685,別表３!$B$9:$I$14,6,FALSE)</f>
        <v>0</v>
      </c>
      <c r="J685" s="195">
        <f>IF(F685=5,別表２!$E$2,0)</f>
        <v>0</v>
      </c>
      <c r="K685" s="195">
        <f>VLOOKUP($F685,別表３!$B$9:$I$14,4,FALSE)</f>
        <v>0</v>
      </c>
      <c r="L685" s="240" t="str">
        <f>IF(F685="","",VLOOKUP(F685,別表３!$B$9:$D$14,3,FALSE))</f>
        <v/>
      </c>
      <c r="M685" s="98"/>
      <c r="N685" s="98"/>
      <c r="O685" s="241">
        <f t="shared" si="58"/>
        <v>0</v>
      </c>
      <c r="P685" s="7">
        <f t="shared" si="61"/>
        <v>0</v>
      </c>
      <c r="Q685" s="7">
        <f t="shared" si="46"/>
        <v>0</v>
      </c>
      <c r="R685" s="7">
        <f t="shared" si="47"/>
        <v>0</v>
      </c>
      <c r="S685" s="7" t="str">
        <f t="shared" si="59"/>
        <v/>
      </c>
      <c r="T685" s="7" t="str">
        <f t="shared" si="59"/>
        <v/>
      </c>
    </row>
    <row r="686" spans="1:20" ht="15.95" hidden="1" customHeight="1">
      <c r="A686" s="239" t="s">
        <v>1830</v>
      </c>
      <c r="B686" s="105"/>
      <c r="C686" s="109"/>
      <c r="D686" s="109"/>
      <c r="E686" s="109"/>
      <c r="F686" s="109"/>
      <c r="G686" s="195">
        <f>VLOOKUP(E686,別表３!$B$9:$I$14,6,FALSE)</f>
        <v>0</v>
      </c>
      <c r="H686" s="195">
        <f>VLOOKUP($F686,別表３!$B$9:$I$14,6,FALSE)</f>
        <v>0</v>
      </c>
      <c r="I686" s="195">
        <f>VLOOKUP($F686,別表３!$B$9:$I$14,6,FALSE)</f>
        <v>0</v>
      </c>
      <c r="J686" s="195">
        <f>IF(F686=5,別表２!$E$2,0)</f>
        <v>0</v>
      </c>
      <c r="K686" s="195">
        <f>VLOOKUP($F686,別表３!$B$9:$I$14,4,FALSE)</f>
        <v>0</v>
      </c>
      <c r="L686" s="240" t="str">
        <f>IF(F686="","",VLOOKUP(F686,別表３!$B$9:$D$14,3,FALSE))</f>
        <v/>
      </c>
      <c r="M686" s="98"/>
      <c r="N686" s="98"/>
      <c r="O686" s="241">
        <f t="shared" si="58"/>
        <v>0</v>
      </c>
      <c r="P686" s="7">
        <f t="shared" si="61"/>
        <v>0</v>
      </c>
      <c r="Q686" s="7">
        <f t="shared" si="46"/>
        <v>0</v>
      </c>
      <c r="R686" s="7">
        <f t="shared" si="47"/>
        <v>0</v>
      </c>
      <c r="S686" s="7" t="str">
        <f t="shared" si="59"/>
        <v/>
      </c>
      <c r="T686" s="7" t="str">
        <f t="shared" si="59"/>
        <v/>
      </c>
    </row>
    <row r="687" spans="1:20" ht="15.95" hidden="1" customHeight="1">
      <c r="A687" s="239" t="s">
        <v>1831</v>
      </c>
      <c r="B687" s="105"/>
      <c r="C687" s="109"/>
      <c r="D687" s="109"/>
      <c r="E687" s="109"/>
      <c r="F687" s="109"/>
      <c r="G687" s="195">
        <f>VLOOKUP(E687,別表３!$B$9:$I$14,6,FALSE)</f>
        <v>0</v>
      </c>
      <c r="H687" s="195">
        <f>VLOOKUP($F687,別表３!$B$9:$I$14,6,FALSE)</f>
        <v>0</v>
      </c>
      <c r="I687" s="195">
        <f>VLOOKUP($F687,別表３!$B$9:$I$14,6,FALSE)</f>
        <v>0</v>
      </c>
      <c r="J687" s="195">
        <f>IF(F687=5,別表２!$E$2,0)</f>
        <v>0</v>
      </c>
      <c r="K687" s="195">
        <f>VLOOKUP($F687,別表３!$B$9:$I$14,4,FALSE)</f>
        <v>0</v>
      </c>
      <c r="L687" s="240" t="str">
        <f>IF(F687="","",VLOOKUP(F687,別表３!$B$9:$D$14,3,FALSE))</f>
        <v/>
      </c>
      <c r="M687" s="98"/>
      <c r="N687" s="98"/>
      <c r="O687" s="241">
        <f t="shared" si="58"/>
        <v>0</v>
      </c>
      <c r="P687" s="7">
        <f t="shared" si="61"/>
        <v>0</v>
      </c>
      <c r="Q687" s="7">
        <f t="shared" si="46"/>
        <v>0</v>
      </c>
      <c r="R687" s="7">
        <f t="shared" si="47"/>
        <v>0</v>
      </c>
      <c r="S687" s="7" t="str">
        <f t="shared" si="59"/>
        <v/>
      </c>
      <c r="T687" s="7" t="str">
        <f t="shared" si="59"/>
        <v/>
      </c>
    </row>
    <row r="688" spans="1:20" ht="15.95" hidden="1" customHeight="1">
      <c r="A688" s="239" t="s">
        <v>1832</v>
      </c>
      <c r="B688" s="105"/>
      <c r="C688" s="109"/>
      <c r="D688" s="109"/>
      <c r="E688" s="109"/>
      <c r="F688" s="109"/>
      <c r="G688" s="195">
        <f>VLOOKUP(E688,別表３!$B$9:$I$14,6,FALSE)</f>
        <v>0</v>
      </c>
      <c r="H688" s="195">
        <f>VLOOKUP($F688,別表３!$B$9:$I$14,6,FALSE)</f>
        <v>0</v>
      </c>
      <c r="I688" s="195">
        <f>VLOOKUP($F688,別表３!$B$9:$I$14,6,FALSE)</f>
        <v>0</v>
      </c>
      <c r="J688" s="195">
        <f>IF(F688=5,別表２!$E$2,0)</f>
        <v>0</v>
      </c>
      <c r="K688" s="195">
        <f>VLOOKUP($F688,別表３!$B$9:$I$14,4,FALSE)</f>
        <v>0</v>
      </c>
      <c r="L688" s="240" t="str">
        <f>IF(F688="","",VLOOKUP(F688,別表３!$B$9:$D$14,3,FALSE))</f>
        <v/>
      </c>
      <c r="M688" s="98"/>
      <c r="N688" s="98"/>
      <c r="O688" s="241">
        <f t="shared" si="58"/>
        <v>0</v>
      </c>
      <c r="P688" s="7">
        <f t="shared" si="61"/>
        <v>0</v>
      </c>
      <c r="Q688" s="7">
        <f t="shared" si="46"/>
        <v>0</v>
      </c>
      <c r="R688" s="7">
        <f t="shared" si="47"/>
        <v>0</v>
      </c>
      <c r="S688" s="7" t="str">
        <f t="shared" si="59"/>
        <v/>
      </c>
      <c r="T688" s="7" t="str">
        <f t="shared" si="59"/>
        <v/>
      </c>
    </row>
    <row r="689" spans="1:20" ht="15.95" hidden="1" customHeight="1">
      <c r="A689" s="239" t="s">
        <v>1833</v>
      </c>
      <c r="B689" s="105"/>
      <c r="C689" s="109"/>
      <c r="D689" s="109"/>
      <c r="E689" s="109"/>
      <c r="F689" s="109"/>
      <c r="G689" s="195">
        <f>VLOOKUP(E689,別表３!$B$9:$I$14,6,FALSE)</f>
        <v>0</v>
      </c>
      <c r="H689" s="195">
        <f>VLOOKUP($F689,別表３!$B$9:$I$14,6,FALSE)</f>
        <v>0</v>
      </c>
      <c r="I689" s="195">
        <f>VLOOKUP($F689,別表３!$B$9:$I$14,6,FALSE)</f>
        <v>0</v>
      </c>
      <c r="J689" s="195">
        <f>IF(F689=5,別表２!$E$2,0)</f>
        <v>0</v>
      </c>
      <c r="K689" s="195">
        <f>VLOOKUP($F689,別表３!$B$9:$I$14,4,FALSE)</f>
        <v>0</v>
      </c>
      <c r="L689" s="240" t="str">
        <f>IF(F689="","",VLOOKUP(F689,別表３!$B$9:$D$14,3,FALSE))</f>
        <v/>
      </c>
      <c r="M689" s="98"/>
      <c r="N689" s="98"/>
      <c r="O689" s="241">
        <f t="shared" si="58"/>
        <v>0</v>
      </c>
      <c r="P689" s="7">
        <f t="shared" si="61"/>
        <v>0</v>
      </c>
      <c r="Q689" s="7">
        <f t="shared" si="46"/>
        <v>0</v>
      </c>
      <c r="R689" s="7">
        <f t="shared" si="47"/>
        <v>0</v>
      </c>
      <c r="S689" s="7" t="str">
        <f t="shared" si="59"/>
        <v/>
      </c>
      <c r="T689" s="7" t="str">
        <f t="shared" si="59"/>
        <v/>
      </c>
    </row>
    <row r="690" spans="1:20" ht="15.95" hidden="1" customHeight="1">
      <c r="A690" s="239" t="s">
        <v>1834</v>
      </c>
      <c r="B690" s="105"/>
      <c r="C690" s="108"/>
      <c r="D690" s="108"/>
      <c r="E690" s="109"/>
      <c r="F690" s="109"/>
      <c r="G690" s="195">
        <f>VLOOKUP(E690,別表３!$B$9:$I$14,6,FALSE)</f>
        <v>0</v>
      </c>
      <c r="H690" s="195">
        <f>VLOOKUP($F690,別表３!$B$9:$I$14,6,FALSE)</f>
        <v>0</v>
      </c>
      <c r="I690" s="195">
        <f>VLOOKUP($F690,別表３!$B$9:$I$14,6,FALSE)</f>
        <v>0</v>
      </c>
      <c r="J690" s="195">
        <f>IF(F690=5,別表２!$E$2,0)</f>
        <v>0</v>
      </c>
      <c r="K690" s="195">
        <f>VLOOKUP($F690,別表３!$B$9:$I$14,4,FALSE)</f>
        <v>0</v>
      </c>
      <c r="L690" s="240" t="str">
        <f>IF(F690="","",VLOOKUP(F690,別表３!$B$9:$D$14,3,FALSE))</f>
        <v/>
      </c>
      <c r="M690" s="98"/>
      <c r="N690" s="98"/>
      <c r="O690" s="241">
        <f t="shared" si="58"/>
        <v>0</v>
      </c>
      <c r="P690" s="7">
        <f t="shared" si="61"/>
        <v>0</v>
      </c>
      <c r="Q690" s="7">
        <f t="shared" si="46"/>
        <v>0</v>
      </c>
      <c r="R690" s="7">
        <f t="shared" si="47"/>
        <v>0</v>
      </c>
      <c r="S690" s="7" t="str">
        <f t="shared" si="59"/>
        <v/>
      </c>
      <c r="T690" s="7" t="str">
        <f t="shared" si="59"/>
        <v/>
      </c>
    </row>
    <row r="691" spans="1:20" ht="15.95" hidden="1" customHeight="1">
      <c r="A691" s="239" t="s">
        <v>1835</v>
      </c>
      <c r="B691" s="105"/>
      <c r="C691" s="108"/>
      <c r="D691" s="108"/>
      <c r="E691" s="109"/>
      <c r="F691" s="109"/>
      <c r="G691" s="195">
        <f>VLOOKUP(E691,別表３!$B$9:$I$14,6,FALSE)</f>
        <v>0</v>
      </c>
      <c r="H691" s="195">
        <f>VLOOKUP($F691,別表３!$B$9:$I$14,6,FALSE)</f>
        <v>0</v>
      </c>
      <c r="I691" s="195">
        <f>VLOOKUP($F691,別表３!$B$9:$I$14,6,FALSE)</f>
        <v>0</v>
      </c>
      <c r="J691" s="195">
        <f>IF(F691=5,別表２!$E$2,0)</f>
        <v>0</v>
      </c>
      <c r="K691" s="195">
        <f>VLOOKUP($F691,別表３!$B$9:$I$14,4,FALSE)</f>
        <v>0</v>
      </c>
      <c r="L691" s="240" t="str">
        <f>IF(F691="","",VLOOKUP(F691,別表３!$B$9:$D$14,3,FALSE))</f>
        <v/>
      </c>
      <c r="M691" s="98"/>
      <c r="N691" s="98"/>
      <c r="O691" s="241">
        <f t="shared" si="58"/>
        <v>0</v>
      </c>
      <c r="P691" s="7">
        <f t="shared" si="61"/>
        <v>0</v>
      </c>
      <c r="Q691" s="7">
        <f t="shared" si="46"/>
        <v>0</v>
      </c>
      <c r="R691" s="7">
        <f t="shared" si="47"/>
        <v>0</v>
      </c>
      <c r="S691" s="7" t="str">
        <f t="shared" si="59"/>
        <v/>
      </c>
      <c r="T691" s="7" t="str">
        <f t="shared" si="59"/>
        <v/>
      </c>
    </row>
    <row r="692" spans="1:20" ht="15.95" hidden="1" customHeight="1">
      <c r="A692" s="239" t="s">
        <v>1836</v>
      </c>
      <c r="B692" s="105"/>
      <c r="C692" s="108"/>
      <c r="D692" s="108"/>
      <c r="E692" s="109"/>
      <c r="F692" s="109"/>
      <c r="G692" s="195">
        <f>VLOOKUP(E692,別表３!$B$9:$I$14,6,FALSE)</f>
        <v>0</v>
      </c>
      <c r="H692" s="195">
        <f>VLOOKUP($F692,別表３!$B$9:$I$14,6,FALSE)</f>
        <v>0</v>
      </c>
      <c r="I692" s="195">
        <f>VLOOKUP($F692,別表３!$B$9:$I$14,6,FALSE)</f>
        <v>0</v>
      </c>
      <c r="J692" s="195">
        <f>IF(F692=5,別表２!$E$2,0)</f>
        <v>0</v>
      </c>
      <c r="K692" s="195">
        <f>VLOOKUP($F692,別表３!$B$9:$I$14,4,FALSE)</f>
        <v>0</v>
      </c>
      <c r="L692" s="240" t="str">
        <f>IF(F692="","",VLOOKUP(F692,別表３!$B$9:$D$14,3,FALSE))</f>
        <v/>
      </c>
      <c r="M692" s="98"/>
      <c r="N692" s="98"/>
      <c r="O692" s="241">
        <f t="shared" si="58"/>
        <v>0</v>
      </c>
      <c r="P692" s="7">
        <f t="shared" si="61"/>
        <v>0</v>
      </c>
      <c r="Q692" s="7">
        <f t="shared" si="46"/>
        <v>0</v>
      </c>
      <c r="R692" s="7">
        <f t="shared" si="47"/>
        <v>0</v>
      </c>
      <c r="S692" s="7" t="str">
        <f t="shared" si="59"/>
        <v/>
      </c>
      <c r="T692" s="7" t="str">
        <f t="shared" si="59"/>
        <v/>
      </c>
    </row>
    <row r="693" spans="1:20" ht="15.95" hidden="1" customHeight="1">
      <c r="A693" s="239" t="s">
        <v>1837</v>
      </c>
      <c r="B693" s="105"/>
      <c r="C693" s="108"/>
      <c r="D693" s="108"/>
      <c r="E693" s="109"/>
      <c r="F693" s="109"/>
      <c r="G693" s="195">
        <f>VLOOKUP(E693,別表３!$B$9:$I$14,6,FALSE)</f>
        <v>0</v>
      </c>
      <c r="H693" s="195">
        <f>VLOOKUP($F693,別表３!$B$9:$I$14,6,FALSE)</f>
        <v>0</v>
      </c>
      <c r="I693" s="195">
        <f>VLOOKUP($F693,別表３!$B$9:$I$14,6,FALSE)</f>
        <v>0</v>
      </c>
      <c r="J693" s="195">
        <f>IF(F693=5,別表２!$E$2,0)</f>
        <v>0</v>
      </c>
      <c r="K693" s="195">
        <f>VLOOKUP($F693,別表３!$B$9:$I$14,4,FALSE)</f>
        <v>0</v>
      </c>
      <c r="L693" s="240" t="str">
        <f>IF(F693="","",VLOOKUP(F693,別表３!$B$9:$D$14,3,FALSE))</f>
        <v/>
      </c>
      <c r="M693" s="98"/>
      <c r="N693" s="98"/>
      <c r="O693" s="241">
        <f t="shared" si="58"/>
        <v>0</v>
      </c>
      <c r="P693" s="7">
        <f t="shared" si="61"/>
        <v>0</v>
      </c>
      <c r="Q693" s="7">
        <f t="shared" si="46"/>
        <v>0</v>
      </c>
      <c r="R693" s="7">
        <f t="shared" si="47"/>
        <v>0</v>
      </c>
      <c r="S693" s="7" t="str">
        <f t="shared" si="59"/>
        <v/>
      </c>
      <c r="T693" s="7" t="str">
        <f t="shared" si="59"/>
        <v/>
      </c>
    </row>
    <row r="694" spans="1:20" ht="15.95" hidden="1" customHeight="1">
      <c r="A694" s="239" t="s">
        <v>1838</v>
      </c>
      <c r="B694" s="105"/>
      <c r="C694" s="108"/>
      <c r="D694" s="108"/>
      <c r="E694" s="109"/>
      <c r="F694" s="109"/>
      <c r="G694" s="195">
        <f>VLOOKUP(E694,別表３!$B$9:$I$14,6,FALSE)</f>
        <v>0</v>
      </c>
      <c r="H694" s="195">
        <f>VLOOKUP($F694,別表３!$B$9:$I$14,6,FALSE)</f>
        <v>0</v>
      </c>
      <c r="I694" s="195">
        <f>VLOOKUP($F694,別表３!$B$9:$I$14,6,FALSE)</f>
        <v>0</v>
      </c>
      <c r="J694" s="195">
        <f>IF(F694=5,別表２!$E$2,0)</f>
        <v>0</v>
      </c>
      <c r="K694" s="195">
        <f>VLOOKUP($F694,別表３!$B$9:$I$14,4,FALSE)</f>
        <v>0</v>
      </c>
      <c r="L694" s="240" t="str">
        <f>IF(F694="","",VLOOKUP(F694,別表３!$B$9:$D$14,3,FALSE))</f>
        <v/>
      </c>
      <c r="M694" s="98"/>
      <c r="N694" s="98"/>
      <c r="O694" s="241">
        <f t="shared" si="58"/>
        <v>0</v>
      </c>
      <c r="P694" s="7">
        <f t="shared" si="61"/>
        <v>0</v>
      </c>
      <c r="Q694" s="7">
        <f t="shared" si="46"/>
        <v>0</v>
      </c>
      <c r="R694" s="7">
        <f t="shared" si="47"/>
        <v>0</v>
      </c>
      <c r="S694" s="7" t="str">
        <f t="shared" si="59"/>
        <v/>
      </c>
      <c r="T694" s="7" t="str">
        <f t="shared" si="59"/>
        <v/>
      </c>
    </row>
    <row r="695" spans="1:20" ht="15.95" hidden="1" customHeight="1">
      <c r="A695" s="239" t="s">
        <v>1839</v>
      </c>
      <c r="B695" s="105"/>
      <c r="C695" s="108"/>
      <c r="D695" s="108"/>
      <c r="E695" s="109"/>
      <c r="F695" s="109"/>
      <c r="G695" s="195">
        <f>VLOOKUP(E695,別表３!$B$9:$I$14,6,FALSE)</f>
        <v>0</v>
      </c>
      <c r="H695" s="195">
        <f>VLOOKUP($F695,別表３!$B$9:$I$14,6,FALSE)</f>
        <v>0</v>
      </c>
      <c r="I695" s="195">
        <f>VLOOKUP($F695,別表３!$B$9:$I$14,6,FALSE)</f>
        <v>0</v>
      </c>
      <c r="J695" s="195">
        <f>IF(F695=5,別表２!$E$2,0)</f>
        <v>0</v>
      </c>
      <c r="K695" s="195">
        <f>VLOOKUP($F695,別表３!$B$9:$I$14,4,FALSE)</f>
        <v>0</v>
      </c>
      <c r="L695" s="240" t="str">
        <f>IF(F695="","",VLOOKUP(F695,別表３!$B$9:$D$14,3,FALSE))</f>
        <v/>
      </c>
      <c r="M695" s="98"/>
      <c r="N695" s="98"/>
      <c r="O695" s="241">
        <f t="shared" si="58"/>
        <v>0</v>
      </c>
      <c r="P695" s="7">
        <f t="shared" si="61"/>
        <v>0</v>
      </c>
      <c r="Q695" s="7">
        <f t="shared" si="46"/>
        <v>0</v>
      </c>
      <c r="R695" s="7">
        <f t="shared" si="47"/>
        <v>0</v>
      </c>
      <c r="S695" s="7" t="str">
        <f t="shared" si="59"/>
        <v/>
      </c>
      <c r="T695" s="7" t="str">
        <f t="shared" si="59"/>
        <v/>
      </c>
    </row>
    <row r="696" spans="1:20" ht="15.95" hidden="1" customHeight="1">
      <c r="A696" s="239" t="s">
        <v>1840</v>
      </c>
      <c r="B696" s="105"/>
      <c r="C696" s="108"/>
      <c r="D696" s="108"/>
      <c r="E696" s="109"/>
      <c r="F696" s="109"/>
      <c r="G696" s="195">
        <f>VLOOKUP(E696,別表３!$B$9:$I$14,6,FALSE)</f>
        <v>0</v>
      </c>
      <c r="H696" s="195">
        <f>VLOOKUP($F696,別表３!$B$9:$I$14,6,FALSE)</f>
        <v>0</v>
      </c>
      <c r="I696" s="195">
        <f>VLOOKUP($F696,別表３!$B$9:$I$14,6,FALSE)</f>
        <v>0</v>
      </c>
      <c r="J696" s="195">
        <f>IF(F696=5,別表２!$E$2,0)</f>
        <v>0</v>
      </c>
      <c r="K696" s="195">
        <f>VLOOKUP($F696,別表３!$B$9:$I$14,4,FALSE)</f>
        <v>0</v>
      </c>
      <c r="L696" s="240" t="str">
        <f>IF(F696="","",VLOOKUP(F696,別表３!$B$9:$D$14,3,FALSE))</f>
        <v/>
      </c>
      <c r="M696" s="98"/>
      <c r="N696" s="98"/>
      <c r="O696" s="241">
        <f t="shared" ref="O696:O759" si="62">IF(J696=0,0,IF(M696="",J696,M696))+IF(N696="",K696,IF(L696&lt;=N696,L696,N696))+SUM(G696:I696)</f>
        <v>0</v>
      </c>
      <c r="P696" s="7">
        <f>IF(E696=5,G696,0)</f>
        <v>0</v>
      </c>
      <c r="Q696" s="7">
        <f t="shared" si="46"/>
        <v>0</v>
      </c>
      <c r="R696" s="7">
        <f t="shared" si="47"/>
        <v>0</v>
      </c>
      <c r="S696" s="7" t="str">
        <f t="shared" si="59"/>
        <v/>
      </c>
      <c r="T696" s="7" t="str">
        <f t="shared" si="59"/>
        <v/>
      </c>
    </row>
    <row r="697" spans="1:20" s="223" customFormat="1" ht="15.95" hidden="1" customHeight="1">
      <c r="A697" s="239" t="s">
        <v>1841</v>
      </c>
      <c r="B697" s="105"/>
      <c r="C697" s="108"/>
      <c r="D697" s="108"/>
      <c r="E697" s="108"/>
      <c r="F697" s="108"/>
      <c r="G697" s="195">
        <f>VLOOKUP(E697,別表３!$B$9:$I$14,6,FALSE)</f>
        <v>0</v>
      </c>
      <c r="H697" s="195">
        <f>VLOOKUP($F697,別表３!$B$9:$I$14,6,FALSE)</f>
        <v>0</v>
      </c>
      <c r="I697" s="195">
        <f>VLOOKUP($F697,別表３!$B$9:$I$14,6,FALSE)</f>
        <v>0</v>
      </c>
      <c r="J697" s="195">
        <f>IF(F697=5,別表２!$E$2,0)</f>
        <v>0</v>
      </c>
      <c r="K697" s="195">
        <f>VLOOKUP($F697,別表３!$B$9:$I$14,4,FALSE)</f>
        <v>0</v>
      </c>
      <c r="L697" s="240" t="str">
        <f>IF(F697="","",VLOOKUP(F697,別表３!$B$9:$D$14,3,FALSE))</f>
        <v/>
      </c>
      <c r="M697" s="98"/>
      <c r="N697" s="98"/>
      <c r="O697" s="241">
        <f t="shared" si="62"/>
        <v>0</v>
      </c>
      <c r="P697" s="7">
        <f t="shared" ref="P697:P717" si="63">IF(E697=5,G697,0)</f>
        <v>0</v>
      </c>
      <c r="Q697" s="7">
        <f t="shared" si="46"/>
        <v>0</v>
      </c>
      <c r="R697" s="7">
        <f t="shared" si="47"/>
        <v>0</v>
      </c>
      <c r="S697" s="7" t="str">
        <f t="shared" si="59"/>
        <v/>
      </c>
      <c r="T697" s="7" t="str">
        <f t="shared" si="59"/>
        <v/>
      </c>
    </row>
    <row r="698" spans="1:20" s="223" customFormat="1" ht="15.95" hidden="1" customHeight="1">
      <c r="A698" s="239" t="s">
        <v>1842</v>
      </c>
      <c r="B698" s="105"/>
      <c r="C698" s="108"/>
      <c r="D698" s="108"/>
      <c r="E698" s="108"/>
      <c r="F698" s="108"/>
      <c r="G698" s="195">
        <f>VLOOKUP(E698,別表３!$B$9:$I$14,6,FALSE)</f>
        <v>0</v>
      </c>
      <c r="H698" s="195">
        <f>VLOOKUP($F698,別表３!$B$9:$I$14,6,FALSE)</f>
        <v>0</v>
      </c>
      <c r="I698" s="195">
        <f>VLOOKUP($F698,別表３!$B$9:$I$14,6,FALSE)</f>
        <v>0</v>
      </c>
      <c r="J698" s="195">
        <f>IF(F698=5,別表２!$E$2,0)</f>
        <v>0</v>
      </c>
      <c r="K698" s="195">
        <f>VLOOKUP($F698,別表３!$B$9:$I$14,4,FALSE)</f>
        <v>0</v>
      </c>
      <c r="L698" s="240" t="str">
        <f>IF(F698="","",VLOOKUP(F698,別表３!$B$9:$D$14,3,FALSE))</f>
        <v/>
      </c>
      <c r="M698" s="98"/>
      <c r="N698" s="98"/>
      <c r="O698" s="241">
        <f t="shared" si="62"/>
        <v>0</v>
      </c>
      <c r="P698" s="7">
        <f t="shared" si="63"/>
        <v>0</v>
      </c>
      <c r="Q698" s="7">
        <f t="shared" si="46"/>
        <v>0</v>
      </c>
      <c r="R698" s="7">
        <f t="shared" si="47"/>
        <v>0</v>
      </c>
      <c r="S698" s="7" t="str">
        <f t="shared" si="59"/>
        <v/>
      </c>
      <c r="T698" s="7" t="str">
        <f t="shared" si="59"/>
        <v/>
      </c>
    </row>
    <row r="699" spans="1:20" s="223" customFormat="1" ht="15.95" hidden="1" customHeight="1">
      <c r="A699" s="239" t="s">
        <v>1843</v>
      </c>
      <c r="B699" s="105"/>
      <c r="C699" s="110"/>
      <c r="D699" s="110"/>
      <c r="E699" s="108"/>
      <c r="F699" s="108"/>
      <c r="G699" s="195">
        <f>VLOOKUP(E699,別表３!$B$9:$I$14,6,FALSE)</f>
        <v>0</v>
      </c>
      <c r="H699" s="195">
        <f>VLOOKUP($F699,別表３!$B$9:$I$14,6,FALSE)</f>
        <v>0</v>
      </c>
      <c r="I699" s="195">
        <f>VLOOKUP($F699,別表３!$B$9:$I$14,6,FALSE)</f>
        <v>0</v>
      </c>
      <c r="J699" s="195">
        <f>IF(F699=5,別表２!$E$2,0)</f>
        <v>0</v>
      </c>
      <c r="K699" s="195">
        <f>VLOOKUP($F699,別表３!$B$9:$I$14,4,FALSE)</f>
        <v>0</v>
      </c>
      <c r="L699" s="240" t="str">
        <f>IF(F699="","",VLOOKUP(F699,別表３!$B$9:$D$14,3,FALSE))</f>
        <v/>
      </c>
      <c r="M699" s="98"/>
      <c r="N699" s="98"/>
      <c r="O699" s="241">
        <f t="shared" si="62"/>
        <v>0</v>
      </c>
      <c r="P699" s="7">
        <f t="shared" si="63"/>
        <v>0</v>
      </c>
      <c r="Q699" s="7">
        <f t="shared" si="46"/>
        <v>0</v>
      </c>
      <c r="R699" s="7">
        <f t="shared" si="47"/>
        <v>0</v>
      </c>
      <c r="S699" s="7" t="str">
        <f t="shared" si="59"/>
        <v/>
      </c>
      <c r="T699" s="7" t="str">
        <f t="shared" si="59"/>
        <v/>
      </c>
    </row>
    <row r="700" spans="1:20" s="223" customFormat="1" ht="15.95" hidden="1" customHeight="1">
      <c r="A700" s="239" t="s">
        <v>1844</v>
      </c>
      <c r="B700" s="105"/>
      <c r="C700" s="108"/>
      <c r="D700" s="108"/>
      <c r="E700" s="108"/>
      <c r="F700" s="108"/>
      <c r="G700" s="195">
        <f>VLOOKUP(E700,別表３!$B$9:$I$14,6,FALSE)</f>
        <v>0</v>
      </c>
      <c r="H700" s="195">
        <f>VLOOKUP($F700,別表３!$B$9:$I$14,6,FALSE)</f>
        <v>0</v>
      </c>
      <c r="I700" s="195">
        <f>VLOOKUP($F700,別表３!$B$9:$I$14,6,FALSE)</f>
        <v>0</v>
      </c>
      <c r="J700" s="195">
        <f>IF(F700=5,別表２!$E$2,0)</f>
        <v>0</v>
      </c>
      <c r="K700" s="195">
        <f>VLOOKUP($F700,別表３!$B$9:$I$14,4,FALSE)</f>
        <v>0</v>
      </c>
      <c r="L700" s="240" t="str">
        <f>IF(F700="","",VLOOKUP(F700,別表３!$B$9:$D$14,3,FALSE))</f>
        <v/>
      </c>
      <c r="M700" s="98"/>
      <c r="N700" s="98"/>
      <c r="O700" s="241">
        <f t="shared" si="62"/>
        <v>0</v>
      </c>
      <c r="P700" s="7">
        <f t="shared" si="63"/>
        <v>0</v>
      </c>
      <c r="Q700" s="7">
        <f t="shared" si="46"/>
        <v>0</v>
      </c>
      <c r="R700" s="7">
        <f t="shared" si="47"/>
        <v>0</v>
      </c>
      <c r="S700" s="7" t="str">
        <f t="shared" si="59"/>
        <v/>
      </c>
      <c r="T700" s="7" t="str">
        <f t="shared" si="59"/>
        <v/>
      </c>
    </row>
    <row r="701" spans="1:20" ht="15.95" hidden="1" customHeight="1">
      <c r="A701" s="239" t="s">
        <v>1845</v>
      </c>
      <c r="B701" s="105"/>
      <c r="C701" s="108"/>
      <c r="D701" s="108"/>
      <c r="E701" s="109"/>
      <c r="F701" s="109"/>
      <c r="G701" s="195">
        <f>VLOOKUP(E701,別表３!$B$9:$I$14,6,FALSE)</f>
        <v>0</v>
      </c>
      <c r="H701" s="195">
        <f>VLOOKUP($F701,別表３!$B$9:$I$14,6,FALSE)</f>
        <v>0</v>
      </c>
      <c r="I701" s="195">
        <f>VLOOKUP($F701,別表３!$B$9:$I$14,6,FALSE)</f>
        <v>0</v>
      </c>
      <c r="J701" s="195">
        <f>IF(F701=5,別表２!$E$2,0)</f>
        <v>0</v>
      </c>
      <c r="K701" s="195">
        <f>VLOOKUP($F701,別表３!$B$9:$I$14,4,FALSE)</f>
        <v>0</v>
      </c>
      <c r="L701" s="240" t="str">
        <f>IF(F701="","",VLOOKUP(F701,別表３!$B$9:$D$14,3,FALSE))</f>
        <v/>
      </c>
      <c r="M701" s="98"/>
      <c r="N701" s="98"/>
      <c r="O701" s="241">
        <f t="shared" si="62"/>
        <v>0</v>
      </c>
      <c r="P701" s="7">
        <f t="shared" si="63"/>
        <v>0</v>
      </c>
      <c r="Q701" s="7">
        <f t="shared" si="46"/>
        <v>0</v>
      </c>
      <c r="R701" s="7">
        <f t="shared" si="47"/>
        <v>0</v>
      </c>
      <c r="S701" s="7" t="str">
        <f t="shared" si="59"/>
        <v/>
      </c>
      <c r="T701" s="7" t="str">
        <f t="shared" si="59"/>
        <v/>
      </c>
    </row>
    <row r="702" spans="1:20" ht="15.95" hidden="1" customHeight="1">
      <c r="A702" s="239" t="s">
        <v>1846</v>
      </c>
      <c r="B702" s="105"/>
      <c r="C702" s="108"/>
      <c r="D702" s="108"/>
      <c r="E702" s="109"/>
      <c r="F702" s="109"/>
      <c r="G702" s="195">
        <f>VLOOKUP(E702,別表３!$B$9:$I$14,6,FALSE)</f>
        <v>0</v>
      </c>
      <c r="H702" s="195">
        <f>VLOOKUP($F702,別表３!$B$9:$I$14,6,FALSE)</f>
        <v>0</v>
      </c>
      <c r="I702" s="195">
        <f>VLOOKUP($F702,別表３!$B$9:$I$14,6,FALSE)</f>
        <v>0</v>
      </c>
      <c r="J702" s="195">
        <f>IF(F702=5,別表２!$E$2,0)</f>
        <v>0</v>
      </c>
      <c r="K702" s="195">
        <f>VLOOKUP($F702,別表３!$B$9:$I$14,4,FALSE)</f>
        <v>0</v>
      </c>
      <c r="L702" s="240" t="str">
        <f>IF(F702="","",VLOOKUP(F702,別表３!$B$9:$D$14,3,FALSE))</f>
        <v/>
      </c>
      <c r="M702" s="98"/>
      <c r="N702" s="98"/>
      <c r="O702" s="241">
        <f t="shared" si="62"/>
        <v>0</v>
      </c>
      <c r="P702" s="7">
        <f t="shared" si="63"/>
        <v>0</v>
      </c>
      <c r="Q702" s="7">
        <f t="shared" si="46"/>
        <v>0</v>
      </c>
      <c r="R702" s="7">
        <f t="shared" si="47"/>
        <v>0</v>
      </c>
      <c r="S702" s="7" t="str">
        <f t="shared" si="59"/>
        <v/>
      </c>
      <c r="T702" s="7" t="str">
        <f t="shared" si="59"/>
        <v/>
      </c>
    </row>
    <row r="703" spans="1:20" ht="15.95" hidden="1" customHeight="1">
      <c r="A703" s="239" t="s">
        <v>1847</v>
      </c>
      <c r="B703" s="105"/>
      <c r="C703" s="108"/>
      <c r="D703" s="108"/>
      <c r="E703" s="109"/>
      <c r="F703" s="109"/>
      <c r="G703" s="195">
        <f>VLOOKUP(E703,別表３!$B$9:$I$14,6,FALSE)</f>
        <v>0</v>
      </c>
      <c r="H703" s="195">
        <f>VLOOKUP($F703,別表３!$B$9:$I$14,6,FALSE)</f>
        <v>0</v>
      </c>
      <c r="I703" s="195">
        <f>VLOOKUP($F703,別表３!$B$9:$I$14,6,FALSE)</f>
        <v>0</v>
      </c>
      <c r="J703" s="195">
        <f>IF(F703=5,別表２!$E$2,0)</f>
        <v>0</v>
      </c>
      <c r="K703" s="195">
        <f>VLOOKUP($F703,別表３!$B$9:$I$14,4,FALSE)</f>
        <v>0</v>
      </c>
      <c r="L703" s="240" t="str">
        <f>IF(F703="","",VLOOKUP(F703,別表３!$B$9:$D$14,3,FALSE))</f>
        <v/>
      </c>
      <c r="M703" s="98"/>
      <c r="N703" s="98"/>
      <c r="O703" s="241">
        <f t="shared" si="62"/>
        <v>0</v>
      </c>
      <c r="P703" s="7">
        <f t="shared" si="63"/>
        <v>0</v>
      </c>
      <c r="Q703" s="7">
        <f t="shared" si="46"/>
        <v>0</v>
      </c>
      <c r="R703" s="7">
        <f t="shared" si="47"/>
        <v>0</v>
      </c>
      <c r="S703" s="7" t="str">
        <f t="shared" si="59"/>
        <v/>
      </c>
      <c r="T703" s="7" t="str">
        <f t="shared" si="59"/>
        <v/>
      </c>
    </row>
    <row r="704" spans="1:20" ht="15.95" hidden="1" customHeight="1">
      <c r="A704" s="239" t="s">
        <v>1848</v>
      </c>
      <c r="B704" s="105"/>
      <c r="C704" s="108"/>
      <c r="D704" s="108"/>
      <c r="E704" s="109"/>
      <c r="F704" s="109"/>
      <c r="G704" s="195">
        <f>VLOOKUP(E704,別表３!$B$9:$I$14,6,FALSE)</f>
        <v>0</v>
      </c>
      <c r="H704" s="195">
        <f>VLOOKUP($F704,別表３!$B$9:$I$14,6,FALSE)</f>
        <v>0</v>
      </c>
      <c r="I704" s="195">
        <f>VLOOKUP($F704,別表３!$B$9:$I$14,6,FALSE)</f>
        <v>0</v>
      </c>
      <c r="J704" s="195">
        <f>IF(F704=5,別表２!$E$2,0)</f>
        <v>0</v>
      </c>
      <c r="K704" s="195">
        <f>VLOOKUP($F704,別表３!$B$9:$I$14,4,FALSE)</f>
        <v>0</v>
      </c>
      <c r="L704" s="240" t="str">
        <f>IF(F704="","",VLOOKUP(F704,別表３!$B$9:$D$14,3,FALSE))</f>
        <v/>
      </c>
      <c r="M704" s="98"/>
      <c r="N704" s="98"/>
      <c r="O704" s="241">
        <f t="shared" si="62"/>
        <v>0</v>
      </c>
      <c r="P704" s="7">
        <f t="shared" si="63"/>
        <v>0</v>
      </c>
      <c r="Q704" s="7">
        <f t="shared" si="46"/>
        <v>0</v>
      </c>
      <c r="R704" s="7">
        <f t="shared" si="47"/>
        <v>0</v>
      </c>
      <c r="S704" s="7" t="str">
        <f t="shared" si="59"/>
        <v/>
      </c>
      <c r="T704" s="7" t="str">
        <f t="shared" si="59"/>
        <v/>
      </c>
    </row>
    <row r="705" spans="1:20" ht="15.95" hidden="1" customHeight="1">
      <c r="A705" s="239" t="s">
        <v>1849</v>
      </c>
      <c r="B705" s="105"/>
      <c r="C705" s="108"/>
      <c r="D705" s="108"/>
      <c r="E705" s="109"/>
      <c r="F705" s="109"/>
      <c r="G705" s="195">
        <f>VLOOKUP(E705,別表３!$B$9:$I$14,6,FALSE)</f>
        <v>0</v>
      </c>
      <c r="H705" s="195">
        <f>VLOOKUP($F705,別表３!$B$9:$I$14,6,FALSE)</f>
        <v>0</v>
      </c>
      <c r="I705" s="195">
        <f>VLOOKUP($F705,別表３!$B$9:$I$14,6,FALSE)</f>
        <v>0</v>
      </c>
      <c r="J705" s="195">
        <f>IF(F705=5,別表２!$E$2,0)</f>
        <v>0</v>
      </c>
      <c r="K705" s="195">
        <f>VLOOKUP($F705,別表３!$B$9:$I$14,4,FALSE)</f>
        <v>0</v>
      </c>
      <c r="L705" s="240" t="str">
        <f>IF(F705="","",VLOOKUP(F705,別表３!$B$9:$D$14,3,FALSE))</f>
        <v/>
      </c>
      <c r="M705" s="98"/>
      <c r="N705" s="98"/>
      <c r="O705" s="241">
        <f t="shared" si="62"/>
        <v>0</v>
      </c>
      <c r="P705" s="7">
        <f t="shared" si="63"/>
        <v>0</v>
      </c>
      <c r="Q705" s="7">
        <f t="shared" si="46"/>
        <v>0</v>
      </c>
      <c r="R705" s="7">
        <f t="shared" si="47"/>
        <v>0</v>
      </c>
      <c r="S705" s="7" t="str">
        <f t="shared" si="59"/>
        <v/>
      </c>
      <c r="T705" s="7" t="str">
        <f t="shared" si="59"/>
        <v/>
      </c>
    </row>
    <row r="706" spans="1:20" ht="15.95" hidden="1" customHeight="1">
      <c r="A706" s="239" t="s">
        <v>1850</v>
      </c>
      <c r="B706" s="105"/>
      <c r="C706" s="108"/>
      <c r="D706" s="108"/>
      <c r="E706" s="109"/>
      <c r="F706" s="109"/>
      <c r="G706" s="195">
        <f>VLOOKUP(E706,別表３!$B$9:$I$14,6,FALSE)</f>
        <v>0</v>
      </c>
      <c r="H706" s="195">
        <f>VLOOKUP($F706,別表３!$B$9:$I$14,6,FALSE)</f>
        <v>0</v>
      </c>
      <c r="I706" s="195">
        <f>VLOOKUP($F706,別表３!$B$9:$I$14,6,FALSE)</f>
        <v>0</v>
      </c>
      <c r="J706" s="195">
        <f>IF(F706=5,別表２!$E$2,0)</f>
        <v>0</v>
      </c>
      <c r="K706" s="195">
        <f>VLOOKUP($F706,別表３!$B$9:$I$14,4,FALSE)</f>
        <v>0</v>
      </c>
      <c r="L706" s="240" t="str">
        <f>IF(F706="","",VLOOKUP(F706,別表３!$B$9:$D$14,3,FALSE))</f>
        <v/>
      </c>
      <c r="M706" s="98"/>
      <c r="N706" s="98"/>
      <c r="O706" s="241">
        <f t="shared" si="62"/>
        <v>0</v>
      </c>
      <c r="P706" s="7">
        <f t="shared" si="63"/>
        <v>0</v>
      </c>
      <c r="Q706" s="7">
        <f t="shared" si="46"/>
        <v>0</v>
      </c>
      <c r="R706" s="7">
        <f t="shared" si="47"/>
        <v>0</v>
      </c>
      <c r="S706" s="7" t="str">
        <f t="shared" si="59"/>
        <v/>
      </c>
      <c r="T706" s="7" t="str">
        <f t="shared" si="59"/>
        <v/>
      </c>
    </row>
    <row r="707" spans="1:20" ht="15.95" hidden="1" customHeight="1">
      <c r="A707" s="239" t="s">
        <v>1851</v>
      </c>
      <c r="B707" s="105"/>
      <c r="C707" s="109"/>
      <c r="D707" s="109"/>
      <c r="E707" s="109"/>
      <c r="F707" s="109"/>
      <c r="G707" s="195">
        <f>VLOOKUP(E707,別表３!$B$9:$I$14,6,FALSE)</f>
        <v>0</v>
      </c>
      <c r="H707" s="195">
        <f>VLOOKUP($F707,別表３!$B$9:$I$14,6,FALSE)</f>
        <v>0</v>
      </c>
      <c r="I707" s="195">
        <f>VLOOKUP($F707,別表３!$B$9:$I$14,6,FALSE)</f>
        <v>0</v>
      </c>
      <c r="J707" s="195">
        <f>IF(F707=5,別表２!$E$2,0)</f>
        <v>0</v>
      </c>
      <c r="K707" s="195">
        <f>VLOOKUP($F707,別表３!$B$9:$I$14,4,FALSE)</f>
        <v>0</v>
      </c>
      <c r="L707" s="240" t="str">
        <f>IF(F707="","",VLOOKUP(F707,別表３!$B$9:$D$14,3,FALSE))</f>
        <v/>
      </c>
      <c r="M707" s="98"/>
      <c r="N707" s="98"/>
      <c r="O707" s="241">
        <f t="shared" si="62"/>
        <v>0</v>
      </c>
      <c r="P707" s="7">
        <f t="shared" si="63"/>
        <v>0</v>
      </c>
      <c r="Q707" s="7">
        <f t="shared" si="46"/>
        <v>0</v>
      </c>
      <c r="R707" s="7">
        <f t="shared" si="47"/>
        <v>0</v>
      </c>
      <c r="S707" s="7" t="str">
        <f t="shared" si="59"/>
        <v/>
      </c>
      <c r="T707" s="7" t="str">
        <f t="shared" si="59"/>
        <v/>
      </c>
    </row>
    <row r="708" spans="1:20" ht="15.95" hidden="1" customHeight="1">
      <c r="A708" s="239" t="s">
        <v>1852</v>
      </c>
      <c r="B708" s="105"/>
      <c r="C708" s="109"/>
      <c r="D708" s="109"/>
      <c r="E708" s="109"/>
      <c r="F708" s="109"/>
      <c r="G708" s="195">
        <f>VLOOKUP(E708,別表３!$B$9:$I$14,6,FALSE)</f>
        <v>0</v>
      </c>
      <c r="H708" s="195">
        <f>VLOOKUP($F708,別表３!$B$9:$I$14,6,FALSE)</f>
        <v>0</v>
      </c>
      <c r="I708" s="195">
        <f>VLOOKUP($F708,別表３!$B$9:$I$14,6,FALSE)</f>
        <v>0</v>
      </c>
      <c r="J708" s="195">
        <f>IF(F708=5,別表２!$E$2,0)</f>
        <v>0</v>
      </c>
      <c r="K708" s="195">
        <f>VLOOKUP($F708,別表３!$B$9:$I$14,4,FALSE)</f>
        <v>0</v>
      </c>
      <c r="L708" s="240" t="str">
        <f>IF(F708="","",VLOOKUP(F708,別表３!$B$9:$D$14,3,FALSE))</f>
        <v/>
      </c>
      <c r="M708" s="98"/>
      <c r="N708" s="98"/>
      <c r="O708" s="241">
        <f t="shared" si="62"/>
        <v>0</v>
      </c>
      <c r="P708" s="7">
        <f t="shared" si="63"/>
        <v>0</v>
      </c>
      <c r="Q708" s="7">
        <f t="shared" si="46"/>
        <v>0</v>
      </c>
      <c r="R708" s="7">
        <f t="shared" si="47"/>
        <v>0</v>
      </c>
      <c r="S708" s="7" t="str">
        <f t="shared" si="59"/>
        <v/>
      </c>
      <c r="T708" s="7" t="str">
        <f t="shared" si="59"/>
        <v/>
      </c>
    </row>
    <row r="709" spans="1:20" ht="15.95" hidden="1" customHeight="1">
      <c r="A709" s="239" t="s">
        <v>1853</v>
      </c>
      <c r="B709" s="105"/>
      <c r="C709" s="109"/>
      <c r="D709" s="109"/>
      <c r="E709" s="109"/>
      <c r="F709" s="109"/>
      <c r="G709" s="195">
        <f>VLOOKUP(E709,別表３!$B$9:$I$14,6,FALSE)</f>
        <v>0</v>
      </c>
      <c r="H709" s="195">
        <f>VLOOKUP($F709,別表３!$B$9:$I$14,6,FALSE)</f>
        <v>0</v>
      </c>
      <c r="I709" s="195">
        <f>VLOOKUP($F709,別表３!$B$9:$I$14,6,FALSE)</f>
        <v>0</v>
      </c>
      <c r="J709" s="195">
        <f>IF(F709=5,別表２!$E$2,0)</f>
        <v>0</v>
      </c>
      <c r="K709" s="195">
        <f>VLOOKUP($F709,別表３!$B$9:$I$14,4,FALSE)</f>
        <v>0</v>
      </c>
      <c r="L709" s="240" t="str">
        <f>IF(F709="","",VLOOKUP(F709,別表３!$B$9:$D$14,3,FALSE))</f>
        <v/>
      </c>
      <c r="M709" s="98"/>
      <c r="N709" s="98"/>
      <c r="O709" s="241">
        <f t="shared" si="62"/>
        <v>0</v>
      </c>
      <c r="P709" s="7">
        <f t="shared" si="63"/>
        <v>0</v>
      </c>
      <c r="Q709" s="7">
        <f t="shared" si="46"/>
        <v>0</v>
      </c>
      <c r="R709" s="7">
        <f t="shared" si="47"/>
        <v>0</v>
      </c>
      <c r="S709" s="7" t="str">
        <f t="shared" si="59"/>
        <v/>
      </c>
      <c r="T709" s="7" t="str">
        <f t="shared" si="59"/>
        <v/>
      </c>
    </row>
    <row r="710" spans="1:20" ht="15.95" hidden="1" customHeight="1">
      <c r="A710" s="239" t="s">
        <v>1854</v>
      </c>
      <c r="B710" s="105"/>
      <c r="C710" s="109"/>
      <c r="D710" s="109"/>
      <c r="E710" s="109"/>
      <c r="F710" s="109"/>
      <c r="G710" s="195">
        <f>VLOOKUP(E710,別表３!$B$9:$I$14,6,FALSE)</f>
        <v>0</v>
      </c>
      <c r="H710" s="195">
        <f>VLOOKUP($F710,別表３!$B$9:$I$14,6,FALSE)</f>
        <v>0</v>
      </c>
      <c r="I710" s="195">
        <f>VLOOKUP($F710,別表３!$B$9:$I$14,6,FALSE)</f>
        <v>0</v>
      </c>
      <c r="J710" s="195">
        <f>IF(F710=5,別表２!$E$2,0)</f>
        <v>0</v>
      </c>
      <c r="K710" s="195">
        <f>VLOOKUP($F710,別表３!$B$9:$I$14,4,FALSE)</f>
        <v>0</v>
      </c>
      <c r="L710" s="240" t="str">
        <f>IF(F710="","",VLOOKUP(F710,別表３!$B$9:$D$14,3,FALSE))</f>
        <v/>
      </c>
      <c r="M710" s="98"/>
      <c r="N710" s="98"/>
      <c r="O710" s="241">
        <f t="shared" si="62"/>
        <v>0</v>
      </c>
      <c r="P710" s="7">
        <f t="shared" si="63"/>
        <v>0</v>
      </c>
      <c r="Q710" s="7">
        <f t="shared" si="46"/>
        <v>0</v>
      </c>
      <c r="R710" s="7">
        <f t="shared" si="47"/>
        <v>0</v>
      </c>
      <c r="S710" s="7" t="str">
        <f t="shared" si="59"/>
        <v/>
      </c>
      <c r="T710" s="7" t="str">
        <f t="shared" si="59"/>
        <v/>
      </c>
    </row>
    <row r="711" spans="1:20" ht="15.95" hidden="1" customHeight="1">
      <c r="A711" s="239" t="s">
        <v>1855</v>
      </c>
      <c r="B711" s="105"/>
      <c r="C711" s="109"/>
      <c r="D711" s="109"/>
      <c r="E711" s="109"/>
      <c r="F711" s="109"/>
      <c r="G711" s="195">
        <f>VLOOKUP(E711,別表３!$B$9:$I$14,6,FALSE)</f>
        <v>0</v>
      </c>
      <c r="H711" s="195">
        <f>VLOOKUP($F711,別表３!$B$9:$I$14,6,FALSE)</f>
        <v>0</v>
      </c>
      <c r="I711" s="195">
        <f>VLOOKUP($F711,別表３!$B$9:$I$14,6,FALSE)</f>
        <v>0</v>
      </c>
      <c r="J711" s="195">
        <f>IF(F711=5,別表２!$E$2,0)</f>
        <v>0</v>
      </c>
      <c r="K711" s="195">
        <f>VLOOKUP($F711,別表３!$B$9:$I$14,4,FALSE)</f>
        <v>0</v>
      </c>
      <c r="L711" s="240" t="str">
        <f>IF(F711="","",VLOOKUP(F711,別表３!$B$9:$D$14,3,FALSE))</f>
        <v/>
      </c>
      <c r="M711" s="98"/>
      <c r="N711" s="98"/>
      <c r="O711" s="241">
        <f t="shared" si="62"/>
        <v>0</v>
      </c>
      <c r="P711" s="7">
        <f t="shared" si="63"/>
        <v>0</v>
      </c>
      <c r="Q711" s="7">
        <f t="shared" si="46"/>
        <v>0</v>
      </c>
      <c r="R711" s="7">
        <f t="shared" si="47"/>
        <v>0</v>
      </c>
      <c r="S711" s="7" t="str">
        <f t="shared" si="59"/>
        <v/>
      </c>
      <c r="T711" s="7" t="str">
        <f t="shared" si="59"/>
        <v/>
      </c>
    </row>
    <row r="712" spans="1:20" ht="15.95" hidden="1" customHeight="1">
      <c r="A712" s="239" t="s">
        <v>1856</v>
      </c>
      <c r="B712" s="105"/>
      <c r="C712" s="108"/>
      <c r="D712" s="108"/>
      <c r="E712" s="109"/>
      <c r="F712" s="109"/>
      <c r="G712" s="195">
        <f>VLOOKUP(E712,別表３!$B$9:$I$14,6,FALSE)</f>
        <v>0</v>
      </c>
      <c r="H712" s="195">
        <f>VLOOKUP($F712,別表３!$B$9:$I$14,6,FALSE)</f>
        <v>0</v>
      </c>
      <c r="I712" s="195">
        <f>VLOOKUP($F712,別表３!$B$9:$I$14,6,FALSE)</f>
        <v>0</v>
      </c>
      <c r="J712" s="195">
        <f>IF(F712=5,別表２!$E$2,0)</f>
        <v>0</v>
      </c>
      <c r="K712" s="195">
        <f>VLOOKUP($F712,別表３!$B$9:$I$14,4,FALSE)</f>
        <v>0</v>
      </c>
      <c r="L712" s="240" t="str">
        <f>IF(F712="","",VLOOKUP(F712,別表３!$B$9:$D$14,3,FALSE))</f>
        <v/>
      </c>
      <c r="M712" s="98"/>
      <c r="N712" s="98"/>
      <c r="O712" s="241">
        <f t="shared" si="62"/>
        <v>0</v>
      </c>
      <c r="P712" s="7">
        <f t="shared" si="63"/>
        <v>0</v>
      </c>
      <c r="Q712" s="7">
        <f t="shared" si="46"/>
        <v>0</v>
      </c>
      <c r="R712" s="7">
        <f t="shared" si="47"/>
        <v>0</v>
      </c>
      <c r="S712" s="7" t="str">
        <f t="shared" si="59"/>
        <v/>
      </c>
      <c r="T712" s="7" t="str">
        <f t="shared" si="59"/>
        <v/>
      </c>
    </row>
    <row r="713" spans="1:20" ht="15.95" hidden="1" customHeight="1">
      <c r="A713" s="239" t="s">
        <v>1857</v>
      </c>
      <c r="B713" s="105"/>
      <c r="C713" s="108"/>
      <c r="D713" s="108"/>
      <c r="E713" s="109"/>
      <c r="F713" s="109"/>
      <c r="G713" s="195">
        <f>VLOOKUP(E713,別表３!$B$9:$I$14,6,FALSE)</f>
        <v>0</v>
      </c>
      <c r="H713" s="195">
        <f>VLOOKUP($F713,別表３!$B$9:$I$14,6,FALSE)</f>
        <v>0</v>
      </c>
      <c r="I713" s="195">
        <f>VLOOKUP($F713,別表３!$B$9:$I$14,6,FALSE)</f>
        <v>0</v>
      </c>
      <c r="J713" s="195">
        <f>IF(F713=5,別表２!$E$2,0)</f>
        <v>0</v>
      </c>
      <c r="K713" s="195">
        <f>VLOOKUP($F713,別表３!$B$9:$I$14,4,FALSE)</f>
        <v>0</v>
      </c>
      <c r="L713" s="240" t="str">
        <f>IF(F713="","",VLOOKUP(F713,別表３!$B$9:$D$14,3,FALSE))</f>
        <v/>
      </c>
      <c r="M713" s="98"/>
      <c r="N713" s="98"/>
      <c r="O713" s="241">
        <f t="shared" si="62"/>
        <v>0</v>
      </c>
      <c r="P713" s="7">
        <f t="shared" si="63"/>
        <v>0</v>
      </c>
      <c r="Q713" s="7">
        <f t="shared" si="46"/>
        <v>0</v>
      </c>
      <c r="R713" s="7">
        <f t="shared" si="47"/>
        <v>0</v>
      </c>
      <c r="S713" s="7" t="str">
        <f t="shared" si="59"/>
        <v/>
      </c>
      <c r="T713" s="7" t="str">
        <f t="shared" si="59"/>
        <v/>
      </c>
    </row>
    <row r="714" spans="1:20" ht="15.95" hidden="1" customHeight="1">
      <c r="A714" s="239" t="s">
        <v>1858</v>
      </c>
      <c r="B714" s="105"/>
      <c r="C714" s="108"/>
      <c r="D714" s="108"/>
      <c r="E714" s="109"/>
      <c r="F714" s="109"/>
      <c r="G714" s="195">
        <f>VLOOKUP(E714,別表３!$B$9:$I$14,6,FALSE)</f>
        <v>0</v>
      </c>
      <c r="H714" s="195">
        <f>VLOOKUP($F714,別表３!$B$9:$I$14,6,FALSE)</f>
        <v>0</v>
      </c>
      <c r="I714" s="195">
        <f>VLOOKUP($F714,別表３!$B$9:$I$14,6,FALSE)</f>
        <v>0</v>
      </c>
      <c r="J714" s="195">
        <f>IF(F714=5,別表２!$E$2,0)</f>
        <v>0</v>
      </c>
      <c r="K714" s="195">
        <f>VLOOKUP($F714,別表３!$B$9:$I$14,4,FALSE)</f>
        <v>0</v>
      </c>
      <c r="L714" s="240" t="str">
        <f>IF(F714="","",VLOOKUP(F714,別表３!$B$9:$D$14,3,FALSE))</f>
        <v/>
      </c>
      <c r="M714" s="98"/>
      <c r="N714" s="98"/>
      <c r="O714" s="241">
        <f t="shared" si="62"/>
        <v>0</v>
      </c>
      <c r="P714" s="7">
        <f t="shared" si="63"/>
        <v>0</v>
      </c>
      <c r="Q714" s="7">
        <f t="shared" si="46"/>
        <v>0</v>
      </c>
      <c r="R714" s="7">
        <f t="shared" si="47"/>
        <v>0</v>
      </c>
      <c r="S714" s="7" t="str">
        <f t="shared" si="59"/>
        <v/>
      </c>
      <c r="T714" s="7" t="str">
        <f t="shared" si="59"/>
        <v/>
      </c>
    </row>
    <row r="715" spans="1:20" ht="15.95" hidden="1" customHeight="1">
      <c r="A715" s="239" t="s">
        <v>1859</v>
      </c>
      <c r="B715" s="105"/>
      <c r="C715" s="108"/>
      <c r="D715" s="108"/>
      <c r="E715" s="109"/>
      <c r="F715" s="109"/>
      <c r="G715" s="195">
        <f>VLOOKUP(E715,別表３!$B$9:$I$14,6,FALSE)</f>
        <v>0</v>
      </c>
      <c r="H715" s="195">
        <f>VLOOKUP($F715,別表３!$B$9:$I$14,6,FALSE)</f>
        <v>0</v>
      </c>
      <c r="I715" s="195">
        <f>VLOOKUP($F715,別表３!$B$9:$I$14,6,FALSE)</f>
        <v>0</v>
      </c>
      <c r="J715" s="195">
        <f>IF(F715=5,別表２!$E$2,0)</f>
        <v>0</v>
      </c>
      <c r="K715" s="195">
        <f>VLOOKUP($F715,別表３!$B$9:$I$14,4,FALSE)</f>
        <v>0</v>
      </c>
      <c r="L715" s="240" t="str">
        <f>IF(F715="","",VLOOKUP(F715,別表３!$B$9:$D$14,3,FALSE))</f>
        <v/>
      </c>
      <c r="M715" s="98"/>
      <c r="N715" s="98"/>
      <c r="O715" s="241">
        <f t="shared" si="62"/>
        <v>0</v>
      </c>
      <c r="P715" s="7">
        <f t="shared" si="63"/>
        <v>0</v>
      </c>
      <c r="Q715" s="7">
        <f t="shared" si="46"/>
        <v>0</v>
      </c>
      <c r="R715" s="7">
        <f t="shared" si="47"/>
        <v>0</v>
      </c>
      <c r="S715" s="7" t="str">
        <f t="shared" si="59"/>
        <v/>
      </c>
      <c r="T715" s="7" t="str">
        <f t="shared" si="59"/>
        <v/>
      </c>
    </row>
    <row r="716" spans="1:20" ht="15.95" hidden="1" customHeight="1">
      <c r="A716" s="239" t="s">
        <v>1860</v>
      </c>
      <c r="B716" s="105"/>
      <c r="C716" s="108"/>
      <c r="D716" s="108"/>
      <c r="E716" s="109"/>
      <c r="F716" s="109"/>
      <c r="G716" s="195">
        <f>VLOOKUP(E716,別表３!$B$9:$I$14,6,FALSE)</f>
        <v>0</v>
      </c>
      <c r="H716" s="195">
        <f>VLOOKUP($F716,別表３!$B$9:$I$14,6,FALSE)</f>
        <v>0</v>
      </c>
      <c r="I716" s="195">
        <f>VLOOKUP($F716,別表３!$B$9:$I$14,6,FALSE)</f>
        <v>0</v>
      </c>
      <c r="J716" s="195">
        <f>IF(F716=5,別表２!$E$2,0)</f>
        <v>0</v>
      </c>
      <c r="K716" s="195">
        <f>VLOOKUP($F716,別表３!$B$9:$I$14,4,FALSE)</f>
        <v>0</v>
      </c>
      <c r="L716" s="240" t="str">
        <f>IF(F716="","",VLOOKUP(F716,別表３!$B$9:$D$14,3,FALSE))</f>
        <v/>
      </c>
      <c r="M716" s="98"/>
      <c r="N716" s="98"/>
      <c r="O716" s="241">
        <f t="shared" si="62"/>
        <v>0</v>
      </c>
      <c r="P716" s="7">
        <f t="shared" si="63"/>
        <v>0</v>
      </c>
      <c r="Q716" s="7">
        <f t="shared" si="46"/>
        <v>0</v>
      </c>
      <c r="R716" s="7">
        <f t="shared" si="47"/>
        <v>0</v>
      </c>
      <c r="S716" s="7" t="str">
        <f t="shared" si="59"/>
        <v/>
      </c>
      <c r="T716" s="7" t="str">
        <f t="shared" si="59"/>
        <v/>
      </c>
    </row>
    <row r="717" spans="1:20" ht="15.95" hidden="1" customHeight="1">
      <c r="A717" s="239" t="s">
        <v>1861</v>
      </c>
      <c r="B717" s="105"/>
      <c r="C717" s="108"/>
      <c r="D717" s="108"/>
      <c r="E717" s="109"/>
      <c r="F717" s="109"/>
      <c r="G717" s="195">
        <f>VLOOKUP(E717,別表３!$B$9:$I$14,6,FALSE)</f>
        <v>0</v>
      </c>
      <c r="H717" s="195">
        <f>VLOOKUP($F717,別表３!$B$9:$I$14,6,FALSE)</f>
        <v>0</v>
      </c>
      <c r="I717" s="195">
        <f>VLOOKUP($F717,別表３!$B$9:$I$14,6,FALSE)</f>
        <v>0</v>
      </c>
      <c r="J717" s="195">
        <f>IF(F717=5,別表２!$E$2,0)</f>
        <v>0</v>
      </c>
      <c r="K717" s="195">
        <f>VLOOKUP($F717,別表３!$B$9:$I$14,4,FALSE)</f>
        <v>0</v>
      </c>
      <c r="L717" s="240" t="str">
        <f>IF(F717="","",VLOOKUP(F717,別表３!$B$9:$D$14,3,FALSE))</f>
        <v/>
      </c>
      <c r="M717" s="98"/>
      <c r="N717" s="98"/>
      <c r="O717" s="241">
        <f t="shared" si="62"/>
        <v>0</v>
      </c>
      <c r="P717" s="7">
        <f t="shared" si="63"/>
        <v>0</v>
      </c>
      <c r="Q717" s="7">
        <f t="shared" si="46"/>
        <v>0</v>
      </c>
      <c r="R717" s="7">
        <f t="shared" si="47"/>
        <v>0</v>
      </c>
      <c r="S717" s="7" t="str">
        <f t="shared" si="59"/>
        <v/>
      </c>
      <c r="T717" s="7" t="str">
        <f t="shared" si="59"/>
        <v/>
      </c>
    </row>
    <row r="718" spans="1:20" ht="15.95" hidden="1" customHeight="1">
      <c r="A718" s="239" t="s">
        <v>1862</v>
      </c>
      <c r="B718" s="105"/>
      <c r="C718" s="108"/>
      <c r="D718" s="108"/>
      <c r="E718" s="109"/>
      <c r="F718" s="109"/>
      <c r="G718" s="195">
        <f>VLOOKUP(E718,別表３!$B$9:$I$14,6,FALSE)</f>
        <v>0</v>
      </c>
      <c r="H718" s="195">
        <f>VLOOKUP($F718,別表３!$B$9:$I$14,6,FALSE)</f>
        <v>0</v>
      </c>
      <c r="I718" s="195">
        <f>VLOOKUP($F718,別表３!$B$9:$I$14,6,FALSE)</f>
        <v>0</v>
      </c>
      <c r="J718" s="195">
        <f>IF(F718=5,別表２!$E$2,0)</f>
        <v>0</v>
      </c>
      <c r="K718" s="195">
        <f>VLOOKUP($F718,別表３!$B$9:$I$14,4,FALSE)</f>
        <v>0</v>
      </c>
      <c r="L718" s="240" t="str">
        <f>IF(F718="","",VLOOKUP(F718,別表３!$B$9:$D$14,3,FALSE))</f>
        <v/>
      </c>
      <c r="M718" s="98"/>
      <c r="N718" s="98"/>
      <c r="O718" s="241">
        <f t="shared" si="62"/>
        <v>0</v>
      </c>
      <c r="P718" s="7">
        <f>IF(E718=5,G718,0)</f>
        <v>0</v>
      </c>
      <c r="Q718" s="7">
        <f t="shared" si="46"/>
        <v>0</v>
      </c>
      <c r="R718" s="7">
        <f t="shared" si="47"/>
        <v>0</v>
      </c>
      <c r="S718" s="7" t="str">
        <f t="shared" si="59"/>
        <v/>
      </c>
      <c r="T718" s="7" t="str">
        <f t="shared" si="59"/>
        <v/>
      </c>
    </row>
    <row r="719" spans="1:20" s="223" customFormat="1" ht="15.95" hidden="1" customHeight="1">
      <c r="A719" s="239" t="s">
        <v>1863</v>
      </c>
      <c r="B719" s="105"/>
      <c r="C719" s="108"/>
      <c r="D719" s="108"/>
      <c r="E719" s="108"/>
      <c r="F719" s="108"/>
      <c r="G719" s="195">
        <f>VLOOKUP(E719,別表３!$B$9:$I$14,6,FALSE)</f>
        <v>0</v>
      </c>
      <c r="H719" s="195">
        <f>VLOOKUP($F719,別表３!$B$9:$I$14,6,FALSE)</f>
        <v>0</v>
      </c>
      <c r="I719" s="195">
        <f>VLOOKUP($F719,別表３!$B$9:$I$14,6,FALSE)</f>
        <v>0</v>
      </c>
      <c r="J719" s="195">
        <f>IF(F719=5,別表２!$E$2,0)</f>
        <v>0</v>
      </c>
      <c r="K719" s="195">
        <f>VLOOKUP($F719,別表３!$B$9:$I$14,4,FALSE)</f>
        <v>0</v>
      </c>
      <c r="L719" s="240" t="str">
        <f>IF(F719="","",VLOOKUP(F719,別表３!$B$9:$D$14,3,FALSE))</f>
        <v/>
      </c>
      <c r="M719" s="98"/>
      <c r="N719" s="98"/>
      <c r="O719" s="241">
        <f t="shared" si="62"/>
        <v>0</v>
      </c>
      <c r="P719" s="7">
        <f t="shared" ref="P719:P736" si="64">IF(E719=5,G719,0)</f>
        <v>0</v>
      </c>
      <c r="Q719" s="7">
        <f t="shared" si="46"/>
        <v>0</v>
      </c>
      <c r="R719" s="7">
        <f t="shared" si="47"/>
        <v>0</v>
      </c>
      <c r="S719" s="7" t="str">
        <f t="shared" si="59"/>
        <v/>
      </c>
      <c r="T719" s="7" t="str">
        <f t="shared" si="59"/>
        <v/>
      </c>
    </row>
    <row r="720" spans="1:20" s="223" customFormat="1" ht="15.95" hidden="1" customHeight="1">
      <c r="A720" s="239" t="s">
        <v>1864</v>
      </c>
      <c r="B720" s="105"/>
      <c r="C720" s="108"/>
      <c r="D720" s="108"/>
      <c r="E720" s="108"/>
      <c r="F720" s="108"/>
      <c r="G720" s="195">
        <f>VLOOKUP(E720,別表３!$B$9:$I$14,6,FALSE)</f>
        <v>0</v>
      </c>
      <c r="H720" s="195">
        <f>VLOOKUP($F720,別表３!$B$9:$I$14,6,FALSE)</f>
        <v>0</v>
      </c>
      <c r="I720" s="195">
        <f>VLOOKUP($F720,別表３!$B$9:$I$14,6,FALSE)</f>
        <v>0</v>
      </c>
      <c r="J720" s="195">
        <f>IF(F720=5,別表２!$E$2,0)</f>
        <v>0</v>
      </c>
      <c r="K720" s="195">
        <f>VLOOKUP($F720,別表３!$B$9:$I$14,4,FALSE)</f>
        <v>0</v>
      </c>
      <c r="L720" s="240" t="str">
        <f>IF(F720="","",VLOOKUP(F720,別表３!$B$9:$D$14,3,FALSE))</f>
        <v/>
      </c>
      <c r="M720" s="98"/>
      <c r="N720" s="98"/>
      <c r="O720" s="241">
        <f t="shared" si="62"/>
        <v>0</v>
      </c>
      <c r="P720" s="7">
        <f t="shared" si="64"/>
        <v>0</v>
      </c>
      <c r="Q720" s="7">
        <f t="shared" si="46"/>
        <v>0</v>
      </c>
      <c r="R720" s="7">
        <f t="shared" si="47"/>
        <v>0</v>
      </c>
      <c r="S720" s="7" t="str">
        <f t="shared" si="59"/>
        <v/>
      </c>
      <c r="T720" s="7" t="str">
        <f t="shared" si="59"/>
        <v/>
      </c>
    </row>
    <row r="721" spans="1:20" s="223" customFormat="1" ht="15.95" hidden="1" customHeight="1">
      <c r="A721" s="239" t="s">
        <v>1865</v>
      </c>
      <c r="B721" s="105"/>
      <c r="C721" s="110"/>
      <c r="D721" s="110"/>
      <c r="E721" s="108"/>
      <c r="F721" s="108"/>
      <c r="G721" s="195">
        <f>VLOOKUP(E721,別表３!$B$9:$I$14,6,FALSE)</f>
        <v>0</v>
      </c>
      <c r="H721" s="195">
        <f>VLOOKUP($F721,別表３!$B$9:$I$14,6,FALSE)</f>
        <v>0</v>
      </c>
      <c r="I721" s="195">
        <f>VLOOKUP($F721,別表３!$B$9:$I$14,6,FALSE)</f>
        <v>0</v>
      </c>
      <c r="J721" s="195">
        <f>IF(F721=5,別表２!$E$2,0)</f>
        <v>0</v>
      </c>
      <c r="K721" s="195">
        <f>VLOOKUP($F721,別表３!$B$9:$I$14,4,FALSE)</f>
        <v>0</v>
      </c>
      <c r="L721" s="240" t="str">
        <f>IF(F721="","",VLOOKUP(F721,別表３!$B$9:$D$14,3,FALSE))</f>
        <v/>
      </c>
      <c r="M721" s="98"/>
      <c r="N721" s="98"/>
      <c r="O721" s="241">
        <f t="shared" si="62"/>
        <v>0</v>
      </c>
      <c r="P721" s="7">
        <f t="shared" si="64"/>
        <v>0</v>
      </c>
      <c r="Q721" s="7">
        <f t="shared" si="46"/>
        <v>0</v>
      </c>
      <c r="R721" s="7">
        <f t="shared" si="47"/>
        <v>0</v>
      </c>
      <c r="S721" s="7" t="str">
        <f t="shared" si="59"/>
        <v/>
      </c>
      <c r="T721" s="7" t="str">
        <f t="shared" si="59"/>
        <v/>
      </c>
    </row>
    <row r="722" spans="1:20" s="223" customFormat="1" ht="15.95" hidden="1" customHeight="1">
      <c r="A722" s="239" t="s">
        <v>1866</v>
      </c>
      <c r="B722" s="105"/>
      <c r="C722" s="108"/>
      <c r="D722" s="108"/>
      <c r="E722" s="108"/>
      <c r="F722" s="108"/>
      <c r="G722" s="195">
        <f>VLOOKUP(E722,別表３!$B$9:$I$14,6,FALSE)</f>
        <v>0</v>
      </c>
      <c r="H722" s="195">
        <f>VLOOKUP($F722,別表３!$B$9:$I$14,6,FALSE)</f>
        <v>0</v>
      </c>
      <c r="I722" s="195">
        <f>VLOOKUP($F722,別表３!$B$9:$I$14,6,FALSE)</f>
        <v>0</v>
      </c>
      <c r="J722" s="195">
        <f>IF(F722=5,別表２!$E$2,0)</f>
        <v>0</v>
      </c>
      <c r="K722" s="195">
        <f>VLOOKUP($F722,別表３!$B$9:$I$14,4,FALSE)</f>
        <v>0</v>
      </c>
      <c r="L722" s="240" t="str">
        <f>IF(F722="","",VLOOKUP(F722,別表３!$B$9:$D$14,3,FALSE))</f>
        <v/>
      </c>
      <c r="M722" s="98"/>
      <c r="N722" s="98"/>
      <c r="O722" s="241">
        <f t="shared" si="62"/>
        <v>0</v>
      </c>
      <c r="P722" s="7">
        <f t="shared" si="64"/>
        <v>0</v>
      </c>
      <c r="Q722" s="7">
        <f t="shared" si="46"/>
        <v>0</v>
      </c>
      <c r="R722" s="7">
        <f t="shared" si="47"/>
        <v>0</v>
      </c>
      <c r="S722" s="7" t="str">
        <f t="shared" si="59"/>
        <v/>
      </c>
      <c r="T722" s="7" t="str">
        <f t="shared" si="59"/>
        <v/>
      </c>
    </row>
    <row r="723" spans="1:20" ht="15.95" hidden="1" customHeight="1">
      <c r="A723" s="239" t="s">
        <v>1867</v>
      </c>
      <c r="B723" s="105"/>
      <c r="C723" s="108"/>
      <c r="D723" s="108"/>
      <c r="E723" s="109"/>
      <c r="F723" s="109"/>
      <c r="G723" s="195">
        <f>VLOOKUP(E723,別表３!$B$9:$I$14,6,FALSE)</f>
        <v>0</v>
      </c>
      <c r="H723" s="195">
        <f>VLOOKUP($F723,別表３!$B$9:$I$14,6,FALSE)</f>
        <v>0</v>
      </c>
      <c r="I723" s="195">
        <f>VLOOKUP($F723,別表３!$B$9:$I$14,6,FALSE)</f>
        <v>0</v>
      </c>
      <c r="J723" s="195">
        <f>IF(F723=5,別表２!$E$2,0)</f>
        <v>0</v>
      </c>
      <c r="K723" s="195">
        <f>VLOOKUP($F723,別表３!$B$9:$I$14,4,FALSE)</f>
        <v>0</v>
      </c>
      <c r="L723" s="240" t="str">
        <f>IF(F723="","",VLOOKUP(F723,別表３!$B$9:$D$14,3,FALSE))</f>
        <v/>
      </c>
      <c r="M723" s="98"/>
      <c r="N723" s="98"/>
      <c r="O723" s="241">
        <f t="shared" si="62"/>
        <v>0</v>
      </c>
      <c r="P723" s="7">
        <f t="shared" si="64"/>
        <v>0</v>
      </c>
      <c r="Q723" s="7">
        <f t="shared" si="46"/>
        <v>0</v>
      </c>
      <c r="R723" s="7">
        <f t="shared" si="47"/>
        <v>0</v>
      </c>
      <c r="S723" s="7" t="str">
        <f t="shared" si="59"/>
        <v/>
      </c>
      <c r="T723" s="7" t="str">
        <f t="shared" si="59"/>
        <v/>
      </c>
    </row>
    <row r="724" spans="1:20" ht="15.95" hidden="1" customHeight="1">
      <c r="A724" s="239" t="s">
        <v>1868</v>
      </c>
      <c r="B724" s="105"/>
      <c r="C724" s="108"/>
      <c r="D724" s="108"/>
      <c r="E724" s="109"/>
      <c r="F724" s="109"/>
      <c r="G724" s="195">
        <f>VLOOKUP(E724,別表３!$B$9:$I$14,6,FALSE)</f>
        <v>0</v>
      </c>
      <c r="H724" s="195">
        <f>VLOOKUP($F724,別表３!$B$9:$I$14,6,FALSE)</f>
        <v>0</v>
      </c>
      <c r="I724" s="195">
        <f>VLOOKUP($F724,別表３!$B$9:$I$14,6,FALSE)</f>
        <v>0</v>
      </c>
      <c r="J724" s="195">
        <f>IF(F724=5,別表２!$E$2,0)</f>
        <v>0</v>
      </c>
      <c r="K724" s="195">
        <f>VLOOKUP($F724,別表３!$B$9:$I$14,4,FALSE)</f>
        <v>0</v>
      </c>
      <c r="L724" s="240" t="str">
        <f>IF(F724="","",VLOOKUP(F724,別表３!$B$9:$D$14,3,FALSE))</f>
        <v/>
      </c>
      <c r="M724" s="98"/>
      <c r="N724" s="98"/>
      <c r="O724" s="241">
        <f t="shared" si="62"/>
        <v>0</v>
      </c>
      <c r="P724" s="7">
        <f t="shared" si="64"/>
        <v>0</v>
      </c>
      <c r="Q724" s="7">
        <f t="shared" si="46"/>
        <v>0</v>
      </c>
      <c r="R724" s="7">
        <f t="shared" si="47"/>
        <v>0</v>
      </c>
      <c r="S724" s="7" t="str">
        <f>IF(E724="","",VLOOKUP(E724,$U$53:$V$58,2,FALSE))</f>
        <v/>
      </c>
      <c r="T724" s="7" t="str">
        <f t="shared" si="59"/>
        <v/>
      </c>
    </row>
    <row r="725" spans="1:20" ht="15.95" hidden="1" customHeight="1">
      <c r="A725" s="239" t="s">
        <v>1869</v>
      </c>
      <c r="B725" s="105"/>
      <c r="C725" s="108"/>
      <c r="D725" s="108"/>
      <c r="E725" s="109"/>
      <c r="F725" s="109"/>
      <c r="G725" s="195">
        <f>VLOOKUP(E725,別表３!$B$9:$I$14,6,FALSE)</f>
        <v>0</v>
      </c>
      <c r="H725" s="195">
        <f>VLOOKUP($F725,別表３!$B$9:$I$14,6,FALSE)</f>
        <v>0</v>
      </c>
      <c r="I725" s="195">
        <f>VLOOKUP($F725,別表３!$B$9:$I$14,6,FALSE)</f>
        <v>0</v>
      </c>
      <c r="J725" s="195">
        <f>IF(F725=5,別表２!$E$2,0)</f>
        <v>0</v>
      </c>
      <c r="K725" s="195">
        <f>VLOOKUP($F725,別表３!$B$9:$I$14,4,FALSE)</f>
        <v>0</v>
      </c>
      <c r="L725" s="240" t="str">
        <f>IF(F725="","",VLOOKUP(F725,別表３!$B$9:$D$14,3,FALSE))</f>
        <v/>
      </c>
      <c r="M725" s="98"/>
      <c r="N725" s="98"/>
      <c r="O725" s="241">
        <f t="shared" si="62"/>
        <v>0</v>
      </c>
      <c r="P725" s="7">
        <f t="shared" si="64"/>
        <v>0</v>
      </c>
      <c r="Q725" s="7">
        <f t="shared" si="46"/>
        <v>0</v>
      </c>
      <c r="R725" s="7">
        <f t="shared" si="47"/>
        <v>0</v>
      </c>
      <c r="S725" s="7" t="str">
        <f t="shared" si="59"/>
        <v/>
      </c>
      <c r="T725" s="7" t="str">
        <f t="shared" si="59"/>
        <v/>
      </c>
    </row>
    <row r="726" spans="1:20" ht="15.95" hidden="1" customHeight="1">
      <c r="A726" s="239" t="s">
        <v>1870</v>
      </c>
      <c r="B726" s="105"/>
      <c r="C726" s="108"/>
      <c r="D726" s="108"/>
      <c r="E726" s="109"/>
      <c r="F726" s="109"/>
      <c r="G726" s="195">
        <f>VLOOKUP(E726,別表３!$B$9:$I$14,6,FALSE)</f>
        <v>0</v>
      </c>
      <c r="H726" s="195">
        <f>VLOOKUP($F726,別表３!$B$9:$I$14,6,FALSE)</f>
        <v>0</v>
      </c>
      <c r="I726" s="195">
        <f>VLOOKUP($F726,別表３!$B$9:$I$14,6,FALSE)</f>
        <v>0</v>
      </c>
      <c r="J726" s="195">
        <f>IF(F726=5,別表２!$E$2,0)</f>
        <v>0</v>
      </c>
      <c r="K726" s="195">
        <f>VLOOKUP($F726,別表３!$B$9:$I$14,4,FALSE)</f>
        <v>0</v>
      </c>
      <c r="L726" s="240" t="str">
        <f>IF(F726="","",VLOOKUP(F726,別表３!$B$9:$D$14,3,FALSE))</f>
        <v/>
      </c>
      <c r="M726" s="98"/>
      <c r="N726" s="98"/>
      <c r="O726" s="241">
        <f t="shared" si="62"/>
        <v>0</v>
      </c>
      <c r="P726" s="7">
        <f t="shared" si="64"/>
        <v>0</v>
      </c>
      <c r="Q726" s="7">
        <f t="shared" si="46"/>
        <v>0</v>
      </c>
      <c r="R726" s="7">
        <f t="shared" si="47"/>
        <v>0</v>
      </c>
      <c r="S726" s="7" t="str">
        <f t="shared" si="59"/>
        <v/>
      </c>
      <c r="T726" s="7" t="str">
        <f t="shared" si="59"/>
        <v/>
      </c>
    </row>
    <row r="727" spans="1:20" ht="15.95" hidden="1" customHeight="1">
      <c r="A727" s="239" t="s">
        <v>1871</v>
      </c>
      <c r="B727" s="105"/>
      <c r="C727" s="108"/>
      <c r="D727" s="108"/>
      <c r="E727" s="109"/>
      <c r="F727" s="109"/>
      <c r="G727" s="195">
        <f>VLOOKUP(E727,別表３!$B$9:$I$14,6,FALSE)</f>
        <v>0</v>
      </c>
      <c r="H727" s="195">
        <f>VLOOKUP($F727,別表３!$B$9:$I$14,6,FALSE)</f>
        <v>0</v>
      </c>
      <c r="I727" s="195">
        <f>VLOOKUP($F727,別表３!$B$9:$I$14,6,FALSE)</f>
        <v>0</v>
      </c>
      <c r="J727" s="195">
        <f>IF(F727=5,別表２!$E$2,0)</f>
        <v>0</v>
      </c>
      <c r="K727" s="195">
        <f>VLOOKUP($F727,別表３!$B$9:$I$14,4,FALSE)</f>
        <v>0</v>
      </c>
      <c r="L727" s="240" t="str">
        <f>IF(F727="","",VLOOKUP(F727,別表３!$B$9:$D$14,3,FALSE))</f>
        <v/>
      </c>
      <c r="M727" s="98"/>
      <c r="N727" s="98"/>
      <c r="O727" s="241">
        <f t="shared" si="62"/>
        <v>0</v>
      </c>
      <c r="P727" s="7">
        <f t="shared" si="64"/>
        <v>0</v>
      </c>
      <c r="Q727" s="7">
        <f t="shared" si="46"/>
        <v>0</v>
      </c>
      <c r="R727" s="7">
        <f t="shared" si="47"/>
        <v>0</v>
      </c>
      <c r="S727" s="7" t="str">
        <f t="shared" si="59"/>
        <v/>
      </c>
      <c r="T727" s="7" t="str">
        <f t="shared" si="59"/>
        <v/>
      </c>
    </row>
    <row r="728" spans="1:20" ht="15.95" hidden="1" customHeight="1">
      <c r="A728" s="239" t="s">
        <v>1872</v>
      </c>
      <c r="B728" s="105"/>
      <c r="C728" s="108"/>
      <c r="D728" s="108"/>
      <c r="E728" s="109"/>
      <c r="F728" s="109"/>
      <c r="G728" s="195">
        <f>VLOOKUP(E728,別表３!$B$9:$I$14,6,FALSE)</f>
        <v>0</v>
      </c>
      <c r="H728" s="195">
        <f>VLOOKUP($F728,別表３!$B$9:$I$14,6,FALSE)</f>
        <v>0</v>
      </c>
      <c r="I728" s="195">
        <f>VLOOKUP($F728,別表３!$B$9:$I$14,6,FALSE)</f>
        <v>0</v>
      </c>
      <c r="J728" s="195">
        <f>IF(F728=5,別表２!$E$2,0)</f>
        <v>0</v>
      </c>
      <c r="K728" s="195">
        <f>VLOOKUP($F728,別表３!$B$9:$I$14,4,FALSE)</f>
        <v>0</v>
      </c>
      <c r="L728" s="240" t="str">
        <f>IF(F728="","",VLOOKUP(F728,別表３!$B$9:$D$14,3,FALSE))</f>
        <v/>
      </c>
      <c r="M728" s="98"/>
      <c r="N728" s="98"/>
      <c r="O728" s="241">
        <f t="shared" si="62"/>
        <v>0</v>
      </c>
      <c r="P728" s="7">
        <f t="shared" si="64"/>
        <v>0</v>
      </c>
      <c r="Q728" s="7">
        <f t="shared" si="46"/>
        <v>0</v>
      </c>
      <c r="R728" s="7">
        <f t="shared" si="47"/>
        <v>0</v>
      </c>
      <c r="S728" s="7" t="str">
        <f t="shared" si="59"/>
        <v/>
      </c>
      <c r="T728" s="7" t="str">
        <f t="shared" si="59"/>
        <v/>
      </c>
    </row>
    <row r="729" spans="1:20" ht="15.95" hidden="1" customHeight="1">
      <c r="A729" s="239" t="s">
        <v>1873</v>
      </c>
      <c r="B729" s="105"/>
      <c r="C729" s="109"/>
      <c r="D729" s="109"/>
      <c r="E729" s="109"/>
      <c r="F729" s="109"/>
      <c r="G729" s="195">
        <f>VLOOKUP(E729,別表３!$B$9:$I$14,6,FALSE)</f>
        <v>0</v>
      </c>
      <c r="H729" s="195">
        <f>VLOOKUP($F729,別表３!$B$9:$I$14,6,FALSE)</f>
        <v>0</v>
      </c>
      <c r="I729" s="195">
        <f>VLOOKUP($F729,別表３!$B$9:$I$14,6,FALSE)</f>
        <v>0</v>
      </c>
      <c r="J729" s="195">
        <f>IF(F729=5,別表２!$E$2,0)</f>
        <v>0</v>
      </c>
      <c r="K729" s="195">
        <f>VLOOKUP($F729,別表３!$B$9:$I$14,4,FALSE)</f>
        <v>0</v>
      </c>
      <c r="L729" s="240" t="str">
        <f>IF(F729="","",VLOOKUP(F729,別表３!$B$9:$D$14,3,FALSE))</f>
        <v/>
      </c>
      <c r="M729" s="98"/>
      <c r="N729" s="98"/>
      <c r="O729" s="241">
        <f t="shared" si="62"/>
        <v>0</v>
      </c>
      <c r="P729" s="7">
        <f t="shared" si="64"/>
        <v>0</v>
      </c>
      <c r="Q729" s="7">
        <f t="shared" si="46"/>
        <v>0</v>
      </c>
      <c r="R729" s="7">
        <f t="shared" si="47"/>
        <v>0</v>
      </c>
      <c r="S729" s="7" t="str">
        <f t="shared" si="59"/>
        <v/>
      </c>
      <c r="T729" s="7" t="str">
        <f t="shared" si="59"/>
        <v/>
      </c>
    </row>
    <row r="730" spans="1:20" ht="15.95" hidden="1" customHeight="1">
      <c r="A730" s="239" t="s">
        <v>1874</v>
      </c>
      <c r="B730" s="105"/>
      <c r="C730" s="109"/>
      <c r="D730" s="109"/>
      <c r="E730" s="109"/>
      <c r="F730" s="109"/>
      <c r="G730" s="195">
        <f>VLOOKUP(E730,別表３!$B$9:$I$14,6,FALSE)</f>
        <v>0</v>
      </c>
      <c r="H730" s="195">
        <f>VLOOKUP($F730,別表３!$B$9:$I$14,6,FALSE)</f>
        <v>0</v>
      </c>
      <c r="I730" s="195">
        <f>VLOOKUP($F730,別表３!$B$9:$I$14,6,FALSE)</f>
        <v>0</v>
      </c>
      <c r="J730" s="195">
        <f>IF(F730=5,別表２!$E$2,0)</f>
        <v>0</v>
      </c>
      <c r="K730" s="195">
        <f>VLOOKUP($F730,別表３!$B$9:$I$14,4,FALSE)</f>
        <v>0</v>
      </c>
      <c r="L730" s="240" t="str">
        <f>IF(F730="","",VLOOKUP(F730,別表３!$B$9:$D$14,3,FALSE))</f>
        <v/>
      </c>
      <c r="M730" s="98"/>
      <c r="N730" s="98"/>
      <c r="O730" s="241">
        <f t="shared" si="62"/>
        <v>0</v>
      </c>
      <c r="P730" s="7">
        <f t="shared" si="64"/>
        <v>0</v>
      </c>
      <c r="Q730" s="7">
        <f t="shared" si="46"/>
        <v>0</v>
      </c>
      <c r="R730" s="7">
        <f t="shared" si="47"/>
        <v>0</v>
      </c>
      <c r="S730" s="7" t="str">
        <f t="shared" si="59"/>
        <v/>
      </c>
      <c r="T730" s="7" t="str">
        <f t="shared" si="59"/>
        <v/>
      </c>
    </row>
    <row r="731" spans="1:20" ht="15.95" hidden="1" customHeight="1">
      <c r="A731" s="239" t="s">
        <v>1875</v>
      </c>
      <c r="B731" s="105"/>
      <c r="C731" s="109"/>
      <c r="D731" s="109"/>
      <c r="E731" s="109"/>
      <c r="F731" s="109"/>
      <c r="G731" s="195">
        <f>VLOOKUP(E731,別表３!$B$9:$I$14,6,FALSE)</f>
        <v>0</v>
      </c>
      <c r="H731" s="195">
        <f>VLOOKUP($F731,別表３!$B$9:$I$14,6,FALSE)</f>
        <v>0</v>
      </c>
      <c r="I731" s="195">
        <f>VLOOKUP($F731,別表３!$B$9:$I$14,6,FALSE)</f>
        <v>0</v>
      </c>
      <c r="J731" s="195">
        <f>IF(F731=5,別表２!$E$2,0)</f>
        <v>0</v>
      </c>
      <c r="K731" s="195">
        <f>VLOOKUP($F731,別表３!$B$9:$I$14,4,FALSE)</f>
        <v>0</v>
      </c>
      <c r="L731" s="240" t="str">
        <f>IF(F731="","",VLOOKUP(F731,別表３!$B$9:$D$14,3,FALSE))</f>
        <v/>
      </c>
      <c r="M731" s="98"/>
      <c r="N731" s="98"/>
      <c r="O731" s="241">
        <f t="shared" si="62"/>
        <v>0</v>
      </c>
      <c r="P731" s="7">
        <f t="shared" si="64"/>
        <v>0</v>
      </c>
      <c r="Q731" s="7">
        <f t="shared" si="46"/>
        <v>0</v>
      </c>
      <c r="R731" s="7">
        <f t="shared" si="47"/>
        <v>0</v>
      </c>
      <c r="S731" s="7" t="str">
        <f t="shared" si="59"/>
        <v/>
      </c>
      <c r="T731" s="7" t="str">
        <f t="shared" si="59"/>
        <v/>
      </c>
    </row>
    <row r="732" spans="1:20" ht="15.95" hidden="1" customHeight="1">
      <c r="A732" s="239" t="s">
        <v>1876</v>
      </c>
      <c r="B732" s="105"/>
      <c r="C732" s="109"/>
      <c r="D732" s="109"/>
      <c r="E732" s="109"/>
      <c r="F732" s="109"/>
      <c r="G732" s="195">
        <f>VLOOKUP(E732,別表３!$B$9:$I$14,6,FALSE)</f>
        <v>0</v>
      </c>
      <c r="H732" s="195">
        <f>VLOOKUP($F732,別表３!$B$9:$I$14,6,FALSE)</f>
        <v>0</v>
      </c>
      <c r="I732" s="195">
        <f>VLOOKUP($F732,別表３!$B$9:$I$14,6,FALSE)</f>
        <v>0</v>
      </c>
      <c r="J732" s="195">
        <f>IF(F732=5,別表２!$E$2,0)</f>
        <v>0</v>
      </c>
      <c r="K732" s="195">
        <f>VLOOKUP($F732,別表３!$B$9:$I$14,4,FALSE)</f>
        <v>0</v>
      </c>
      <c r="L732" s="240" t="str">
        <f>IF(F732="","",VLOOKUP(F732,別表３!$B$9:$D$14,3,FALSE))</f>
        <v/>
      </c>
      <c r="M732" s="98"/>
      <c r="N732" s="98"/>
      <c r="O732" s="241">
        <f t="shared" si="62"/>
        <v>0</v>
      </c>
      <c r="P732" s="7">
        <f t="shared" si="64"/>
        <v>0</v>
      </c>
      <c r="Q732" s="7">
        <f t="shared" si="46"/>
        <v>0</v>
      </c>
      <c r="R732" s="7">
        <f t="shared" si="47"/>
        <v>0</v>
      </c>
      <c r="S732" s="7" t="str">
        <f t="shared" si="59"/>
        <v/>
      </c>
      <c r="T732" s="7" t="str">
        <f t="shared" si="59"/>
        <v/>
      </c>
    </row>
    <row r="733" spans="1:20" ht="15.95" hidden="1" customHeight="1">
      <c r="A733" s="239" t="s">
        <v>1877</v>
      </c>
      <c r="B733" s="105"/>
      <c r="C733" s="109"/>
      <c r="D733" s="109"/>
      <c r="E733" s="109"/>
      <c r="F733" s="109"/>
      <c r="G733" s="195">
        <f>VLOOKUP(E733,別表３!$B$9:$I$14,6,FALSE)</f>
        <v>0</v>
      </c>
      <c r="H733" s="195">
        <f>VLOOKUP($F733,別表３!$B$9:$I$14,6,FALSE)</f>
        <v>0</v>
      </c>
      <c r="I733" s="195">
        <f>VLOOKUP($F733,別表３!$B$9:$I$14,6,FALSE)</f>
        <v>0</v>
      </c>
      <c r="J733" s="195">
        <f>IF(F733=5,別表２!$E$2,0)</f>
        <v>0</v>
      </c>
      <c r="K733" s="195">
        <f>VLOOKUP($F733,別表３!$B$9:$I$14,4,FALSE)</f>
        <v>0</v>
      </c>
      <c r="L733" s="240" t="str">
        <f>IF(F733="","",VLOOKUP(F733,別表３!$B$9:$D$14,3,FALSE))</f>
        <v/>
      </c>
      <c r="M733" s="98"/>
      <c r="N733" s="98"/>
      <c r="O733" s="241">
        <f t="shared" si="62"/>
        <v>0</v>
      </c>
      <c r="P733" s="7">
        <f t="shared" si="64"/>
        <v>0</v>
      </c>
      <c r="Q733" s="7">
        <f t="shared" si="46"/>
        <v>0</v>
      </c>
      <c r="R733" s="7">
        <f t="shared" si="47"/>
        <v>0</v>
      </c>
      <c r="S733" s="7" t="str">
        <f t="shared" si="59"/>
        <v/>
      </c>
      <c r="T733" s="7" t="str">
        <f t="shared" si="59"/>
        <v/>
      </c>
    </row>
    <row r="734" spans="1:20" ht="15.95" hidden="1" customHeight="1">
      <c r="A734" s="239" t="s">
        <v>1878</v>
      </c>
      <c r="B734" s="105"/>
      <c r="C734" s="109"/>
      <c r="D734" s="109"/>
      <c r="E734" s="109"/>
      <c r="F734" s="109"/>
      <c r="G734" s="195">
        <f>VLOOKUP(E734,別表３!$B$9:$I$14,6,FALSE)</f>
        <v>0</v>
      </c>
      <c r="H734" s="195">
        <f>VLOOKUP($F734,別表３!$B$9:$I$14,6,FALSE)</f>
        <v>0</v>
      </c>
      <c r="I734" s="195">
        <f>VLOOKUP($F734,別表３!$B$9:$I$14,6,FALSE)</f>
        <v>0</v>
      </c>
      <c r="J734" s="195">
        <f>IF(F734=5,別表２!$E$2,0)</f>
        <v>0</v>
      </c>
      <c r="K734" s="195">
        <f>VLOOKUP($F734,別表３!$B$9:$I$14,4,FALSE)</f>
        <v>0</v>
      </c>
      <c r="L734" s="240" t="str">
        <f>IF(F734="","",VLOOKUP(F734,別表３!$B$9:$D$14,3,FALSE))</f>
        <v/>
      </c>
      <c r="M734" s="98"/>
      <c r="N734" s="98"/>
      <c r="O734" s="241">
        <f t="shared" si="62"/>
        <v>0</v>
      </c>
      <c r="P734" s="7">
        <f t="shared" si="64"/>
        <v>0</v>
      </c>
      <c r="Q734" s="7">
        <f t="shared" si="46"/>
        <v>0</v>
      </c>
      <c r="R734" s="7">
        <f t="shared" si="47"/>
        <v>0</v>
      </c>
      <c r="S734" s="7" t="str">
        <f t="shared" si="59"/>
        <v/>
      </c>
      <c r="T734" s="7" t="str">
        <f t="shared" si="59"/>
        <v/>
      </c>
    </row>
    <row r="735" spans="1:20" ht="15.95" hidden="1" customHeight="1">
      <c r="A735" s="239" t="s">
        <v>1879</v>
      </c>
      <c r="B735" s="105"/>
      <c r="C735" s="108"/>
      <c r="D735" s="108"/>
      <c r="E735" s="109"/>
      <c r="F735" s="109"/>
      <c r="G735" s="195">
        <f>VLOOKUP(E735,別表３!$B$9:$I$14,6,FALSE)</f>
        <v>0</v>
      </c>
      <c r="H735" s="195">
        <f>VLOOKUP($F735,別表３!$B$9:$I$14,6,FALSE)</f>
        <v>0</v>
      </c>
      <c r="I735" s="195">
        <f>VLOOKUP($F735,別表３!$B$9:$I$14,6,FALSE)</f>
        <v>0</v>
      </c>
      <c r="J735" s="195">
        <f>IF(F735=5,別表２!$E$2,0)</f>
        <v>0</v>
      </c>
      <c r="K735" s="195">
        <f>VLOOKUP($F735,別表３!$B$9:$I$14,4,FALSE)</f>
        <v>0</v>
      </c>
      <c r="L735" s="240" t="str">
        <f>IF(F735="","",VLOOKUP(F735,別表３!$B$9:$D$14,3,FALSE))</f>
        <v/>
      </c>
      <c r="M735" s="98"/>
      <c r="N735" s="98"/>
      <c r="O735" s="241">
        <f t="shared" si="62"/>
        <v>0</v>
      </c>
      <c r="P735" s="7">
        <f t="shared" si="64"/>
        <v>0</v>
      </c>
      <c r="Q735" s="7">
        <f t="shared" si="46"/>
        <v>0</v>
      </c>
      <c r="R735" s="7">
        <f t="shared" si="47"/>
        <v>0</v>
      </c>
      <c r="S735" s="7" t="str">
        <f t="shared" si="59"/>
        <v/>
      </c>
      <c r="T735" s="7" t="str">
        <f t="shared" si="59"/>
        <v/>
      </c>
    </row>
    <row r="736" spans="1:20" ht="15.95" hidden="1" customHeight="1">
      <c r="A736" s="239" t="s">
        <v>1880</v>
      </c>
      <c r="B736" s="105"/>
      <c r="C736" s="108"/>
      <c r="D736" s="108"/>
      <c r="E736" s="109"/>
      <c r="F736" s="109"/>
      <c r="G736" s="195">
        <f>VLOOKUP(E736,別表３!$B$9:$I$14,6,FALSE)</f>
        <v>0</v>
      </c>
      <c r="H736" s="195">
        <f>VLOOKUP($F736,別表３!$B$9:$I$14,6,FALSE)</f>
        <v>0</v>
      </c>
      <c r="I736" s="195">
        <f>VLOOKUP($F736,別表３!$B$9:$I$14,6,FALSE)</f>
        <v>0</v>
      </c>
      <c r="J736" s="195">
        <f>IF(F736=5,別表２!$E$2,0)</f>
        <v>0</v>
      </c>
      <c r="K736" s="195">
        <f>VLOOKUP($F736,別表３!$B$9:$I$14,4,FALSE)</f>
        <v>0</v>
      </c>
      <c r="L736" s="240" t="str">
        <f>IF(F736="","",VLOOKUP(F736,別表３!$B$9:$D$14,3,FALSE))</f>
        <v/>
      </c>
      <c r="M736" s="98"/>
      <c r="N736" s="98"/>
      <c r="O736" s="241">
        <f t="shared" si="62"/>
        <v>0</v>
      </c>
      <c r="P736" s="7">
        <f t="shared" si="64"/>
        <v>0</v>
      </c>
      <c r="Q736" s="7">
        <f t="shared" si="46"/>
        <v>0</v>
      </c>
      <c r="R736" s="7">
        <f t="shared" si="47"/>
        <v>0</v>
      </c>
      <c r="S736" s="7" t="str">
        <f t="shared" si="59"/>
        <v/>
      </c>
      <c r="T736" s="7" t="str">
        <f t="shared" si="59"/>
        <v/>
      </c>
    </row>
    <row r="737" spans="1:20" ht="15.95" hidden="1" customHeight="1">
      <c r="A737" s="239" t="s">
        <v>1881</v>
      </c>
      <c r="B737" s="105"/>
      <c r="C737" s="108"/>
      <c r="D737" s="108"/>
      <c r="E737" s="109"/>
      <c r="F737" s="109"/>
      <c r="G737" s="195">
        <f>VLOOKUP(E737,別表３!$B$9:$I$14,6,FALSE)</f>
        <v>0</v>
      </c>
      <c r="H737" s="195">
        <f>VLOOKUP($F737,別表３!$B$9:$I$14,6,FALSE)</f>
        <v>0</v>
      </c>
      <c r="I737" s="195">
        <f>VLOOKUP($F737,別表３!$B$9:$I$14,6,FALSE)</f>
        <v>0</v>
      </c>
      <c r="J737" s="195">
        <f>IF(F737=5,別表２!$E$2,0)</f>
        <v>0</v>
      </c>
      <c r="K737" s="195">
        <f>VLOOKUP($F737,別表３!$B$9:$I$14,4,FALSE)</f>
        <v>0</v>
      </c>
      <c r="L737" s="240" t="str">
        <f>IF(F737="","",VLOOKUP(F737,別表３!$B$9:$D$14,3,FALSE))</f>
        <v/>
      </c>
      <c r="M737" s="98"/>
      <c r="N737" s="98"/>
      <c r="O737" s="241">
        <f t="shared" si="62"/>
        <v>0</v>
      </c>
      <c r="P737" s="7">
        <f>IF(E737=5,G737,0)</f>
        <v>0</v>
      </c>
      <c r="Q737" s="7">
        <f t="shared" si="46"/>
        <v>0</v>
      </c>
      <c r="R737" s="7">
        <f t="shared" si="47"/>
        <v>0</v>
      </c>
      <c r="S737" s="7" t="str">
        <f t="shared" si="59"/>
        <v/>
      </c>
      <c r="T737" s="7" t="str">
        <f t="shared" si="59"/>
        <v/>
      </c>
    </row>
    <row r="738" spans="1:20" s="223" customFormat="1" ht="15.95" hidden="1" customHeight="1">
      <c r="A738" s="239" t="s">
        <v>1882</v>
      </c>
      <c r="B738" s="105"/>
      <c r="C738" s="108"/>
      <c r="D738" s="108"/>
      <c r="E738" s="108"/>
      <c r="F738" s="108"/>
      <c r="G738" s="195">
        <f>VLOOKUP(E738,別表３!$B$9:$I$14,6,FALSE)</f>
        <v>0</v>
      </c>
      <c r="H738" s="195">
        <f>VLOOKUP($F738,別表３!$B$9:$I$14,6,FALSE)</f>
        <v>0</v>
      </c>
      <c r="I738" s="195">
        <f>VLOOKUP($F738,別表３!$B$9:$I$14,6,FALSE)</f>
        <v>0</v>
      </c>
      <c r="J738" s="195">
        <f>IF(F738=5,別表２!$E$2,0)</f>
        <v>0</v>
      </c>
      <c r="K738" s="195">
        <f>VLOOKUP($F738,別表３!$B$9:$I$14,4,FALSE)</f>
        <v>0</v>
      </c>
      <c r="L738" s="240" t="str">
        <f>IF(F738="","",VLOOKUP(F738,別表３!$B$9:$D$14,3,FALSE))</f>
        <v/>
      </c>
      <c r="M738" s="98"/>
      <c r="N738" s="98"/>
      <c r="O738" s="241">
        <f t="shared" si="62"/>
        <v>0</v>
      </c>
      <c r="P738" s="7">
        <f t="shared" ref="P738:P758" si="65">IF(E738=5,G738,0)</f>
        <v>0</v>
      </c>
      <c r="Q738" s="7">
        <f t="shared" si="46"/>
        <v>0</v>
      </c>
      <c r="R738" s="7">
        <f t="shared" si="47"/>
        <v>0</v>
      </c>
      <c r="S738" s="7" t="str">
        <f t="shared" si="59"/>
        <v/>
      </c>
      <c r="T738" s="7" t="str">
        <f t="shared" si="59"/>
        <v/>
      </c>
    </row>
    <row r="739" spans="1:20" s="223" customFormat="1" ht="15.95" hidden="1" customHeight="1">
      <c r="A739" s="239" t="s">
        <v>1883</v>
      </c>
      <c r="B739" s="105"/>
      <c r="C739" s="108"/>
      <c r="D739" s="108"/>
      <c r="E739" s="108"/>
      <c r="F739" s="108"/>
      <c r="G739" s="195">
        <f>VLOOKUP(E739,別表３!$B$9:$I$14,6,FALSE)</f>
        <v>0</v>
      </c>
      <c r="H739" s="195">
        <f>VLOOKUP($F739,別表３!$B$9:$I$14,6,FALSE)</f>
        <v>0</v>
      </c>
      <c r="I739" s="195">
        <f>VLOOKUP($F739,別表３!$B$9:$I$14,6,FALSE)</f>
        <v>0</v>
      </c>
      <c r="J739" s="195">
        <f>IF(F739=5,別表２!$E$2,0)</f>
        <v>0</v>
      </c>
      <c r="K739" s="195">
        <f>VLOOKUP($F739,別表３!$B$9:$I$14,4,FALSE)</f>
        <v>0</v>
      </c>
      <c r="L739" s="240" t="str">
        <f>IF(F739="","",VLOOKUP(F739,別表３!$B$9:$D$14,3,FALSE))</f>
        <v/>
      </c>
      <c r="M739" s="98"/>
      <c r="N739" s="98"/>
      <c r="O739" s="241">
        <f t="shared" si="62"/>
        <v>0</v>
      </c>
      <c r="P739" s="7">
        <f t="shared" si="65"/>
        <v>0</v>
      </c>
      <c r="Q739" s="7">
        <f t="shared" si="46"/>
        <v>0</v>
      </c>
      <c r="R739" s="7">
        <f t="shared" si="47"/>
        <v>0</v>
      </c>
      <c r="S739" s="7" t="str">
        <f t="shared" si="59"/>
        <v/>
      </c>
      <c r="T739" s="7" t="str">
        <f t="shared" si="59"/>
        <v/>
      </c>
    </row>
    <row r="740" spans="1:20" s="223" customFormat="1" ht="15.95" hidden="1" customHeight="1">
      <c r="A740" s="239" t="s">
        <v>1884</v>
      </c>
      <c r="B740" s="105"/>
      <c r="C740" s="110"/>
      <c r="D740" s="110"/>
      <c r="E740" s="108"/>
      <c r="F740" s="108"/>
      <c r="G740" s="195">
        <f>VLOOKUP(E740,別表３!$B$9:$I$14,6,FALSE)</f>
        <v>0</v>
      </c>
      <c r="H740" s="195">
        <f>VLOOKUP($F740,別表３!$B$9:$I$14,6,FALSE)</f>
        <v>0</v>
      </c>
      <c r="I740" s="195">
        <f>VLOOKUP($F740,別表３!$B$9:$I$14,6,FALSE)</f>
        <v>0</v>
      </c>
      <c r="J740" s="195">
        <f>IF(F740=5,別表２!$E$2,0)</f>
        <v>0</v>
      </c>
      <c r="K740" s="195">
        <f>VLOOKUP($F740,別表３!$B$9:$I$14,4,FALSE)</f>
        <v>0</v>
      </c>
      <c r="L740" s="240" t="str">
        <f>IF(F740="","",VLOOKUP(F740,別表３!$B$9:$D$14,3,FALSE))</f>
        <v/>
      </c>
      <c r="M740" s="98"/>
      <c r="N740" s="98"/>
      <c r="O740" s="241">
        <f t="shared" si="62"/>
        <v>0</v>
      </c>
      <c r="P740" s="7">
        <f t="shared" si="65"/>
        <v>0</v>
      </c>
      <c r="Q740" s="7">
        <f t="shared" si="46"/>
        <v>0</v>
      </c>
      <c r="R740" s="7">
        <f t="shared" si="47"/>
        <v>0</v>
      </c>
      <c r="S740" s="7" t="str">
        <f t="shared" si="59"/>
        <v/>
      </c>
      <c r="T740" s="7" t="str">
        <f t="shared" si="59"/>
        <v/>
      </c>
    </row>
    <row r="741" spans="1:20" s="223" customFormat="1" ht="15.95" hidden="1" customHeight="1">
      <c r="A741" s="239" t="s">
        <v>1885</v>
      </c>
      <c r="B741" s="105"/>
      <c r="C741" s="108"/>
      <c r="D741" s="108"/>
      <c r="E741" s="108"/>
      <c r="F741" s="108"/>
      <c r="G741" s="195">
        <f>VLOOKUP(E741,別表３!$B$9:$I$14,6,FALSE)</f>
        <v>0</v>
      </c>
      <c r="H741" s="195">
        <f>VLOOKUP($F741,別表３!$B$9:$I$14,6,FALSE)</f>
        <v>0</v>
      </c>
      <c r="I741" s="195">
        <f>VLOOKUP($F741,別表３!$B$9:$I$14,6,FALSE)</f>
        <v>0</v>
      </c>
      <c r="J741" s="195">
        <f>IF(F741=5,別表２!$E$2,0)</f>
        <v>0</v>
      </c>
      <c r="K741" s="195">
        <f>VLOOKUP($F741,別表３!$B$9:$I$14,4,FALSE)</f>
        <v>0</v>
      </c>
      <c r="L741" s="240" t="str">
        <f>IF(F741="","",VLOOKUP(F741,別表３!$B$9:$D$14,3,FALSE))</f>
        <v/>
      </c>
      <c r="M741" s="98"/>
      <c r="N741" s="98"/>
      <c r="O741" s="241">
        <f t="shared" si="62"/>
        <v>0</v>
      </c>
      <c r="P741" s="7">
        <f t="shared" si="65"/>
        <v>0</v>
      </c>
      <c r="Q741" s="7">
        <f t="shared" si="46"/>
        <v>0</v>
      </c>
      <c r="R741" s="7">
        <f t="shared" si="47"/>
        <v>0</v>
      </c>
      <c r="S741" s="7" t="str">
        <f t="shared" si="59"/>
        <v/>
      </c>
      <c r="T741" s="7" t="str">
        <f t="shared" si="59"/>
        <v/>
      </c>
    </row>
    <row r="742" spans="1:20" ht="15.95" hidden="1" customHeight="1">
      <c r="A742" s="239" t="s">
        <v>1886</v>
      </c>
      <c r="B742" s="105"/>
      <c r="C742" s="108"/>
      <c r="D742" s="108"/>
      <c r="E742" s="109"/>
      <c r="F742" s="109"/>
      <c r="G742" s="195">
        <f>VLOOKUP(E742,別表３!$B$9:$I$14,6,FALSE)</f>
        <v>0</v>
      </c>
      <c r="H742" s="195">
        <f>VLOOKUP($F742,別表３!$B$9:$I$14,6,FALSE)</f>
        <v>0</v>
      </c>
      <c r="I742" s="195">
        <f>VLOOKUP($F742,別表３!$B$9:$I$14,6,FALSE)</f>
        <v>0</v>
      </c>
      <c r="J742" s="195">
        <f>IF(F742=5,別表２!$E$2,0)</f>
        <v>0</v>
      </c>
      <c r="K742" s="195">
        <f>VLOOKUP($F742,別表３!$B$9:$I$14,4,FALSE)</f>
        <v>0</v>
      </c>
      <c r="L742" s="240" t="str">
        <f>IF(F742="","",VLOOKUP(F742,別表３!$B$9:$D$14,3,FALSE))</f>
        <v/>
      </c>
      <c r="M742" s="98"/>
      <c r="N742" s="98"/>
      <c r="O742" s="241">
        <f t="shared" si="62"/>
        <v>0</v>
      </c>
      <c r="P742" s="7">
        <f t="shared" si="65"/>
        <v>0</v>
      </c>
      <c r="Q742" s="7">
        <f t="shared" si="46"/>
        <v>0</v>
      </c>
      <c r="R742" s="7">
        <f t="shared" si="47"/>
        <v>0</v>
      </c>
      <c r="S742" s="7" t="str">
        <f t="shared" si="59"/>
        <v/>
      </c>
      <c r="T742" s="7" t="str">
        <f t="shared" si="59"/>
        <v/>
      </c>
    </row>
    <row r="743" spans="1:20" ht="15.95" hidden="1" customHeight="1">
      <c r="A743" s="239" t="s">
        <v>1887</v>
      </c>
      <c r="B743" s="105"/>
      <c r="C743" s="108"/>
      <c r="D743" s="108"/>
      <c r="E743" s="109"/>
      <c r="F743" s="109"/>
      <c r="G743" s="195">
        <f>VLOOKUP(E743,別表３!$B$9:$I$14,6,FALSE)</f>
        <v>0</v>
      </c>
      <c r="H743" s="195">
        <f>VLOOKUP($F743,別表３!$B$9:$I$14,6,FALSE)</f>
        <v>0</v>
      </c>
      <c r="I743" s="195">
        <f>VLOOKUP($F743,別表３!$B$9:$I$14,6,FALSE)</f>
        <v>0</v>
      </c>
      <c r="J743" s="195">
        <f>IF(F743=5,別表２!$E$2,0)</f>
        <v>0</v>
      </c>
      <c r="K743" s="195">
        <f>VLOOKUP($F743,別表３!$B$9:$I$14,4,FALSE)</f>
        <v>0</v>
      </c>
      <c r="L743" s="240" t="str">
        <f>IF(F743="","",VLOOKUP(F743,別表３!$B$9:$D$14,3,FALSE))</f>
        <v/>
      </c>
      <c r="M743" s="98"/>
      <c r="N743" s="98"/>
      <c r="O743" s="241">
        <f t="shared" si="62"/>
        <v>0</v>
      </c>
      <c r="P743" s="7">
        <f t="shared" si="65"/>
        <v>0</v>
      </c>
      <c r="Q743" s="7">
        <f t="shared" si="46"/>
        <v>0</v>
      </c>
      <c r="R743" s="7">
        <f t="shared" si="47"/>
        <v>0</v>
      </c>
      <c r="S743" s="7" t="str">
        <f t="shared" si="59"/>
        <v/>
      </c>
      <c r="T743" s="7" t="str">
        <f t="shared" si="59"/>
        <v/>
      </c>
    </row>
    <row r="744" spans="1:20" ht="15.95" hidden="1" customHeight="1">
      <c r="A744" s="239" t="s">
        <v>1888</v>
      </c>
      <c r="B744" s="105"/>
      <c r="C744" s="108"/>
      <c r="D744" s="108"/>
      <c r="E744" s="109"/>
      <c r="F744" s="109"/>
      <c r="G744" s="195">
        <f>VLOOKUP(E744,別表３!$B$9:$I$14,6,FALSE)</f>
        <v>0</v>
      </c>
      <c r="H744" s="195">
        <f>VLOOKUP($F744,別表３!$B$9:$I$14,6,FALSE)</f>
        <v>0</v>
      </c>
      <c r="I744" s="195">
        <f>VLOOKUP($F744,別表３!$B$9:$I$14,6,FALSE)</f>
        <v>0</v>
      </c>
      <c r="J744" s="195">
        <f>IF(F744=5,別表２!$E$2,0)</f>
        <v>0</v>
      </c>
      <c r="K744" s="195">
        <f>VLOOKUP($F744,別表３!$B$9:$I$14,4,FALSE)</f>
        <v>0</v>
      </c>
      <c r="L744" s="240" t="str">
        <f>IF(F744="","",VLOOKUP(F744,別表３!$B$9:$D$14,3,FALSE))</f>
        <v/>
      </c>
      <c r="M744" s="98"/>
      <c r="N744" s="98"/>
      <c r="O744" s="241">
        <f t="shared" si="62"/>
        <v>0</v>
      </c>
      <c r="P744" s="7">
        <f t="shared" si="65"/>
        <v>0</v>
      </c>
      <c r="Q744" s="7">
        <f t="shared" si="46"/>
        <v>0</v>
      </c>
      <c r="R744" s="7">
        <f t="shared" si="47"/>
        <v>0</v>
      </c>
      <c r="S744" s="7" t="str">
        <f t="shared" si="59"/>
        <v/>
      </c>
      <c r="T744" s="7" t="str">
        <f t="shared" si="59"/>
        <v/>
      </c>
    </row>
    <row r="745" spans="1:20" ht="15.95" hidden="1" customHeight="1">
      <c r="A745" s="239" t="s">
        <v>1889</v>
      </c>
      <c r="B745" s="105"/>
      <c r="C745" s="108"/>
      <c r="D745" s="108"/>
      <c r="E745" s="109"/>
      <c r="F745" s="109"/>
      <c r="G745" s="195">
        <f>VLOOKUP(E745,別表３!$B$9:$I$14,6,FALSE)</f>
        <v>0</v>
      </c>
      <c r="H745" s="195">
        <f>VLOOKUP($F745,別表３!$B$9:$I$14,6,FALSE)</f>
        <v>0</v>
      </c>
      <c r="I745" s="195">
        <f>VLOOKUP($F745,別表３!$B$9:$I$14,6,FALSE)</f>
        <v>0</v>
      </c>
      <c r="J745" s="195">
        <f>IF(F745=5,別表２!$E$2,0)</f>
        <v>0</v>
      </c>
      <c r="K745" s="195">
        <f>VLOOKUP($F745,別表３!$B$9:$I$14,4,FALSE)</f>
        <v>0</v>
      </c>
      <c r="L745" s="240" t="str">
        <f>IF(F745="","",VLOOKUP(F745,別表３!$B$9:$D$14,3,FALSE))</f>
        <v/>
      </c>
      <c r="M745" s="98"/>
      <c r="N745" s="98"/>
      <c r="O745" s="241">
        <f t="shared" si="62"/>
        <v>0</v>
      </c>
      <c r="P745" s="7">
        <f t="shared" si="65"/>
        <v>0</v>
      </c>
      <c r="Q745" s="7">
        <f t="shared" si="46"/>
        <v>0</v>
      </c>
      <c r="R745" s="7">
        <f t="shared" si="47"/>
        <v>0</v>
      </c>
      <c r="S745" s="7" t="str">
        <f t="shared" si="59"/>
        <v/>
      </c>
      <c r="T745" s="7" t="str">
        <f t="shared" si="59"/>
        <v/>
      </c>
    </row>
    <row r="746" spans="1:20" ht="15.95" hidden="1" customHeight="1">
      <c r="A746" s="239" t="s">
        <v>1890</v>
      </c>
      <c r="B746" s="105"/>
      <c r="C746" s="108"/>
      <c r="D746" s="108"/>
      <c r="E746" s="109"/>
      <c r="F746" s="109"/>
      <c r="G746" s="195">
        <f>VLOOKUP(E746,別表３!$B$9:$I$14,6,FALSE)</f>
        <v>0</v>
      </c>
      <c r="H746" s="195">
        <f>VLOOKUP($F746,別表３!$B$9:$I$14,6,FALSE)</f>
        <v>0</v>
      </c>
      <c r="I746" s="195">
        <f>VLOOKUP($F746,別表３!$B$9:$I$14,6,FALSE)</f>
        <v>0</v>
      </c>
      <c r="J746" s="195">
        <f>IF(F746=5,別表２!$E$2,0)</f>
        <v>0</v>
      </c>
      <c r="K746" s="195">
        <f>VLOOKUP($F746,別表３!$B$9:$I$14,4,FALSE)</f>
        <v>0</v>
      </c>
      <c r="L746" s="240" t="str">
        <f>IF(F746="","",VLOOKUP(F746,別表３!$B$9:$D$14,3,FALSE))</f>
        <v/>
      </c>
      <c r="M746" s="98"/>
      <c r="N746" s="98"/>
      <c r="O746" s="241">
        <f t="shared" si="62"/>
        <v>0</v>
      </c>
      <c r="P746" s="7">
        <f t="shared" si="65"/>
        <v>0</v>
      </c>
      <c r="Q746" s="7">
        <f t="shared" si="46"/>
        <v>0</v>
      </c>
      <c r="R746" s="7">
        <f t="shared" si="47"/>
        <v>0</v>
      </c>
      <c r="S746" s="7" t="str">
        <f t="shared" si="59"/>
        <v/>
      </c>
      <c r="T746" s="7" t="str">
        <f t="shared" si="59"/>
        <v/>
      </c>
    </row>
    <row r="747" spans="1:20" ht="15.95" hidden="1" customHeight="1">
      <c r="A747" s="239" t="s">
        <v>1891</v>
      </c>
      <c r="B747" s="105"/>
      <c r="C747" s="108"/>
      <c r="D747" s="108"/>
      <c r="E747" s="109"/>
      <c r="F747" s="109"/>
      <c r="G747" s="195">
        <f>VLOOKUP(E747,別表３!$B$9:$I$14,6,FALSE)</f>
        <v>0</v>
      </c>
      <c r="H747" s="195">
        <f>VLOOKUP($F747,別表３!$B$9:$I$14,6,FALSE)</f>
        <v>0</v>
      </c>
      <c r="I747" s="195">
        <f>VLOOKUP($F747,別表３!$B$9:$I$14,6,FALSE)</f>
        <v>0</v>
      </c>
      <c r="J747" s="195">
        <f>IF(F747=5,別表２!$E$2,0)</f>
        <v>0</v>
      </c>
      <c r="K747" s="195">
        <f>VLOOKUP($F747,別表３!$B$9:$I$14,4,FALSE)</f>
        <v>0</v>
      </c>
      <c r="L747" s="240" t="str">
        <f>IF(F747="","",VLOOKUP(F747,別表３!$B$9:$D$14,3,FALSE))</f>
        <v/>
      </c>
      <c r="M747" s="98"/>
      <c r="N747" s="98"/>
      <c r="O747" s="241">
        <f t="shared" si="62"/>
        <v>0</v>
      </c>
      <c r="P747" s="7">
        <f t="shared" si="65"/>
        <v>0</v>
      </c>
      <c r="Q747" s="7">
        <f t="shared" si="46"/>
        <v>0</v>
      </c>
      <c r="R747" s="7">
        <f t="shared" si="47"/>
        <v>0</v>
      </c>
      <c r="S747" s="7" t="str">
        <f t="shared" si="59"/>
        <v/>
      </c>
      <c r="T747" s="7" t="str">
        <f t="shared" si="59"/>
        <v/>
      </c>
    </row>
    <row r="748" spans="1:20" ht="15.95" hidden="1" customHeight="1">
      <c r="A748" s="239" t="s">
        <v>1892</v>
      </c>
      <c r="B748" s="105"/>
      <c r="C748" s="109"/>
      <c r="D748" s="109"/>
      <c r="E748" s="109"/>
      <c r="F748" s="109"/>
      <c r="G748" s="195">
        <f>VLOOKUP(E748,別表３!$B$9:$I$14,6,FALSE)</f>
        <v>0</v>
      </c>
      <c r="H748" s="195">
        <f>VLOOKUP($F748,別表３!$B$9:$I$14,6,FALSE)</f>
        <v>0</v>
      </c>
      <c r="I748" s="195">
        <f>VLOOKUP($F748,別表３!$B$9:$I$14,6,FALSE)</f>
        <v>0</v>
      </c>
      <c r="J748" s="195">
        <f>IF(F748=5,別表２!$E$2,0)</f>
        <v>0</v>
      </c>
      <c r="K748" s="195">
        <f>VLOOKUP($F748,別表３!$B$9:$I$14,4,FALSE)</f>
        <v>0</v>
      </c>
      <c r="L748" s="240" t="str">
        <f>IF(F748="","",VLOOKUP(F748,別表３!$B$9:$D$14,3,FALSE))</f>
        <v/>
      </c>
      <c r="M748" s="98"/>
      <c r="N748" s="98"/>
      <c r="O748" s="241">
        <f t="shared" si="62"/>
        <v>0</v>
      </c>
      <c r="P748" s="7">
        <f t="shared" si="65"/>
        <v>0</v>
      </c>
      <c r="Q748" s="7">
        <f t="shared" si="46"/>
        <v>0</v>
      </c>
      <c r="R748" s="7">
        <f t="shared" si="47"/>
        <v>0</v>
      </c>
      <c r="S748" s="7" t="str">
        <f t="shared" si="59"/>
        <v/>
      </c>
      <c r="T748" s="7" t="str">
        <f t="shared" si="59"/>
        <v/>
      </c>
    </row>
    <row r="749" spans="1:20" ht="15.95" hidden="1" customHeight="1">
      <c r="A749" s="239" t="s">
        <v>1893</v>
      </c>
      <c r="B749" s="105"/>
      <c r="C749" s="109"/>
      <c r="D749" s="109"/>
      <c r="E749" s="109"/>
      <c r="F749" s="109"/>
      <c r="G749" s="195">
        <f>VLOOKUP(E749,別表３!$B$9:$I$14,6,FALSE)</f>
        <v>0</v>
      </c>
      <c r="H749" s="195">
        <f>VLOOKUP($F749,別表３!$B$9:$I$14,6,FALSE)</f>
        <v>0</v>
      </c>
      <c r="I749" s="195">
        <f>VLOOKUP($F749,別表３!$B$9:$I$14,6,FALSE)</f>
        <v>0</v>
      </c>
      <c r="J749" s="195">
        <f>IF(F749=5,別表２!$E$2,0)</f>
        <v>0</v>
      </c>
      <c r="K749" s="195">
        <f>VLOOKUP($F749,別表３!$B$9:$I$14,4,FALSE)</f>
        <v>0</v>
      </c>
      <c r="L749" s="240" t="str">
        <f>IF(F749="","",VLOOKUP(F749,別表３!$B$9:$D$14,3,FALSE))</f>
        <v/>
      </c>
      <c r="M749" s="98"/>
      <c r="N749" s="98"/>
      <c r="O749" s="241">
        <f t="shared" si="62"/>
        <v>0</v>
      </c>
      <c r="P749" s="7">
        <f t="shared" si="65"/>
        <v>0</v>
      </c>
      <c r="Q749" s="7">
        <f t="shared" si="46"/>
        <v>0</v>
      </c>
      <c r="R749" s="7">
        <f t="shared" si="47"/>
        <v>0</v>
      </c>
      <c r="S749" s="7" t="str">
        <f t="shared" si="59"/>
        <v/>
      </c>
      <c r="T749" s="7" t="str">
        <f t="shared" si="59"/>
        <v/>
      </c>
    </row>
    <row r="750" spans="1:20" ht="15.95" hidden="1" customHeight="1">
      <c r="A750" s="239" t="s">
        <v>1894</v>
      </c>
      <c r="B750" s="105"/>
      <c r="C750" s="109"/>
      <c r="D750" s="109"/>
      <c r="E750" s="109"/>
      <c r="F750" s="109"/>
      <c r="G750" s="195">
        <f>VLOOKUP(E750,別表３!$B$9:$I$14,6,FALSE)</f>
        <v>0</v>
      </c>
      <c r="H750" s="195">
        <f>VLOOKUP($F750,別表３!$B$9:$I$14,6,FALSE)</f>
        <v>0</v>
      </c>
      <c r="I750" s="195">
        <f>VLOOKUP($F750,別表３!$B$9:$I$14,6,FALSE)</f>
        <v>0</v>
      </c>
      <c r="J750" s="195">
        <f>IF(F750=5,別表２!$E$2,0)</f>
        <v>0</v>
      </c>
      <c r="K750" s="195">
        <f>VLOOKUP($F750,別表３!$B$9:$I$14,4,FALSE)</f>
        <v>0</v>
      </c>
      <c r="L750" s="240" t="str">
        <f>IF(F750="","",VLOOKUP(F750,別表３!$B$9:$D$14,3,FALSE))</f>
        <v/>
      </c>
      <c r="M750" s="98"/>
      <c r="N750" s="98"/>
      <c r="O750" s="241">
        <f t="shared" si="62"/>
        <v>0</v>
      </c>
      <c r="P750" s="7">
        <f t="shared" si="65"/>
        <v>0</v>
      </c>
      <c r="Q750" s="7">
        <f t="shared" si="46"/>
        <v>0</v>
      </c>
      <c r="R750" s="7">
        <f t="shared" si="47"/>
        <v>0</v>
      </c>
      <c r="S750" s="7" t="str">
        <f t="shared" si="59"/>
        <v/>
      </c>
      <c r="T750" s="7" t="str">
        <f t="shared" si="59"/>
        <v/>
      </c>
    </row>
    <row r="751" spans="1:20" ht="15.95" hidden="1" customHeight="1">
      <c r="A751" s="239" t="s">
        <v>1895</v>
      </c>
      <c r="B751" s="105"/>
      <c r="C751" s="109"/>
      <c r="D751" s="109"/>
      <c r="E751" s="109"/>
      <c r="F751" s="109"/>
      <c r="G751" s="195">
        <f>VLOOKUP(E751,別表３!$B$9:$I$14,6,FALSE)</f>
        <v>0</v>
      </c>
      <c r="H751" s="195">
        <f>VLOOKUP($F751,別表３!$B$9:$I$14,6,FALSE)</f>
        <v>0</v>
      </c>
      <c r="I751" s="195">
        <f>VLOOKUP($F751,別表３!$B$9:$I$14,6,FALSE)</f>
        <v>0</v>
      </c>
      <c r="J751" s="195">
        <f>IF(F751=5,別表２!$E$2,0)</f>
        <v>0</v>
      </c>
      <c r="K751" s="195">
        <f>VLOOKUP($F751,別表３!$B$9:$I$14,4,FALSE)</f>
        <v>0</v>
      </c>
      <c r="L751" s="240" t="str">
        <f>IF(F751="","",VLOOKUP(F751,別表３!$B$9:$D$14,3,FALSE))</f>
        <v/>
      </c>
      <c r="M751" s="98"/>
      <c r="N751" s="98"/>
      <c r="O751" s="241">
        <f t="shared" si="62"/>
        <v>0</v>
      </c>
      <c r="P751" s="7">
        <f t="shared" si="65"/>
        <v>0</v>
      </c>
      <c r="Q751" s="7">
        <f t="shared" si="46"/>
        <v>0</v>
      </c>
      <c r="R751" s="7">
        <f t="shared" si="47"/>
        <v>0</v>
      </c>
      <c r="S751" s="7" t="str">
        <f t="shared" si="59"/>
        <v/>
      </c>
      <c r="T751" s="7" t="str">
        <f t="shared" si="59"/>
        <v/>
      </c>
    </row>
    <row r="752" spans="1:20" ht="15.95" hidden="1" customHeight="1">
      <c r="A752" s="239" t="s">
        <v>1896</v>
      </c>
      <c r="B752" s="105"/>
      <c r="C752" s="109"/>
      <c r="D752" s="109"/>
      <c r="E752" s="109"/>
      <c r="F752" s="109"/>
      <c r="G752" s="195">
        <f>VLOOKUP(E752,別表３!$B$9:$I$14,6,FALSE)</f>
        <v>0</v>
      </c>
      <c r="H752" s="195">
        <f>VLOOKUP($F752,別表３!$B$9:$I$14,6,FALSE)</f>
        <v>0</v>
      </c>
      <c r="I752" s="195">
        <f>VLOOKUP($F752,別表３!$B$9:$I$14,6,FALSE)</f>
        <v>0</v>
      </c>
      <c r="J752" s="195">
        <f>IF(F752=5,別表２!$E$2,0)</f>
        <v>0</v>
      </c>
      <c r="K752" s="195">
        <f>VLOOKUP($F752,別表３!$B$9:$I$14,4,FALSE)</f>
        <v>0</v>
      </c>
      <c r="L752" s="240" t="str">
        <f>IF(F752="","",VLOOKUP(F752,別表３!$B$9:$D$14,3,FALSE))</f>
        <v/>
      </c>
      <c r="M752" s="98"/>
      <c r="N752" s="98"/>
      <c r="O752" s="241">
        <f t="shared" si="62"/>
        <v>0</v>
      </c>
      <c r="P752" s="7">
        <f t="shared" si="65"/>
        <v>0</v>
      </c>
      <c r="Q752" s="7">
        <f t="shared" ref="Q752:Q783" si="66">IF(F752=5,O752-G752,0)</f>
        <v>0</v>
      </c>
      <c r="R752" s="7">
        <f t="shared" ref="R752:R783" si="67">SUM(P752:Q752)</f>
        <v>0</v>
      </c>
      <c r="S752" s="7" t="str">
        <f t="shared" si="59"/>
        <v/>
      </c>
      <c r="T752" s="7" t="str">
        <f t="shared" si="59"/>
        <v/>
      </c>
    </row>
    <row r="753" spans="1:20" ht="15.95" hidden="1" customHeight="1">
      <c r="A753" s="239" t="s">
        <v>1897</v>
      </c>
      <c r="B753" s="105"/>
      <c r="C753" s="108"/>
      <c r="D753" s="108"/>
      <c r="E753" s="109"/>
      <c r="F753" s="109"/>
      <c r="G753" s="195">
        <f>VLOOKUP(E753,別表３!$B$9:$I$14,6,FALSE)</f>
        <v>0</v>
      </c>
      <c r="H753" s="195">
        <f>VLOOKUP($F753,別表３!$B$9:$I$14,6,FALSE)</f>
        <v>0</v>
      </c>
      <c r="I753" s="195">
        <f>VLOOKUP($F753,別表３!$B$9:$I$14,6,FALSE)</f>
        <v>0</v>
      </c>
      <c r="J753" s="195">
        <f>IF(F753=5,別表２!$E$2,0)</f>
        <v>0</v>
      </c>
      <c r="K753" s="195">
        <f>VLOOKUP($F753,別表３!$B$9:$I$14,4,FALSE)</f>
        <v>0</v>
      </c>
      <c r="L753" s="240" t="str">
        <f>IF(F753="","",VLOOKUP(F753,別表３!$B$9:$D$14,3,FALSE))</f>
        <v/>
      </c>
      <c r="M753" s="98"/>
      <c r="N753" s="98"/>
      <c r="O753" s="241">
        <f t="shared" si="62"/>
        <v>0</v>
      </c>
      <c r="P753" s="7">
        <f t="shared" si="65"/>
        <v>0</v>
      </c>
      <c r="Q753" s="7">
        <f t="shared" si="66"/>
        <v>0</v>
      </c>
      <c r="R753" s="7">
        <f t="shared" si="67"/>
        <v>0</v>
      </c>
      <c r="S753" s="7" t="str">
        <f t="shared" si="59"/>
        <v/>
      </c>
      <c r="T753" s="7" t="str">
        <f t="shared" si="59"/>
        <v/>
      </c>
    </row>
    <row r="754" spans="1:20" ht="15.95" hidden="1" customHeight="1">
      <c r="A754" s="239" t="s">
        <v>1898</v>
      </c>
      <c r="B754" s="105"/>
      <c r="C754" s="108"/>
      <c r="D754" s="108"/>
      <c r="E754" s="109"/>
      <c r="F754" s="109"/>
      <c r="G754" s="195">
        <f>VLOOKUP(E754,別表３!$B$9:$I$14,6,FALSE)</f>
        <v>0</v>
      </c>
      <c r="H754" s="195">
        <f>VLOOKUP($F754,別表３!$B$9:$I$14,6,FALSE)</f>
        <v>0</v>
      </c>
      <c r="I754" s="195">
        <f>VLOOKUP($F754,別表３!$B$9:$I$14,6,FALSE)</f>
        <v>0</v>
      </c>
      <c r="J754" s="195">
        <f>IF(F754=5,別表２!$E$2,0)</f>
        <v>0</v>
      </c>
      <c r="K754" s="195">
        <f>VLOOKUP($F754,別表３!$B$9:$I$14,4,FALSE)</f>
        <v>0</v>
      </c>
      <c r="L754" s="240" t="str">
        <f>IF(F754="","",VLOOKUP(F754,別表３!$B$9:$D$14,3,FALSE))</f>
        <v/>
      </c>
      <c r="M754" s="98"/>
      <c r="N754" s="98"/>
      <c r="O754" s="241">
        <f t="shared" si="62"/>
        <v>0</v>
      </c>
      <c r="P754" s="7">
        <f t="shared" si="65"/>
        <v>0</v>
      </c>
      <c r="Q754" s="7">
        <f t="shared" si="66"/>
        <v>0</v>
      </c>
      <c r="R754" s="7">
        <f t="shared" si="67"/>
        <v>0</v>
      </c>
      <c r="S754" s="7" t="str">
        <f t="shared" si="59"/>
        <v/>
      </c>
      <c r="T754" s="7" t="str">
        <f t="shared" si="59"/>
        <v/>
      </c>
    </row>
    <row r="755" spans="1:20" ht="15.95" hidden="1" customHeight="1">
      <c r="A755" s="239" t="s">
        <v>1899</v>
      </c>
      <c r="B755" s="105"/>
      <c r="C755" s="108"/>
      <c r="D755" s="108"/>
      <c r="E755" s="109"/>
      <c r="F755" s="109"/>
      <c r="G755" s="195">
        <f>VLOOKUP(E755,別表３!$B$9:$I$14,6,FALSE)</f>
        <v>0</v>
      </c>
      <c r="H755" s="195">
        <f>VLOOKUP($F755,別表３!$B$9:$I$14,6,FALSE)</f>
        <v>0</v>
      </c>
      <c r="I755" s="195">
        <f>VLOOKUP($F755,別表３!$B$9:$I$14,6,FALSE)</f>
        <v>0</v>
      </c>
      <c r="J755" s="195">
        <f>IF(F755=5,別表２!$E$2,0)</f>
        <v>0</v>
      </c>
      <c r="K755" s="195">
        <f>VLOOKUP($F755,別表３!$B$9:$I$14,4,FALSE)</f>
        <v>0</v>
      </c>
      <c r="L755" s="240" t="str">
        <f>IF(F755="","",VLOOKUP(F755,別表３!$B$9:$D$14,3,FALSE))</f>
        <v/>
      </c>
      <c r="M755" s="98"/>
      <c r="N755" s="98"/>
      <c r="O755" s="241">
        <f t="shared" si="62"/>
        <v>0</v>
      </c>
      <c r="P755" s="7">
        <f t="shared" si="65"/>
        <v>0</v>
      </c>
      <c r="Q755" s="7">
        <f t="shared" si="66"/>
        <v>0</v>
      </c>
      <c r="R755" s="7">
        <f t="shared" si="67"/>
        <v>0</v>
      </c>
      <c r="S755" s="7" t="str">
        <f t="shared" si="59"/>
        <v/>
      </c>
      <c r="T755" s="7" t="str">
        <f t="shared" si="59"/>
        <v/>
      </c>
    </row>
    <row r="756" spans="1:20" ht="15.95" hidden="1" customHeight="1">
      <c r="A756" s="239" t="s">
        <v>1900</v>
      </c>
      <c r="B756" s="105"/>
      <c r="C756" s="108"/>
      <c r="D756" s="108"/>
      <c r="E756" s="109"/>
      <c r="F756" s="109"/>
      <c r="G756" s="195">
        <f>VLOOKUP(E756,別表３!$B$9:$I$14,6,FALSE)</f>
        <v>0</v>
      </c>
      <c r="H756" s="195">
        <f>VLOOKUP($F756,別表３!$B$9:$I$14,6,FALSE)</f>
        <v>0</v>
      </c>
      <c r="I756" s="195">
        <f>VLOOKUP($F756,別表３!$B$9:$I$14,6,FALSE)</f>
        <v>0</v>
      </c>
      <c r="J756" s="195">
        <f>IF(F756=5,別表２!$E$2,0)</f>
        <v>0</v>
      </c>
      <c r="K756" s="195">
        <f>VLOOKUP($F756,別表３!$B$9:$I$14,4,FALSE)</f>
        <v>0</v>
      </c>
      <c r="L756" s="240" t="str">
        <f>IF(F756="","",VLOOKUP(F756,別表３!$B$9:$D$14,3,FALSE))</f>
        <v/>
      </c>
      <c r="M756" s="98"/>
      <c r="N756" s="98"/>
      <c r="O756" s="241">
        <f t="shared" si="62"/>
        <v>0</v>
      </c>
      <c r="P756" s="7">
        <f t="shared" si="65"/>
        <v>0</v>
      </c>
      <c r="Q756" s="7">
        <f t="shared" si="66"/>
        <v>0</v>
      </c>
      <c r="R756" s="7">
        <f t="shared" si="67"/>
        <v>0</v>
      </c>
      <c r="S756" s="7" t="str">
        <f t="shared" si="59"/>
        <v/>
      </c>
      <c r="T756" s="7" t="str">
        <f t="shared" si="59"/>
        <v/>
      </c>
    </row>
    <row r="757" spans="1:20" ht="15.95" hidden="1" customHeight="1">
      <c r="A757" s="239" t="s">
        <v>1901</v>
      </c>
      <c r="B757" s="105"/>
      <c r="C757" s="108"/>
      <c r="D757" s="108"/>
      <c r="E757" s="109"/>
      <c r="F757" s="109"/>
      <c r="G757" s="195">
        <f>VLOOKUP(E757,別表３!$B$9:$I$14,6,FALSE)</f>
        <v>0</v>
      </c>
      <c r="H757" s="195">
        <f>VLOOKUP($F757,別表３!$B$9:$I$14,6,FALSE)</f>
        <v>0</v>
      </c>
      <c r="I757" s="195">
        <f>VLOOKUP($F757,別表３!$B$9:$I$14,6,FALSE)</f>
        <v>0</v>
      </c>
      <c r="J757" s="195">
        <f>IF(F757=5,別表２!$E$2,0)</f>
        <v>0</v>
      </c>
      <c r="K757" s="195">
        <f>VLOOKUP($F757,別表３!$B$9:$I$14,4,FALSE)</f>
        <v>0</v>
      </c>
      <c r="L757" s="240" t="str">
        <f>IF(F757="","",VLOOKUP(F757,別表３!$B$9:$D$14,3,FALSE))</f>
        <v/>
      </c>
      <c r="M757" s="98"/>
      <c r="N757" s="98"/>
      <c r="O757" s="241">
        <f t="shared" si="62"/>
        <v>0</v>
      </c>
      <c r="P757" s="7">
        <f t="shared" si="65"/>
        <v>0</v>
      </c>
      <c r="Q757" s="7">
        <f t="shared" si="66"/>
        <v>0</v>
      </c>
      <c r="R757" s="7">
        <f t="shared" si="67"/>
        <v>0</v>
      </c>
      <c r="S757" s="7" t="str">
        <f t="shared" si="59"/>
        <v/>
      </c>
      <c r="T757" s="7" t="str">
        <f t="shared" si="59"/>
        <v/>
      </c>
    </row>
    <row r="758" spans="1:20" ht="15.95" hidden="1" customHeight="1">
      <c r="A758" s="239" t="s">
        <v>1902</v>
      </c>
      <c r="B758" s="105"/>
      <c r="C758" s="108"/>
      <c r="D758" s="108"/>
      <c r="E758" s="109"/>
      <c r="F758" s="109"/>
      <c r="G758" s="195">
        <f>VLOOKUP(E758,別表３!$B$9:$I$14,6,FALSE)</f>
        <v>0</v>
      </c>
      <c r="H758" s="195">
        <f>VLOOKUP($F758,別表３!$B$9:$I$14,6,FALSE)</f>
        <v>0</v>
      </c>
      <c r="I758" s="195">
        <f>VLOOKUP($F758,別表３!$B$9:$I$14,6,FALSE)</f>
        <v>0</v>
      </c>
      <c r="J758" s="195">
        <f>IF(F758=5,別表２!$E$2,0)</f>
        <v>0</v>
      </c>
      <c r="K758" s="195">
        <f>VLOOKUP($F758,別表３!$B$9:$I$14,4,FALSE)</f>
        <v>0</v>
      </c>
      <c r="L758" s="240" t="str">
        <f>IF(F758="","",VLOOKUP(F758,別表３!$B$9:$D$14,3,FALSE))</f>
        <v/>
      </c>
      <c r="M758" s="98"/>
      <c r="N758" s="98"/>
      <c r="O758" s="241">
        <f t="shared" si="62"/>
        <v>0</v>
      </c>
      <c r="P758" s="7">
        <f t="shared" si="65"/>
        <v>0</v>
      </c>
      <c r="Q758" s="7">
        <f t="shared" si="66"/>
        <v>0</v>
      </c>
      <c r="R758" s="7">
        <f t="shared" si="67"/>
        <v>0</v>
      </c>
      <c r="S758" s="7" t="str">
        <f t="shared" si="59"/>
        <v/>
      </c>
      <c r="T758" s="7" t="str">
        <f t="shared" si="59"/>
        <v/>
      </c>
    </row>
    <row r="759" spans="1:20" ht="15.95" hidden="1" customHeight="1">
      <c r="A759" s="239" t="s">
        <v>1903</v>
      </c>
      <c r="B759" s="105"/>
      <c r="C759" s="108"/>
      <c r="D759" s="108"/>
      <c r="E759" s="109"/>
      <c r="F759" s="109"/>
      <c r="G759" s="195">
        <f>VLOOKUP(E759,別表３!$B$9:$I$14,6,FALSE)</f>
        <v>0</v>
      </c>
      <c r="H759" s="195">
        <f>VLOOKUP($F759,別表３!$B$9:$I$14,6,FALSE)</f>
        <v>0</v>
      </c>
      <c r="I759" s="195">
        <f>VLOOKUP($F759,別表３!$B$9:$I$14,6,FALSE)</f>
        <v>0</v>
      </c>
      <c r="J759" s="195">
        <f>IF(F759=5,別表２!$E$2,0)</f>
        <v>0</v>
      </c>
      <c r="K759" s="195">
        <f>VLOOKUP($F759,別表３!$B$9:$I$14,4,FALSE)</f>
        <v>0</v>
      </c>
      <c r="L759" s="240" t="str">
        <f>IF(F759="","",VLOOKUP(F759,別表３!$B$9:$D$14,3,FALSE))</f>
        <v/>
      </c>
      <c r="M759" s="98"/>
      <c r="N759" s="98"/>
      <c r="O759" s="241">
        <f t="shared" si="62"/>
        <v>0</v>
      </c>
      <c r="P759" s="7">
        <f>IF(E759=5,G759,0)</f>
        <v>0</v>
      </c>
      <c r="Q759" s="7">
        <f t="shared" si="66"/>
        <v>0</v>
      </c>
      <c r="R759" s="7">
        <f t="shared" si="67"/>
        <v>0</v>
      </c>
      <c r="S759" s="7" t="str">
        <f t="shared" si="59"/>
        <v/>
      </c>
      <c r="T759" s="7" t="str">
        <f t="shared" si="59"/>
        <v/>
      </c>
    </row>
    <row r="760" spans="1:20" s="223" customFormat="1" ht="15.95" hidden="1" customHeight="1">
      <c r="A760" s="239" t="s">
        <v>1904</v>
      </c>
      <c r="B760" s="105"/>
      <c r="C760" s="108"/>
      <c r="D760" s="108"/>
      <c r="E760" s="109"/>
      <c r="F760" s="109"/>
      <c r="G760" s="195">
        <f>VLOOKUP(E760,別表３!$B$9:$I$14,6,FALSE)</f>
        <v>0</v>
      </c>
      <c r="H760" s="195">
        <f>VLOOKUP($F760,別表３!$B$9:$I$14,6,FALSE)</f>
        <v>0</v>
      </c>
      <c r="I760" s="195">
        <f>VLOOKUP($F760,別表３!$B$9:$I$14,6,FALSE)</f>
        <v>0</v>
      </c>
      <c r="J760" s="195">
        <f>IF(F760=5,別表２!$E$2,0)</f>
        <v>0</v>
      </c>
      <c r="K760" s="195">
        <f>VLOOKUP($F760,別表３!$B$9:$I$14,4,FALSE)</f>
        <v>0</v>
      </c>
      <c r="L760" s="240" t="str">
        <f>IF(F760="","",VLOOKUP(F760,別表３!$B$9:$D$14,3,FALSE))</f>
        <v/>
      </c>
      <c r="M760" s="98"/>
      <c r="N760" s="98"/>
      <c r="O760" s="241">
        <f t="shared" ref="O760:O783" si="68">IF(J760=0,0,IF(M760="",J760,M760))+IF(N760="",K760,IF(L760&lt;=N760,L760,N760))+SUM(G760:I760)</f>
        <v>0</v>
      </c>
      <c r="P760" s="7">
        <f t="shared" ref="P760:P780" si="69">IF(E760=5,G760,0)</f>
        <v>0</v>
      </c>
      <c r="Q760" s="7">
        <f t="shared" si="66"/>
        <v>0</v>
      </c>
      <c r="R760" s="7">
        <f t="shared" si="67"/>
        <v>0</v>
      </c>
      <c r="S760" s="7" t="str">
        <f t="shared" si="59"/>
        <v/>
      </c>
      <c r="T760" s="7" t="str">
        <f t="shared" si="59"/>
        <v/>
      </c>
    </row>
    <row r="761" spans="1:20" s="223" customFormat="1" ht="15.95" hidden="1" customHeight="1">
      <c r="A761" s="239" t="s">
        <v>1905</v>
      </c>
      <c r="B761" s="105"/>
      <c r="C761" s="108"/>
      <c r="D761" s="108"/>
      <c r="E761" s="108"/>
      <c r="F761" s="108"/>
      <c r="G761" s="195">
        <f>VLOOKUP(E761,別表３!$B$9:$I$14,6,FALSE)</f>
        <v>0</v>
      </c>
      <c r="H761" s="195">
        <f>VLOOKUP($F761,別表３!$B$9:$I$14,6,FALSE)</f>
        <v>0</v>
      </c>
      <c r="I761" s="195">
        <f>VLOOKUP($F761,別表３!$B$9:$I$14,6,FALSE)</f>
        <v>0</v>
      </c>
      <c r="J761" s="195">
        <f>IF(F761=5,別表２!$E$2,0)</f>
        <v>0</v>
      </c>
      <c r="K761" s="195">
        <f>VLOOKUP($F761,別表３!$B$9:$I$14,4,FALSE)</f>
        <v>0</v>
      </c>
      <c r="L761" s="240" t="str">
        <f>IF(F761="","",VLOOKUP(F761,別表３!$B$9:$D$14,3,FALSE))</f>
        <v/>
      </c>
      <c r="M761" s="98"/>
      <c r="N761" s="98"/>
      <c r="O761" s="241">
        <f t="shared" si="68"/>
        <v>0</v>
      </c>
      <c r="P761" s="7">
        <f t="shared" si="69"/>
        <v>0</v>
      </c>
      <c r="Q761" s="7">
        <f t="shared" si="66"/>
        <v>0</v>
      </c>
      <c r="R761" s="7">
        <f t="shared" si="67"/>
        <v>0</v>
      </c>
      <c r="S761" s="7" t="str">
        <f t="shared" si="59"/>
        <v/>
      </c>
      <c r="T761" s="7" t="str">
        <f t="shared" si="59"/>
        <v/>
      </c>
    </row>
    <row r="762" spans="1:20" s="223" customFormat="1" ht="15.95" hidden="1" customHeight="1">
      <c r="A762" s="239" t="s">
        <v>1906</v>
      </c>
      <c r="B762" s="105"/>
      <c r="C762" s="110"/>
      <c r="D762" s="110"/>
      <c r="E762" s="108"/>
      <c r="F762" s="108"/>
      <c r="G762" s="195">
        <f>VLOOKUP(E762,別表３!$B$9:$I$14,6,FALSE)</f>
        <v>0</v>
      </c>
      <c r="H762" s="195">
        <f>VLOOKUP($F762,別表３!$B$9:$I$14,6,FALSE)</f>
        <v>0</v>
      </c>
      <c r="I762" s="195">
        <f>VLOOKUP($F762,別表３!$B$9:$I$14,6,FALSE)</f>
        <v>0</v>
      </c>
      <c r="J762" s="195">
        <f>IF(F762=5,別表２!$E$2,0)</f>
        <v>0</v>
      </c>
      <c r="K762" s="195">
        <f>VLOOKUP($F762,別表３!$B$9:$I$14,4,FALSE)</f>
        <v>0</v>
      </c>
      <c r="L762" s="240" t="str">
        <f>IF(F762="","",VLOOKUP(F762,別表３!$B$9:$D$14,3,FALSE))</f>
        <v/>
      </c>
      <c r="M762" s="98"/>
      <c r="N762" s="98"/>
      <c r="O762" s="241">
        <f t="shared" si="68"/>
        <v>0</v>
      </c>
      <c r="P762" s="7">
        <f t="shared" si="69"/>
        <v>0</v>
      </c>
      <c r="Q762" s="7">
        <f t="shared" si="66"/>
        <v>0</v>
      </c>
      <c r="R762" s="7">
        <f t="shared" si="67"/>
        <v>0</v>
      </c>
      <c r="S762" s="7" t="str">
        <f t="shared" si="59"/>
        <v/>
      </c>
      <c r="T762" s="7" t="str">
        <f t="shared" si="59"/>
        <v/>
      </c>
    </row>
    <row r="763" spans="1:20" s="223" customFormat="1" ht="15.95" hidden="1" customHeight="1">
      <c r="A763" s="239" t="s">
        <v>1907</v>
      </c>
      <c r="B763" s="105"/>
      <c r="C763" s="108"/>
      <c r="D763" s="108"/>
      <c r="E763" s="108"/>
      <c r="F763" s="108"/>
      <c r="G763" s="195">
        <f>VLOOKUP(E763,別表３!$B$9:$I$14,6,FALSE)</f>
        <v>0</v>
      </c>
      <c r="H763" s="195">
        <f>VLOOKUP($F763,別表３!$B$9:$I$14,6,FALSE)</f>
        <v>0</v>
      </c>
      <c r="I763" s="195">
        <f>VLOOKUP($F763,別表３!$B$9:$I$14,6,FALSE)</f>
        <v>0</v>
      </c>
      <c r="J763" s="195">
        <f>IF(F763=5,別表２!$E$2,0)</f>
        <v>0</v>
      </c>
      <c r="K763" s="195">
        <f>VLOOKUP($F763,別表３!$B$9:$I$14,4,FALSE)</f>
        <v>0</v>
      </c>
      <c r="L763" s="240" t="str">
        <f>IF(F763="","",VLOOKUP(F763,別表３!$B$9:$D$14,3,FALSE))</f>
        <v/>
      </c>
      <c r="M763" s="98"/>
      <c r="N763" s="98"/>
      <c r="O763" s="241">
        <f t="shared" si="68"/>
        <v>0</v>
      </c>
      <c r="P763" s="7">
        <f t="shared" si="69"/>
        <v>0</v>
      </c>
      <c r="Q763" s="7">
        <f t="shared" si="66"/>
        <v>0</v>
      </c>
      <c r="R763" s="7">
        <f t="shared" si="67"/>
        <v>0</v>
      </c>
      <c r="S763" s="7" t="str">
        <f t="shared" si="59"/>
        <v/>
      </c>
      <c r="T763" s="7" t="str">
        <f t="shared" si="59"/>
        <v/>
      </c>
    </row>
    <row r="764" spans="1:20" ht="15.95" hidden="1" customHeight="1">
      <c r="A764" s="239" t="s">
        <v>1908</v>
      </c>
      <c r="B764" s="105"/>
      <c r="C764" s="108"/>
      <c r="D764" s="108"/>
      <c r="E764" s="109"/>
      <c r="F764" s="109"/>
      <c r="G764" s="195">
        <f>VLOOKUP(E764,別表３!$B$9:$I$14,6,FALSE)</f>
        <v>0</v>
      </c>
      <c r="H764" s="195">
        <f>VLOOKUP($F764,別表３!$B$9:$I$14,6,FALSE)</f>
        <v>0</v>
      </c>
      <c r="I764" s="195">
        <f>VLOOKUP($F764,別表３!$B$9:$I$14,6,FALSE)</f>
        <v>0</v>
      </c>
      <c r="J764" s="195">
        <f>IF(F764=5,別表２!$E$2,0)</f>
        <v>0</v>
      </c>
      <c r="K764" s="195">
        <f>VLOOKUP($F764,別表３!$B$9:$I$14,4,FALSE)</f>
        <v>0</v>
      </c>
      <c r="L764" s="240" t="str">
        <f>IF(F764="","",VLOOKUP(F764,別表３!$B$9:$D$14,3,FALSE))</f>
        <v/>
      </c>
      <c r="M764" s="98"/>
      <c r="N764" s="98"/>
      <c r="O764" s="241">
        <f t="shared" si="68"/>
        <v>0</v>
      </c>
      <c r="P764" s="7">
        <f t="shared" si="69"/>
        <v>0</v>
      </c>
      <c r="Q764" s="7">
        <f t="shared" si="66"/>
        <v>0</v>
      </c>
      <c r="R764" s="7">
        <f t="shared" si="67"/>
        <v>0</v>
      </c>
      <c r="S764" s="7" t="str">
        <f t="shared" si="59"/>
        <v/>
      </c>
      <c r="T764" s="7" t="str">
        <f t="shared" si="59"/>
        <v/>
      </c>
    </row>
    <row r="765" spans="1:20" ht="15.95" hidden="1" customHeight="1">
      <c r="A765" s="239" t="s">
        <v>1909</v>
      </c>
      <c r="B765" s="105"/>
      <c r="C765" s="108"/>
      <c r="D765" s="108"/>
      <c r="E765" s="109"/>
      <c r="F765" s="109"/>
      <c r="G765" s="195">
        <f>VLOOKUP(E765,別表３!$B$9:$I$14,6,FALSE)</f>
        <v>0</v>
      </c>
      <c r="H765" s="195">
        <f>VLOOKUP($F765,別表３!$B$9:$I$14,6,FALSE)</f>
        <v>0</v>
      </c>
      <c r="I765" s="195">
        <f>VLOOKUP($F765,別表３!$B$9:$I$14,6,FALSE)</f>
        <v>0</v>
      </c>
      <c r="J765" s="195">
        <f>IF(F765=5,別表２!$E$2,0)</f>
        <v>0</v>
      </c>
      <c r="K765" s="195">
        <f>VLOOKUP($F765,別表３!$B$9:$I$14,4,FALSE)</f>
        <v>0</v>
      </c>
      <c r="L765" s="240" t="str">
        <f>IF(F765="","",VLOOKUP(F765,別表３!$B$9:$D$14,3,FALSE))</f>
        <v/>
      </c>
      <c r="M765" s="98"/>
      <c r="N765" s="98"/>
      <c r="O765" s="241">
        <f t="shared" si="68"/>
        <v>0</v>
      </c>
      <c r="P765" s="7">
        <f t="shared" si="69"/>
        <v>0</v>
      </c>
      <c r="Q765" s="7">
        <f t="shared" si="66"/>
        <v>0</v>
      </c>
      <c r="R765" s="7">
        <f t="shared" si="67"/>
        <v>0</v>
      </c>
      <c r="S765" s="7" t="str">
        <f t="shared" si="59"/>
        <v/>
      </c>
      <c r="T765" s="7" t="str">
        <f t="shared" si="59"/>
        <v/>
      </c>
    </row>
    <row r="766" spans="1:20" ht="15.95" hidden="1" customHeight="1">
      <c r="A766" s="239" t="s">
        <v>1910</v>
      </c>
      <c r="B766" s="105"/>
      <c r="C766" s="108"/>
      <c r="D766" s="108"/>
      <c r="E766" s="109"/>
      <c r="F766" s="109"/>
      <c r="G766" s="195">
        <f>VLOOKUP(E766,別表３!$B$9:$I$14,6,FALSE)</f>
        <v>0</v>
      </c>
      <c r="H766" s="195">
        <f>VLOOKUP($F766,別表３!$B$9:$I$14,6,FALSE)</f>
        <v>0</v>
      </c>
      <c r="I766" s="195">
        <f>VLOOKUP($F766,別表３!$B$9:$I$14,6,FALSE)</f>
        <v>0</v>
      </c>
      <c r="J766" s="195">
        <f>IF(F766=5,別表２!$E$2,0)</f>
        <v>0</v>
      </c>
      <c r="K766" s="195">
        <f>VLOOKUP($F766,別表３!$B$9:$I$14,4,FALSE)</f>
        <v>0</v>
      </c>
      <c r="L766" s="240" t="str">
        <f>IF(F766="","",VLOOKUP(F766,別表３!$B$9:$D$14,3,FALSE))</f>
        <v/>
      </c>
      <c r="M766" s="98"/>
      <c r="N766" s="98"/>
      <c r="O766" s="241">
        <f t="shared" si="68"/>
        <v>0</v>
      </c>
      <c r="P766" s="7">
        <f t="shared" si="69"/>
        <v>0</v>
      </c>
      <c r="Q766" s="7">
        <f t="shared" si="66"/>
        <v>0</v>
      </c>
      <c r="R766" s="7">
        <f t="shared" si="67"/>
        <v>0</v>
      </c>
      <c r="S766" s="7" t="str">
        <f t="shared" si="59"/>
        <v/>
      </c>
      <c r="T766" s="7" t="str">
        <f t="shared" si="59"/>
        <v/>
      </c>
    </row>
    <row r="767" spans="1:20" ht="15.95" hidden="1" customHeight="1">
      <c r="A767" s="239" t="s">
        <v>1911</v>
      </c>
      <c r="B767" s="105"/>
      <c r="C767" s="108"/>
      <c r="D767" s="108"/>
      <c r="E767" s="109"/>
      <c r="F767" s="109"/>
      <c r="G767" s="195">
        <f>VLOOKUP(E767,別表３!$B$9:$I$14,6,FALSE)</f>
        <v>0</v>
      </c>
      <c r="H767" s="195">
        <f>VLOOKUP($F767,別表３!$B$9:$I$14,6,FALSE)</f>
        <v>0</v>
      </c>
      <c r="I767" s="195">
        <f>VLOOKUP($F767,別表３!$B$9:$I$14,6,FALSE)</f>
        <v>0</v>
      </c>
      <c r="J767" s="195">
        <f>IF(F767=5,別表２!$E$2,0)</f>
        <v>0</v>
      </c>
      <c r="K767" s="195">
        <f>VLOOKUP($F767,別表３!$B$9:$I$14,4,FALSE)</f>
        <v>0</v>
      </c>
      <c r="L767" s="240" t="str">
        <f>IF(F767="","",VLOOKUP(F767,別表３!$B$9:$D$14,3,FALSE))</f>
        <v/>
      </c>
      <c r="M767" s="98"/>
      <c r="N767" s="98"/>
      <c r="O767" s="241">
        <f t="shared" si="68"/>
        <v>0</v>
      </c>
      <c r="P767" s="7">
        <f t="shared" si="69"/>
        <v>0</v>
      </c>
      <c r="Q767" s="7">
        <f t="shared" si="66"/>
        <v>0</v>
      </c>
      <c r="R767" s="7">
        <f t="shared" si="67"/>
        <v>0</v>
      </c>
      <c r="S767" s="7" t="str">
        <f t="shared" si="59"/>
        <v/>
      </c>
      <c r="T767" s="7" t="str">
        <f t="shared" si="59"/>
        <v/>
      </c>
    </row>
    <row r="768" spans="1:20" ht="15.95" hidden="1" customHeight="1">
      <c r="A768" s="239" t="s">
        <v>1912</v>
      </c>
      <c r="B768" s="105"/>
      <c r="C768" s="108"/>
      <c r="D768" s="108"/>
      <c r="E768" s="109"/>
      <c r="F768" s="109"/>
      <c r="G768" s="195">
        <f>VLOOKUP(E768,別表３!$B$9:$I$14,6,FALSE)</f>
        <v>0</v>
      </c>
      <c r="H768" s="195">
        <f>VLOOKUP($F768,別表３!$B$9:$I$14,6,FALSE)</f>
        <v>0</v>
      </c>
      <c r="I768" s="195">
        <f>VLOOKUP($F768,別表３!$B$9:$I$14,6,FALSE)</f>
        <v>0</v>
      </c>
      <c r="J768" s="195">
        <f>IF(F768=5,別表２!$E$2,0)</f>
        <v>0</v>
      </c>
      <c r="K768" s="195">
        <f>VLOOKUP($F768,別表３!$B$9:$I$14,4,FALSE)</f>
        <v>0</v>
      </c>
      <c r="L768" s="240" t="str">
        <f>IF(F768="","",VLOOKUP(F768,別表３!$B$9:$D$14,3,FALSE))</f>
        <v/>
      </c>
      <c r="M768" s="98"/>
      <c r="N768" s="98"/>
      <c r="O768" s="241">
        <f t="shared" si="68"/>
        <v>0</v>
      </c>
      <c r="P768" s="7">
        <f t="shared" si="69"/>
        <v>0</v>
      </c>
      <c r="Q768" s="7">
        <f t="shared" si="66"/>
        <v>0</v>
      </c>
      <c r="R768" s="7">
        <f t="shared" si="67"/>
        <v>0</v>
      </c>
      <c r="S768" s="7" t="str">
        <f t="shared" ref="S768:T784" si="70">IF(E768="","",VLOOKUP(E768,$U$53:$V$58,2,FALSE))</f>
        <v/>
      </c>
      <c r="T768" s="7" t="str">
        <f t="shared" si="70"/>
        <v/>
      </c>
    </row>
    <row r="769" spans="1:20" ht="15.95" hidden="1" customHeight="1">
      <c r="A769" s="239" t="s">
        <v>1913</v>
      </c>
      <c r="B769" s="105"/>
      <c r="C769" s="108"/>
      <c r="D769" s="108"/>
      <c r="E769" s="109"/>
      <c r="F769" s="109"/>
      <c r="G769" s="195">
        <f>VLOOKUP(E769,別表３!$B$9:$I$14,6,FALSE)</f>
        <v>0</v>
      </c>
      <c r="H769" s="195">
        <f>VLOOKUP($F769,別表３!$B$9:$I$14,6,FALSE)</f>
        <v>0</v>
      </c>
      <c r="I769" s="195">
        <f>VLOOKUP($F769,別表３!$B$9:$I$14,6,FALSE)</f>
        <v>0</v>
      </c>
      <c r="J769" s="195">
        <f>IF(F769=5,別表２!$E$2,0)</f>
        <v>0</v>
      </c>
      <c r="K769" s="195">
        <f>VLOOKUP($F769,別表３!$B$9:$I$14,4,FALSE)</f>
        <v>0</v>
      </c>
      <c r="L769" s="240" t="str">
        <f>IF(F769="","",VLOOKUP(F769,別表３!$B$9:$D$14,3,FALSE))</f>
        <v/>
      </c>
      <c r="M769" s="98"/>
      <c r="N769" s="98"/>
      <c r="O769" s="241">
        <f t="shared" si="68"/>
        <v>0</v>
      </c>
      <c r="P769" s="7">
        <f t="shared" si="69"/>
        <v>0</v>
      </c>
      <c r="Q769" s="7">
        <f t="shared" si="66"/>
        <v>0</v>
      </c>
      <c r="R769" s="7">
        <f t="shared" si="67"/>
        <v>0</v>
      </c>
      <c r="S769" s="7" t="str">
        <f t="shared" si="70"/>
        <v/>
      </c>
      <c r="T769" s="7" t="str">
        <f t="shared" si="70"/>
        <v/>
      </c>
    </row>
    <row r="770" spans="1:20" ht="15.95" hidden="1" customHeight="1">
      <c r="A770" s="239" t="s">
        <v>1914</v>
      </c>
      <c r="B770" s="105"/>
      <c r="C770" s="109"/>
      <c r="D770" s="109"/>
      <c r="E770" s="109"/>
      <c r="F770" s="109"/>
      <c r="G770" s="195">
        <f>VLOOKUP(E770,別表３!$B$9:$I$14,6,FALSE)</f>
        <v>0</v>
      </c>
      <c r="H770" s="195">
        <f>VLOOKUP($F770,別表３!$B$9:$I$14,6,FALSE)</f>
        <v>0</v>
      </c>
      <c r="I770" s="195">
        <f>VLOOKUP($F770,別表３!$B$9:$I$14,6,FALSE)</f>
        <v>0</v>
      </c>
      <c r="J770" s="195">
        <f>IF(F770=5,別表２!$E$2,0)</f>
        <v>0</v>
      </c>
      <c r="K770" s="195">
        <f>VLOOKUP($F770,別表３!$B$9:$I$14,4,FALSE)</f>
        <v>0</v>
      </c>
      <c r="L770" s="240" t="str">
        <f>IF(F770="","",VLOOKUP(F770,別表３!$B$9:$D$14,3,FALSE))</f>
        <v/>
      </c>
      <c r="M770" s="98"/>
      <c r="N770" s="98"/>
      <c r="O770" s="241">
        <f t="shared" si="68"/>
        <v>0</v>
      </c>
      <c r="P770" s="7">
        <f t="shared" si="69"/>
        <v>0</v>
      </c>
      <c r="Q770" s="7">
        <f t="shared" si="66"/>
        <v>0</v>
      </c>
      <c r="R770" s="7">
        <f t="shared" si="67"/>
        <v>0</v>
      </c>
      <c r="S770" s="7" t="str">
        <f t="shared" si="70"/>
        <v/>
      </c>
      <c r="T770" s="7" t="str">
        <f t="shared" si="70"/>
        <v/>
      </c>
    </row>
    <row r="771" spans="1:20" ht="15.95" hidden="1" customHeight="1">
      <c r="A771" s="239" t="s">
        <v>1915</v>
      </c>
      <c r="B771" s="105"/>
      <c r="C771" s="109"/>
      <c r="D771" s="109"/>
      <c r="E771" s="109"/>
      <c r="F771" s="109"/>
      <c r="G771" s="195">
        <f>VLOOKUP(E771,別表３!$B$9:$I$14,6,FALSE)</f>
        <v>0</v>
      </c>
      <c r="H771" s="195">
        <f>VLOOKUP($F771,別表３!$B$9:$I$14,6,FALSE)</f>
        <v>0</v>
      </c>
      <c r="I771" s="195">
        <f>VLOOKUP($F771,別表３!$B$9:$I$14,6,FALSE)</f>
        <v>0</v>
      </c>
      <c r="J771" s="195">
        <f>IF(F771=5,別表２!$E$2,0)</f>
        <v>0</v>
      </c>
      <c r="K771" s="195">
        <f>VLOOKUP($F771,別表３!$B$9:$I$14,4,FALSE)</f>
        <v>0</v>
      </c>
      <c r="L771" s="240" t="str">
        <f>IF(F771="","",VLOOKUP(F771,別表３!$B$9:$D$14,3,FALSE))</f>
        <v/>
      </c>
      <c r="M771" s="98"/>
      <c r="N771" s="98"/>
      <c r="O771" s="241">
        <f t="shared" si="68"/>
        <v>0</v>
      </c>
      <c r="P771" s="7">
        <f t="shared" si="69"/>
        <v>0</v>
      </c>
      <c r="Q771" s="7">
        <f t="shared" si="66"/>
        <v>0</v>
      </c>
      <c r="R771" s="7">
        <f t="shared" si="67"/>
        <v>0</v>
      </c>
      <c r="S771" s="7" t="str">
        <f t="shared" si="70"/>
        <v/>
      </c>
      <c r="T771" s="7" t="str">
        <f t="shared" si="70"/>
        <v/>
      </c>
    </row>
    <row r="772" spans="1:20" ht="15.95" hidden="1" customHeight="1">
      <c r="A772" s="239" t="s">
        <v>1916</v>
      </c>
      <c r="B772" s="105"/>
      <c r="C772" s="109"/>
      <c r="D772" s="109"/>
      <c r="E772" s="109"/>
      <c r="F772" s="109"/>
      <c r="G772" s="195">
        <f>VLOOKUP(E772,別表３!$B$9:$I$14,6,FALSE)</f>
        <v>0</v>
      </c>
      <c r="H772" s="195">
        <f>VLOOKUP($F772,別表３!$B$9:$I$14,6,FALSE)</f>
        <v>0</v>
      </c>
      <c r="I772" s="195">
        <f>VLOOKUP($F772,別表３!$B$9:$I$14,6,FALSE)</f>
        <v>0</v>
      </c>
      <c r="J772" s="195">
        <f>IF(F772=5,別表２!$E$2,0)</f>
        <v>0</v>
      </c>
      <c r="K772" s="195">
        <f>VLOOKUP($F772,別表３!$B$9:$I$14,4,FALSE)</f>
        <v>0</v>
      </c>
      <c r="L772" s="240" t="str">
        <f>IF(F772="","",VLOOKUP(F772,別表３!$B$9:$D$14,3,FALSE))</f>
        <v/>
      </c>
      <c r="M772" s="98"/>
      <c r="N772" s="98"/>
      <c r="O772" s="241">
        <f t="shared" si="68"/>
        <v>0</v>
      </c>
      <c r="P772" s="7">
        <f t="shared" si="69"/>
        <v>0</v>
      </c>
      <c r="Q772" s="7">
        <f t="shared" si="66"/>
        <v>0</v>
      </c>
      <c r="R772" s="7">
        <f t="shared" si="67"/>
        <v>0</v>
      </c>
      <c r="S772" s="7" t="str">
        <f t="shared" si="70"/>
        <v/>
      </c>
      <c r="T772" s="7" t="str">
        <f t="shared" si="70"/>
        <v/>
      </c>
    </row>
    <row r="773" spans="1:20" ht="15.95" hidden="1" customHeight="1">
      <c r="A773" s="239" t="s">
        <v>1917</v>
      </c>
      <c r="B773" s="105"/>
      <c r="C773" s="109"/>
      <c r="D773" s="109"/>
      <c r="E773" s="109"/>
      <c r="F773" s="109"/>
      <c r="G773" s="195">
        <f>VLOOKUP(E773,別表３!$B$9:$I$14,6,FALSE)</f>
        <v>0</v>
      </c>
      <c r="H773" s="195">
        <f>VLOOKUP($F773,別表３!$B$9:$I$14,6,FALSE)</f>
        <v>0</v>
      </c>
      <c r="I773" s="195">
        <f>VLOOKUP($F773,別表３!$B$9:$I$14,6,FALSE)</f>
        <v>0</v>
      </c>
      <c r="J773" s="195">
        <f>IF(F773=5,別表２!$E$2,0)</f>
        <v>0</v>
      </c>
      <c r="K773" s="195">
        <f>VLOOKUP($F773,別表３!$B$9:$I$14,4,FALSE)</f>
        <v>0</v>
      </c>
      <c r="L773" s="240" t="str">
        <f>IF(F773="","",VLOOKUP(F773,別表３!$B$9:$D$14,3,FALSE))</f>
        <v/>
      </c>
      <c r="M773" s="98"/>
      <c r="N773" s="98"/>
      <c r="O773" s="241">
        <f t="shared" si="68"/>
        <v>0</v>
      </c>
      <c r="P773" s="7">
        <f t="shared" si="69"/>
        <v>0</v>
      </c>
      <c r="Q773" s="7">
        <f t="shared" si="66"/>
        <v>0</v>
      </c>
      <c r="R773" s="7">
        <f t="shared" si="67"/>
        <v>0</v>
      </c>
      <c r="S773" s="7" t="str">
        <f t="shared" si="70"/>
        <v/>
      </c>
      <c r="T773" s="7" t="str">
        <f t="shared" si="70"/>
        <v/>
      </c>
    </row>
    <row r="774" spans="1:20" ht="15.95" hidden="1" customHeight="1">
      <c r="A774" s="239" t="s">
        <v>1918</v>
      </c>
      <c r="B774" s="105"/>
      <c r="C774" s="109"/>
      <c r="D774" s="109"/>
      <c r="E774" s="109"/>
      <c r="F774" s="109"/>
      <c r="G774" s="195">
        <f>VLOOKUP(E774,別表３!$B$9:$I$14,6,FALSE)</f>
        <v>0</v>
      </c>
      <c r="H774" s="195">
        <f>VLOOKUP($F774,別表３!$B$9:$I$14,6,FALSE)</f>
        <v>0</v>
      </c>
      <c r="I774" s="195">
        <f>VLOOKUP($F774,別表３!$B$9:$I$14,6,FALSE)</f>
        <v>0</v>
      </c>
      <c r="J774" s="195">
        <f>IF(F774=5,別表２!$E$2,0)</f>
        <v>0</v>
      </c>
      <c r="K774" s="195">
        <f>VLOOKUP($F774,別表３!$B$9:$I$14,4,FALSE)</f>
        <v>0</v>
      </c>
      <c r="L774" s="240" t="str">
        <f>IF(F774="","",VLOOKUP(F774,別表３!$B$9:$D$14,3,FALSE))</f>
        <v/>
      </c>
      <c r="M774" s="98"/>
      <c r="N774" s="98"/>
      <c r="O774" s="241">
        <f t="shared" si="68"/>
        <v>0</v>
      </c>
      <c r="P774" s="7">
        <f t="shared" si="69"/>
        <v>0</v>
      </c>
      <c r="Q774" s="7">
        <f t="shared" si="66"/>
        <v>0</v>
      </c>
      <c r="R774" s="7">
        <f t="shared" si="67"/>
        <v>0</v>
      </c>
      <c r="S774" s="7" t="str">
        <f t="shared" si="70"/>
        <v/>
      </c>
      <c r="T774" s="7" t="str">
        <f t="shared" si="70"/>
        <v/>
      </c>
    </row>
    <row r="775" spans="1:20" ht="15.95" hidden="1" customHeight="1">
      <c r="A775" s="239" t="s">
        <v>1919</v>
      </c>
      <c r="B775" s="105"/>
      <c r="C775" s="108"/>
      <c r="D775" s="108"/>
      <c r="E775" s="109"/>
      <c r="F775" s="109"/>
      <c r="G775" s="195">
        <f>VLOOKUP(E775,別表３!$B$9:$I$14,6,FALSE)</f>
        <v>0</v>
      </c>
      <c r="H775" s="195">
        <f>VLOOKUP($F775,別表３!$B$9:$I$14,6,FALSE)</f>
        <v>0</v>
      </c>
      <c r="I775" s="195">
        <f>VLOOKUP($F775,別表３!$B$9:$I$14,6,FALSE)</f>
        <v>0</v>
      </c>
      <c r="J775" s="195">
        <f>IF(F775=5,別表２!$E$2,0)</f>
        <v>0</v>
      </c>
      <c r="K775" s="195">
        <f>VLOOKUP($F775,別表３!$B$9:$I$14,4,FALSE)</f>
        <v>0</v>
      </c>
      <c r="L775" s="240" t="str">
        <f>IF(F775="","",VLOOKUP(F775,別表３!$B$9:$D$14,3,FALSE))</f>
        <v/>
      </c>
      <c r="M775" s="98"/>
      <c r="N775" s="98"/>
      <c r="O775" s="241">
        <f t="shared" si="68"/>
        <v>0</v>
      </c>
      <c r="P775" s="7">
        <f t="shared" si="69"/>
        <v>0</v>
      </c>
      <c r="Q775" s="7">
        <f t="shared" si="66"/>
        <v>0</v>
      </c>
      <c r="R775" s="7">
        <f t="shared" si="67"/>
        <v>0</v>
      </c>
      <c r="S775" s="7" t="str">
        <f t="shared" si="70"/>
        <v/>
      </c>
      <c r="T775" s="7" t="str">
        <f t="shared" si="70"/>
        <v/>
      </c>
    </row>
    <row r="776" spans="1:20" ht="15.95" hidden="1" customHeight="1">
      <c r="A776" s="239" t="s">
        <v>1920</v>
      </c>
      <c r="B776" s="105"/>
      <c r="C776" s="108"/>
      <c r="D776" s="108"/>
      <c r="E776" s="109"/>
      <c r="F776" s="109"/>
      <c r="G776" s="195">
        <f>VLOOKUP(E776,別表３!$B$9:$I$14,6,FALSE)</f>
        <v>0</v>
      </c>
      <c r="H776" s="195">
        <f>VLOOKUP($F776,別表３!$B$9:$I$14,6,FALSE)</f>
        <v>0</v>
      </c>
      <c r="I776" s="195">
        <f>VLOOKUP($F776,別表３!$B$9:$I$14,6,FALSE)</f>
        <v>0</v>
      </c>
      <c r="J776" s="195">
        <f>IF(F776=5,別表２!$E$2,0)</f>
        <v>0</v>
      </c>
      <c r="K776" s="195">
        <f>VLOOKUP($F776,別表３!$B$9:$I$14,4,FALSE)</f>
        <v>0</v>
      </c>
      <c r="L776" s="240" t="str">
        <f>IF(F776="","",VLOOKUP(F776,別表３!$B$9:$D$14,3,FALSE))</f>
        <v/>
      </c>
      <c r="M776" s="98"/>
      <c r="N776" s="98"/>
      <c r="O776" s="241">
        <f t="shared" si="68"/>
        <v>0</v>
      </c>
      <c r="P776" s="7">
        <f t="shared" si="69"/>
        <v>0</v>
      </c>
      <c r="Q776" s="7">
        <f t="shared" si="66"/>
        <v>0</v>
      </c>
      <c r="R776" s="7">
        <f t="shared" si="67"/>
        <v>0</v>
      </c>
      <c r="S776" s="7" t="str">
        <f t="shared" si="70"/>
        <v/>
      </c>
      <c r="T776" s="7" t="str">
        <f t="shared" si="70"/>
        <v/>
      </c>
    </row>
    <row r="777" spans="1:20" ht="15.95" hidden="1" customHeight="1">
      <c r="A777" s="239" t="s">
        <v>1921</v>
      </c>
      <c r="B777" s="105"/>
      <c r="C777" s="108"/>
      <c r="D777" s="108"/>
      <c r="E777" s="109"/>
      <c r="F777" s="109"/>
      <c r="G777" s="195">
        <f>VLOOKUP(E777,別表３!$B$9:$I$14,6,FALSE)</f>
        <v>0</v>
      </c>
      <c r="H777" s="195">
        <f>VLOOKUP($F777,別表３!$B$9:$I$14,6,FALSE)</f>
        <v>0</v>
      </c>
      <c r="I777" s="195">
        <f>VLOOKUP($F777,別表３!$B$9:$I$14,6,FALSE)</f>
        <v>0</v>
      </c>
      <c r="J777" s="195">
        <f>IF(F777=5,別表２!$E$2,0)</f>
        <v>0</v>
      </c>
      <c r="K777" s="195">
        <f>VLOOKUP($F777,別表３!$B$9:$I$14,4,FALSE)</f>
        <v>0</v>
      </c>
      <c r="L777" s="240" t="str">
        <f>IF(F777="","",VLOOKUP(F777,別表３!$B$9:$D$14,3,FALSE))</f>
        <v/>
      </c>
      <c r="M777" s="98"/>
      <c r="N777" s="98"/>
      <c r="O777" s="241">
        <f t="shared" si="68"/>
        <v>0</v>
      </c>
      <c r="P777" s="7">
        <f t="shared" si="69"/>
        <v>0</v>
      </c>
      <c r="Q777" s="7">
        <f t="shared" si="66"/>
        <v>0</v>
      </c>
      <c r="R777" s="7">
        <f t="shared" si="67"/>
        <v>0</v>
      </c>
      <c r="S777" s="7" t="str">
        <f t="shared" si="70"/>
        <v/>
      </c>
      <c r="T777" s="7" t="str">
        <f t="shared" si="70"/>
        <v/>
      </c>
    </row>
    <row r="778" spans="1:20" ht="15.95" hidden="1" customHeight="1">
      <c r="A778" s="239" t="s">
        <v>1922</v>
      </c>
      <c r="B778" s="105"/>
      <c r="C778" s="108"/>
      <c r="D778" s="108"/>
      <c r="E778" s="109"/>
      <c r="F778" s="109"/>
      <c r="G778" s="195">
        <f>VLOOKUP(E778,別表３!$B$9:$I$14,6,FALSE)</f>
        <v>0</v>
      </c>
      <c r="H778" s="195">
        <f>VLOOKUP($F778,別表３!$B$9:$I$14,6,FALSE)</f>
        <v>0</v>
      </c>
      <c r="I778" s="195">
        <f>VLOOKUP($F778,別表３!$B$9:$I$14,6,FALSE)</f>
        <v>0</v>
      </c>
      <c r="J778" s="195">
        <f>IF(F778=5,別表２!$E$2,0)</f>
        <v>0</v>
      </c>
      <c r="K778" s="195">
        <f>VLOOKUP($F778,別表３!$B$9:$I$14,4,FALSE)</f>
        <v>0</v>
      </c>
      <c r="L778" s="240" t="str">
        <f>IF(F778="","",VLOOKUP(F778,別表３!$B$9:$D$14,3,FALSE))</f>
        <v/>
      </c>
      <c r="M778" s="98"/>
      <c r="N778" s="98"/>
      <c r="O778" s="241">
        <f t="shared" si="68"/>
        <v>0</v>
      </c>
      <c r="P778" s="7">
        <f t="shared" si="69"/>
        <v>0</v>
      </c>
      <c r="Q778" s="7">
        <f t="shared" si="66"/>
        <v>0</v>
      </c>
      <c r="R778" s="7">
        <f t="shared" si="67"/>
        <v>0</v>
      </c>
      <c r="S778" s="7" t="str">
        <f t="shared" si="70"/>
        <v/>
      </c>
      <c r="T778" s="7" t="str">
        <f t="shared" si="70"/>
        <v/>
      </c>
    </row>
    <row r="779" spans="1:20" ht="15.95" hidden="1" customHeight="1">
      <c r="A779" s="239" t="s">
        <v>1923</v>
      </c>
      <c r="B779" s="105"/>
      <c r="C779" s="108"/>
      <c r="D779" s="108"/>
      <c r="E779" s="109"/>
      <c r="F779" s="109"/>
      <c r="G779" s="195">
        <f>VLOOKUP(E779,別表３!$B$9:$I$14,6,FALSE)</f>
        <v>0</v>
      </c>
      <c r="H779" s="195">
        <f>VLOOKUP($F779,別表３!$B$9:$I$14,6,FALSE)</f>
        <v>0</v>
      </c>
      <c r="I779" s="195">
        <f>VLOOKUP($F779,別表３!$B$9:$I$14,6,FALSE)</f>
        <v>0</v>
      </c>
      <c r="J779" s="195">
        <f>IF(F779=5,別表２!$E$2,0)</f>
        <v>0</v>
      </c>
      <c r="K779" s="195">
        <f>VLOOKUP($F779,別表３!$B$9:$I$14,4,FALSE)</f>
        <v>0</v>
      </c>
      <c r="L779" s="240" t="str">
        <f>IF(F779="","",VLOOKUP(F779,別表３!$B$9:$D$14,3,FALSE))</f>
        <v/>
      </c>
      <c r="M779" s="98"/>
      <c r="N779" s="98"/>
      <c r="O779" s="241">
        <f t="shared" si="68"/>
        <v>0</v>
      </c>
      <c r="P779" s="7">
        <f t="shared" si="69"/>
        <v>0</v>
      </c>
      <c r="Q779" s="7">
        <f t="shared" si="66"/>
        <v>0</v>
      </c>
      <c r="R779" s="7">
        <f t="shared" si="67"/>
        <v>0</v>
      </c>
      <c r="S779" s="7" t="str">
        <f t="shared" si="70"/>
        <v/>
      </c>
      <c r="T779" s="7" t="str">
        <f t="shared" si="70"/>
        <v/>
      </c>
    </row>
    <row r="780" spans="1:20" ht="15.95" hidden="1" customHeight="1">
      <c r="A780" s="239" t="s">
        <v>1924</v>
      </c>
      <c r="B780" s="105"/>
      <c r="C780" s="108"/>
      <c r="D780" s="108"/>
      <c r="E780" s="109"/>
      <c r="F780" s="109"/>
      <c r="G780" s="195">
        <f>VLOOKUP(E780,別表３!$B$9:$I$14,6,FALSE)</f>
        <v>0</v>
      </c>
      <c r="H780" s="195">
        <f>VLOOKUP($F780,別表３!$B$9:$I$14,6,FALSE)</f>
        <v>0</v>
      </c>
      <c r="I780" s="195">
        <f>VLOOKUP($F780,別表３!$B$9:$I$14,6,FALSE)</f>
        <v>0</v>
      </c>
      <c r="J780" s="195">
        <f>IF(F780=5,別表２!$E$2,0)</f>
        <v>0</v>
      </c>
      <c r="K780" s="195">
        <f>VLOOKUP($F780,別表３!$B$9:$I$14,4,FALSE)</f>
        <v>0</v>
      </c>
      <c r="L780" s="240" t="str">
        <f>IF(F780="","",VLOOKUP(F780,別表３!$B$9:$D$14,3,FALSE))</f>
        <v/>
      </c>
      <c r="M780" s="98"/>
      <c r="N780" s="98"/>
      <c r="O780" s="241">
        <f t="shared" si="68"/>
        <v>0</v>
      </c>
      <c r="P780" s="7">
        <f t="shared" si="69"/>
        <v>0</v>
      </c>
      <c r="Q780" s="7">
        <f t="shared" si="66"/>
        <v>0</v>
      </c>
      <c r="R780" s="7">
        <f t="shared" si="67"/>
        <v>0</v>
      </c>
      <c r="S780" s="7" t="str">
        <f t="shared" si="70"/>
        <v/>
      </c>
      <c r="T780" s="7" t="str">
        <f t="shared" si="70"/>
        <v/>
      </c>
    </row>
    <row r="781" spans="1:20" ht="15.95" hidden="1" customHeight="1">
      <c r="A781" s="239" t="s">
        <v>1925</v>
      </c>
      <c r="B781" s="105"/>
      <c r="C781" s="108"/>
      <c r="D781" s="108"/>
      <c r="E781" s="109"/>
      <c r="F781" s="109"/>
      <c r="G781" s="195">
        <f>VLOOKUP(E781,別表３!$B$9:$I$14,6,FALSE)</f>
        <v>0</v>
      </c>
      <c r="H781" s="195">
        <f>VLOOKUP($F781,別表３!$B$9:$I$14,6,FALSE)</f>
        <v>0</v>
      </c>
      <c r="I781" s="195">
        <f>VLOOKUP($F781,別表３!$B$9:$I$14,6,FALSE)</f>
        <v>0</v>
      </c>
      <c r="J781" s="195">
        <f>IF(F781=5,別表２!$E$2,0)</f>
        <v>0</v>
      </c>
      <c r="K781" s="195">
        <f>VLOOKUP($F781,別表３!$B$9:$I$14,4,FALSE)</f>
        <v>0</v>
      </c>
      <c r="L781" s="240" t="str">
        <f>IF(F781="","",VLOOKUP(F781,別表３!$B$9:$D$14,3,FALSE))</f>
        <v/>
      </c>
      <c r="M781" s="98"/>
      <c r="N781" s="98"/>
      <c r="O781" s="241">
        <f t="shared" si="68"/>
        <v>0</v>
      </c>
      <c r="P781" s="7">
        <f>IF(E781=5,G781,0)</f>
        <v>0</v>
      </c>
      <c r="Q781" s="7">
        <f t="shared" si="66"/>
        <v>0</v>
      </c>
      <c r="R781" s="7">
        <f t="shared" si="67"/>
        <v>0</v>
      </c>
      <c r="S781" s="7" t="str">
        <f t="shared" si="70"/>
        <v/>
      </c>
      <c r="T781" s="7" t="str">
        <f t="shared" si="70"/>
        <v/>
      </c>
    </row>
    <row r="782" spans="1:20" s="223" customFormat="1" ht="15.95" hidden="1" customHeight="1">
      <c r="A782" s="239" t="s">
        <v>1926</v>
      </c>
      <c r="B782" s="105"/>
      <c r="C782" s="108"/>
      <c r="D782" s="108"/>
      <c r="E782" s="108"/>
      <c r="F782" s="108"/>
      <c r="G782" s="195">
        <f>VLOOKUP(E782,別表３!$B$9:$I$14,6,FALSE)</f>
        <v>0</v>
      </c>
      <c r="H782" s="195">
        <f>VLOOKUP($F782,別表３!$B$9:$I$14,6,FALSE)</f>
        <v>0</v>
      </c>
      <c r="I782" s="195">
        <f>VLOOKUP($F782,別表３!$B$9:$I$14,6,FALSE)</f>
        <v>0</v>
      </c>
      <c r="J782" s="195">
        <f>IF(F782=5,別表２!$E$2,0)</f>
        <v>0</v>
      </c>
      <c r="K782" s="195">
        <f>VLOOKUP($F782,別表３!$B$9:$I$14,4,FALSE)</f>
        <v>0</v>
      </c>
      <c r="L782" s="240" t="str">
        <f>IF(F782="","",VLOOKUP(F782,別表３!$B$9:$D$14,3,FALSE))</f>
        <v/>
      </c>
      <c r="M782" s="98"/>
      <c r="N782" s="98"/>
      <c r="O782" s="241">
        <f t="shared" si="68"/>
        <v>0</v>
      </c>
      <c r="P782" s="7">
        <f t="shared" ref="P782:P783" si="71">IF(E782=5,G782,0)</f>
        <v>0</v>
      </c>
      <c r="Q782" s="7">
        <f t="shared" si="66"/>
        <v>0</v>
      </c>
      <c r="R782" s="7">
        <f t="shared" si="67"/>
        <v>0</v>
      </c>
      <c r="S782" s="7" t="str">
        <f t="shared" si="70"/>
        <v/>
      </c>
      <c r="T782" s="7" t="str">
        <f t="shared" si="70"/>
        <v/>
      </c>
    </row>
    <row r="783" spans="1:20" s="223" customFormat="1" ht="15.95" hidden="1" customHeight="1">
      <c r="A783" s="239" t="s">
        <v>1927</v>
      </c>
      <c r="B783" s="105"/>
      <c r="C783" s="108"/>
      <c r="D783" s="108"/>
      <c r="E783" s="108"/>
      <c r="F783" s="108"/>
      <c r="G783" s="195">
        <f>VLOOKUP(E783,別表３!$B$9:$I$14,6,FALSE)</f>
        <v>0</v>
      </c>
      <c r="H783" s="195">
        <f>VLOOKUP($F783,別表３!$B$9:$I$14,6,FALSE)</f>
        <v>0</v>
      </c>
      <c r="I783" s="195">
        <f>VLOOKUP($F783,別表３!$B$9:$I$14,6,FALSE)</f>
        <v>0</v>
      </c>
      <c r="J783" s="195">
        <f>IF(F783=5,別表２!$E$2,0)</f>
        <v>0</v>
      </c>
      <c r="K783" s="195">
        <f>VLOOKUP($F783,別表３!$B$9:$I$14,4,FALSE)</f>
        <v>0</v>
      </c>
      <c r="L783" s="240" t="str">
        <f>IF(F783="","",VLOOKUP(F783,別表３!$B$9:$D$14,3,FALSE))</f>
        <v/>
      </c>
      <c r="M783" s="98"/>
      <c r="N783" s="98"/>
      <c r="O783" s="241">
        <f t="shared" si="68"/>
        <v>0</v>
      </c>
      <c r="P783" s="7">
        <f t="shared" si="71"/>
        <v>0</v>
      </c>
      <c r="Q783" s="7">
        <f t="shared" si="66"/>
        <v>0</v>
      </c>
      <c r="R783" s="7">
        <f t="shared" si="67"/>
        <v>0</v>
      </c>
      <c r="S783" s="7" t="str">
        <f t="shared" si="70"/>
        <v/>
      </c>
      <c r="T783" s="7" t="str">
        <f t="shared" si="70"/>
        <v/>
      </c>
    </row>
    <row r="784" spans="1:20" ht="15.95" hidden="1" customHeight="1" thickBot="1">
      <c r="A784" s="239" t="s">
        <v>1928</v>
      </c>
      <c r="B784" s="111"/>
      <c r="C784" s="109"/>
      <c r="D784" s="109"/>
      <c r="E784" s="109"/>
      <c r="F784" s="109"/>
      <c r="G784" s="195">
        <f>VLOOKUP(E784,別表３!$B$9:$I$14,6,FALSE)</f>
        <v>0</v>
      </c>
      <c r="H784" s="195">
        <f>VLOOKUP($F784,別表３!$B$9:$I$14,6,FALSE)</f>
        <v>0</v>
      </c>
      <c r="I784" s="195">
        <f>VLOOKUP($F784,別表３!$B$9:$I$14,6,FALSE)</f>
        <v>0</v>
      </c>
      <c r="J784" s="195">
        <f>IF(F784=5,別表２!$E$2,0)</f>
        <v>0</v>
      </c>
      <c r="K784" s="195">
        <f>VLOOKUP($F784,別表３!$B$9:$I$14,4,FALSE)</f>
        <v>0</v>
      </c>
      <c r="L784" s="240" t="str">
        <f>IF(F784="","",VLOOKUP(F784,別表３!$B$9:$D$14,3,FALSE))</f>
        <v/>
      </c>
      <c r="M784" s="98"/>
      <c r="N784" s="98"/>
      <c r="O784" s="241">
        <f t="shared" si="5"/>
        <v>0</v>
      </c>
      <c r="P784" s="7">
        <f t="shared" si="6"/>
        <v>0</v>
      </c>
      <c r="Q784" s="7">
        <f t="shared" si="7"/>
        <v>0</v>
      </c>
      <c r="R784" s="7">
        <f t="shared" si="8"/>
        <v>0</v>
      </c>
      <c r="S784" s="7" t="str">
        <f t="shared" si="70"/>
        <v/>
      </c>
      <c r="T784" s="7" t="str">
        <f t="shared" si="70"/>
        <v/>
      </c>
    </row>
    <row r="785" spans="1:18" ht="15.95" customHeight="1" thickBot="1">
      <c r="A785" s="247"/>
      <c r="B785" s="248"/>
      <c r="C785" s="249"/>
      <c r="D785" s="249"/>
      <c r="E785" s="249"/>
      <c r="F785" s="250" t="s">
        <v>366</v>
      </c>
      <c r="G785" s="208">
        <f>SUM(G54:G784)</f>
        <v>0</v>
      </c>
      <c r="H785" s="208">
        <f>SUM(H54:H784)</f>
        <v>0</v>
      </c>
      <c r="I785" s="208">
        <f>SUM(I54:I784)</f>
        <v>0</v>
      </c>
      <c r="J785" s="208">
        <f>SUM(J54:J784)</f>
        <v>0</v>
      </c>
      <c r="K785" s="251">
        <f>O785-SUM(G785:I785)</f>
        <v>0</v>
      </c>
      <c r="L785" s="251"/>
      <c r="M785" s="251"/>
      <c r="N785" s="251"/>
      <c r="O785" s="252">
        <f>SUM(O54:O784)</f>
        <v>0</v>
      </c>
      <c r="P785" s="7">
        <f>SUM(P54:P784)</f>
        <v>0</v>
      </c>
      <c r="Q785" s="7">
        <f>SUM(Q54:Q784)</f>
        <v>0</v>
      </c>
      <c r="R785" s="7">
        <f>SUM(R54:R784)</f>
        <v>0</v>
      </c>
    </row>
  </sheetData>
  <sheetProtection algorithmName="SHA-512" hashValue="dhXwKbdOHTtbDmnAZVKZSzBBjixBoc/OhnHnUtfOvzcVvEMWK6aikaI8g9SrYhC+9BQ/0Zp6+sEWbpuzqqhVuQ==" saltValue="vx5h9CJNoCVUQRIkvH2DYw==" spinCount="100000" sheet="1" objects="1" scenarios="1"/>
  <mergeCells count="95">
    <mergeCell ref="E34:F34"/>
    <mergeCell ref="A12:A13"/>
    <mergeCell ref="B12:B13"/>
    <mergeCell ref="E32:F32"/>
    <mergeCell ref="A22:A23"/>
    <mergeCell ref="A14:A15"/>
    <mergeCell ref="A4:B4"/>
    <mergeCell ref="C4:D4"/>
    <mergeCell ref="E33:F33"/>
    <mergeCell ref="A5:B5"/>
    <mergeCell ref="C5:D5"/>
    <mergeCell ref="E4:F4"/>
    <mergeCell ref="E5:F5"/>
    <mergeCell ref="A6:B6"/>
    <mergeCell ref="C12:E12"/>
    <mergeCell ref="F12:G12"/>
    <mergeCell ref="C6:D6"/>
    <mergeCell ref="E30:F30"/>
    <mergeCell ref="E6:F6"/>
    <mergeCell ref="D1:E2"/>
    <mergeCell ref="H1:I2"/>
    <mergeCell ref="I20:J20"/>
    <mergeCell ref="I21:J21"/>
    <mergeCell ref="I14:J14"/>
    <mergeCell ref="I15:J15"/>
    <mergeCell ref="I16:J16"/>
    <mergeCell ref="I17:J17"/>
    <mergeCell ref="H6:O7"/>
    <mergeCell ref="L1:M1"/>
    <mergeCell ref="I27:J27"/>
    <mergeCell ref="H12:H13"/>
    <mergeCell ref="I28:J28"/>
    <mergeCell ref="L2:M2"/>
    <mergeCell ref="G4:G5"/>
    <mergeCell ref="I26:J26"/>
    <mergeCell ref="I12:J13"/>
    <mergeCell ref="I22:J22"/>
    <mergeCell ref="I23:J23"/>
    <mergeCell ref="F1:G2"/>
    <mergeCell ref="I18:J18"/>
    <mergeCell ref="I19:J19"/>
    <mergeCell ref="I24:J24"/>
    <mergeCell ref="I25:J25"/>
    <mergeCell ref="H30:I30"/>
    <mergeCell ref="E31:F31"/>
    <mergeCell ref="H31:I31"/>
    <mergeCell ref="H41:I41"/>
    <mergeCell ref="E35:F35"/>
    <mergeCell ref="E36:F36"/>
    <mergeCell ref="B38:F46"/>
    <mergeCell ref="H43:I43"/>
    <mergeCell ref="H44:I44"/>
    <mergeCell ref="H45:I45"/>
    <mergeCell ref="H33:I33"/>
    <mergeCell ref="H34:I34"/>
    <mergeCell ref="H35:I35"/>
    <mergeCell ref="H32:I32"/>
    <mergeCell ref="H37:I37"/>
    <mergeCell ref="H36:I36"/>
    <mergeCell ref="A52:A53"/>
    <mergeCell ref="B52:B53"/>
    <mergeCell ref="C52:C53"/>
    <mergeCell ref="D52:D53"/>
    <mergeCell ref="E52:E53"/>
    <mergeCell ref="F52:F53"/>
    <mergeCell ref="H47:I47"/>
    <mergeCell ref="J39:J40"/>
    <mergeCell ref="L39:N40"/>
    <mergeCell ref="O52:O53"/>
    <mergeCell ref="L43:N43"/>
    <mergeCell ref="L44:N44"/>
    <mergeCell ref="L45:N45"/>
    <mergeCell ref="L47:N47"/>
    <mergeCell ref="L41:N41"/>
    <mergeCell ref="L48:M48"/>
    <mergeCell ref="L42:N42"/>
    <mergeCell ref="L46:N46"/>
    <mergeCell ref="H42:I42"/>
    <mergeCell ref="H46:I46"/>
    <mergeCell ref="H39:I40"/>
    <mergeCell ref="K30:L30"/>
    <mergeCell ref="K31:L31"/>
    <mergeCell ref="K32:L32"/>
    <mergeCell ref="K33:L33"/>
    <mergeCell ref="K34:L34"/>
    <mergeCell ref="K35:L35"/>
    <mergeCell ref="K36:L36"/>
    <mergeCell ref="K37:L37"/>
    <mergeCell ref="M31:O31"/>
    <mergeCell ref="M32:O32"/>
    <mergeCell ref="M33:O33"/>
    <mergeCell ref="M34:O34"/>
    <mergeCell ref="M35:O35"/>
    <mergeCell ref="M36:O36"/>
    <mergeCell ref="M37:O37"/>
  </mergeCells>
  <phoneticPr fontId="1"/>
  <dataValidations disablePrompts="1" count="1">
    <dataValidation type="list" allowBlank="1" showInputMessage="1" showErrorMessage="1" sqref="F1:G2" xr:uid="{00000000-0002-0000-0B00-000000000000}">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headerFooter>
    <oddHeader>&amp;R&amp;G</oddHeader>
  </headerFooter>
  <rowBreaks count="1" manualBreakCount="1">
    <brk id="4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44"/>
  <sheetViews>
    <sheetView view="pageBreakPreview" topLeftCell="A28" zoomScaleNormal="100" zoomScaleSheetLayoutView="100" workbookViewId="0">
      <selection activeCell="B22" sqref="B22:C22"/>
    </sheetView>
  </sheetViews>
  <sheetFormatPr defaultRowHeight="13.5"/>
  <cols>
    <col min="1" max="1" width="29.375" bestFit="1" customWidth="1"/>
    <col min="2" max="6" width="18" customWidth="1"/>
    <col min="7" max="7" width="20.375" bestFit="1" customWidth="1"/>
    <col min="10" max="10" width="52.75" bestFit="1" customWidth="1"/>
  </cols>
  <sheetData>
    <row r="1" spans="1:31">
      <c r="A1" s="1" t="s">
        <v>1931</v>
      </c>
      <c r="B1" s="7"/>
      <c r="C1" s="7"/>
      <c r="D1" s="7"/>
      <c r="E1" s="7"/>
      <c r="F1" s="56" t="s">
        <v>254</v>
      </c>
      <c r="G1" s="57" t="str">
        <f>CONCATENATE('旅行命令(依頼)伺'!C1,'旅行命令(依頼)伺'!D1)</f>
        <v>2025-350000-</v>
      </c>
      <c r="H1" s="7"/>
      <c r="I1" s="7"/>
      <c r="J1" s="7"/>
      <c r="K1" s="7"/>
      <c r="L1" s="7"/>
      <c r="M1" s="7"/>
      <c r="N1" s="7"/>
      <c r="O1" s="7"/>
      <c r="P1" s="7"/>
      <c r="Q1" s="7"/>
      <c r="R1" s="7"/>
      <c r="S1" s="7"/>
      <c r="T1" s="7"/>
      <c r="U1" s="7"/>
      <c r="V1" s="7"/>
      <c r="W1" s="7"/>
      <c r="X1" s="7"/>
      <c r="Y1" s="7"/>
      <c r="Z1" s="7"/>
      <c r="AA1" s="7"/>
      <c r="AB1" s="7"/>
      <c r="AC1" s="7"/>
      <c r="AD1" s="7"/>
      <c r="AE1" s="7"/>
    </row>
    <row r="2" spans="1:31">
      <c r="A2" s="1"/>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17.25">
      <c r="A3" s="32" t="s">
        <v>338</v>
      </c>
      <c r="B3" s="37" t="s">
        <v>341</v>
      </c>
      <c r="C3" s="33" t="s">
        <v>340</v>
      </c>
      <c r="D3" s="7"/>
      <c r="E3" s="7"/>
      <c r="F3" s="7"/>
      <c r="G3" s="7"/>
      <c r="H3" s="7"/>
      <c r="I3" s="7"/>
      <c r="J3" s="7"/>
      <c r="K3" s="7"/>
      <c r="L3" s="7"/>
      <c r="M3" s="7"/>
      <c r="N3" s="7"/>
      <c r="O3" s="7"/>
      <c r="P3" s="7"/>
      <c r="Q3" s="7"/>
      <c r="R3" s="7"/>
      <c r="S3" s="7"/>
    </row>
    <row r="4" spans="1:31" ht="17.25">
      <c r="A4" s="32"/>
      <c r="B4" s="2" t="s">
        <v>339</v>
      </c>
      <c r="C4" s="33"/>
      <c r="D4" s="7"/>
      <c r="E4" s="7"/>
      <c r="F4" s="7"/>
      <c r="G4" s="7"/>
      <c r="H4" s="7"/>
      <c r="K4" s="7"/>
      <c r="L4" s="7"/>
      <c r="M4" s="7"/>
      <c r="N4" s="7"/>
      <c r="O4" s="7"/>
      <c r="P4" s="7"/>
      <c r="Q4" s="7"/>
      <c r="R4" s="7"/>
      <c r="S4" s="7"/>
    </row>
    <row r="5" spans="1:31">
      <c r="A5" s="7"/>
      <c r="B5" s="7"/>
      <c r="C5" s="7"/>
      <c r="D5" s="7"/>
      <c r="E5" s="7"/>
      <c r="F5" s="7"/>
      <c r="G5" s="7"/>
      <c r="H5" s="7"/>
      <c r="I5" s="7" t="s">
        <v>1932</v>
      </c>
      <c r="J5" s="7" t="s">
        <v>1933</v>
      </c>
      <c r="K5" s="7"/>
      <c r="L5" s="7"/>
      <c r="M5" s="7"/>
      <c r="N5" s="7"/>
      <c r="O5" s="7"/>
      <c r="P5" s="7"/>
      <c r="Q5" s="7"/>
      <c r="R5" s="7"/>
    </row>
    <row r="6" spans="1:31">
      <c r="A6" s="30" t="s">
        <v>342</v>
      </c>
      <c r="B6" s="35" t="s">
        <v>343</v>
      </c>
      <c r="C6" s="36"/>
      <c r="D6" s="30" t="s">
        <v>344</v>
      </c>
      <c r="I6" s="7">
        <v>1</v>
      </c>
      <c r="J6" s="7" t="s">
        <v>1934</v>
      </c>
    </row>
    <row r="7" spans="1:31">
      <c r="A7" s="84" t="e">
        <f>#REF!</f>
        <v>#REF!</v>
      </c>
      <c r="B7" s="85" t="e">
        <f>#REF!</f>
        <v>#REF!</v>
      </c>
      <c r="C7" s="86"/>
      <c r="D7" s="87" t="e">
        <f>#REF!</f>
        <v>#REF!</v>
      </c>
      <c r="I7">
        <v>2</v>
      </c>
      <c r="J7" t="s">
        <v>1196</v>
      </c>
    </row>
    <row r="8" spans="1:31">
      <c r="A8" s="35" t="s">
        <v>1134</v>
      </c>
      <c r="B8" s="35" t="s">
        <v>1135</v>
      </c>
      <c r="C8" s="35" t="s">
        <v>1136</v>
      </c>
      <c r="D8" s="30" t="s">
        <v>1137</v>
      </c>
      <c r="I8">
        <v>3</v>
      </c>
      <c r="J8" t="s">
        <v>1198</v>
      </c>
    </row>
    <row r="9" spans="1:31">
      <c r="A9" s="31" t="s">
        <v>1935</v>
      </c>
      <c r="B9" s="38">
        <f>F44</f>
        <v>1792999</v>
      </c>
      <c r="C9" s="34" t="s">
        <v>1935</v>
      </c>
      <c r="D9" s="31" t="s">
        <v>1935</v>
      </c>
      <c r="I9">
        <v>4</v>
      </c>
      <c r="J9" t="s">
        <v>1200</v>
      </c>
    </row>
    <row r="10" spans="1:31">
      <c r="I10" t="s">
        <v>1936</v>
      </c>
    </row>
    <row r="11" spans="1:31">
      <c r="A11" t="s">
        <v>350</v>
      </c>
      <c r="B11" s="48">
        <v>2</v>
      </c>
      <c r="C11" t="s">
        <v>351</v>
      </c>
      <c r="J11" t="s">
        <v>1937</v>
      </c>
    </row>
    <row r="12" spans="1:31">
      <c r="A12" t="s">
        <v>1938</v>
      </c>
      <c r="B12" s="48">
        <v>525</v>
      </c>
      <c r="C12" t="s">
        <v>1939</v>
      </c>
      <c r="D12" t="s">
        <v>1936</v>
      </c>
      <c r="E12" s="48">
        <v>15</v>
      </c>
      <c r="I12">
        <v>1</v>
      </c>
      <c r="J12" s="7" t="s">
        <v>1940</v>
      </c>
      <c r="K12">
        <f>IF($B$11=1,別表２!$C$8,別表２!$C$10)</f>
        <v>107000</v>
      </c>
      <c r="L12">
        <f>IF($B$11=1,別表２!$C$9,別表２!$C$11)</f>
        <v>160500</v>
      </c>
    </row>
    <row r="13" spans="1:31">
      <c r="A13" t="s">
        <v>1941</v>
      </c>
      <c r="B13" s="48">
        <v>2</v>
      </c>
      <c r="C13" t="s">
        <v>1942</v>
      </c>
      <c r="D13" t="s">
        <v>1943</v>
      </c>
      <c r="E13" s="48">
        <v>3</v>
      </c>
      <c r="I13">
        <v>2</v>
      </c>
      <c r="J13" s="7" t="s">
        <v>1944</v>
      </c>
      <c r="K13">
        <f>IF($B$11=1,別表２!$D$8,別表２!$D$10)</f>
        <v>123000</v>
      </c>
      <c r="L13">
        <f>IF($B$11=1,別表２!$D$9,別表２!$D$11)</f>
        <v>184500</v>
      </c>
    </row>
    <row r="14" spans="1:31">
      <c r="A14" t="s">
        <v>1945</v>
      </c>
      <c r="B14" s="48">
        <v>1</v>
      </c>
      <c r="C14" t="s">
        <v>1942</v>
      </c>
      <c r="I14">
        <v>3</v>
      </c>
      <c r="J14" s="7" t="s">
        <v>1946</v>
      </c>
      <c r="K14">
        <f>IF($B$11=1,別表２!$E$8,別表２!$E$10)</f>
        <v>152000</v>
      </c>
      <c r="L14">
        <f>IF($B$11=1,別表２!$E$9,別表２!$E$11)</f>
        <v>228000</v>
      </c>
    </row>
    <row r="15" spans="1:31">
      <c r="A15" t="s">
        <v>1947</v>
      </c>
      <c r="B15" s="48">
        <v>3</v>
      </c>
      <c r="C15" t="s">
        <v>1942</v>
      </c>
      <c r="I15">
        <v>4</v>
      </c>
      <c r="J15" s="7" t="s">
        <v>1948</v>
      </c>
      <c r="K15">
        <f>IF($B$11=1,別表２!$F$8,別表２!$F$10)</f>
        <v>187000</v>
      </c>
      <c r="L15">
        <f>IF($B$11=1,別表２!$F$9,別表２!$F$11)</f>
        <v>280500</v>
      </c>
    </row>
    <row r="16" spans="1:31" ht="14.25" thickBot="1">
      <c r="A16" t="s">
        <v>1949</v>
      </c>
      <c r="B16" s="83">
        <v>300000</v>
      </c>
      <c r="C16" t="s">
        <v>1950</v>
      </c>
      <c r="D16" t="s">
        <v>1951</v>
      </c>
      <c r="E16" s="83">
        <v>100000</v>
      </c>
      <c r="F16" t="s">
        <v>1950</v>
      </c>
      <c r="I16">
        <v>5</v>
      </c>
      <c r="J16" s="7" t="s">
        <v>1952</v>
      </c>
      <c r="K16">
        <f>IF($B$11=1,別表２!$G$8,別表２!$G$10)</f>
        <v>248000</v>
      </c>
      <c r="L16">
        <f>IF($B$11=1,別表２!$G$9,別表２!$G$11)</f>
        <v>372000</v>
      </c>
    </row>
    <row r="17" spans="1:12">
      <c r="A17" s="22"/>
      <c r="B17" s="23" t="s">
        <v>356</v>
      </c>
      <c r="C17" s="23" t="s">
        <v>357</v>
      </c>
      <c r="D17" s="23" t="s">
        <v>358</v>
      </c>
      <c r="E17" s="23" t="s">
        <v>1953</v>
      </c>
      <c r="F17" s="23" t="s">
        <v>1161</v>
      </c>
      <c r="G17" s="24" t="s">
        <v>14</v>
      </c>
      <c r="I17">
        <v>7</v>
      </c>
      <c r="J17" s="7" t="s">
        <v>1954</v>
      </c>
      <c r="K17">
        <f>IF($B$11=1,別表２!$I$8,別表２!$I$10)</f>
        <v>279000</v>
      </c>
      <c r="L17">
        <f>IF($B$11=1,別表２!$I$9,別表２!$I$11)</f>
        <v>418500</v>
      </c>
    </row>
    <row r="18" spans="1:12">
      <c r="A18" s="25" t="s">
        <v>1955</v>
      </c>
      <c r="B18" s="21"/>
      <c r="C18" s="28"/>
      <c r="D18" s="28"/>
      <c r="E18" s="28"/>
      <c r="F18" s="28"/>
      <c r="G18" s="49"/>
      <c r="I18">
        <v>8</v>
      </c>
      <c r="J18" s="7" t="s">
        <v>1956</v>
      </c>
      <c r="K18">
        <f>IF($B$11=1,別表２!$J$8,別表２!$J$10)</f>
        <v>324000</v>
      </c>
      <c r="L18">
        <f>IF($B$11=1,別表２!$J$9,別表２!$J$11)</f>
        <v>486000</v>
      </c>
    </row>
    <row r="19" spans="1:12">
      <c r="A19" s="25" t="s">
        <v>1938</v>
      </c>
      <c r="B19" s="21"/>
      <c r="C19" s="28">
        <f>IF($E$12&lt;=8,IF(SUM(B13:B15)=0,VLOOKUP(E12,$I$12:$K$28,3,FALSE)/2,VLOOKUP(E12,$I$12:$K$28,3,FALSE)),0)</f>
        <v>0</v>
      </c>
      <c r="D19" s="28"/>
      <c r="E19" s="28">
        <f>IF($E$12&lt;=8,IF(SUM(B13:B15)=0,VLOOKUP(E12,$I$12:$L$28,4,FALSE)/2,VLOOKUP(E12,$I$12:$L$28,4,FALSE)),0)</f>
        <v>0</v>
      </c>
      <c r="F19" s="28">
        <f>IF(D19="",C19,IF(D19&lt;=E19,D19,E19))</f>
        <v>0</v>
      </c>
      <c r="G19" s="49"/>
      <c r="J19" s="7" t="s">
        <v>1957</v>
      </c>
    </row>
    <row r="20" spans="1:12">
      <c r="A20" s="25" t="s">
        <v>1958</v>
      </c>
      <c r="B20" s="21">
        <v>15</v>
      </c>
      <c r="C20" s="28">
        <f>IF(E12&lt;=8,IF($B$11=1,別表２!$D$2,別表２!$D$4),0)</f>
        <v>0</v>
      </c>
      <c r="D20" s="28" t="s">
        <v>361</v>
      </c>
      <c r="E20" s="28"/>
      <c r="F20" s="28">
        <f>B20*C20</f>
        <v>0</v>
      </c>
      <c r="G20" s="49"/>
      <c r="I20">
        <v>9</v>
      </c>
      <c r="J20" s="7" t="s">
        <v>1959</v>
      </c>
      <c r="K20">
        <f>IF($B$11=1,別表３!$C$17,別表３!$C$19)</f>
        <v>116000</v>
      </c>
      <c r="L20">
        <f>IF($B$11=1,別表３!$C$18,別表３!$C$20)</f>
        <v>174000</v>
      </c>
    </row>
    <row r="21" spans="1:12">
      <c r="A21" s="25" t="s">
        <v>1960</v>
      </c>
      <c r="B21" s="21">
        <v>5</v>
      </c>
      <c r="C21" s="28">
        <f>IF(E12&lt;=8,IF(B11=1,別表２!C2,別表２!C4),0)</f>
        <v>0</v>
      </c>
      <c r="D21" s="28" t="s">
        <v>361</v>
      </c>
      <c r="E21" s="28"/>
      <c r="F21" s="28">
        <f t="shared" ref="F21:F23" si="0">B21*C21</f>
        <v>0</v>
      </c>
      <c r="G21" s="49"/>
      <c r="I21">
        <v>11</v>
      </c>
      <c r="J21" s="7" t="s">
        <v>1952</v>
      </c>
      <c r="K21">
        <f>IF($B$11=1,別表３!$E$17,別表３!$E$19)</f>
        <v>220000</v>
      </c>
      <c r="L21">
        <f>IF($B$11=1,別表３!$E$18,別表３!$E$20)</f>
        <v>330000</v>
      </c>
    </row>
    <row r="22" spans="1:12">
      <c r="A22" s="25" t="s">
        <v>1961</v>
      </c>
      <c r="B22" s="21">
        <v>5</v>
      </c>
      <c r="C22" s="28">
        <f>IF(E12&lt;=8,IF($B$11=1,別表２!E2,別表２!E4),0)</f>
        <v>0</v>
      </c>
      <c r="D22" s="28" t="s">
        <v>361</v>
      </c>
      <c r="E22" s="28"/>
      <c r="F22" s="28">
        <f t="shared" si="0"/>
        <v>0</v>
      </c>
      <c r="G22" s="49"/>
      <c r="I22">
        <v>12</v>
      </c>
      <c r="J22" s="7" t="s">
        <v>1962</v>
      </c>
      <c r="K22">
        <f>IF($B$11=1,別表３!$F$17,別表３!$F$19)</f>
        <v>276000</v>
      </c>
      <c r="L22">
        <f>IF($B$11=1,別表３!$F$18,別表３!$F$20)</f>
        <v>414000</v>
      </c>
    </row>
    <row r="23" spans="1:12">
      <c r="A23" s="25" t="s">
        <v>1963</v>
      </c>
      <c r="B23" s="21"/>
      <c r="C23" s="28">
        <f>IF(E12&lt;=8,ROUNDDOWN($B$16*B13*2/3+SUM($F$20:$F$22)*B13*2/3,0),0)</f>
        <v>0</v>
      </c>
      <c r="D23" s="28" t="s">
        <v>361</v>
      </c>
      <c r="E23" s="28"/>
      <c r="F23" s="28">
        <f t="shared" si="0"/>
        <v>0</v>
      </c>
      <c r="G23" s="49"/>
      <c r="I23">
        <v>13</v>
      </c>
      <c r="J23" s="7" t="s">
        <v>1954</v>
      </c>
      <c r="K23">
        <f>IF($B$11=1,別表３!$G$17,別表３!$G$19)</f>
        <v>348000</v>
      </c>
      <c r="L23">
        <f>IF($B$11=1,別表３!$G$18,別表３!$G$20)</f>
        <v>522000</v>
      </c>
    </row>
    <row r="24" spans="1:12">
      <c r="A24" s="25" t="s">
        <v>1964</v>
      </c>
      <c r="B24" s="21"/>
      <c r="C24" s="28">
        <f>IF(E12&lt;=8,ROUNDDOWN(($B$16*B14*2/3+SUM($F$20:$F$22)*B14*2/3)/2,0),0)</f>
        <v>0</v>
      </c>
      <c r="D24" s="28" t="s">
        <v>361</v>
      </c>
      <c r="E24" s="28"/>
      <c r="F24" s="28">
        <f>C24</f>
        <v>0</v>
      </c>
      <c r="G24" s="49"/>
      <c r="I24">
        <v>14</v>
      </c>
      <c r="J24" s="7" t="s">
        <v>1965</v>
      </c>
      <c r="K24">
        <f>IF($B$11=1,別表３!$H$17,別表３!$H$19)</f>
        <v>428000</v>
      </c>
      <c r="L24">
        <f>IF($B$11=1,別表３!$H$18,別表３!$H$20)</f>
        <v>642000</v>
      </c>
    </row>
    <row r="25" spans="1:12">
      <c r="A25" s="25" t="s">
        <v>1966</v>
      </c>
      <c r="B25" s="21"/>
      <c r="C25" s="28">
        <f>IF(E12&lt;=8,ROUNDDOWN(($E$16*B15*2/3+SUM($F$20:$F$22)*B15*2/3)/3,0)+IF(B15&gt;=3,(B16-E16)*(B15-2)/2),0)</f>
        <v>0</v>
      </c>
      <c r="D25" s="28" t="s">
        <v>361</v>
      </c>
      <c r="E25" s="28"/>
      <c r="F25" s="28">
        <f>C25</f>
        <v>0</v>
      </c>
      <c r="G25" s="49"/>
      <c r="I25">
        <v>15</v>
      </c>
      <c r="J25" s="7" t="s">
        <v>1967</v>
      </c>
      <c r="K25">
        <f>IF($B$11=1,別表３!$I$17,別表３!$I$19)</f>
        <v>471000</v>
      </c>
      <c r="L25">
        <f>IF($B$11=1,別表３!$I$18,別表３!$I$20)</f>
        <v>706500</v>
      </c>
    </row>
    <row r="26" spans="1:12">
      <c r="A26" s="25"/>
      <c r="B26" s="21"/>
      <c r="C26" s="28"/>
      <c r="D26" s="28"/>
      <c r="E26" s="28"/>
      <c r="F26" s="28"/>
      <c r="G26" s="49"/>
      <c r="I26">
        <v>16</v>
      </c>
      <c r="J26" s="7" t="s">
        <v>1968</v>
      </c>
      <c r="K26">
        <f>IF($B$11=1,別表３!$J$17,別表３!$J$19)</f>
        <v>514000</v>
      </c>
      <c r="L26">
        <f>IF($B$11=1,別表３!$J$18,別表３!$J$20)</f>
        <v>771000</v>
      </c>
    </row>
    <row r="27" spans="1:12">
      <c r="A27" s="25" t="s">
        <v>366</v>
      </c>
      <c r="B27" s="21"/>
      <c r="C27" s="28"/>
      <c r="D27" s="28"/>
      <c r="E27" s="28"/>
      <c r="F27" s="28">
        <f>SUM(F19:F26)</f>
        <v>0</v>
      </c>
      <c r="G27" s="49"/>
      <c r="I27">
        <v>17</v>
      </c>
      <c r="J27" s="7" t="s">
        <v>1969</v>
      </c>
      <c r="K27">
        <f>IF($B$11=1,別表３!$K$17,別表３!$K$19)</f>
        <v>556000</v>
      </c>
      <c r="L27">
        <f>IF($B$11=1,別表３!$K$18,別表３!$K$20)</f>
        <v>834000</v>
      </c>
    </row>
    <row r="28" spans="1:12">
      <c r="A28" s="25"/>
      <c r="B28" s="21"/>
      <c r="C28" s="28"/>
      <c r="D28" s="28"/>
      <c r="E28" s="28"/>
      <c r="F28" s="28"/>
      <c r="G28" s="49"/>
      <c r="I28">
        <v>18</v>
      </c>
      <c r="J28" s="7" t="s">
        <v>1970</v>
      </c>
      <c r="K28">
        <f>IF($B$11=1,別表３!$L$17,別表３!$L$19)</f>
        <v>601000</v>
      </c>
      <c r="L28">
        <f>IF($B$11=1,別表３!$L$18,別表３!$L$20)</f>
        <v>901500</v>
      </c>
    </row>
    <row r="29" spans="1:12">
      <c r="A29" s="25" t="s">
        <v>1971</v>
      </c>
      <c r="B29" s="21"/>
      <c r="C29" s="28"/>
      <c r="D29" s="28"/>
      <c r="E29" s="28"/>
      <c r="F29" s="28"/>
      <c r="G29" s="49"/>
    </row>
    <row r="30" spans="1:12">
      <c r="A30" s="25" t="s">
        <v>1938</v>
      </c>
      <c r="B30" s="21"/>
      <c r="C30" s="45">
        <f>IF($E$12&gt;8,VLOOKUP($E$12,$I$12:$L$28,3,FALSE),0)</f>
        <v>471000</v>
      </c>
      <c r="D30" s="28"/>
      <c r="E30" s="45">
        <f>IF($E$12&gt;8,VLOOKUP($E$12,$I$12:$L$28,4,FALSE),0)</f>
        <v>706500</v>
      </c>
      <c r="F30" s="28">
        <f>IF(D30="",C30,IF(D30&lt;=E30,D30,E30))</f>
        <v>471000</v>
      </c>
      <c r="G30" s="49"/>
    </row>
    <row r="31" spans="1:12">
      <c r="A31" s="25" t="s">
        <v>1972</v>
      </c>
      <c r="B31" s="21">
        <v>30</v>
      </c>
      <c r="C31" s="45">
        <f>IF($E$12&gt;8,IF($E$13=1,IF($B$11=1,別表３!$G$3,別表３!$G$5),0),0)</f>
        <v>0</v>
      </c>
      <c r="D31" s="28" t="s">
        <v>361</v>
      </c>
      <c r="E31" s="28"/>
      <c r="F31" s="28">
        <f>B31*C31</f>
        <v>0</v>
      </c>
      <c r="G31" s="49"/>
    </row>
    <row r="32" spans="1:12">
      <c r="A32" s="25" t="s">
        <v>1973</v>
      </c>
      <c r="B32" s="21">
        <v>30</v>
      </c>
      <c r="C32" s="45">
        <f>IF($E$12&gt;8,IF($E$13=2,IF($B$11=1,別表３!$H$3,別表３!$H$5),0),0)</f>
        <v>0</v>
      </c>
      <c r="D32" s="28" t="s">
        <v>361</v>
      </c>
      <c r="E32" s="28"/>
      <c r="F32" s="28">
        <f t="shared" ref="F32:F38" si="1">B32*C32</f>
        <v>0</v>
      </c>
      <c r="G32" s="49"/>
    </row>
    <row r="33" spans="1:7">
      <c r="A33" s="25" t="s">
        <v>1974</v>
      </c>
      <c r="B33" s="21">
        <v>30</v>
      </c>
      <c r="C33" s="45">
        <f>IF($E$12&gt;8,IF($E$13=3,IF($B$11=1,別表３!$I$3,別表３!$I$5),0),0)</f>
        <v>2300</v>
      </c>
      <c r="D33" s="28" t="s">
        <v>361</v>
      </c>
      <c r="E33" s="28"/>
      <c r="F33" s="28">
        <f t="shared" si="1"/>
        <v>69000</v>
      </c>
      <c r="G33" s="49"/>
    </row>
    <row r="34" spans="1:7">
      <c r="A34" s="25" t="s">
        <v>1975</v>
      </c>
      <c r="B34" s="21">
        <v>30</v>
      </c>
      <c r="C34" s="45">
        <f>IF($E$12&gt;8,IF($E$13=4,IF($B$11=1,別表３!$J$3,別表３!$J$5),0),0)</f>
        <v>0</v>
      </c>
      <c r="D34" s="28" t="s">
        <v>361</v>
      </c>
      <c r="E34" s="28"/>
      <c r="F34" s="28">
        <f t="shared" si="1"/>
        <v>0</v>
      </c>
      <c r="G34" s="49"/>
    </row>
    <row r="35" spans="1:7">
      <c r="A35" s="25" t="s">
        <v>1976</v>
      </c>
      <c r="B35" s="21">
        <v>10</v>
      </c>
      <c r="C35" s="45">
        <f>IF($E$12&gt;8,IF($E$13=1,IF($B$11=1,別表３!$C$3,別表３!$C$5),0),0)</f>
        <v>0</v>
      </c>
      <c r="D35" s="28" t="s">
        <v>361</v>
      </c>
      <c r="E35" s="28"/>
      <c r="F35" s="28">
        <f t="shared" si="1"/>
        <v>0</v>
      </c>
      <c r="G35" s="49"/>
    </row>
    <row r="36" spans="1:7">
      <c r="A36" s="25" t="s">
        <v>1977</v>
      </c>
      <c r="B36" s="21">
        <v>10</v>
      </c>
      <c r="C36" s="28">
        <f>IF($E$12&gt;8,IF($E$13=2,IF($B$11=1,別表３!$D$3,別表３!$D$5),0),0)</f>
        <v>0</v>
      </c>
      <c r="D36" s="28" t="s">
        <v>361</v>
      </c>
      <c r="E36" s="28"/>
      <c r="F36" s="28">
        <f>B36*C36</f>
        <v>0</v>
      </c>
      <c r="G36" s="49"/>
    </row>
    <row r="37" spans="1:7">
      <c r="A37" s="25" t="s">
        <v>1978</v>
      </c>
      <c r="B37" s="21">
        <v>10</v>
      </c>
      <c r="C37" s="28">
        <f>IF($E$12&gt;8,IF($E$13=3,IF($B$11=1,別表３!$E$3,別表３!$E$5),0),0)</f>
        <v>10500</v>
      </c>
      <c r="D37" s="28" t="s">
        <v>361</v>
      </c>
      <c r="E37" s="28"/>
      <c r="F37" s="28">
        <f t="shared" si="1"/>
        <v>105000</v>
      </c>
      <c r="G37" s="49"/>
    </row>
    <row r="38" spans="1:7">
      <c r="A38" s="25" t="s">
        <v>1979</v>
      </c>
      <c r="B38" s="21">
        <v>10</v>
      </c>
      <c r="C38" s="28">
        <f>IF($E$12&gt;8,IF($E$13=4,IF($B$11=1,別表３!$F$3,別表３!$F$5),0),0)</f>
        <v>0</v>
      </c>
      <c r="D38" s="28" t="s">
        <v>361</v>
      </c>
      <c r="E38" s="28"/>
      <c r="F38" s="28">
        <f t="shared" si="1"/>
        <v>0</v>
      </c>
      <c r="G38" s="49"/>
    </row>
    <row r="39" spans="1:7">
      <c r="A39" s="25" t="s">
        <v>1963</v>
      </c>
      <c r="B39" s="21"/>
      <c r="C39" s="28">
        <f>IF(E12&gt;8,ROUNDDOWN(($B$16-$E$16)*B13+SUM(E16,F31:F38)*B13*2/3,0),0)</f>
        <v>765333</v>
      </c>
      <c r="D39" s="28"/>
      <c r="E39" s="28"/>
      <c r="F39" s="28">
        <f>C39</f>
        <v>765333</v>
      </c>
      <c r="G39" s="49"/>
    </row>
    <row r="40" spans="1:7">
      <c r="A40" s="25" t="s">
        <v>1980</v>
      </c>
      <c r="B40" s="21"/>
      <c r="C40" s="28">
        <f>IF(E12&gt;8,ROUNDDOWN((($B$16-$E$16)*B13+SUM(E16,F31:F38)*B13*2/3)/2,0),0)</f>
        <v>382666</v>
      </c>
      <c r="D40" s="28"/>
      <c r="E40" s="28"/>
      <c r="F40" s="28">
        <f>C40</f>
        <v>382666</v>
      </c>
      <c r="G40" s="49"/>
    </row>
    <row r="41" spans="1:7">
      <c r="A41" s="25"/>
      <c r="B41" s="21"/>
      <c r="C41" s="28"/>
      <c r="D41" s="28"/>
      <c r="E41" s="28"/>
      <c r="F41" s="28"/>
      <c r="G41" s="49"/>
    </row>
    <row r="42" spans="1:7">
      <c r="A42" s="25" t="s">
        <v>366</v>
      </c>
      <c r="B42" s="21"/>
      <c r="C42" s="28"/>
      <c r="D42" s="28"/>
      <c r="E42" s="28"/>
      <c r="F42" s="28">
        <f>SUM(F30:F40)</f>
        <v>1792999</v>
      </c>
      <c r="G42" s="49"/>
    </row>
    <row r="43" spans="1:7">
      <c r="A43" s="25"/>
      <c r="B43" s="21"/>
      <c r="C43" s="28"/>
      <c r="D43" s="28"/>
      <c r="E43" s="28"/>
      <c r="F43" s="28"/>
      <c r="G43" s="49"/>
    </row>
    <row r="44" spans="1:7" ht="14.25" thickBot="1">
      <c r="A44" s="26" t="s">
        <v>1981</v>
      </c>
      <c r="B44" s="27"/>
      <c r="C44" s="29"/>
      <c r="D44" s="29"/>
      <c r="E44" s="29"/>
      <c r="F44" s="29">
        <f>SUM(F27,F42)</f>
        <v>1792999</v>
      </c>
      <c r="G44" s="50"/>
    </row>
  </sheetData>
  <sheetProtection algorithmName="SHA-512" hashValue="e4bc0XNaWMuLSdB2Sm2ng+OUAcXjJZ3AQqFt+u/dHIE0BEzH5ridA4VgFi3V/YZTRLTMXn6OdvLNWQQS2BGomw==" saltValue="DlWXONc2/QgfrBi4Jqrl2w==" spinCount="100000" sheet="1" objects="1" scenarios="1"/>
  <phoneticPr fontId="1"/>
  <printOptions horizontalCentered="1"/>
  <pageMargins left="0.70866141732283472" right="0.70866141732283472" top="0.74803149606299213" bottom="0.74803149606299213" header="0.31496062992125984" footer="0.31496062992125984"/>
  <pageSetup paperSize="9" scale="86" orientation="landscape" r:id="rId1"/>
  <headerFooter scaleWithDoc="0">
    <oddHeader>&amp;R&amp;G</oddHeader>
  </headerFooter>
  <colBreaks count="1" manualBreakCount="1">
    <brk id="7" max="44"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1"/>
  <sheetViews>
    <sheetView view="pageBreakPreview" zoomScaleNormal="100" zoomScaleSheetLayoutView="100" workbookViewId="0">
      <selection activeCell="E15" sqref="E15"/>
    </sheetView>
  </sheetViews>
  <sheetFormatPr defaultColWidth="9" defaultRowHeight="13.5"/>
  <cols>
    <col min="1" max="1" width="31.625" style="7" bestFit="1" customWidth="1"/>
    <col min="2" max="2" width="18" style="7" customWidth="1"/>
    <col min="3" max="3" width="25" style="7" bestFit="1" customWidth="1"/>
    <col min="4" max="4" width="46" style="7" bestFit="1" customWidth="1"/>
    <col min="5" max="6" width="47.125" style="7" bestFit="1" customWidth="1"/>
    <col min="7" max="7" width="49.375" style="7" bestFit="1" customWidth="1"/>
    <col min="8" max="9" width="51.625" style="7" bestFit="1" customWidth="1"/>
    <col min="10" max="10" width="28.25" style="7" bestFit="1" customWidth="1"/>
    <col min="11" max="16384" width="9" style="7"/>
  </cols>
  <sheetData>
    <row r="1" spans="1:10" ht="15" thickBot="1">
      <c r="A1" s="3" t="s">
        <v>1982</v>
      </c>
      <c r="B1" s="4"/>
      <c r="C1" s="19" t="s">
        <v>1983</v>
      </c>
      <c r="D1" s="4" t="s">
        <v>1984</v>
      </c>
      <c r="E1" s="4" t="s">
        <v>365</v>
      </c>
    </row>
    <row r="2" spans="1:10" ht="14.25" customHeight="1" thickBot="1">
      <c r="A2" s="5" t="s">
        <v>1985</v>
      </c>
      <c r="B2" s="19" t="s">
        <v>357</v>
      </c>
      <c r="C2" s="20">
        <v>10430</v>
      </c>
      <c r="D2" s="20">
        <v>1650</v>
      </c>
      <c r="E2" s="20">
        <v>1170</v>
      </c>
    </row>
    <row r="3" spans="1:10" ht="15" thickBot="1">
      <c r="A3" s="9"/>
      <c r="B3" s="8" t="s">
        <v>1953</v>
      </c>
      <c r="C3" s="18">
        <v>22000</v>
      </c>
      <c r="D3" s="18" t="s">
        <v>361</v>
      </c>
      <c r="E3" s="18" t="s">
        <v>1986</v>
      </c>
    </row>
    <row r="4" spans="1:10" ht="15" thickBot="1">
      <c r="A4" s="10" t="s">
        <v>1987</v>
      </c>
      <c r="B4" s="8" t="s">
        <v>357</v>
      </c>
      <c r="C4" s="18">
        <v>8260</v>
      </c>
      <c r="D4" s="18">
        <v>1300</v>
      </c>
      <c r="E4" s="18">
        <v>940</v>
      </c>
    </row>
    <row r="5" spans="1:10" ht="15" thickBot="1">
      <c r="A5" s="9"/>
      <c r="B5" s="8" t="s">
        <v>1953</v>
      </c>
      <c r="C5" s="18">
        <v>22000</v>
      </c>
      <c r="D5" s="18" t="s">
        <v>361</v>
      </c>
      <c r="E5" s="18" t="s">
        <v>1986</v>
      </c>
    </row>
    <row r="6" spans="1:10" ht="14.25" thickBot="1"/>
    <row r="7" spans="1:10" ht="14.25" thickBot="1">
      <c r="A7" s="51" t="s">
        <v>1982</v>
      </c>
      <c r="B7" s="51"/>
      <c r="C7" s="51" t="s">
        <v>1940</v>
      </c>
      <c r="D7" s="51" t="s">
        <v>1944</v>
      </c>
      <c r="E7" s="51" t="s">
        <v>1946</v>
      </c>
      <c r="F7" s="51" t="s">
        <v>1948</v>
      </c>
      <c r="G7" s="51" t="s">
        <v>1952</v>
      </c>
      <c r="H7" s="51" t="s">
        <v>1962</v>
      </c>
      <c r="I7" s="51" t="s">
        <v>1954</v>
      </c>
      <c r="J7" s="51" t="s">
        <v>1956</v>
      </c>
    </row>
    <row r="8" spans="1:10" ht="14.25" thickBot="1">
      <c r="A8" s="51" t="s">
        <v>1985</v>
      </c>
      <c r="B8" s="51" t="s">
        <v>1988</v>
      </c>
      <c r="C8" s="52">
        <v>153000</v>
      </c>
      <c r="D8" s="52">
        <v>177000</v>
      </c>
      <c r="E8" s="52">
        <v>218000</v>
      </c>
      <c r="F8" s="52">
        <v>269000</v>
      </c>
      <c r="G8" s="52">
        <v>356000</v>
      </c>
      <c r="H8" s="52">
        <v>375000</v>
      </c>
      <c r="I8" s="52">
        <v>401000</v>
      </c>
      <c r="J8" s="52">
        <v>465000</v>
      </c>
    </row>
    <row r="9" spans="1:10" ht="14.25" thickBot="1">
      <c r="A9" s="51"/>
      <c r="B9" s="51" t="s">
        <v>1989</v>
      </c>
      <c r="C9" s="52">
        <v>229500</v>
      </c>
      <c r="D9" s="52">
        <v>265500</v>
      </c>
      <c r="E9" s="52">
        <v>327000</v>
      </c>
      <c r="F9" s="52">
        <v>403500</v>
      </c>
      <c r="G9" s="52">
        <v>534000</v>
      </c>
      <c r="H9" s="52">
        <v>562500</v>
      </c>
      <c r="I9" s="52">
        <v>601500</v>
      </c>
      <c r="J9" s="52">
        <v>697500</v>
      </c>
    </row>
    <row r="10" spans="1:10" ht="14.25" thickBot="1">
      <c r="A10" s="51" t="s">
        <v>1990</v>
      </c>
      <c r="B10" s="51" t="s">
        <v>1988</v>
      </c>
      <c r="C10" s="52">
        <v>107000</v>
      </c>
      <c r="D10" s="52">
        <v>123000</v>
      </c>
      <c r="E10" s="52">
        <v>152000</v>
      </c>
      <c r="F10" s="52">
        <v>187000</v>
      </c>
      <c r="G10" s="52">
        <v>248000</v>
      </c>
      <c r="H10" s="52">
        <v>261000</v>
      </c>
      <c r="I10" s="52">
        <v>279000</v>
      </c>
      <c r="J10" s="52">
        <v>324000</v>
      </c>
    </row>
    <row r="11" spans="1:10" ht="14.25" thickBot="1">
      <c r="A11" s="51"/>
      <c r="B11" s="51" t="s">
        <v>1989</v>
      </c>
      <c r="C11" s="52">
        <v>160500</v>
      </c>
      <c r="D11" s="52">
        <v>184500</v>
      </c>
      <c r="E11" s="52">
        <v>228000</v>
      </c>
      <c r="F11" s="52">
        <v>280500</v>
      </c>
      <c r="G11" s="52">
        <v>372000</v>
      </c>
      <c r="H11" s="52">
        <v>391500</v>
      </c>
      <c r="I11" s="52">
        <v>418500</v>
      </c>
      <c r="J11" s="52">
        <v>486000</v>
      </c>
    </row>
  </sheetData>
  <sheetProtection algorithmName="SHA-512" hashValue="2aq6mC/7AkrG7ev9xBEHnIyj3BfSGmlyxo+/sgM46eclEard5rp76yLDZfOjg/sTogujy7ysvOoZ54KjoCTImQ==" saltValue="kurrZ+AZILfs0ee+f+n1iQ==" spinCount="100000" sheet="1" objects="1" scenarios="1"/>
  <phoneticPr fontId="1"/>
  <printOptions horizontalCentered="1"/>
  <pageMargins left="0.70866141732283472" right="0.70866141732283472" top="0.74803149606299213" bottom="0.74803149606299213" header="0.31496062992125984" footer="0.31496062992125984"/>
  <pageSetup paperSize="9" scale="33" orientation="landscape"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0"/>
  <sheetViews>
    <sheetView view="pageBreakPreview" zoomScaleNormal="100" zoomScaleSheetLayoutView="100" workbookViewId="0">
      <selection activeCell="E15" sqref="E15"/>
    </sheetView>
  </sheetViews>
  <sheetFormatPr defaultColWidth="9" defaultRowHeight="13.5"/>
  <cols>
    <col min="1" max="1" width="25" style="7" bestFit="1" customWidth="1"/>
    <col min="2" max="2" width="7.375" style="7" bestFit="1" customWidth="1"/>
    <col min="3" max="3" width="28.25" style="7" bestFit="1" customWidth="1"/>
    <col min="4" max="12" width="28.25" style="7" customWidth="1"/>
    <col min="13" max="16384" width="9" style="7"/>
  </cols>
  <sheetData>
    <row r="1" spans="1:12" ht="15" thickBot="1">
      <c r="A1" s="11" t="s">
        <v>1982</v>
      </c>
      <c r="B1" s="12"/>
      <c r="C1" s="13" t="s">
        <v>1991</v>
      </c>
      <c r="D1" s="14"/>
      <c r="E1" s="14"/>
      <c r="F1" s="15"/>
      <c r="G1" s="13" t="s">
        <v>1992</v>
      </c>
      <c r="H1" s="16" t="s">
        <v>1993</v>
      </c>
      <c r="I1" s="16" t="s">
        <v>1994</v>
      </c>
      <c r="J1" s="6" t="s">
        <v>1995</v>
      </c>
    </row>
    <row r="2" spans="1:12" ht="15" thickBot="1">
      <c r="A2" s="17"/>
      <c r="B2" s="8"/>
      <c r="C2" s="8" t="s">
        <v>1934</v>
      </c>
      <c r="D2" s="8" t="s">
        <v>1996</v>
      </c>
      <c r="E2" s="8" t="s">
        <v>1997</v>
      </c>
      <c r="F2" s="8" t="s">
        <v>1998</v>
      </c>
      <c r="G2" s="8" t="s">
        <v>1934</v>
      </c>
      <c r="H2" s="8" t="s">
        <v>1996</v>
      </c>
      <c r="I2" s="8" t="s">
        <v>1997</v>
      </c>
      <c r="J2" s="8" t="s">
        <v>1998</v>
      </c>
    </row>
    <row r="3" spans="1:12" ht="15" thickBot="1">
      <c r="A3" s="10" t="s">
        <v>1985</v>
      </c>
      <c r="B3" s="8" t="s">
        <v>357</v>
      </c>
      <c r="C3" s="18">
        <v>21000</v>
      </c>
      <c r="D3" s="18">
        <v>17600</v>
      </c>
      <c r="E3" s="18">
        <v>14000</v>
      </c>
      <c r="F3" s="18">
        <v>12600</v>
      </c>
      <c r="G3" s="18">
        <v>4000</v>
      </c>
      <c r="H3" s="18">
        <v>3300</v>
      </c>
      <c r="I3" s="18">
        <v>2700</v>
      </c>
      <c r="J3" s="18">
        <v>2400</v>
      </c>
    </row>
    <row r="4" spans="1:12" ht="15" thickBot="1">
      <c r="A4" s="9"/>
      <c r="B4" s="8" t="s">
        <v>1953</v>
      </c>
      <c r="C4" s="18">
        <v>31400</v>
      </c>
      <c r="D4" s="18">
        <v>26400</v>
      </c>
      <c r="E4" s="18">
        <v>21000</v>
      </c>
      <c r="F4" s="18">
        <v>19000</v>
      </c>
      <c r="G4" s="18" t="s">
        <v>1986</v>
      </c>
      <c r="H4" s="18" t="s">
        <v>1986</v>
      </c>
      <c r="I4" s="18" t="s">
        <v>1986</v>
      </c>
      <c r="J4" s="18" t="s">
        <v>1986</v>
      </c>
    </row>
    <row r="5" spans="1:12" ht="15" thickBot="1">
      <c r="A5" s="10" t="s">
        <v>1987</v>
      </c>
      <c r="B5" s="8" t="s">
        <v>357</v>
      </c>
      <c r="C5" s="18">
        <v>15700</v>
      </c>
      <c r="D5" s="18">
        <v>13200</v>
      </c>
      <c r="E5" s="18">
        <v>10500</v>
      </c>
      <c r="F5" s="18">
        <v>9500</v>
      </c>
      <c r="G5" s="18">
        <v>3400</v>
      </c>
      <c r="H5" s="18">
        <v>2800</v>
      </c>
      <c r="I5" s="18">
        <v>2300</v>
      </c>
      <c r="J5" s="18">
        <v>2000</v>
      </c>
    </row>
    <row r="6" spans="1:12" ht="15" thickBot="1">
      <c r="A6" s="9"/>
      <c r="B6" s="8" t="s">
        <v>1953</v>
      </c>
      <c r="C6" s="18">
        <v>31400</v>
      </c>
      <c r="D6" s="18">
        <v>26400</v>
      </c>
      <c r="E6" s="18">
        <v>21000</v>
      </c>
      <c r="F6" s="18">
        <v>19000</v>
      </c>
      <c r="G6" s="18" t="s">
        <v>1986</v>
      </c>
      <c r="H6" s="18" t="s">
        <v>1986</v>
      </c>
      <c r="I6" s="18" t="s">
        <v>1986</v>
      </c>
      <c r="J6" s="18" t="s">
        <v>1986</v>
      </c>
    </row>
    <row r="7" spans="1:12" ht="15" thickBot="1">
      <c r="A7" s="53"/>
      <c r="B7" s="53"/>
      <c r="C7" s="54"/>
      <c r="D7" s="54"/>
      <c r="E7" s="54"/>
      <c r="F7" s="55"/>
      <c r="G7" s="54"/>
      <c r="H7" s="54"/>
      <c r="I7" s="54"/>
      <c r="J7" s="54"/>
    </row>
    <row r="8" spans="1:12" ht="14.25" thickBot="1">
      <c r="B8" s="51" t="s">
        <v>1999</v>
      </c>
      <c r="C8" s="51" t="s">
        <v>1933</v>
      </c>
      <c r="D8" s="51" t="s">
        <v>2000</v>
      </c>
      <c r="E8" s="51" t="s">
        <v>2001</v>
      </c>
      <c r="F8" s="51" t="s">
        <v>2002</v>
      </c>
      <c r="G8" s="51" t="s">
        <v>2003</v>
      </c>
      <c r="H8" s="51" t="s">
        <v>2004</v>
      </c>
    </row>
    <row r="9" spans="1:12" ht="14.25" thickBot="1">
      <c r="B9" s="51">
        <v>1</v>
      </c>
      <c r="C9" s="51" t="s">
        <v>2005</v>
      </c>
      <c r="D9" s="52">
        <v>31400</v>
      </c>
      <c r="E9" s="52">
        <v>21000</v>
      </c>
      <c r="F9" s="51">
        <v>15700</v>
      </c>
      <c r="G9" s="52">
        <v>4000</v>
      </c>
      <c r="H9" s="51">
        <v>3400</v>
      </c>
    </row>
    <row r="10" spans="1:12" ht="14.25" thickBot="1">
      <c r="B10" s="51">
        <v>2</v>
      </c>
      <c r="C10" s="51" t="s">
        <v>1196</v>
      </c>
      <c r="D10" s="52">
        <v>26400</v>
      </c>
      <c r="E10" s="52">
        <v>17600</v>
      </c>
      <c r="F10" s="51">
        <v>13200</v>
      </c>
      <c r="G10" s="52">
        <v>3300</v>
      </c>
      <c r="H10" s="51">
        <v>2800</v>
      </c>
    </row>
    <row r="11" spans="1:12" ht="14.25" thickBot="1">
      <c r="B11" s="51">
        <v>3</v>
      </c>
      <c r="C11" s="51" t="s">
        <v>1198</v>
      </c>
      <c r="D11" s="52">
        <v>21000</v>
      </c>
      <c r="E11" s="52">
        <v>14000</v>
      </c>
      <c r="F11" s="51">
        <v>10500</v>
      </c>
      <c r="G11" s="52">
        <v>2700</v>
      </c>
      <c r="H11" s="51">
        <v>2300</v>
      </c>
    </row>
    <row r="12" spans="1:12" ht="14.25" thickBot="1">
      <c r="B12" s="51">
        <v>4</v>
      </c>
      <c r="C12" s="51" t="s">
        <v>1200</v>
      </c>
      <c r="D12" s="52">
        <v>19000</v>
      </c>
      <c r="E12" s="52">
        <v>12600</v>
      </c>
      <c r="F12" s="51">
        <v>9500</v>
      </c>
      <c r="G12" s="52">
        <v>2400</v>
      </c>
      <c r="H12" s="51">
        <v>2000</v>
      </c>
    </row>
    <row r="13" spans="1:12" ht="14.25" thickBot="1">
      <c r="B13" s="51">
        <v>5</v>
      </c>
      <c r="C13" s="51" t="s">
        <v>1202</v>
      </c>
      <c r="D13" s="52">
        <v>22000</v>
      </c>
      <c r="E13" s="52">
        <v>10430</v>
      </c>
      <c r="F13" s="51">
        <v>8260</v>
      </c>
      <c r="G13" s="51">
        <v>1650</v>
      </c>
      <c r="H13" s="51">
        <v>1300</v>
      </c>
    </row>
    <row r="14" spans="1:12" ht="14.25" thickBot="1">
      <c r="B14" s="51">
        <v>0</v>
      </c>
      <c r="C14" s="51" t="s">
        <v>1192</v>
      </c>
      <c r="D14" s="52">
        <v>0</v>
      </c>
      <c r="E14" s="52">
        <v>0</v>
      </c>
      <c r="F14" s="51">
        <v>0</v>
      </c>
      <c r="G14" s="51"/>
      <c r="H14" s="51">
        <v>0</v>
      </c>
    </row>
    <row r="15" spans="1:12" ht="14.25" thickBot="1"/>
    <row r="16" spans="1:12" ht="14.25" thickBot="1">
      <c r="A16" s="51" t="s">
        <v>1982</v>
      </c>
      <c r="B16" s="51"/>
      <c r="C16" s="51" t="s">
        <v>1959</v>
      </c>
      <c r="D16" s="51" t="s">
        <v>2006</v>
      </c>
      <c r="E16" s="51" t="s">
        <v>1952</v>
      </c>
      <c r="F16" s="51" t="s">
        <v>1962</v>
      </c>
      <c r="G16" s="51" t="s">
        <v>1954</v>
      </c>
      <c r="H16" s="51" t="s">
        <v>1965</v>
      </c>
      <c r="I16" s="51" t="s">
        <v>1967</v>
      </c>
      <c r="J16" s="51" t="s">
        <v>1968</v>
      </c>
      <c r="K16" s="51" t="s">
        <v>1969</v>
      </c>
      <c r="L16" s="51" t="s">
        <v>1970</v>
      </c>
    </row>
    <row r="17" spans="1:12" ht="14.25" thickBot="1">
      <c r="A17" s="51" t="s">
        <v>1985</v>
      </c>
      <c r="B17" s="51" t="s">
        <v>1988</v>
      </c>
      <c r="C17" s="52">
        <v>175000</v>
      </c>
      <c r="D17" s="52">
        <v>233000</v>
      </c>
      <c r="E17" s="52">
        <v>331000</v>
      </c>
      <c r="F17" s="52">
        <v>416000</v>
      </c>
      <c r="G17" s="52">
        <v>525000</v>
      </c>
      <c r="H17" s="52">
        <v>644000</v>
      </c>
      <c r="I17" s="52">
        <v>711000</v>
      </c>
      <c r="J17" s="52">
        <v>775000</v>
      </c>
      <c r="K17" s="52">
        <v>840000</v>
      </c>
      <c r="L17" s="52">
        <v>906000</v>
      </c>
    </row>
    <row r="18" spans="1:12" ht="14.25" thickBot="1">
      <c r="A18" s="51"/>
      <c r="B18" s="51" t="s">
        <v>1989</v>
      </c>
      <c r="C18" s="52">
        <v>262500</v>
      </c>
      <c r="D18" s="52">
        <v>349500</v>
      </c>
      <c r="E18" s="52">
        <v>496500</v>
      </c>
      <c r="F18" s="52">
        <v>624000</v>
      </c>
      <c r="G18" s="52">
        <v>787500</v>
      </c>
      <c r="H18" s="52">
        <v>966000</v>
      </c>
      <c r="I18" s="52">
        <v>1066500</v>
      </c>
      <c r="J18" s="52">
        <v>1162500</v>
      </c>
      <c r="K18" s="52">
        <v>1260000</v>
      </c>
      <c r="L18" s="52">
        <v>1359000</v>
      </c>
    </row>
    <row r="19" spans="1:12" ht="13.5" customHeight="1" thickBot="1">
      <c r="A19" s="51" t="s">
        <v>1990</v>
      </c>
      <c r="B19" s="51" t="s">
        <v>1988</v>
      </c>
      <c r="C19" s="52">
        <v>116000</v>
      </c>
      <c r="D19" s="52">
        <v>154000</v>
      </c>
      <c r="E19" s="52">
        <v>220000</v>
      </c>
      <c r="F19" s="52">
        <v>276000</v>
      </c>
      <c r="G19" s="52">
        <v>348000</v>
      </c>
      <c r="H19" s="52">
        <v>428000</v>
      </c>
      <c r="I19" s="52">
        <v>471000</v>
      </c>
      <c r="J19" s="52">
        <v>514000</v>
      </c>
      <c r="K19" s="52">
        <v>556000</v>
      </c>
      <c r="L19" s="52">
        <v>601000</v>
      </c>
    </row>
    <row r="20" spans="1:12" ht="14.25" thickBot="1">
      <c r="A20" s="51"/>
      <c r="B20" s="51" t="s">
        <v>1989</v>
      </c>
      <c r="C20" s="52">
        <v>174000</v>
      </c>
      <c r="D20" s="52">
        <v>231000</v>
      </c>
      <c r="E20" s="52">
        <v>330000</v>
      </c>
      <c r="F20" s="52">
        <v>414000</v>
      </c>
      <c r="G20" s="52">
        <v>522000</v>
      </c>
      <c r="H20" s="52">
        <v>642000</v>
      </c>
      <c r="I20" s="52">
        <v>706500</v>
      </c>
      <c r="J20" s="52">
        <v>771000</v>
      </c>
      <c r="K20" s="52">
        <v>834000</v>
      </c>
      <c r="L20" s="52">
        <v>901500</v>
      </c>
    </row>
  </sheetData>
  <sheetProtection algorithmName="SHA-512" hashValue="RNSXGnT5RHadI3URiO0ziy9qOuF/culGLETMAVXYpuuY+fNK/1hUbuBKZL/HtIAJd3r0fWJAtfJs/ez9mv0J4w==" saltValue="vdT2XfklBiNgPhSgbr2LVg==" spinCount="100000" sheet="1" objects="1" scenarios="1"/>
  <phoneticPr fontId="1"/>
  <printOptions horizontalCentered="1"/>
  <pageMargins left="0.70866141732283472" right="0.70866141732283472" top="0.74803149606299213" bottom="0.74803149606299213" header="0.31496062992125984" footer="0.31496062992125984"/>
  <pageSetup paperSize="9" scale="42" orientation="landscape"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
  <sheetViews>
    <sheetView workbookViewId="0">
      <selection activeCell="A2" sqref="A2:XFD2"/>
    </sheetView>
  </sheetViews>
  <sheetFormatPr defaultRowHeight="13.5"/>
  <cols>
    <col min="5" max="5" width="10.375" bestFit="1" customWidth="1"/>
    <col min="16" max="17" width="10.375" style="435" bestFit="1" customWidth="1"/>
    <col min="21" max="22" width="9" style="437"/>
    <col min="34" max="34" width="26.125" bestFit="1" customWidth="1"/>
  </cols>
  <sheetData>
    <row r="1" spans="1:34">
      <c r="A1" t="s">
        <v>5</v>
      </c>
      <c r="B1" t="s">
        <v>6</v>
      </c>
      <c r="C1" t="s">
        <v>7</v>
      </c>
      <c r="D1" t="s">
        <v>8</v>
      </c>
      <c r="E1" t="s">
        <v>9</v>
      </c>
      <c r="F1" t="s">
        <v>10</v>
      </c>
      <c r="G1" t="s">
        <v>15</v>
      </c>
      <c r="H1" t="s">
        <v>18</v>
      </c>
      <c r="I1" t="s">
        <v>20</v>
      </c>
      <c r="J1" t="s">
        <v>22</v>
      </c>
      <c r="K1" t="s">
        <v>2007</v>
      </c>
      <c r="L1" t="s">
        <v>2008</v>
      </c>
      <c r="M1" t="s">
        <v>2009</v>
      </c>
      <c r="N1" t="s">
        <v>2010</v>
      </c>
      <c r="O1" t="s">
        <v>2011</v>
      </c>
      <c r="P1" t="s">
        <v>2012</v>
      </c>
      <c r="Q1" t="s">
        <v>16</v>
      </c>
      <c r="R1" t="s">
        <v>2013</v>
      </c>
      <c r="S1" t="s">
        <v>2014</v>
      </c>
      <c r="T1" t="s">
        <v>2015</v>
      </c>
      <c r="U1" s="435" t="s">
        <v>12</v>
      </c>
      <c r="V1" s="435" t="s">
        <v>13</v>
      </c>
      <c r="W1" t="s">
        <v>11</v>
      </c>
      <c r="X1" t="s">
        <v>17</v>
      </c>
      <c r="Y1" t="s">
        <v>19</v>
      </c>
      <c r="Z1" t="s">
        <v>21</v>
      </c>
      <c r="AA1" t="s">
        <v>23</v>
      </c>
      <c r="AB1" t="s">
        <v>2016</v>
      </c>
      <c r="AC1" t="s">
        <v>2017</v>
      </c>
      <c r="AD1" t="s">
        <v>2018</v>
      </c>
      <c r="AE1" t="s">
        <v>2019</v>
      </c>
      <c r="AF1" t="s">
        <v>2020</v>
      </c>
      <c r="AG1" t="s">
        <v>2021</v>
      </c>
      <c r="AH1" t="s">
        <v>14</v>
      </c>
    </row>
    <row r="2" spans="1:3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s="436" t="e">
        <f>#REF!</f>
        <v>#REF!</v>
      </c>
      <c r="V2" s="436" t="e">
        <f>#REF!</f>
        <v>#REF!</v>
      </c>
      <c r="W2" t="e">
        <f>#REF!</f>
        <v>#REF!</v>
      </c>
      <c r="X2" t="e">
        <f>#REF!</f>
        <v>#REF!</v>
      </c>
      <c r="Y2" t="e">
        <f>#REF!</f>
        <v>#REF!</v>
      </c>
      <c r="Z2" t="e">
        <f>#REF!</f>
        <v>#REF!</v>
      </c>
      <c r="AA2" t="e">
        <f>#REF!</f>
        <v>#REF!</v>
      </c>
      <c r="AB2" t="e">
        <f>#REF!</f>
        <v>#REF!</v>
      </c>
      <c r="AC2" t="e">
        <f>#REF!</f>
        <v>#REF!</v>
      </c>
      <c r="AD2" t="e">
        <f>#REF!</f>
        <v>#REF!</v>
      </c>
      <c r="AE2" t="e">
        <f>#REF!</f>
        <v>#REF!</v>
      </c>
      <c r="AF2" t="e">
        <f>#REF!</f>
        <v>#REF!</v>
      </c>
      <c r="AG2" t="e">
        <f>#REF!</f>
        <v>#REF!</v>
      </c>
      <c r="AH2" t="e">
        <f>#REF!&amp;#REF!</f>
        <v>#REF!</v>
      </c>
    </row>
  </sheetData>
  <sheetProtection password="CCEB"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view="pageBreakPreview" zoomScale="115" zoomScaleNormal="100" zoomScaleSheetLayoutView="115" workbookViewId="0">
      <selection activeCell="D37" sqref="D37"/>
    </sheetView>
  </sheetViews>
  <sheetFormatPr defaultRowHeight="13.5"/>
  <cols>
    <col min="1" max="4" width="18" customWidth="1"/>
    <col min="5" max="5" width="18" style="318" customWidth="1"/>
  </cols>
  <sheetData>
    <row r="1" spans="1:7">
      <c r="A1" t="s">
        <v>103</v>
      </c>
    </row>
    <row r="2" spans="1:7" ht="17.25">
      <c r="A2" s="308" t="s">
        <v>108</v>
      </c>
      <c r="B2" s="308"/>
      <c r="C2" s="308"/>
      <c r="D2" s="308"/>
      <c r="E2"/>
    </row>
    <row r="3" spans="1:7" ht="17.25">
      <c r="A3" s="308"/>
      <c r="B3" s="308"/>
      <c r="C3" s="308"/>
      <c r="D3" s="308"/>
      <c r="E3"/>
    </row>
    <row r="4" spans="1:7" ht="17.25">
      <c r="A4" s="304" t="s">
        <v>105</v>
      </c>
      <c r="B4" s="304"/>
      <c r="C4" s="304"/>
      <c r="D4" s="309" t="s">
        <v>106</v>
      </c>
    </row>
    <row r="5" spans="1:7" ht="17.25">
      <c r="A5" s="305"/>
      <c r="B5" s="305"/>
      <c r="C5" s="305"/>
      <c r="D5" s="305"/>
    </row>
    <row r="6" spans="1:7" ht="14.25">
      <c r="A6" s="307"/>
      <c r="B6" s="307"/>
      <c r="C6" s="307"/>
      <c r="D6" s="307"/>
    </row>
    <row r="7" spans="1:7" ht="17.25">
      <c r="A7" s="308" t="s">
        <v>107</v>
      </c>
      <c r="B7" s="308"/>
      <c r="C7" s="308"/>
      <c r="D7" s="308"/>
    </row>
    <row r="11" spans="1:7">
      <c r="D11" s="459"/>
      <c r="E11" s="459"/>
      <c r="F11" s="459"/>
      <c r="G11" s="459"/>
    </row>
    <row r="13" spans="1:7">
      <c r="D13" s="459"/>
      <c r="E13" s="459"/>
      <c r="F13" s="459"/>
      <c r="G13" s="459"/>
    </row>
    <row r="16" spans="1:7">
      <c r="E16"/>
    </row>
    <row r="18" spans="5:5">
      <c r="E18" s="438"/>
    </row>
    <row r="19" spans="5:5">
      <c r="E19" s="438"/>
    </row>
    <row r="20" spans="5:5">
      <c r="E20" s="438"/>
    </row>
    <row r="21" spans="5:5">
      <c r="E21" s="438"/>
    </row>
    <row r="22" spans="5:5">
      <c r="E22" s="438"/>
    </row>
    <row r="23" spans="5:5">
      <c r="E23" s="438"/>
    </row>
    <row r="37" spans="5:5">
      <c r="E37" s="438"/>
    </row>
    <row r="38" spans="5:5">
      <c r="E38" s="438"/>
    </row>
    <row r="39" spans="5:5">
      <c r="E39" s="438"/>
    </row>
    <row r="40" spans="5:5">
      <c r="E40" s="438"/>
    </row>
    <row r="41" spans="5:5">
      <c r="E41" s="438"/>
    </row>
    <row r="63" ht="23.1" customHeight="1"/>
  </sheetData>
  <sheetProtection algorithmName="SHA-512" hashValue="KgNZmIeTpvqdu39X3UDvSMaagtwhvPcaelALm8revPknyBGzdTwcf6yOWE6vxBTR8USmNug9pukfvePw8u/Z7g==" saltValue="6Y8Xlod1W0jtNPtvmkDqLA==" spinCount="100000" sheet="1" objects="1" scenarios="1"/>
  <mergeCells count="2">
    <mergeCell ref="D11:G11"/>
    <mergeCell ref="D13:G13"/>
  </mergeCells>
  <phoneticPr fontId="1"/>
  <pageMargins left="0.25" right="0.25"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9"/>
  <sheetViews>
    <sheetView showZeros="0" view="pageBreakPreview" zoomScaleNormal="100" zoomScaleSheetLayoutView="100" workbookViewId="0">
      <selection activeCell="C14" sqref="C14"/>
    </sheetView>
  </sheetViews>
  <sheetFormatPr defaultColWidth="9" defaultRowHeight="13.5"/>
  <cols>
    <col min="1" max="1" width="33.125" style="113" customWidth="1"/>
    <col min="2" max="2" width="29.25" style="113" customWidth="1"/>
    <col min="3" max="3" width="26.875" style="113" customWidth="1"/>
    <col min="4" max="4" width="20.625" style="113" customWidth="1"/>
    <col min="5" max="6" width="2.75" style="113" customWidth="1"/>
    <col min="7" max="7" width="3" style="113" customWidth="1"/>
    <col min="8" max="8" width="9" style="113"/>
    <col min="9" max="9" width="10.375" style="113" customWidth="1"/>
    <col min="10" max="10" width="26.125" style="113" customWidth="1"/>
    <col min="11" max="16384" width="9" style="113"/>
  </cols>
  <sheetData>
    <row r="1" spans="1:9">
      <c r="A1" s="112" t="s">
        <v>109</v>
      </c>
      <c r="B1" s="167" t="s">
        <v>110</v>
      </c>
      <c r="C1" s="266" t="str">
        <f>CONCATENATE(C14,"-",LEFT(A3,6),"-")</f>
        <v>2025-350000-</v>
      </c>
      <c r="D1" s="120"/>
      <c r="I1" s="265"/>
    </row>
    <row r="2" spans="1:9">
      <c r="A2" s="112" t="s">
        <v>111</v>
      </c>
      <c r="B2" s="167"/>
      <c r="C2" s="167"/>
      <c r="I2" s="265"/>
    </row>
    <row r="3" spans="1:9">
      <c r="A3" s="168" t="s">
        <v>2034</v>
      </c>
      <c r="B3" s="167"/>
      <c r="C3" s="167"/>
    </row>
    <row r="4" spans="1:9" ht="21">
      <c r="A4" s="506" t="s">
        <v>112</v>
      </c>
      <c r="B4" s="506"/>
      <c r="C4" s="506"/>
      <c r="D4" s="506"/>
      <c r="E4" s="506"/>
      <c r="F4" s="506"/>
      <c r="G4" s="506"/>
    </row>
    <row r="5" spans="1:9">
      <c r="A5" s="112"/>
      <c r="B5" s="112"/>
      <c r="C5" s="112"/>
      <c r="D5" s="113" t="s">
        <v>113</v>
      </c>
    </row>
    <row r="6" spans="1:9">
      <c r="A6" s="507" t="s">
        <v>114</v>
      </c>
      <c r="B6" s="507"/>
      <c r="C6" s="507"/>
      <c r="D6" s="303">
        <v>45748</v>
      </c>
    </row>
    <row r="7" spans="1:9" ht="198" customHeight="1">
      <c r="A7" s="112"/>
      <c r="B7" s="112"/>
      <c r="C7" s="112"/>
      <c r="D7" s="112"/>
      <c r="E7" s="112"/>
      <c r="F7" s="112"/>
      <c r="G7" s="112"/>
    </row>
    <row r="8" spans="1:9" ht="14.25" thickBot="1">
      <c r="A8" s="115" t="s">
        <v>115</v>
      </c>
      <c r="B8" s="115"/>
      <c r="C8" s="115"/>
    </row>
    <row r="9" spans="1:9" ht="14.25" thickBot="1">
      <c r="A9" s="119" t="s">
        <v>116</v>
      </c>
      <c r="B9" s="466" t="e">
        <f>#REF!</f>
        <v>#REF!</v>
      </c>
      <c r="C9" s="508"/>
      <c r="D9" s="508"/>
      <c r="E9" s="508"/>
      <c r="F9" s="508"/>
      <c r="G9" s="509"/>
    </row>
    <row r="10" spans="1:9" ht="14.25" thickBot="1">
      <c r="A10" s="119" t="s">
        <v>117</v>
      </c>
      <c r="B10" s="500" t="e">
        <f>#REF!</f>
        <v>#REF!</v>
      </c>
      <c r="C10" s="501"/>
      <c r="D10" s="501"/>
      <c r="E10" s="501"/>
      <c r="F10" s="501"/>
      <c r="G10" s="502"/>
    </row>
    <row r="11" spans="1:9" ht="14.25" thickBot="1">
      <c r="A11" s="119" t="s">
        <v>118</v>
      </c>
      <c r="B11" s="503" t="e">
        <f>#REF!</f>
        <v>#REF!</v>
      </c>
      <c r="C11" s="504"/>
      <c r="D11" s="504"/>
      <c r="E11" s="504"/>
      <c r="F11" s="504"/>
      <c r="G11" s="505"/>
    </row>
    <row r="12" spans="1:9" ht="14.25" thickBot="1">
      <c r="A12" s="119" t="s">
        <v>119</v>
      </c>
      <c r="B12" s="466" t="e">
        <f>#REF!</f>
        <v>#REF!</v>
      </c>
      <c r="C12" s="467"/>
      <c r="D12" s="283" t="e">
        <f>#REF!</f>
        <v>#REF!</v>
      </c>
      <c r="E12" s="125"/>
      <c r="F12" s="125"/>
      <c r="G12" s="282"/>
    </row>
    <row r="13" spans="1:9" ht="14.25" thickBot="1">
      <c r="A13" s="116"/>
      <c r="B13" s="121"/>
      <c r="C13" s="122"/>
      <c r="D13" s="122"/>
      <c r="E13" s="122"/>
      <c r="F13" s="122"/>
      <c r="G13" s="112"/>
    </row>
    <row r="14" spans="1:9" ht="14.25" thickBot="1">
      <c r="A14" s="119" t="s">
        <v>120</v>
      </c>
      <c r="B14" s="267"/>
      <c r="C14" s="271">
        <v>2025</v>
      </c>
      <c r="D14" s="270" t="s">
        <v>121</v>
      </c>
      <c r="E14" s="268"/>
      <c r="F14" s="268"/>
      <c r="G14" s="269"/>
    </row>
    <row r="15" spans="1:9" ht="25.5" customHeight="1" thickBot="1">
      <c r="A15" s="118" t="s">
        <v>122</v>
      </c>
      <c r="B15" s="466" t="s">
        <v>123</v>
      </c>
      <c r="C15" s="509"/>
      <c r="D15" s="486" t="s">
        <v>124</v>
      </c>
      <c r="E15" s="487"/>
      <c r="F15" s="487"/>
      <c r="G15" s="488"/>
    </row>
    <row r="16" spans="1:9" ht="63" customHeight="1">
      <c r="A16" s="254" t="e">
        <f>#REF!</f>
        <v>#REF!</v>
      </c>
      <c r="B16" s="254" t="e">
        <f>#REF!</f>
        <v>#REF!</v>
      </c>
      <c r="C16" s="255" t="e">
        <f>IF(#REF!="","",CONCATENATE("（",#REF!,"）"))</f>
        <v>#REF!</v>
      </c>
      <c r="D16" s="489" t="e">
        <f>#REF!</f>
        <v>#REF!</v>
      </c>
      <c r="E16" s="490"/>
      <c r="F16" s="490"/>
      <c r="G16" s="491"/>
    </row>
    <row r="17" spans="1:10" ht="63" customHeight="1">
      <c r="A17" s="254" t="e">
        <f>#REF!</f>
        <v>#REF!</v>
      </c>
      <c r="B17" s="254" t="e">
        <f>#REF!</f>
        <v>#REF!</v>
      </c>
      <c r="C17" s="256" t="e">
        <f>IF(#REF!="","",CONCATENATE("（",#REF!,"）"))</f>
        <v>#REF!</v>
      </c>
      <c r="D17" s="492" t="e">
        <f>#REF!</f>
        <v>#REF!</v>
      </c>
      <c r="E17" s="493"/>
      <c r="F17" s="493"/>
      <c r="G17" s="494"/>
    </row>
    <row r="18" spans="1:10" ht="63" customHeight="1">
      <c r="A18" s="254" t="e">
        <f>#REF!</f>
        <v>#REF!</v>
      </c>
      <c r="B18" s="254" t="e">
        <f>#REF!</f>
        <v>#REF!</v>
      </c>
      <c r="C18" s="256" t="e">
        <f>IF(#REF!="","",CONCATENATE("（",#REF!,"）"))</f>
        <v>#REF!</v>
      </c>
      <c r="D18" s="492" t="e">
        <f>#REF!</f>
        <v>#REF!</v>
      </c>
      <c r="E18" s="493"/>
      <c r="F18" s="493"/>
      <c r="G18" s="494"/>
    </row>
    <row r="19" spans="1:10" ht="63" customHeight="1">
      <c r="A19" s="254" t="e">
        <f>#REF!</f>
        <v>#REF!</v>
      </c>
      <c r="B19" s="254" t="e">
        <f>#REF!</f>
        <v>#REF!</v>
      </c>
      <c r="C19" s="256" t="e">
        <f>IF(#REF!="","",CONCATENATE("（",#REF!,"）"))</f>
        <v>#REF!</v>
      </c>
      <c r="D19" s="492" t="e">
        <f>#REF!</f>
        <v>#REF!</v>
      </c>
      <c r="E19" s="493"/>
      <c r="F19" s="493"/>
      <c r="G19" s="494"/>
    </row>
    <row r="20" spans="1:10" ht="63" customHeight="1" thickBot="1">
      <c r="A20" s="257" t="e">
        <f>#REF!</f>
        <v>#REF!</v>
      </c>
      <c r="B20" s="257" t="e">
        <f>#REF!</f>
        <v>#REF!</v>
      </c>
      <c r="C20" s="258" t="e">
        <f>IF(#REF!="","",CONCATENATE("（",#REF!,"）"))</f>
        <v>#REF!</v>
      </c>
      <c r="D20" s="495" t="e">
        <f>#REF!</f>
        <v>#REF!</v>
      </c>
      <c r="E20" s="496"/>
      <c r="F20" s="496"/>
      <c r="G20" s="497"/>
    </row>
    <row r="21" spans="1:10" ht="15" customHeight="1">
      <c r="A21" s="514" t="s">
        <v>125</v>
      </c>
      <c r="B21" s="259" t="s">
        <v>126</v>
      </c>
      <c r="C21" s="474" t="e">
        <f>#REF!</f>
        <v>#REF!</v>
      </c>
      <c r="D21" s="475"/>
      <c r="E21" s="476"/>
      <c r="F21" s="476"/>
      <c r="G21" s="477"/>
    </row>
    <row r="22" spans="1:10" ht="15" customHeight="1">
      <c r="A22" s="515"/>
      <c r="B22" s="260" t="s">
        <v>127</v>
      </c>
      <c r="C22" s="478" t="e">
        <f>#REF!</f>
        <v>#REF!</v>
      </c>
      <c r="D22" s="479"/>
      <c r="E22" s="480"/>
      <c r="F22" s="480"/>
      <c r="G22" s="481"/>
    </row>
    <row r="23" spans="1:10" ht="15" customHeight="1" thickBot="1">
      <c r="A23" s="516"/>
      <c r="B23" s="261"/>
      <c r="C23" s="482" t="e">
        <f>C22-C21+1</f>
        <v>#REF!</v>
      </c>
      <c r="D23" s="483"/>
      <c r="E23" s="464"/>
      <c r="F23" s="464"/>
      <c r="G23" s="465"/>
    </row>
    <row r="24" spans="1:10">
      <c r="A24" s="498" t="s">
        <v>128</v>
      </c>
      <c r="B24" s="262" t="e">
        <f>#REF!</f>
        <v>#REF!</v>
      </c>
      <c r="C24" s="114"/>
      <c r="D24" s="114"/>
      <c r="E24" s="114"/>
      <c r="F24" s="114"/>
      <c r="G24" s="263"/>
    </row>
    <row r="25" spans="1:10" ht="14.25" thickBot="1">
      <c r="A25" s="499"/>
      <c r="B25" s="472" t="e">
        <f>IF(#REF!="","",CONCATENATE("（",#REF!,"）"))</f>
        <v>#REF!</v>
      </c>
      <c r="C25" s="473"/>
      <c r="D25" s="473"/>
      <c r="E25" s="464"/>
      <c r="F25" s="464"/>
      <c r="G25" s="465"/>
    </row>
    <row r="26" spans="1:10">
      <c r="A26" s="519" t="s">
        <v>14</v>
      </c>
      <c r="B26" s="521" t="e">
        <f>#REF!</f>
        <v>#REF!</v>
      </c>
      <c r="C26" s="522"/>
      <c r="D26" s="522"/>
      <c r="E26" s="522"/>
      <c r="F26" s="522"/>
      <c r="G26" s="523"/>
    </row>
    <row r="27" spans="1:10" ht="84" customHeight="1" thickBot="1">
      <c r="A27" s="520"/>
      <c r="B27" s="511" t="e">
        <f>#REF!</f>
        <v>#REF!</v>
      </c>
      <c r="C27" s="512"/>
      <c r="D27" s="512"/>
      <c r="E27" s="512"/>
      <c r="F27" s="512"/>
      <c r="G27" s="513"/>
    </row>
    <row r="28" spans="1:10">
      <c r="A28" s="123"/>
      <c r="B28" s="123"/>
      <c r="C28" s="123"/>
      <c r="D28" s="123"/>
      <c r="E28" s="123"/>
      <c r="F28" s="123"/>
      <c r="G28" s="123"/>
      <c r="H28" s="123"/>
      <c r="I28" s="123"/>
      <c r="J28" s="123"/>
    </row>
    <row r="29" spans="1:10" ht="14.25" thickBot="1">
      <c r="A29" s="112" t="s">
        <v>129</v>
      </c>
      <c r="B29" s="112"/>
      <c r="C29" s="112"/>
    </row>
    <row r="30" spans="1:10" ht="14.25" thickBot="1">
      <c r="A30" s="119" t="s">
        <v>130</v>
      </c>
      <c r="B30" s="124" t="s">
        <v>131</v>
      </c>
      <c r="C30" s="125"/>
      <c r="D30" s="125"/>
      <c r="E30" s="125"/>
      <c r="F30" s="125"/>
      <c r="G30" s="117"/>
    </row>
    <row r="31" spans="1:10">
      <c r="A31" s="484" t="s">
        <v>132</v>
      </c>
      <c r="B31" s="514" t="e">
        <f>IF(#REF!="1：休日用務なし","休日用務なし",IF(#REF!="2：振替→「備考」に振替日を入力してください。","振替",IF(#REF!="3：代休→「備考」に代休日を入力してください。","代休",IF(#REF!="4：超勤→「備考」に超勤時間を入力してください。","超勤",IF(#REF!="5：休日用務あり","休日用務あり","")))))</f>
        <v>#REF!</v>
      </c>
      <c r="C31" s="145"/>
      <c r="D31" s="142"/>
      <c r="E31" s="140"/>
      <c r="F31" s="140"/>
      <c r="G31" s="126"/>
      <c r="I31" s="113" t="s">
        <v>133</v>
      </c>
    </row>
    <row r="32" spans="1:10">
      <c r="A32" s="510"/>
      <c r="B32" s="517"/>
      <c r="C32" s="146"/>
      <c r="D32" s="143"/>
      <c r="G32" s="127"/>
      <c r="I32" s="113" t="s">
        <v>134</v>
      </c>
    </row>
    <row r="33" spans="1:10">
      <c r="A33" s="510"/>
      <c r="B33" s="517"/>
      <c r="C33" s="146"/>
      <c r="D33" s="143"/>
      <c r="G33" s="127"/>
      <c r="I33" s="113" t="s">
        <v>135</v>
      </c>
    </row>
    <row r="34" spans="1:10" hidden="1">
      <c r="A34" s="510"/>
      <c r="B34" s="517"/>
      <c r="C34" s="146"/>
      <c r="D34" s="143"/>
      <c r="G34" s="127"/>
    </row>
    <row r="35" spans="1:10" hidden="1">
      <c r="A35" s="510"/>
      <c r="B35" s="517"/>
      <c r="C35" s="146"/>
      <c r="D35" s="143"/>
      <c r="G35" s="127"/>
    </row>
    <row r="36" spans="1:10" hidden="1">
      <c r="A36" s="510"/>
      <c r="B36" s="517"/>
      <c r="C36" s="146"/>
      <c r="D36" s="143"/>
      <c r="G36" s="127"/>
    </row>
    <row r="37" spans="1:10" hidden="1">
      <c r="A37" s="510"/>
      <c r="B37" s="517"/>
      <c r="C37" s="146"/>
      <c r="D37" s="143"/>
      <c r="G37" s="127"/>
    </row>
    <row r="38" spans="1:10" hidden="1">
      <c r="A38" s="510"/>
      <c r="B38" s="517"/>
      <c r="C38" s="146"/>
      <c r="D38" s="143"/>
      <c r="G38" s="127"/>
    </row>
    <row r="39" spans="1:10" hidden="1">
      <c r="A39" s="510"/>
      <c r="B39" s="517"/>
      <c r="C39" s="146"/>
      <c r="D39" s="143"/>
      <c r="G39" s="127"/>
    </row>
    <row r="40" spans="1:10" ht="14.25" thickBot="1">
      <c r="A40" s="485"/>
      <c r="B40" s="518"/>
      <c r="C40" s="147"/>
      <c r="D40" s="144"/>
      <c r="E40" s="141"/>
      <c r="F40" s="141"/>
      <c r="G40" s="128"/>
      <c r="I40" s="113" t="s">
        <v>136</v>
      </c>
    </row>
    <row r="41" spans="1:10">
      <c r="A41" s="484" t="s">
        <v>137</v>
      </c>
      <c r="B41" s="112" t="e">
        <f>IF(#REF!="1：前泊あり→「備考」に理由を入力してください。","前泊あり","前泊なし")</f>
        <v>#REF!</v>
      </c>
      <c r="C41" s="112"/>
      <c r="D41" s="112"/>
      <c r="E41" s="114"/>
      <c r="F41" s="114"/>
      <c r="G41" s="126"/>
      <c r="I41" s="113" t="s">
        <v>138</v>
      </c>
    </row>
    <row r="42" spans="1:10" ht="14.25" thickBot="1">
      <c r="A42" s="485"/>
      <c r="B42" s="112" t="e">
        <f>IF(#REF!="1：後泊あり→「備考」に理由を入力してください。","後泊あり","後泊なし")</f>
        <v>#REF!</v>
      </c>
      <c r="C42" s="112"/>
      <c r="D42" s="115"/>
      <c r="E42" s="115"/>
      <c r="F42" s="115"/>
      <c r="G42" s="128"/>
    </row>
    <row r="43" spans="1:10" ht="13.5" customHeight="1">
      <c r="A43" s="460" t="s">
        <v>139</v>
      </c>
      <c r="B43" s="468" t="e">
        <f>IF(#REF!="1：立替払請求済み","「学会参加費」立替払請求済み",IF(#REF!="2：立替払請求予定","「学会参加費」立替払請求予定",IF(#REF!="3：なし","「学会参加費」支出なし","")))</f>
        <v>#REF!</v>
      </c>
      <c r="C43" s="469"/>
      <c r="D43" s="469"/>
      <c r="E43" s="469"/>
      <c r="F43" s="470"/>
      <c r="G43" s="471"/>
    </row>
    <row r="44" spans="1:10" ht="50.25" customHeight="1" thickBot="1">
      <c r="A44" s="461"/>
      <c r="B44" s="462"/>
      <c r="C44" s="463"/>
      <c r="D44" s="463"/>
      <c r="E44" s="463"/>
      <c r="F44" s="464"/>
      <c r="G44" s="465"/>
    </row>
    <row r="45" spans="1:10">
      <c r="A45" s="112" t="s">
        <v>140</v>
      </c>
      <c r="B45" s="112"/>
      <c r="C45" s="112"/>
    </row>
    <row r="46" spans="1:10">
      <c r="A46" s="112" t="s">
        <v>141</v>
      </c>
      <c r="B46" s="112"/>
      <c r="C46" s="112"/>
    </row>
    <row r="47" spans="1:10">
      <c r="J47" s="113" t="s">
        <v>142</v>
      </c>
    </row>
    <row r="48" spans="1:10">
      <c r="J48" s="113" t="s">
        <v>143</v>
      </c>
    </row>
    <row r="49" spans="10:10">
      <c r="J49" s="113" t="s">
        <v>144</v>
      </c>
    </row>
    <row r="50" spans="10:10">
      <c r="J50" s="113" t="s">
        <v>145</v>
      </c>
    </row>
    <row r="51" spans="10:10">
      <c r="J51" s="113" t="s">
        <v>146</v>
      </c>
    </row>
    <row r="52" spans="10:10">
      <c r="J52" s="113" t="s">
        <v>147</v>
      </c>
    </row>
    <row r="53" spans="10:10">
      <c r="J53" s="113" t="s">
        <v>148</v>
      </c>
    </row>
    <row r="54" spans="10:10">
      <c r="J54" s="113" t="s">
        <v>149</v>
      </c>
    </row>
    <row r="55" spans="10:10">
      <c r="J55" s="113" t="s">
        <v>150</v>
      </c>
    </row>
    <row r="56" spans="10:10">
      <c r="J56" s="113" t="s">
        <v>151</v>
      </c>
    </row>
    <row r="57" spans="10:10">
      <c r="J57" s="113" t="s">
        <v>152</v>
      </c>
    </row>
    <row r="58" spans="10:10">
      <c r="J58" s="113" t="s">
        <v>153</v>
      </c>
    </row>
    <row r="59" spans="10:10">
      <c r="J59" s="113" t="s">
        <v>154</v>
      </c>
    </row>
    <row r="60" spans="10:10">
      <c r="J60" s="113" t="s">
        <v>155</v>
      </c>
    </row>
    <row r="61" spans="10:10">
      <c r="J61" s="113" t="s">
        <v>156</v>
      </c>
    </row>
    <row r="62" spans="10:10">
      <c r="J62" s="113" t="s">
        <v>157</v>
      </c>
    </row>
    <row r="63" spans="10:10">
      <c r="J63" s="113" t="s">
        <v>158</v>
      </c>
    </row>
    <row r="64" spans="10:10">
      <c r="J64" s="113" t="s">
        <v>159</v>
      </c>
    </row>
    <row r="65" spans="10:10">
      <c r="J65" s="113" t="s">
        <v>160</v>
      </c>
    </row>
    <row r="66" spans="10:10">
      <c r="J66" s="113" t="s">
        <v>161</v>
      </c>
    </row>
    <row r="67" spans="10:10">
      <c r="J67" s="113" t="s">
        <v>162</v>
      </c>
    </row>
    <row r="68" spans="10:10">
      <c r="J68" s="113" t="s">
        <v>163</v>
      </c>
    </row>
    <row r="69" spans="10:10">
      <c r="J69" s="113" t="s">
        <v>164</v>
      </c>
    </row>
    <row r="70" spans="10:10">
      <c r="J70" s="113" t="s">
        <v>165</v>
      </c>
    </row>
    <row r="71" spans="10:10">
      <c r="J71" s="113" t="s">
        <v>166</v>
      </c>
    </row>
    <row r="72" spans="10:10">
      <c r="J72" s="113" t="s">
        <v>167</v>
      </c>
    </row>
    <row r="73" spans="10:10">
      <c r="J73" s="113" t="s">
        <v>168</v>
      </c>
    </row>
    <row r="74" spans="10:10">
      <c r="J74" s="113" t="s">
        <v>169</v>
      </c>
    </row>
    <row r="75" spans="10:10">
      <c r="J75" s="113" t="s">
        <v>170</v>
      </c>
    </row>
    <row r="76" spans="10:10">
      <c r="J76" s="113" t="s">
        <v>171</v>
      </c>
    </row>
    <row r="77" spans="10:10">
      <c r="J77" s="113" t="s">
        <v>172</v>
      </c>
    </row>
    <row r="78" spans="10:10">
      <c r="J78" s="113" t="s">
        <v>173</v>
      </c>
    </row>
    <row r="79" spans="10:10">
      <c r="J79" s="113" t="s">
        <v>174</v>
      </c>
    </row>
  </sheetData>
  <sheetProtection algorithmName="SHA-512" hashValue="/HzA1J+jpvZ6E9MA7JE5BPFy2/f25oUFAilksbEbDGqXyhNwn+W6KUAFnZeJilP7sTamsBsdjoAF/a0zT3SSCg==" saltValue="YJE4pi7IyizPNhEA1no/sA==" spinCount="100000" sheet="1" objects="1" scenarios="1"/>
  <mergeCells count="28">
    <mergeCell ref="A31:A40"/>
    <mergeCell ref="B27:G27"/>
    <mergeCell ref="A21:A23"/>
    <mergeCell ref="B15:C15"/>
    <mergeCell ref="B31:B40"/>
    <mergeCell ref="A26:A27"/>
    <mergeCell ref="B26:G26"/>
    <mergeCell ref="B10:G10"/>
    <mergeCell ref="B11:G11"/>
    <mergeCell ref="A4:G4"/>
    <mergeCell ref="A6:C6"/>
    <mergeCell ref="B9:G9"/>
    <mergeCell ref="A43:A44"/>
    <mergeCell ref="B44:G44"/>
    <mergeCell ref="B12:C12"/>
    <mergeCell ref="B43:G43"/>
    <mergeCell ref="B25:G25"/>
    <mergeCell ref="C21:G21"/>
    <mergeCell ref="C22:G22"/>
    <mergeCell ref="C23:G23"/>
    <mergeCell ref="A41:A42"/>
    <mergeCell ref="D15:G15"/>
    <mergeCell ref="D16:G16"/>
    <mergeCell ref="D17:G17"/>
    <mergeCell ref="D19:G19"/>
    <mergeCell ref="D20:G20"/>
    <mergeCell ref="D18:G18"/>
    <mergeCell ref="A24:A25"/>
  </mergeCells>
  <phoneticPr fontId="1"/>
  <dataValidations count="1">
    <dataValidation type="list" errorStyle="warning" allowBlank="1" showInputMessage="1" showErrorMessage="1" error="リストにない場合のみ，入力してください。" sqref="A3" xr:uid="{00000000-0002-0000-0300-000000000000}">
      <formula1>$J$47:$J$79</formula1>
    </dataValidation>
  </dataValidations>
  <printOptions horizontalCentered="1"/>
  <pageMargins left="0.23622047244094491" right="0.23622047244094491" top="0.74803149606299213" bottom="0.74803149606299213" header="0.31496062992125984" footer="0.31496062992125984"/>
  <pageSetup paperSize="9" scale="74" orientation="portrait" blackAndWhite="1" r:id="rId1"/>
  <headerFooter scaleWithDoc="0">
    <oddHeader>&amp;R&amp;G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8143" r:id="rId5" name="Check Box 15">
              <controlPr defaultSize="0" autoFill="0" autoLine="0" autoPict="0">
                <anchor moveWithCells="1">
                  <from>
                    <xdr:col>0</xdr:col>
                    <xdr:colOff>2514600</xdr:colOff>
                    <xdr:row>28</xdr:row>
                    <xdr:rowOff>152400</xdr:rowOff>
                  </from>
                  <to>
                    <xdr:col>1</xdr:col>
                    <xdr:colOff>276225</xdr:colOff>
                    <xdr:row>30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89"/>
  <sheetViews>
    <sheetView view="pageBreakPreview" zoomScale="55" zoomScaleNormal="85" zoomScaleSheetLayoutView="55" workbookViewId="0">
      <selection activeCell="A3" sqref="A3"/>
    </sheetView>
  </sheetViews>
  <sheetFormatPr defaultColWidth="9" defaultRowHeight="13.5"/>
  <cols>
    <col min="1" max="1" width="27.25" customWidth="1"/>
    <col min="2" max="2" width="31.875" customWidth="1"/>
    <col min="3" max="4" width="44.75" customWidth="1"/>
    <col min="5" max="5" width="45" bestFit="1" customWidth="1"/>
    <col min="6" max="6" width="18.875" customWidth="1"/>
  </cols>
  <sheetData>
    <row r="1" spans="1:10" ht="43.5" customHeight="1" thickBot="1">
      <c r="A1" s="320" t="s">
        <v>175</v>
      </c>
      <c r="B1" s="321"/>
      <c r="C1" s="321"/>
      <c r="D1" s="321"/>
      <c r="E1" s="321"/>
      <c r="F1" s="322"/>
      <c r="G1" s="325"/>
      <c r="H1" s="325"/>
      <c r="I1" s="325"/>
      <c r="J1" s="325"/>
    </row>
    <row r="2" spans="1:10" ht="27.75" customHeight="1">
      <c r="A2" s="380" t="s">
        <v>0</v>
      </c>
      <c r="B2" s="380" t="s">
        <v>1</v>
      </c>
      <c r="C2" s="381" t="s">
        <v>2</v>
      </c>
      <c r="D2" s="382" t="s">
        <v>3</v>
      </c>
      <c r="E2" s="383" t="s">
        <v>4</v>
      </c>
    </row>
    <row r="3" spans="1:10" ht="135.75" customHeight="1">
      <c r="A3" s="384" t="s">
        <v>24</v>
      </c>
      <c r="B3" s="385" t="s">
        <v>25</v>
      </c>
      <c r="C3" s="386" t="e">
        <f>#REF!</f>
        <v>#REF!</v>
      </c>
      <c r="D3" s="387" t="e">
        <f>IF(C3="","←必須項目が未入力です","")</f>
        <v>#REF!</v>
      </c>
      <c r="E3" s="385" t="s">
        <v>26</v>
      </c>
      <c r="G3">
        <v>2</v>
      </c>
    </row>
    <row r="4" spans="1:10" ht="52.5" customHeight="1">
      <c r="A4" s="534" t="s">
        <v>27</v>
      </c>
      <c r="B4" s="535"/>
      <c r="C4" s="535"/>
      <c r="D4" s="535"/>
      <c r="E4" s="536"/>
    </row>
    <row r="5" spans="1:10" ht="27.75" customHeight="1">
      <c r="A5" s="395" t="s">
        <v>28</v>
      </c>
      <c r="B5" s="396" t="s">
        <v>29</v>
      </c>
      <c r="C5" s="397" t="s">
        <v>30</v>
      </c>
      <c r="D5" s="397" t="s">
        <v>31</v>
      </c>
      <c r="E5" s="397" t="s">
        <v>32</v>
      </c>
    </row>
    <row r="6" spans="1:10" ht="269.25" customHeight="1" thickBot="1">
      <c r="A6" s="398" t="e">
        <f>#REF!</f>
        <v>#REF!</v>
      </c>
      <c r="B6" s="398" t="e">
        <f>#REF!</f>
        <v>#REF!</v>
      </c>
      <c r="C6" s="398" t="e">
        <f>#REF!</f>
        <v>#REF!</v>
      </c>
      <c r="D6" s="398" t="e">
        <f>#REF!</f>
        <v>#REF!</v>
      </c>
      <c r="E6" s="398" t="e">
        <f>#REF!</f>
        <v>#REF!</v>
      </c>
    </row>
    <row r="7" spans="1:10" ht="39" customHeight="1">
      <c r="A7" s="369" t="s">
        <v>176</v>
      </c>
      <c r="B7" s="337" t="e">
        <f>#REF!</f>
        <v>#REF!</v>
      </c>
      <c r="C7" s="565"/>
      <c r="D7" s="567"/>
      <c r="E7" s="568"/>
    </row>
    <row r="8" spans="1:10" ht="30.75" customHeight="1">
      <c r="A8" s="370" t="s">
        <v>177</v>
      </c>
      <c r="B8" s="338" t="e">
        <f>#REF!&amp;"・"&amp;#REF!</f>
        <v>#REF!</v>
      </c>
      <c r="C8" s="566"/>
      <c r="D8" s="569"/>
      <c r="E8" s="570"/>
      <c r="F8" s="324"/>
      <c r="G8" s="324"/>
      <c r="H8" s="324"/>
      <c r="I8" s="324"/>
      <c r="J8" s="324"/>
    </row>
    <row r="9" spans="1:10" ht="24" customHeight="1">
      <c r="A9" s="571" t="s">
        <v>178</v>
      </c>
      <c r="B9" s="372" t="s">
        <v>12</v>
      </c>
      <c r="C9" s="341" t="e">
        <f>#REF!</f>
        <v>#REF!</v>
      </c>
      <c r="D9" s="332"/>
      <c r="E9" s="333"/>
      <c r="F9" s="324"/>
      <c r="G9" s="324"/>
      <c r="H9" s="324"/>
      <c r="I9" s="324"/>
      <c r="J9" s="324"/>
    </row>
    <row r="10" spans="1:10" ht="24" customHeight="1">
      <c r="A10" s="633"/>
      <c r="B10" s="372" t="s">
        <v>13</v>
      </c>
      <c r="C10" s="341" t="e">
        <f>#REF!</f>
        <v>#REF!</v>
      </c>
      <c r="D10" s="332"/>
      <c r="E10" s="333"/>
      <c r="F10" s="324"/>
      <c r="G10" s="324"/>
      <c r="H10" s="324"/>
      <c r="I10" s="324"/>
      <c r="J10" s="324"/>
    </row>
    <row r="11" spans="1:10" ht="27.75" customHeight="1">
      <c r="A11" s="370" t="s">
        <v>179</v>
      </c>
      <c r="B11" s="339" t="e">
        <f>#REF!</f>
        <v>#REF!</v>
      </c>
      <c r="C11" s="339" t="e">
        <f>#REF!</f>
        <v>#REF!</v>
      </c>
      <c r="D11" s="339" t="e">
        <f>#REF!</f>
        <v>#REF!</v>
      </c>
      <c r="E11" s="343" t="e">
        <f>#REF!</f>
        <v>#REF!</v>
      </c>
    </row>
    <row r="12" spans="1:10" ht="27.75" customHeight="1" thickBot="1">
      <c r="A12" s="371" t="s">
        <v>180</v>
      </c>
      <c r="B12" s="340" t="e">
        <f>#REF!</f>
        <v>#REF!</v>
      </c>
      <c r="C12" s="340" t="e">
        <f>#REF!</f>
        <v>#REF!</v>
      </c>
      <c r="D12" s="340" t="e">
        <f>#REF!</f>
        <v>#REF!</v>
      </c>
      <c r="E12" s="342" t="e">
        <f>#REF!</f>
        <v>#REF!</v>
      </c>
      <c r="F12" s="324"/>
      <c r="G12" s="324"/>
      <c r="H12" s="324"/>
      <c r="I12" s="324"/>
      <c r="J12" s="324"/>
    </row>
    <row r="13" spans="1:10" ht="18" customHeight="1">
      <c r="A13" s="331"/>
      <c r="B13" s="329"/>
      <c r="C13" s="329"/>
      <c r="D13" s="329"/>
      <c r="E13" s="329"/>
      <c r="F13" s="324"/>
      <c r="G13" s="324"/>
      <c r="H13" s="324"/>
      <c r="I13" s="324"/>
      <c r="J13" s="324"/>
    </row>
    <row r="14" spans="1:10" ht="24.75" customHeight="1" thickBot="1">
      <c r="A14" s="330" t="s">
        <v>181</v>
      </c>
    </row>
    <row r="15" spans="1:10" ht="43.5" customHeight="1" thickBot="1">
      <c r="A15" s="320" t="s">
        <v>182</v>
      </c>
      <c r="B15" s="321"/>
      <c r="C15" s="321"/>
      <c r="D15" s="321"/>
      <c r="E15" s="334" t="s">
        <v>183</v>
      </c>
      <c r="F15" s="322"/>
      <c r="G15" s="322"/>
      <c r="H15" s="322"/>
      <c r="I15" s="322"/>
      <c r="J15" s="322"/>
    </row>
    <row r="16" spans="1:10" s="328" customFormat="1" ht="70.5" customHeight="1" thickBot="1">
      <c r="A16" s="356" t="s">
        <v>33</v>
      </c>
      <c r="B16" s="634" t="e">
        <f>#REF!</f>
        <v>#REF!</v>
      </c>
      <c r="C16" s="635"/>
      <c r="D16" s="635"/>
      <c r="E16" s="636"/>
      <c r="F16" s="327"/>
      <c r="G16" s="327"/>
      <c r="H16" s="327"/>
      <c r="I16" s="327"/>
      <c r="J16" s="327"/>
    </row>
    <row r="17" spans="1:10" s="328" customFormat="1" ht="40.5" customHeight="1" thickBot="1">
      <c r="A17" s="637" t="s">
        <v>34</v>
      </c>
      <c r="B17" s="393" t="s">
        <v>35</v>
      </c>
      <c r="C17" s="394" t="s">
        <v>36</v>
      </c>
      <c r="D17" s="640" t="e">
        <f>#REF!</f>
        <v>#REF!</v>
      </c>
      <c r="E17" s="640"/>
      <c r="F17" s="327"/>
      <c r="G17" s="327"/>
      <c r="H17" s="327"/>
      <c r="I17" s="327"/>
      <c r="J17" s="327"/>
    </row>
    <row r="18" spans="1:10" s="328" customFormat="1" ht="40.5" customHeight="1" thickBot="1">
      <c r="A18" s="638"/>
      <c r="B18" s="393" t="s">
        <v>37</v>
      </c>
      <c r="C18" s="394" t="s">
        <v>38</v>
      </c>
      <c r="D18" s="641" t="e">
        <f>#REF!</f>
        <v>#REF!</v>
      </c>
      <c r="E18" s="642"/>
      <c r="F18" s="327"/>
      <c r="G18" s="327"/>
      <c r="H18" s="327"/>
      <c r="I18" s="327"/>
      <c r="J18" s="327"/>
    </row>
    <row r="19" spans="1:10" s="328" customFormat="1" ht="39" customHeight="1" thickBot="1">
      <c r="A19" s="638"/>
      <c r="B19" s="643" t="s">
        <v>39</v>
      </c>
      <c r="C19" s="644"/>
      <c r="D19" s="641" t="e">
        <f>#REF!</f>
        <v>#REF!</v>
      </c>
      <c r="E19" s="642"/>
      <c r="F19" s="327"/>
      <c r="G19" s="327"/>
      <c r="H19" s="327"/>
      <c r="I19" s="327"/>
      <c r="J19" s="327"/>
    </row>
    <row r="20" spans="1:10" s="328" customFormat="1" ht="39" customHeight="1" thickBot="1">
      <c r="A20" s="639"/>
      <c r="B20" s="643" t="s">
        <v>40</v>
      </c>
      <c r="C20" s="644"/>
      <c r="D20" s="641" t="e">
        <f>#REF!</f>
        <v>#REF!</v>
      </c>
      <c r="E20" s="642"/>
      <c r="F20" s="327"/>
      <c r="G20" s="327"/>
      <c r="H20" s="327"/>
      <c r="I20" s="327"/>
      <c r="J20" s="327"/>
    </row>
    <row r="21" spans="1:10" ht="35.25" customHeight="1">
      <c r="A21" s="573" t="s">
        <v>41</v>
      </c>
      <c r="B21" s="589" t="s">
        <v>42</v>
      </c>
      <c r="C21" s="590"/>
      <c r="D21" s="591"/>
      <c r="E21" s="645" t="e">
        <f>#REF!</f>
        <v>#REF!</v>
      </c>
    </row>
    <row r="22" spans="1:10" ht="35.25" customHeight="1">
      <c r="A22" s="525"/>
      <c r="B22" s="586" t="s">
        <v>43</v>
      </c>
      <c r="C22" s="587"/>
      <c r="D22" s="588"/>
      <c r="E22" s="646"/>
    </row>
    <row r="23" spans="1:10" ht="35.25" customHeight="1" thickBot="1">
      <c r="A23" s="526"/>
      <c r="B23" s="618" t="s">
        <v>184</v>
      </c>
      <c r="C23" s="619"/>
      <c r="D23" s="620"/>
      <c r="E23" s="647"/>
    </row>
    <row r="24" spans="1:10" ht="54" customHeight="1" thickBot="1">
      <c r="A24" s="357" t="s">
        <v>44</v>
      </c>
      <c r="B24" s="578" t="s">
        <v>45</v>
      </c>
      <c r="C24" s="579"/>
      <c r="D24" s="580"/>
      <c r="E24" s="344" t="e">
        <f>#REF!</f>
        <v>#REF!</v>
      </c>
    </row>
    <row r="25" spans="1:10" ht="21" customHeight="1">
      <c r="A25" s="524" t="s">
        <v>46</v>
      </c>
      <c r="B25" s="581" t="s">
        <v>47</v>
      </c>
      <c r="C25" s="582"/>
      <c r="D25" s="582"/>
      <c r="E25" s="621" t="e">
        <f>#REF!</f>
        <v>#REF!</v>
      </c>
      <c r="F25" s="323"/>
    </row>
    <row r="26" spans="1:10" ht="34.5" customHeight="1">
      <c r="A26" s="525"/>
      <c r="B26" s="623" t="s">
        <v>48</v>
      </c>
      <c r="C26" s="624"/>
      <c r="D26" s="624"/>
      <c r="E26" s="622"/>
    </row>
    <row r="27" spans="1:10" ht="21" customHeight="1">
      <c r="A27" s="525"/>
      <c r="B27" s="623" t="s">
        <v>49</v>
      </c>
      <c r="C27" s="624"/>
      <c r="D27" s="624"/>
      <c r="E27" s="622"/>
    </row>
    <row r="28" spans="1:10" ht="21" customHeight="1">
      <c r="A28" s="525"/>
      <c r="B28" s="623" t="s">
        <v>50</v>
      </c>
      <c r="C28" s="624"/>
      <c r="D28" s="624"/>
      <c r="E28" s="622"/>
    </row>
    <row r="29" spans="1:10" ht="21" customHeight="1">
      <c r="A29" s="525"/>
      <c r="B29" s="623" t="s">
        <v>51</v>
      </c>
      <c r="C29" s="624"/>
      <c r="D29" s="624"/>
      <c r="E29" s="622"/>
    </row>
    <row r="30" spans="1:10" ht="30" customHeight="1">
      <c r="A30" s="525"/>
      <c r="B30" s="623" t="s">
        <v>52</v>
      </c>
      <c r="C30" s="624"/>
      <c r="D30" s="624"/>
      <c r="E30" s="622"/>
    </row>
    <row r="31" spans="1:10" ht="21" customHeight="1">
      <c r="A31" s="525"/>
      <c r="B31" s="625"/>
      <c r="C31" s="626"/>
      <c r="D31" s="626"/>
      <c r="E31" s="622"/>
    </row>
    <row r="32" spans="1:10" ht="57.75" customHeight="1" thickBot="1">
      <c r="A32" s="526"/>
      <c r="B32" s="575" t="s">
        <v>53</v>
      </c>
      <c r="C32" s="576"/>
      <c r="D32" s="577"/>
      <c r="E32" s="345" t="e">
        <f>#REF!</f>
        <v>#REF!</v>
      </c>
    </row>
    <row r="33" spans="1:5" ht="24.75" customHeight="1">
      <c r="A33" s="524" t="s">
        <v>54</v>
      </c>
      <c r="B33" s="581" t="s">
        <v>55</v>
      </c>
      <c r="C33" s="582"/>
      <c r="D33" s="583"/>
      <c r="E33" s="584" t="e">
        <f>#REF!</f>
        <v>#REF!</v>
      </c>
    </row>
    <row r="34" spans="1:5" ht="8.25" customHeight="1">
      <c r="A34" s="525"/>
      <c r="B34" s="388"/>
      <c r="C34" s="389"/>
      <c r="D34" s="389"/>
      <c r="E34" s="585"/>
    </row>
    <row r="35" spans="1:5" ht="24.75" customHeight="1">
      <c r="A35" s="525"/>
      <c r="B35" s="586" t="s">
        <v>56</v>
      </c>
      <c r="C35" s="587"/>
      <c r="D35" s="588"/>
      <c r="E35" s="585"/>
    </row>
    <row r="36" spans="1:5" ht="24.75" customHeight="1">
      <c r="A36" s="525"/>
      <c r="B36" s="586" t="s">
        <v>57</v>
      </c>
      <c r="C36" s="587"/>
      <c r="D36" s="588"/>
      <c r="E36" s="585"/>
    </row>
    <row r="37" spans="1:5" ht="24.75" customHeight="1">
      <c r="A37" s="525"/>
      <c r="B37" s="586" t="s">
        <v>185</v>
      </c>
      <c r="C37" s="587"/>
      <c r="D37" s="588"/>
      <c r="E37" s="585"/>
    </row>
    <row r="38" spans="1:5" ht="24.75" customHeight="1">
      <c r="A38" s="525"/>
      <c r="B38" s="586" t="s">
        <v>58</v>
      </c>
      <c r="C38" s="587"/>
      <c r="D38" s="588"/>
      <c r="E38" s="585"/>
    </row>
    <row r="39" spans="1:5" ht="79.5" customHeight="1" thickBot="1">
      <c r="A39" s="526"/>
      <c r="B39" s="575" t="s">
        <v>59</v>
      </c>
      <c r="C39" s="576"/>
      <c r="D39" s="577"/>
      <c r="E39" s="346" t="e">
        <f>#REF!</f>
        <v>#REF!</v>
      </c>
    </row>
    <row r="40" spans="1:5" ht="24" customHeight="1">
      <c r="A40" s="524" t="s">
        <v>60</v>
      </c>
      <c r="B40" s="630" t="s">
        <v>61</v>
      </c>
      <c r="C40" s="631"/>
      <c r="D40" s="632"/>
      <c r="E40" s="598" t="e">
        <f>#REF!</f>
        <v>#REF!</v>
      </c>
    </row>
    <row r="41" spans="1:5" ht="13.5" customHeight="1">
      <c r="A41" s="525"/>
      <c r="B41" s="388"/>
      <c r="C41" s="389"/>
      <c r="D41" s="389"/>
      <c r="E41" s="599"/>
    </row>
    <row r="42" spans="1:5" ht="24" customHeight="1">
      <c r="A42" s="525"/>
      <c r="B42" s="586" t="s">
        <v>62</v>
      </c>
      <c r="C42" s="587"/>
      <c r="D42" s="588"/>
      <c r="E42" s="599"/>
    </row>
    <row r="43" spans="1:5" ht="24" customHeight="1">
      <c r="A43" s="525"/>
      <c r="B43" s="390" t="s">
        <v>63</v>
      </c>
      <c r="C43" s="611" t="s">
        <v>64</v>
      </c>
      <c r="D43" s="612"/>
      <c r="E43" s="599"/>
    </row>
    <row r="44" spans="1:5" ht="9.75" customHeight="1" thickBot="1">
      <c r="A44" s="526"/>
      <c r="B44" s="391"/>
      <c r="C44" s="613"/>
      <c r="D44" s="614"/>
      <c r="E44" s="600"/>
    </row>
    <row r="45" spans="1:5" ht="23.25" customHeight="1">
      <c r="A45" s="524" t="s">
        <v>65</v>
      </c>
      <c r="B45" s="589" t="s">
        <v>66</v>
      </c>
      <c r="C45" s="590"/>
      <c r="D45" s="591"/>
      <c r="E45" s="584" t="e">
        <f>#REF!</f>
        <v>#REF!</v>
      </c>
    </row>
    <row r="46" spans="1:5" ht="27.75" customHeight="1">
      <c r="A46" s="525"/>
      <c r="B46" s="592" t="s">
        <v>186</v>
      </c>
      <c r="C46" s="593"/>
      <c r="D46" s="392"/>
      <c r="E46" s="585"/>
    </row>
    <row r="47" spans="1:5" ht="36.75" customHeight="1" thickBot="1">
      <c r="A47" s="526"/>
      <c r="B47" s="616" t="s">
        <v>67</v>
      </c>
      <c r="C47" s="613"/>
      <c r="D47" s="614"/>
      <c r="E47" s="615"/>
    </row>
    <row r="48" spans="1:5" ht="34.5" customHeight="1">
      <c r="A48" s="524" t="s">
        <v>68</v>
      </c>
      <c r="B48" s="589" t="s">
        <v>69</v>
      </c>
      <c r="C48" s="590"/>
      <c r="D48" s="591"/>
      <c r="E48" s="598" t="e">
        <f>#REF!</f>
        <v>#REF!</v>
      </c>
    </row>
    <row r="49" spans="1:10" ht="34.5" customHeight="1">
      <c r="A49" s="525"/>
      <c r="B49" s="592" t="s">
        <v>70</v>
      </c>
      <c r="C49" s="593"/>
      <c r="D49" s="594"/>
      <c r="E49" s="599"/>
    </row>
    <row r="50" spans="1:10" ht="34.5" customHeight="1">
      <c r="A50" s="525"/>
      <c r="B50" s="586" t="s">
        <v>71</v>
      </c>
      <c r="C50" s="587"/>
      <c r="D50" s="588"/>
      <c r="E50" s="599"/>
    </row>
    <row r="51" spans="1:10" ht="21.75" customHeight="1">
      <c r="A51" s="525"/>
      <c r="B51" s="627" t="s">
        <v>72</v>
      </c>
      <c r="C51" s="628"/>
      <c r="D51" s="629"/>
      <c r="E51" s="599"/>
    </row>
    <row r="52" spans="1:10" ht="22.5" customHeight="1" thickBot="1">
      <c r="A52" s="525"/>
      <c r="B52" s="603" t="s">
        <v>73</v>
      </c>
      <c r="C52" s="604"/>
      <c r="D52" s="605"/>
      <c r="E52" s="617"/>
    </row>
    <row r="53" spans="1:10" ht="51.75" customHeight="1" thickBot="1">
      <c r="A53" s="358" t="s">
        <v>74</v>
      </c>
      <c r="B53" s="578" t="s">
        <v>75</v>
      </c>
      <c r="C53" s="579"/>
      <c r="D53" s="580"/>
      <c r="E53" s="347" t="e">
        <f>#REF!</f>
        <v>#REF!</v>
      </c>
    </row>
    <row r="54" spans="1:10" ht="26.25" customHeight="1">
      <c r="A54" s="524" t="s">
        <v>76</v>
      </c>
      <c r="B54" s="589" t="s">
        <v>77</v>
      </c>
      <c r="C54" s="590"/>
      <c r="D54" s="591"/>
      <c r="E54" s="598" t="e">
        <f>#REF!</f>
        <v>#REF!</v>
      </c>
    </row>
    <row r="55" spans="1:10" ht="26.25" customHeight="1">
      <c r="A55" s="525"/>
      <c r="B55" s="592" t="s">
        <v>78</v>
      </c>
      <c r="C55" s="593"/>
      <c r="D55" s="594"/>
      <c r="E55" s="599"/>
    </row>
    <row r="56" spans="1:10" ht="26.25" customHeight="1">
      <c r="A56" s="525"/>
      <c r="B56" s="592" t="s">
        <v>79</v>
      </c>
      <c r="C56" s="593"/>
      <c r="D56" s="594"/>
      <c r="E56" s="599"/>
    </row>
    <row r="57" spans="1:10" ht="27" customHeight="1" thickBot="1">
      <c r="A57" s="526"/>
      <c r="B57" s="595" t="s">
        <v>80</v>
      </c>
      <c r="C57" s="596"/>
      <c r="D57" s="597"/>
      <c r="E57" s="600"/>
    </row>
    <row r="58" spans="1:10" ht="24.75" customHeight="1" thickBot="1">
      <c r="A58" s="359"/>
      <c r="B58" s="609" t="s">
        <v>81</v>
      </c>
      <c r="C58" s="610"/>
      <c r="D58" s="610"/>
      <c r="E58" s="348" t="e">
        <f>#REF!</f>
        <v>#REF!</v>
      </c>
    </row>
    <row r="59" spans="1:10" ht="24" customHeight="1">
      <c r="A59" s="368" t="s">
        <v>187</v>
      </c>
      <c r="B59" s="368"/>
      <c r="C59" s="368"/>
      <c r="D59" s="368"/>
      <c r="E59" s="360"/>
    </row>
    <row r="60" spans="1:10" ht="48.75" customHeight="1" thickBot="1">
      <c r="A60" s="608" t="s">
        <v>188</v>
      </c>
      <c r="B60" s="608"/>
      <c r="C60" s="608"/>
      <c r="D60" s="608"/>
      <c r="E60" s="360"/>
    </row>
    <row r="61" spans="1:10" ht="30.75" customHeight="1">
      <c r="A61" s="361"/>
      <c r="B61" s="606" t="s">
        <v>189</v>
      </c>
      <c r="C61" s="601" t="s">
        <v>190</v>
      </c>
      <c r="D61" s="362" t="s">
        <v>191</v>
      </c>
      <c r="E61" s="349"/>
    </row>
    <row r="62" spans="1:10" ht="34.5" customHeight="1" thickBot="1">
      <c r="A62" s="363"/>
      <c r="B62" s="607"/>
      <c r="C62" s="602"/>
      <c r="D62" s="362" t="s">
        <v>192</v>
      </c>
      <c r="E62" s="350"/>
    </row>
    <row r="63" spans="1:10" ht="18" customHeight="1" thickBot="1">
      <c r="A63" s="363"/>
      <c r="B63" s="363"/>
      <c r="C63" s="363"/>
      <c r="D63" s="324"/>
      <c r="E63" s="374" t="s">
        <v>193</v>
      </c>
      <c r="F63" s="324"/>
      <c r="G63" s="324"/>
      <c r="H63" s="324"/>
      <c r="I63" s="324"/>
      <c r="J63" s="324"/>
    </row>
    <row r="64" spans="1:10" ht="39" customHeight="1">
      <c r="A64" s="369" t="s">
        <v>176</v>
      </c>
      <c r="B64" s="337" t="e">
        <f>#REF!</f>
        <v>#REF!</v>
      </c>
      <c r="C64" s="565"/>
      <c r="D64" s="567"/>
      <c r="E64" s="568"/>
    </row>
    <row r="65" spans="1:10" ht="30.75" customHeight="1">
      <c r="A65" s="370" t="s">
        <v>177</v>
      </c>
      <c r="B65" s="338" t="e">
        <f>#REF!&amp;"・"&amp;#REF!</f>
        <v>#REF!</v>
      </c>
      <c r="C65" s="566"/>
      <c r="D65" s="569"/>
      <c r="E65" s="570"/>
      <c r="F65" s="324"/>
      <c r="G65" s="324"/>
      <c r="H65" s="324"/>
      <c r="I65" s="324"/>
      <c r="J65" s="324"/>
    </row>
    <row r="66" spans="1:10" ht="24" customHeight="1">
      <c r="A66" s="571" t="s">
        <v>178</v>
      </c>
      <c r="B66" s="372" t="s">
        <v>12</v>
      </c>
      <c r="C66" s="341" t="e">
        <f>#REF!</f>
        <v>#REF!</v>
      </c>
      <c r="D66" s="332"/>
      <c r="E66" s="333"/>
      <c r="F66" s="324"/>
      <c r="G66" s="324"/>
      <c r="H66" s="324"/>
      <c r="I66" s="324"/>
      <c r="J66" s="324"/>
    </row>
    <row r="67" spans="1:10" ht="24" customHeight="1" thickBot="1">
      <c r="A67" s="572"/>
      <c r="B67" s="373" t="s">
        <v>13</v>
      </c>
      <c r="C67" s="351" t="e">
        <f>#REF!</f>
        <v>#REF!</v>
      </c>
      <c r="D67" s="335"/>
      <c r="E67" s="336"/>
      <c r="F67" s="324"/>
      <c r="G67" s="324"/>
      <c r="H67" s="324"/>
      <c r="I67" s="324"/>
      <c r="J67" s="324"/>
    </row>
    <row r="68" spans="1:10" ht="24.75" customHeight="1">
      <c r="A68" s="326"/>
      <c r="B68" s="326"/>
      <c r="C68" s="326"/>
      <c r="D68" s="326"/>
      <c r="E68" s="326"/>
      <c r="F68" s="319"/>
      <c r="G68" s="319"/>
      <c r="H68" s="319"/>
      <c r="I68" s="319"/>
      <c r="J68" s="319"/>
    </row>
    <row r="69" spans="1:10" ht="24.75" customHeight="1" thickBot="1">
      <c r="A69" s="330" t="s">
        <v>82</v>
      </c>
    </row>
    <row r="70" spans="1:10" ht="43.5" customHeight="1" thickBot="1">
      <c r="A70" s="320" t="s">
        <v>194</v>
      </c>
      <c r="B70" s="321"/>
      <c r="C70" s="321"/>
      <c r="D70" s="321"/>
      <c r="E70" s="334" t="s">
        <v>183</v>
      </c>
      <c r="F70" s="322"/>
      <c r="G70" s="322"/>
      <c r="H70" s="322"/>
      <c r="I70" s="322"/>
      <c r="J70" s="322"/>
    </row>
    <row r="71" spans="1:10" ht="63.75" customHeight="1">
      <c r="A71" s="573" t="s">
        <v>41</v>
      </c>
      <c r="B71" s="551" t="s">
        <v>83</v>
      </c>
      <c r="C71" s="552"/>
      <c r="D71" s="553"/>
      <c r="E71" s="531" t="e">
        <f>#REF!</f>
        <v>#REF!</v>
      </c>
    </row>
    <row r="72" spans="1:10" ht="63.75" customHeight="1" thickBot="1">
      <c r="A72" s="525"/>
      <c r="B72" s="364" t="s">
        <v>84</v>
      </c>
      <c r="C72" s="365" t="s">
        <v>85</v>
      </c>
      <c r="D72" s="366"/>
      <c r="E72" s="574"/>
    </row>
    <row r="73" spans="1:10" ht="21.75" customHeight="1">
      <c r="A73" s="524" t="s">
        <v>44</v>
      </c>
      <c r="B73" s="554" t="s">
        <v>86</v>
      </c>
      <c r="C73" s="555"/>
      <c r="D73" s="556"/>
      <c r="E73" s="557" t="e">
        <f>#REF!</f>
        <v>#REF!</v>
      </c>
    </row>
    <row r="74" spans="1:10" ht="21.75" customHeight="1">
      <c r="A74" s="525"/>
      <c r="B74" s="364" t="s">
        <v>87</v>
      </c>
      <c r="C74" s="558" t="s">
        <v>88</v>
      </c>
      <c r="D74" s="559"/>
      <c r="E74" s="532"/>
    </row>
    <row r="75" spans="1:10" ht="21.75" customHeight="1">
      <c r="A75" s="525"/>
      <c r="B75" s="364" t="s">
        <v>89</v>
      </c>
      <c r="C75" s="558" t="s">
        <v>90</v>
      </c>
      <c r="D75" s="559"/>
      <c r="E75" s="532"/>
    </row>
    <row r="76" spans="1:10" ht="21.75" customHeight="1">
      <c r="A76" s="525"/>
      <c r="B76" s="364" t="s">
        <v>91</v>
      </c>
      <c r="C76" s="560" t="s">
        <v>92</v>
      </c>
      <c r="D76" s="561"/>
      <c r="E76" s="532"/>
    </row>
    <row r="77" spans="1:10" ht="21" customHeight="1">
      <c r="A77" s="525"/>
      <c r="B77" s="562" t="s">
        <v>93</v>
      </c>
      <c r="C77" s="562"/>
      <c r="D77" s="562"/>
      <c r="E77" s="352" t="e">
        <f>#REF!</f>
        <v>#REF!</v>
      </c>
      <c r="F77" s="323"/>
    </row>
    <row r="78" spans="1:10" ht="21" customHeight="1" thickBot="1">
      <c r="A78" s="525"/>
      <c r="B78" s="563" t="s">
        <v>94</v>
      </c>
      <c r="C78" s="564"/>
      <c r="D78" s="445"/>
      <c r="E78" s="353" t="e">
        <f>#REF!</f>
        <v>#REF!</v>
      </c>
      <c r="F78" s="323"/>
    </row>
    <row r="79" spans="1:10" ht="90.75" customHeight="1">
      <c r="A79" s="524" t="s">
        <v>95</v>
      </c>
      <c r="B79" s="548" t="s">
        <v>2026</v>
      </c>
      <c r="C79" s="549"/>
      <c r="D79" s="550"/>
      <c r="E79" s="531" t="e">
        <f>#REF!</f>
        <v>#REF!</v>
      </c>
    </row>
    <row r="80" spans="1:10" ht="21" customHeight="1">
      <c r="A80" s="525"/>
      <c r="B80" s="443" t="s">
        <v>2022</v>
      </c>
      <c r="C80" s="527" t="s">
        <v>2023</v>
      </c>
      <c r="D80" s="528"/>
      <c r="E80" s="532"/>
    </row>
    <row r="81" spans="1:10" ht="21" customHeight="1" thickBot="1">
      <c r="A81" s="526"/>
      <c r="B81" s="443" t="s">
        <v>2024</v>
      </c>
      <c r="C81" s="529" t="s">
        <v>2025</v>
      </c>
      <c r="D81" s="530"/>
      <c r="E81" s="533"/>
    </row>
    <row r="82" spans="1:10" ht="103.5" customHeight="1" thickBot="1">
      <c r="A82" s="444" t="s">
        <v>2027</v>
      </c>
      <c r="B82" s="551" t="s">
        <v>96</v>
      </c>
      <c r="C82" s="552"/>
      <c r="D82" s="553"/>
      <c r="E82" s="354" t="e">
        <f>#REF!</f>
        <v>#REF!</v>
      </c>
    </row>
    <row r="83" spans="1:10" ht="64.5" customHeight="1" thickBot="1">
      <c r="A83" s="444" t="s">
        <v>2028</v>
      </c>
      <c r="B83" s="548" t="s">
        <v>2030</v>
      </c>
      <c r="C83" s="549"/>
      <c r="D83" s="550"/>
      <c r="E83" s="442" t="e">
        <f>#REF!</f>
        <v>#REF!</v>
      </c>
    </row>
    <row r="84" spans="1:10" ht="102" customHeight="1" thickBot="1">
      <c r="A84" s="537" t="s">
        <v>2029</v>
      </c>
      <c r="B84" s="539" t="s">
        <v>2031</v>
      </c>
      <c r="C84" s="540"/>
      <c r="D84" s="541"/>
      <c r="E84" s="354" t="e">
        <f>#REF!</f>
        <v>#REF!</v>
      </c>
    </row>
    <row r="85" spans="1:10" ht="47.25" customHeight="1" thickBot="1">
      <c r="A85" s="538"/>
      <c r="B85" s="542" t="s">
        <v>97</v>
      </c>
      <c r="C85" s="543"/>
      <c r="D85" s="367"/>
      <c r="E85" s="354" t="e">
        <f>#REF!</f>
        <v>#REF!</v>
      </c>
    </row>
    <row r="86" spans="1:10" ht="24" customHeight="1" thickBot="1">
      <c r="A86" s="324"/>
      <c r="B86" s="324"/>
      <c r="C86" s="324"/>
      <c r="D86" s="360"/>
      <c r="E86" s="360"/>
    </row>
    <row r="87" spans="1:10" ht="43.5" customHeight="1" thickBot="1">
      <c r="A87" s="320" t="s">
        <v>98</v>
      </c>
      <c r="B87" s="321"/>
      <c r="C87" s="321"/>
      <c r="D87" s="321"/>
      <c r="E87" s="321"/>
      <c r="F87" s="322"/>
      <c r="G87" s="325"/>
      <c r="H87" s="325"/>
      <c r="I87" s="325"/>
      <c r="J87" s="325"/>
    </row>
    <row r="88" spans="1:10" ht="37.5" customHeight="1">
      <c r="A88" s="544" t="s">
        <v>99</v>
      </c>
      <c r="B88" s="375" t="s">
        <v>195</v>
      </c>
      <c r="C88" s="376" t="s">
        <v>100</v>
      </c>
      <c r="D88" s="377"/>
      <c r="E88" s="546" t="s">
        <v>101</v>
      </c>
      <c r="G88">
        <v>1</v>
      </c>
    </row>
    <row r="89" spans="1:10" ht="30" customHeight="1">
      <c r="A89" s="545"/>
      <c r="B89" s="378" t="s">
        <v>102</v>
      </c>
      <c r="C89" s="355" t="e">
        <f>#REF!</f>
        <v>#REF!</v>
      </c>
      <c r="D89" s="379" t="s">
        <v>196</v>
      </c>
      <c r="E89" s="547"/>
    </row>
  </sheetData>
  <protectedRanges>
    <protectedRange password="CCEB" sqref="A64:B64 D64:E64 A65:E67 D7:E7 C8:E8" name="範囲1_1_1"/>
  </protectedRanges>
  <mergeCells count="91">
    <mergeCell ref="A40:A44"/>
    <mergeCell ref="B40:D40"/>
    <mergeCell ref="C7:C8"/>
    <mergeCell ref="D7:E8"/>
    <mergeCell ref="A9:A10"/>
    <mergeCell ref="B16:E16"/>
    <mergeCell ref="A17:A20"/>
    <mergeCell ref="D17:E17"/>
    <mergeCell ref="D18:E18"/>
    <mergeCell ref="B19:C19"/>
    <mergeCell ref="D19:E19"/>
    <mergeCell ref="B20:C20"/>
    <mergeCell ref="D20:E20"/>
    <mergeCell ref="A21:A23"/>
    <mergeCell ref="B21:D21"/>
    <mergeCell ref="E21:E23"/>
    <mergeCell ref="B46:C46"/>
    <mergeCell ref="A48:A52"/>
    <mergeCell ref="B48:D48"/>
    <mergeCell ref="B49:D49"/>
    <mergeCell ref="B50:D50"/>
    <mergeCell ref="B51:D51"/>
    <mergeCell ref="B22:D22"/>
    <mergeCell ref="B23:D23"/>
    <mergeCell ref="E25:E31"/>
    <mergeCell ref="B26:D26"/>
    <mergeCell ref="B27:D27"/>
    <mergeCell ref="B28:D28"/>
    <mergeCell ref="B29:D29"/>
    <mergeCell ref="B30:D30"/>
    <mergeCell ref="B31:D31"/>
    <mergeCell ref="E40:E44"/>
    <mergeCell ref="B42:D42"/>
    <mergeCell ref="C61:C62"/>
    <mergeCell ref="B52:D52"/>
    <mergeCell ref="B53:D53"/>
    <mergeCell ref="B61:B62"/>
    <mergeCell ref="A60:D60"/>
    <mergeCell ref="B58:D58"/>
    <mergeCell ref="C43:D43"/>
    <mergeCell ref="C44:D44"/>
    <mergeCell ref="E54:E57"/>
    <mergeCell ref="A45:A47"/>
    <mergeCell ref="B45:D45"/>
    <mergeCell ref="E45:E47"/>
    <mergeCell ref="B47:D47"/>
    <mergeCell ref="E48:E52"/>
    <mergeCell ref="A54:A57"/>
    <mergeCell ref="B54:D54"/>
    <mergeCell ref="B55:D55"/>
    <mergeCell ref="B56:D56"/>
    <mergeCell ref="B57:D57"/>
    <mergeCell ref="E33:E38"/>
    <mergeCell ref="B35:D35"/>
    <mergeCell ref="B36:D36"/>
    <mergeCell ref="B37:D37"/>
    <mergeCell ref="B38:D38"/>
    <mergeCell ref="B32:D32"/>
    <mergeCell ref="A25:A32"/>
    <mergeCell ref="B39:D39"/>
    <mergeCell ref="A33:A39"/>
    <mergeCell ref="B24:D24"/>
    <mergeCell ref="B25:D25"/>
    <mergeCell ref="B33:D33"/>
    <mergeCell ref="C64:C65"/>
    <mergeCell ref="D64:E65"/>
    <mergeCell ref="A66:A67"/>
    <mergeCell ref="A71:A72"/>
    <mergeCell ref="B71:D71"/>
    <mergeCell ref="E71:E72"/>
    <mergeCell ref="A4:E4"/>
    <mergeCell ref="A84:A85"/>
    <mergeCell ref="B84:D84"/>
    <mergeCell ref="B85:C85"/>
    <mergeCell ref="A88:A89"/>
    <mergeCell ref="E88:E89"/>
    <mergeCell ref="B83:D83"/>
    <mergeCell ref="B79:D79"/>
    <mergeCell ref="B82:D82"/>
    <mergeCell ref="B73:D73"/>
    <mergeCell ref="E73:E76"/>
    <mergeCell ref="C74:D74"/>
    <mergeCell ref="C75:D75"/>
    <mergeCell ref="C76:D76"/>
    <mergeCell ref="B77:D77"/>
    <mergeCell ref="B78:C78"/>
    <mergeCell ref="A73:A78"/>
    <mergeCell ref="A79:A81"/>
    <mergeCell ref="C80:D80"/>
    <mergeCell ref="C81:D81"/>
    <mergeCell ref="E79:E81"/>
  </mergeCells>
  <phoneticPr fontId="1"/>
  <conditionalFormatting sqref="E21:E23">
    <cfRule type="expression" dxfId="7" priority="14">
      <formula>INDIRECT("入力シート"&amp;CELL("Address",E76))="はい"</formula>
    </cfRule>
  </conditionalFormatting>
  <conditionalFormatting sqref="C3">
    <cfRule type="containsBlanks" dxfId="6" priority="1">
      <formula>LEN(TRIM(C3))=0</formula>
    </cfRule>
  </conditionalFormatting>
  <conditionalFormatting sqref="E48:E57 E40:E44">
    <cfRule type="expression" dxfId="5" priority="12">
      <formula>#REF!="はい"</formula>
    </cfRule>
  </conditionalFormatting>
  <conditionalFormatting sqref="E58">
    <cfRule type="expression" dxfId="4" priority="9">
      <formula>#REF!="いいえ→事務局で該非判定・取引審査を行います"</formula>
    </cfRule>
  </conditionalFormatting>
  <conditionalFormatting sqref="E40:E44">
    <cfRule type="expression" dxfId="3" priority="7">
      <formula>#REF!="不明"</formula>
    </cfRule>
  </conditionalFormatting>
  <conditionalFormatting sqref="E32">
    <cfRule type="containsBlanks" dxfId="2" priority="3">
      <formula>LEN(TRIM(#REF!))=0</formula>
    </cfRule>
  </conditionalFormatting>
  <hyperlinks>
    <hyperlink ref="B43" r:id="rId1" display="https://www.meti.go.jp/policy/anpo/matrix_intro.html" xr:uid="{00000000-0004-0000-0400-000000000000}"/>
    <hyperlink ref="C43" r:id="rId2" xr:uid="{00000000-0004-0000-0400-000001000000}"/>
    <hyperlink ref="B51" r:id="rId3" location="user-list" xr:uid="{00000000-0004-0000-0400-000002000000}"/>
    <hyperlink ref="B52" r:id="rId4" location="howaitokoku" xr:uid="{00000000-0004-0000-0400-000003000000}"/>
    <hyperlink ref="B47" r:id="rId5" location="howaitokoku" xr:uid="{00000000-0004-0000-0400-000004000000}"/>
    <hyperlink ref="C88" r:id="rId6" xr:uid="{00000000-0004-0000-0400-000005000000}"/>
    <hyperlink ref="C74" r:id="rId7" xr:uid="{00000000-0004-0000-0400-000006000000}"/>
    <hyperlink ref="C75" r:id="rId8" xr:uid="{00000000-0004-0000-0400-000007000000}"/>
    <hyperlink ref="C76" r:id="rId9" xr:uid="{00000000-0004-0000-0400-000008000000}"/>
  </hyperlinks>
  <pageMargins left="0.70866141732283472" right="0.70866141732283472" top="0.74803149606299213" bottom="0.74803149606299213" header="0.31496062992125984" footer="0.31496062992125984"/>
  <pageSetup paperSize="9" scale="46" fitToHeight="0" orientation="portrait" r:id="rId10"/>
  <headerFooter scaleWithDoc="0">
    <oddHeader>&amp;R&amp;14&amp;G</oddHeader>
  </headerFooter>
  <rowBreaks count="2" manualBreakCount="2">
    <brk id="6" max="16383" man="1"/>
    <brk id="63" max="16383" man="1"/>
  </rowBreaks>
  <drawing r:id="rId11"/>
  <legacyDrawing r:id="rId12"/>
  <legacyDrawingHF r:id="rId13"/>
  <mc:AlternateContent xmlns:mc="http://schemas.openxmlformats.org/markup-compatibility/2006">
    <mc:Choice Requires="x14">
      <controls>
        <mc:AlternateContent xmlns:mc="http://schemas.openxmlformats.org/markup-compatibility/2006">
          <mc:Choice Requires="x14">
            <control shapeId="59393" r:id="rId14" name="Check Box 1">
              <controlPr defaultSize="0" autoFill="0" autoLine="0" autoPict="0">
                <anchor moveWithCells="1">
                  <from>
                    <xdr:col>2</xdr:col>
                    <xdr:colOff>1038225</xdr:colOff>
                    <xdr:row>60</xdr:row>
                    <xdr:rowOff>19050</xdr:rowOff>
                  </from>
                  <to>
                    <xdr:col>2</xdr:col>
                    <xdr:colOff>1647825</xdr:colOff>
                    <xdr:row>62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56"/>
  <sheetViews>
    <sheetView tabSelected="1" view="pageBreakPreview" zoomScaleNormal="100" zoomScaleSheetLayoutView="100" workbookViewId="0">
      <selection activeCell="C6" sqref="C6:V6"/>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625" style="113" customWidth="1"/>
    <col min="21" max="21" width="4.375" style="113" customWidth="1"/>
    <col min="22" max="22" width="7.375" style="113" bestFit="1" customWidth="1"/>
    <col min="23" max="16384" width="9" style="113"/>
  </cols>
  <sheetData>
    <row r="1" spans="1:22">
      <c r="A1" s="112" t="s">
        <v>197</v>
      </c>
      <c r="B1" s="112"/>
      <c r="C1" s="112"/>
      <c r="N1" s="129" t="s">
        <v>110</v>
      </c>
      <c r="O1" s="129"/>
      <c r="P1" s="649" t="str">
        <f>'旅行命令(依頼)伺'!C1</f>
        <v>2025-350000-</v>
      </c>
      <c r="Q1" s="650"/>
      <c r="R1" s="650"/>
      <c r="S1" s="650"/>
      <c r="T1" s="650"/>
      <c r="U1" s="650"/>
      <c r="V1" s="129"/>
    </row>
    <row r="2" spans="1:22" ht="93.75" customHeight="1">
      <c r="A2" s="130"/>
      <c r="B2" s="131"/>
      <c r="C2" s="131"/>
    </row>
    <row r="3" spans="1:22" ht="14.25" customHeight="1">
      <c r="A3" s="130"/>
      <c r="B3" s="131"/>
      <c r="C3" s="131"/>
    </row>
    <row r="4" spans="1:22" ht="18" thickBot="1">
      <c r="A4" s="736" t="s">
        <v>198</v>
      </c>
      <c r="B4" s="736"/>
      <c r="C4" s="736"/>
      <c r="D4" s="736"/>
      <c r="E4" s="736"/>
      <c r="F4" s="736"/>
      <c r="G4" s="736"/>
      <c r="H4" s="736"/>
      <c r="I4" s="736"/>
      <c r="J4" s="736"/>
      <c r="K4" s="736"/>
      <c r="L4" s="736"/>
      <c r="M4" s="736"/>
      <c r="N4" s="736"/>
      <c r="O4" s="736"/>
      <c r="P4" s="736"/>
      <c r="Q4" s="736"/>
      <c r="R4" s="736"/>
      <c r="S4" s="736"/>
      <c r="T4" s="736"/>
      <c r="U4" s="736"/>
      <c r="V4" s="736"/>
    </row>
    <row r="5" spans="1:22" ht="14.25" thickBot="1">
      <c r="A5" s="737" t="s">
        <v>199</v>
      </c>
      <c r="B5" s="738"/>
      <c r="C5" s="670" t="s">
        <v>2036</v>
      </c>
      <c r="D5" s="671"/>
      <c r="E5" s="671"/>
      <c r="F5" s="671"/>
      <c r="G5" s="671"/>
      <c r="H5" s="671"/>
      <c r="I5" s="671"/>
      <c r="J5" s="671"/>
      <c r="K5" s="671"/>
      <c r="L5" s="671"/>
      <c r="M5" s="671"/>
      <c r="N5" s="671"/>
      <c r="O5" s="671"/>
      <c r="P5" s="671"/>
      <c r="Q5" s="671"/>
      <c r="R5" s="671"/>
      <c r="S5" s="667"/>
      <c r="T5" s="668"/>
      <c r="U5" s="668"/>
      <c r="V5" s="669"/>
    </row>
    <row r="6" spans="1:22" ht="28.5" customHeight="1" thickBot="1">
      <c r="A6" s="737" t="s">
        <v>123</v>
      </c>
      <c r="B6" s="738"/>
      <c r="C6" s="739" t="s">
        <v>2037</v>
      </c>
      <c r="D6" s="740"/>
      <c r="E6" s="740"/>
      <c r="F6" s="740"/>
      <c r="G6" s="740"/>
      <c r="H6" s="740"/>
      <c r="I6" s="740"/>
      <c r="J6" s="740"/>
      <c r="K6" s="740"/>
      <c r="L6" s="740"/>
      <c r="M6" s="740"/>
      <c r="N6" s="740"/>
      <c r="O6" s="740"/>
      <c r="P6" s="740"/>
      <c r="Q6" s="740"/>
      <c r="R6" s="740"/>
      <c r="S6" s="740"/>
      <c r="T6" s="740"/>
      <c r="U6" s="740"/>
      <c r="V6" s="741"/>
    </row>
    <row r="7" spans="1:22" ht="14.25" thickBot="1">
      <c r="A7" s="737" t="s">
        <v>125</v>
      </c>
      <c r="B7" s="738"/>
      <c r="C7" s="690" t="s">
        <v>2040</v>
      </c>
      <c r="D7" s="691"/>
      <c r="E7" s="691"/>
      <c r="F7" s="691"/>
      <c r="G7" s="691"/>
      <c r="H7" s="691"/>
      <c r="I7" s="691"/>
      <c r="J7" s="691"/>
      <c r="K7" s="672" t="s">
        <v>200</v>
      </c>
      <c r="L7" s="672"/>
      <c r="M7" s="692" t="s">
        <v>2041</v>
      </c>
      <c r="N7" s="693"/>
      <c r="O7" s="693"/>
      <c r="P7" s="693"/>
      <c r="Q7" s="693"/>
      <c r="R7" s="693"/>
      <c r="S7" s="693"/>
      <c r="T7" s="693"/>
      <c r="U7" s="693"/>
      <c r="V7" s="694"/>
    </row>
    <row r="8" spans="1:22" ht="29.25" customHeight="1" thickBot="1">
      <c r="A8" s="737" t="s">
        <v>124</v>
      </c>
      <c r="B8" s="738"/>
      <c r="C8" s="743" t="s">
        <v>2038</v>
      </c>
      <c r="D8" s="744"/>
      <c r="E8" s="744"/>
      <c r="F8" s="744"/>
      <c r="G8" s="744"/>
      <c r="H8" s="744"/>
      <c r="I8" s="744"/>
      <c r="J8" s="744"/>
      <c r="K8" s="744"/>
      <c r="L8" s="744"/>
      <c r="M8" s="744"/>
      <c r="N8" s="744"/>
      <c r="O8" s="744"/>
      <c r="P8" s="744"/>
      <c r="Q8" s="744"/>
      <c r="R8" s="744"/>
      <c r="S8" s="744"/>
      <c r="T8" s="744"/>
      <c r="U8" s="744"/>
      <c r="V8" s="745"/>
    </row>
    <row r="9" spans="1:22" ht="14.25" customHeight="1">
      <c r="A9" s="695" t="s">
        <v>201</v>
      </c>
      <c r="B9" s="696"/>
      <c r="C9" s="702" t="s">
        <v>2042</v>
      </c>
      <c r="D9" s="703"/>
      <c r="E9" s="703"/>
      <c r="F9" s="703"/>
      <c r="G9" s="703"/>
      <c r="H9" s="703"/>
      <c r="I9" s="703"/>
      <c r="J9" s="703"/>
      <c r="K9" s="703"/>
      <c r="L9" s="703"/>
      <c r="M9" s="703"/>
      <c r="N9" s="703"/>
      <c r="O9" s="703"/>
      <c r="P9" s="703"/>
      <c r="Q9" s="703"/>
      <c r="R9" s="703"/>
      <c r="S9" s="703"/>
      <c r="T9" s="703"/>
      <c r="U9" s="703"/>
      <c r="V9" s="704"/>
    </row>
    <row r="10" spans="1:22" ht="14.25" customHeight="1">
      <c r="A10" s="697"/>
      <c r="B10" s="698"/>
      <c r="C10" s="705"/>
      <c r="D10" s="706"/>
      <c r="E10" s="706"/>
      <c r="F10" s="706"/>
      <c r="G10" s="706"/>
      <c r="H10" s="706"/>
      <c r="I10" s="706"/>
      <c r="J10" s="706"/>
      <c r="K10" s="706"/>
      <c r="L10" s="706"/>
      <c r="M10" s="706"/>
      <c r="N10" s="706"/>
      <c r="O10" s="706"/>
      <c r="P10" s="706"/>
      <c r="Q10" s="706"/>
      <c r="R10" s="706"/>
      <c r="S10" s="706"/>
      <c r="T10" s="706"/>
      <c r="U10" s="706"/>
      <c r="V10" s="707"/>
    </row>
    <row r="11" spans="1:22">
      <c r="A11" s="699"/>
      <c r="B11" s="698"/>
      <c r="C11" s="708"/>
      <c r="D11" s="706"/>
      <c r="E11" s="706"/>
      <c r="F11" s="706"/>
      <c r="G11" s="706"/>
      <c r="H11" s="706"/>
      <c r="I11" s="706"/>
      <c r="J11" s="706"/>
      <c r="K11" s="706"/>
      <c r="L11" s="706"/>
      <c r="M11" s="706"/>
      <c r="N11" s="706"/>
      <c r="O11" s="706"/>
      <c r="P11" s="706"/>
      <c r="Q11" s="706"/>
      <c r="R11" s="706"/>
      <c r="S11" s="706"/>
      <c r="T11" s="706"/>
      <c r="U11" s="706"/>
      <c r="V11" s="707"/>
    </row>
    <row r="12" spans="1:22">
      <c r="A12" s="699"/>
      <c r="B12" s="698"/>
      <c r="C12" s="708"/>
      <c r="D12" s="706"/>
      <c r="E12" s="706"/>
      <c r="F12" s="706"/>
      <c r="G12" s="706"/>
      <c r="H12" s="706"/>
      <c r="I12" s="706"/>
      <c r="J12" s="706"/>
      <c r="K12" s="706"/>
      <c r="L12" s="706"/>
      <c r="M12" s="706"/>
      <c r="N12" s="706"/>
      <c r="O12" s="706"/>
      <c r="P12" s="706"/>
      <c r="Q12" s="706"/>
      <c r="R12" s="706"/>
      <c r="S12" s="706"/>
      <c r="T12" s="706"/>
      <c r="U12" s="706"/>
      <c r="V12" s="707"/>
    </row>
    <row r="13" spans="1:22" ht="14.25" thickBot="1">
      <c r="A13" s="700"/>
      <c r="B13" s="701"/>
      <c r="C13" s="709"/>
      <c r="D13" s="710"/>
      <c r="E13" s="710"/>
      <c r="F13" s="710"/>
      <c r="G13" s="710"/>
      <c r="H13" s="710"/>
      <c r="I13" s="710"/>
      <c r="J13" s="710"/>
      <c r="K13" s="710"/>
      <c r="L13" s="710"/>
      <c r="M13" s="710"/>
      <c r="N13" s="710"/>
      <c r="O13" s="710"/>
      <c r="P13" s="710"/>
      <c r="Q13" s="710"/>
      <c r="R13" s="710"/>
      <c r="S13" s="710"/>
      <c r="T13" s="710"/>
      <c r="U13" s="710"/>
      <c r="V13" s="711"/>
    </row>
    <row r="14" spans="1:22" ht="13.5" customHeight="1">
      <c r="A14" s="695" t="s">
        <v>202</v>
      </c>
      <c r="B14" s="712"/>
      <c r="C14" s="654" t="s">
        <v>203</v>
      </c>
      <c r="D14" s="655"/>
      <c r="E14" s="655"/>
      <c r="F14" s="655"/>
      <c r="G14" s="655"/>
      <c r="H14" s="655"/>
      <c r="I14" s="655"/>
      <c r="J14" s="655"/>
      <c r="K14" s="655"/>
      <c r="L14" s="655"/>
      <c r="M14" s="655"/>
      <c r="N14" s="655"/>
      <c r="O14" s="655"/>
      <c r="P14" s="655"/>
      <c r="Q14" s="655"/>
      <c r="R14" s="655"/>
      <c r="S14" s="655"/>
      <c r="T14" s="655"/>
      <c r="U14" s="655"/>
      <c r="V14" s="656"/>
    </row>
    <row r="15" spans="1:22" ht="13.5" customHeight="1">
      <c r="A15" s="697"/>
      <c r="B15" s="742"/>
      <c r="C15" s="654" t="s">
        <v>204</v>
      </c>
      <c r="D15" s="655"/>
      <c r="E15" s="655"/>
      <c r="F15" s="655"/>
      <c r="G15" s="655"/>
      <c r="H15" s="655"/>
      <c r="I15" s="655"/>
      <c r="J15" s="655"/>
      <c r="K15" s="655"/>
      <c r="L15" s="655"/>
      <c r="M15" s="655"/>
      <c r="N15" s="655"/>
      <c r="O15" s="655"/>
      <c r="P15" s="655"/>
      <c r="Q15" s="655"/>
      <c r="R15" s="655"/>
      <c r="S15" s="655"/>
      <c r="T15" s="655"/>
      <c r="U15" s="655"/>
      <c r="V15" s="656"/>
    </row>
    <row r="16" spans="1:22" ht="14.25" customHeight="1" thickBot="1">
      <c r="A16" s="713"/>
      <c r="B16" s="714"/>
      <c r="C16" s="294"/>
      <c r="D16" s="293" t="s">
        <v>205</v>
      </c>
      <c r="E16" s="293"/>
      <c r="F16" s="293"/>
      <c r="G16" s="652"/>
      <c r="H16" s="653"/>
      <c r="I16" s="653"/>
      <c r="J16" s="653"/>
      <c r="K16" s="653"/>
      <c r="L16" s="653"/>
      <c r="M16" s="653"/>
      <c r="N16" s="653"/>
      <c r="O16" s="653"/>
      <c r="P16" s="653"/>
      <c r="Q16" s="653"/>
      <c r="R16" s="653"/>
      <c r="S16" s="653"/>
      <c r="T16" s="653"/>
      <c r="U16" s="653"/>
      <c r="V16" s="128" t="s">
        <v>206</v>
      </c>
    </row>
    <row r="17" spans="1:22">
      <c r="A17" s="695" t="s">
        <v>207</v>
      </c>
      <c r="B17" s="712"/>
      <c r="C17" s="659" t="s">
        <v>208</v>
      </c>
      <c r="D17" s="660"/>
      <c r="E17" s="660"/>
      <c r="F17" s="660"/>
      <c r="G17" s="660"/>
      <c r="H17" s="660"/>
      <c r="I17" s="660"/>
      <c r="J17" s="660"/>
      <c r="K17" s="660"/>
      <c r="L17" s="660"/>
      <c r="M17" s="660"/>
      <c r="N17" s="660"/>
      <c r="O17" s="660"/>
      <c r="P17" s="660"/>
      <c r="Q17" s="660"/>
      <c r="R17" s="660"/>
      <c r="S17" s="660"/>
      <c r="T17" s="660"/>
      <c r="U17" s="660"/>
      <c r="V17" s="661"/>
    </row>
    <row r="18" spans="1:22" ht="13.5" customHeight="1">
      <c r="A18" s="746" t="s">
        <v>209</v>
      </c>
      <c r="B18" s="747"/>
      <c r="C18" s="654" t="s">
        <v>210</v>
      </c>
      <c r="D18" s="655"/>
      <c r="E18" s="655"/>
      <c r="F18" s="655"/>
      <c r="G18" s="655"/>
      <c r="H18" s="655"/>
      <c r="I18" s="655"/>
      <c r="J18" s="655"/>
      <c r="K18" s="655"/>
      <c r="L18" s="655"/>
      <c r="M18" s="655"/>
      <c r="N18" s="655"/>
      <c r="O18" s="655"/>
      <c r="P18" s="655"/>
      <c r="Q18" s="655"/>
      <c r="R18" s="655"/>
      <c r="S18" s="655"/>
      <c r="T18" s="655"/>
      <c r="U18" s="655"/>
      <c r="V18" s="656"/>
    </row>
    <row r="19" spans="1:22" ht="13.5" customHeight="1">
      <c r="A19" s="748"/>
      <c r="B19" s="749"/>
      <c r="C19" s="296" t="s">
        <v>211</v>
      </c>
      <c r="D19" s="458">
        <v>7</v>
      </c>
      <c r="E19" s="295" t="s">
        <v>212</v>
      </c>
      <c r="F19" s="458">
        <v>10</v>
      </c>
      <c r="G19" s="295" t="s">
        <v>213</v>
      </c>
      <c r="H19" s="458">
        <v>7</v>
      </c>
      <c r="I19" s="295" t="s">
        <v>214</v>
      </c>
      <c r="J19" s="458">
        <v>12</v>
      </c>
      <c r="K19" s="123" t="s">
        <v>215</v>
      </c>
      <c r="L19" s="123" t="s">
        <v>216</v>
      </c>
      <c r="M19" s="123"/>
      <c r="N19" s="662" t="s">
        <v>2039</v>
      </c>
      <c r="O19" s="663"/>
      <c r="P19" s="663"/>
      <c r="Q19" s="663"/>
      <c r="R19" s="663"/>
      <c r="S19" s="123" t="s">
        <v>206</v>
      </c>
      <c r="T19" s="123" t="s">
        <v>217</v>
      </c>
      <c r="U19" s="123"/>
      <c r="V19" s="297" t="s">
        <v>218</v>
      </c>
    </row>
    <row r="20" spans="1:22" ht="13.5" customHeight="1">
      <c r="A20" s="748"/>
      <c r="B20" s="749"/>
      <c r="C20" s="296" t="s">
        <v>211</v>
      </c>
      <c r="D20" s="288"/>
      <c r="E20" s="295" t="s">
        <v>212</v>
      </c>
      <c r="F20" s="288"/>
      <c r="G20" s="295" t="s">
        <v>213</v>
      </c>
      <c r="H20" s="288"/>
      <c r="I20" s="295" t="s">
        <v>214</v>
      </c>
      <c r="J20" s="288"/>
      <c r="K20" s="123" t="s">
        <v>215</v>
      </c>
      <c r="L20" s="123" t="s">
        <v>216</v>
      </c>
      <c r="M20" s="123"/>
      <c r="N20" s="664"/>
      <c r="O20" s="665"/>
      <c r="P20" s="665"/>
      <c r="Q20" s="665"/>
      <c r="R20" s="665"/>
      <c r="S20" s="123" t="s">
        <v>206</v>
      </c>
      <c r="T20" s="123" t="s">
        <v>217</v>
      </c>
      <c r="U20" s="123"/>
      <c r="V20" s="297" t="s">
        <v>218</v>
      </c>
    </row>
    <row r="21" spans="1:22" ht="13.5" customHeight="1">
      <c r="A21" s="748"/>
      <c r="B21" s="749"/>
      <c r="C21" s="296" t="s">
        <v>211</v>
      </c>
      <c r="D21" s="288"/>
      <c r="E21" s="295" t="s">
        <v>212</v>
      </c>
      <c r="F21" s="288"/>
      <c r="G21" s="295" t="s">
        <v>213</v>
      </c>
      <c r="H21" s="288"/>
      <c r="I21" s="295" t="s">
        <v>214</v>
      </c>
      <c r="J21" s="288"/>
      <c r="K21" s="123" t="s">
        <v>215</v>
      </c>
      <c r="L21" s="123" t="s">
        <v>216</v>
      </c>
      <c r="M21" s="123"/>
      <c r="N21" s="664"/>
      <c r="O21" s="665"/>
      <c r="P21" s="665"/>
      <c r="Q21" s="665"/>
      <c r="R21" s="665"/>
      <c r="S21" s="123" t="s">
        <v>206</v>
      </c>
      <c r="T21" s="123" t="s">
        <v>217</v>
      </c>
      <c r="U21" s="123"/>
      <c r="V21" s="297" t="s">
        <v>218</v>
      </c>
    </row>
    <row r="22" spans="1:22" ht="14.25" customHeight="1" thickBot="1">
      <c r="A22" s="750"/>
      <c r="B22" s="751"/>
      <c r="C22" s="298"/>
      <c r="D22" s="293" t="s">
        <v>205</v>
      </c>
      <c r="E22" s="293"/>
      <c r="F22" s="293"/>
      <c r="G22" s="652"/>
      <c r="H22" s="666"/>
      <c r="I22" s="666"/>
      <c r="J22" s="666"/>
      <c r="K22" s="666"/>
      <c r="L22" s="666"/>
      <c r="M22" s="666"/>
      <c r="N22" s="666"/>
      <c r="O22" s="666"/>
      <c r="P22" s="666"/>
      <c r="Q22" s="666"/>
      <c r="R22" s="666"/>
      <c r="S22" s="666"/>
      <c r="T22" s="666"/>
      <c r="U22" s="666"/>
      <c r="V22" s="299" t="s">
        <v>206</v>
      </c>
    </row>
    <row r="23" spans="1:22" ht="13.5" customHeight="1">
      <c r="A23" s="686" t="s">
        <v>219</v>
      </c>
      <c r="B23" s="132" t="s">
        <v>220</v>
      </c>
      <c r="C23" s="654" t="s">
        <v>221</v>
      </c>
      <c r="D23" s="655"/>
      <c r="E23" s="655"/>
      <c r="F23" s="655"/>
      <c r="G23" s="655"/>
      <c r="H23" s="655"/>
      <c r="I23" s="655"/>
      <c r="J23" s="655"/>
      <c r="K23" s="655"/>
      <c r="L23" s="655"/>
      <c r="M23" s="655"/>
      <c r="N23" s="655"/>
      <c r="O23" s="655"/>
      <c r="P23" s="655"/>
      <c r="Q23" s="655"/>
      <c r="R23" s="655"/>
      <c r="S23" s="655"/>
      <c r="T23" s="655"/>
      <c r="U23" s="655"/>
      <c r="V23" s="656"/>
    </row>
    <row r="24" spans="1:22" ht="13.5" customHeight="1">
      <c r="A24" s="687"/>
      <c r="B24" s="132" t="s">
        <v>222</v>
      </c>
      <c r="C24" s="654" t="s">
        <v>223</v>
      </c>
      <c r="D24" s="655"/>
      <c r="E24" s="655"/>
      <c r="F24" s="655"/>
      <c r="G24" s="655"/>
      <c r="H24" s="655"/>
      <c r="I24" s="655"/>
      <c r="J24" s="655"/>
      <c r="K24" s="655"/>
      <c r="L24" s="655"/>
      <c r="M24" s="655"/>
      <c r="N24" s="655"/>
      <c r="O24" s="655"/>
      <c r="P24" s="655"/>
      <c r="Q24" s="655"/>
      <c r="R24" s="655"/>
      <c r="S24" s="655"/>
      <c r="T24" s="655"/>
      <c r="U24" s="655"/>
      <c r="V24" s="656"/>
    </row>
    <row r="25" spans="1:22" ht="13.5" customHeight="1">
      <c r="A25" s="687"/>
      <c r="B25" s="133"/>
      <c r="C25" s="654" t="s">
        <v>224</v>
      </c>
      <c r="D25" s="655"/>
      <c r="E25" s="655"/>
      <c r="F25" s="655"/>
      <c r="G25" s="655"/>
      <c r="H25" s="655"/>
      <c r="I25" s="655"/>
      <c r="J25" s="655"/>
      <c r="K25" s="655"/>
      <c r="L25" s="655"/>
      <c r="M25" s="655"/>
      <c r="N25" s="655"/>
      <c r="O25" s="655"/>
      <c r="P25" s="655"/>
      <c r="Q25" s="655"/>
      <c r="R25" s="655"/>
      <c r="S25" s="655"/>
      <c r="T25" s="655"/>
      <c r="U25" s="655"/>
      <c r="V25" s="656"/>
    </row>
    <row r="26" spans="1:22" ht="13.5" customHeight="1">
      <c r="A26" s="687"/>
      <c r="B26" s="133"/>
      <c r="C26" s="654" t="s">
        <v>225</v>
      </c>
      <c r="D26" s="655"/>
      <c r="E26" s="655"/>
      <c r="F26" s="655"/>
      <c r="G26" s="655"/>
      <c r="H26" s="655"/>
      <c r="I26" s="655"/>
      <c r="J26" s="655"/>
      <c r="K26" s="655"/>
      <c r="L26" s="655"/>
      <c r="M26" s="655"/>
      <c r="N26" s="655"/>
      <c r="O26" s="655"/>
      <c r="P26" s="655"/>
      <c r="Q26" s="655"/>
      <c r="R26" s="655"/>
      <c r="S26" s="655"/>
      <c r="T26" s="655"/>
      <c r="U26" s="655"/>
      <c r="V26" s="656"/>
    </row>
    <row r="27" spans="1:22" ht="13.5" customHeight="1">
      <c r="A27" s="687"/>
      <c r="B27" s="133"/>
      <c r="C27" s="654" t="s">
        <v>226</v>
      </c>
      <c r="D27" s="655"/>
      <c r="E27" s="655"/>
      <c r="F27" s="655"/>
      <c r="G27" s="655"/>
      <c r="H27" s="655"/>
      <c r="I27" s="655"/>
      <c r="J27" s="655"/>
      <c r="K27" s="655"/>
      <c r="L27" s="655"/>
      <c r="M27" s="655"/>
      <c r="N27" s="655"/>
      <c r="O27" s="655"/>
      <c r="P27" s="655"/>
      <c r="Q27" s="655"/>
      <c r="R27" s="655"/>
      <c r="S27" s="655"/>
      <c r="T27" s="655"/>
      <c r="U27" s="655"/>
      <c r="V27" s="656"/>
    </row>
    <row r="28" spans="1:22" ht="13.5" customHeight="1">
      <c r="A28" s="687"/>
      <c r="B28" s="133"/>
      <c r="C28" s="657" t="s">
        <v>227</v>
      </c>
      <c r="D28" s="658"/>
      <c r="E28" s="658"/>
      <c r="F28" s="658"/>
      <c r="G28" s="658"/>
      <c r="H28" s="689"/>
      <c r="I28" s="689"/>
      <c r="J28" s="655" t="s">
        <v>228</v>
      </c>
      <c r="K28" s="655"/>
      <c r="L28" s="655"/>
      <c r="M28" s="655"/>
      <c r="N28" s="655"/>
      <c r="O28" s="655"/>
      <c r="P28" s="655"/>
      <c r="Q28" s="655"/>
      <c r="R28" s="655"/>
      <c r="S28" s="655"/>
      <c r="T28" s="655"/>
      <c r="U28" s="655"/>
      <c r="V28" s="656"/>
    </row>
    <row r="29" spans="1:22" ht="13.5" customHeight="1">
      <c r="A29" s="687"/>
      <c r="B29" s="133"/>
      <c r="C29" s="654" t="s">
        <v>229</v>
      </c>
      <c r="D29" s="655"/>
      <c r="E29" s="655"/>
      <c r="F29" s="655"/>
      <c r="G29" s="655"/>
      <c r="H29" s="655"/>
      <c r="I29" s="655"/>
      <c r="J29" s="655"/>
      <c r="K29" s="655"/>
      <c r="L29" s="655"/>
      <c r="M29" s="655"/>
      <c r="N29" s="655"/>
      <c r="O29" s="655"/>
      <c r="P29" s="655"/>
      <c r="Q29" s="655"/>
      <c r="R29" s="655"/>
      <c r="S29" s="655"/>
      <c r="T29" s="655"/>
      <c r="U29" s="655"/>
      <c r="V29" s="656"/>
    </row>
    <row r="30" spans="1:22" ht="36" customHeight="1" thickBot="1">
      <c r="A30" s="687"/>
      <c r="B30" s="134"/>
      <c r="C30" s="718" t="s">
        <v>230</v>
      </c>
      <c r="D30" s="719"/>
      <c r="E30" s="719"/>
      <c r="F30" s="719"/>
      <c r="G30" s="719"/>
      <c r="H30" s="719"/>
      <c r="I30" s="719"/>
      <c r="J30" s="719"/>
      <c r="K30" s="719"/>
      <c r="L30" s="719"/>
      <c r="M30" s="719"/>
      <c r="N30" s="719"/>
      <c r="O30" s="719"/>
      <c r="P30" s="719"/>
      <c r="Q30" s="719"/>
      <c r="R30" s="719"/>
      <c r="S30" s="719"/>
      <c r="T30" s="719"/>
      <c r="U30" s="719"/>
      <c r="V30" s="720"/>
    </row>
    <row r="31" spans="1:22" ht="27" customHeight="1" thickBot="1">
      <c r="A31" s="688"/>
      <c r="B31" s="135" t="s">
        <v>231</v>
      </c>
      <c r="C31" s="294"/>
      <c r="D31" s="293" t="s">
        <v>205</v>
      </c>
      <c r="E31" s="293"/>
      <c r="F31" s="293"/>
      <c r="G31" s="651"/>
      <c r="H31" s="467"/>
      <c r="I31" s="467"/>
      <c r="J31" s="467"/>
      <c r="K31" s="467"/>
      <c r="L31" s="467"/>
      <c r="M31" s="467"/>
      <c r="N31" s="467"/>
      <c r="O31" s="467"/>
      <c r="P31" s="467"/>
      <c r="Q31" s="467"/>
      <c r="R31" s="467"/>
      <c r="S31" s="467"/>
      <c r="T31" s="467"/>
      <c r="U31" s="467"/>
      <c r="V31" s="128" t="s">
        <v>206</v>
      </c>
    </row>
    <row r="32" spans="1:22" ht="13.5" customHeight="1">
      <c r="A32" s="686" t="s">
        <v>232</v>
      </c>
      <c r="B32" s="132" t="s">
        <v>233</v>
      </c>
      <c r="C32" s="654" t="s">
        <v>234</v>
      </c>
      <c r="D32" s="655"/>
      <c r="E32" s="655"/>
      <c r="F32" s="655"/>
      <c r="G32" s="655"/>
      <c r="H32" s="655"/>
      <c r="I32" s="655"/>
      <c r="J32" s="655"/>
      <c r="K32" s="655"/>
      <c r="L32" s="655"/>
      <c r="M32" s="655"/>
      <c r="N32" s="655"/>
      <c r="O32" s="655"/>
      <c r="P32" s="655"/>
      <c r="Q32" s="655"/>
      <c r="R32" s="655"/>
      <c r="S32" s="655"/>
      <c r="T32" s="655"/>
      <c r="U32" s="655"/>
      <c r="V32" s="656"/>
    </row>
    <row r="33" spans="1:22" ht="13.5" customHeight="1">
      <c r="A33" s="687"/>
      <c r="B33" s="132" t="s">
        <v>235</v>
      </c>
      <c r="C33" s="654" t="s">
        <v>236</v>
      </c>
      <c r="D33" s="655"/>
      <c r="E33" s="655"/>
      <c r="F33" s="655"/>
      <c r="G33" s="655"/>
      <c r="H33" s="655"/>
      <c r="I33" s="655"/>
      <c r="J33" s="655"/>
      <c r="K33" s="655"/>
      <c r="L33" s="655"/>
      <c r="M33" s="655"/>
      <c r="N33" s="655"/>
      <c r="O33" s="655"/>
      <c r="P33" s="655"/>
      <c r="Q33" s="655"/>
      <c r="R33" s="655"/>
      <c r="S33" s="655"/>
      <c r="T33" s="655"/>
      <c r="U33" s="655"/>
      <c r="V33" s="656"/>
    </row>
    <row r="34" spans="1:22" ht="14.25" customHeight="1" thickBot="1">
      <c r="A34" s="687"/>
      <c r="B34" s="134"/>
      <c r="C34" s="678" t="s">
        <v>237</v>
      </c>
      <c r="D34" s="679"/>
      <c r="E34" s="679"/>
      <c r="F34" s="679"/>
      <c r="G34" s="679"/>
      <c r="H34" s="679"/>
      <c r="I34" s="679"/>
      <c r="J34" s="679"/>
      <c r="K34" s="679"/>
      <c r="L34" s="679"/>
      <c r="M34" s="679"/>
      <c r="N34" s="679"/>
      <c r="O34" s="679"/>
      <c r="P34" s="679"/>
      <c r="Q34" s="679"/>
      <c r="R34" s="679"/>
      <c r="S34" s="679"/>
      <c r="T34" s="679"/>
      <c r="U34" s="679"/>
      <c r="V34" s="680"/>
    </row>
    <row r="35" spans="1:22" ht="27" customHeight="1" thickBot="1">
      <c r="A35" s="687"/>
      <c r="B35" s="681" t="s">
        <v>231</v>
      </c>
      <c r="C35" s="294"/>
      <c r="D35" s="293" t="s">
        <v>205</v>
      </c>
      <c r="E35" s="293"/>
      <c r="F35" s="293"/>
      <c r="G35" s="651"/>
      <c r="H35" s="467"/>
      <c r="I35" s="467"/>
      <c r="J35" s="467"/>
      <c r="K35" s="467"/>
      <c r="L35" s="467"/>
      <c r="M35" s="467"/>
      <c r="N35" s="467"/>
      <c r="O35" s="467"/>
      <c r="P35" s="467"/>
      <c r="Q35" s="467"/>
      <c r="R35" s="467"/>
      <c r="S35" s="467"/>
      <c r="T35" s="467"/>
      <c r="U35" s="467"/>
      <c r="V35" s="128" t="s">
        <v>206</v>
      </c>
    </row>
    <row r="36" spans="1:22" ht="36" customHeight="1" thickBot="1">
      <c r="A36" s="688"/>
      <c r="B36" s="682"/>
      <c r="C36" s="683" t="s">
        <v>238</v>
      </c>
      <c r="D36" s="684"/>
      <c r="E36" s="684"/>
      <c r="F36" s="684"/>
      <c r="G36" s="684"/>
      <c r="H36" s="684"/>
      <c r="I36" s="684"/>
      <c r="J36" s="684"/>
      <c r="K36" s="684"/>
      <c r="L36" s="684"/>
      <c r="M36" s="684"/>
      <c r="N36" s="684"/>
      <c r="O36" s="684"/>
      <c r="P36" s="684"/>
      <c r="Q36" s="684"/>
      <c r="R36" s="684"/>
      <c r="S36" s="684"/>
      <c r="T36" s="684"/>
      <c r="U36" s="684"/>
      <c r="V36" s="685"/>
    </row>
    <row r="37" spans="1:22" ht="27" customHeight="1">
      <c r="A37" s="721" t="s">
        <v>239</v>
      </c>
      <c r="B37" s="722"/>
      <c r="C37" s="715" t="s">
        <v>2035</v>
      </c>
      <c r="D37" s="716"/>
      <c r="E37" s="716"/>
      <c r="F37" s="716"/>
      <c r="G37" s="716"/>
      <c r="H37" s="716"/>
      <c r="I37" s="716"/>
      <c r="J37" s="716"/>
      <c r="K37" s="716"/>
      <c r="L37" s="716"/>
      <c r="M37" s="716"/>
      <c r="N37" s="716"/>
      <c r="O37" s="716"/>
      <c r="P37" s="716"/>
      <c r="Q37" s="716"/>
      <c r="R37" s="716"/>
      <c r="S37" s="716"/>
      <c r="T37" s="716"/>
      <c r="U37" s="716"/>
      <c r="V37" s="717"/>
    </row>
    <row r="38" spans="1:22" ht="13.5" customHeight="1">
      <c r="A38" s="723"/>
      <c r="B38" s="724"/>
      <c r="C38" s="654" t="s">
        <v>240</v>
      </c>
      <c r="D38" s="655"/>
      <c r="E38" s="655"/>
      <c r="F38" s="655"/>
      <c r="G38" s="655"/>
      <c r="H38" s="655"/>
      <c r="I38" s="655"/>
      <c r="J38" s="655"/>
      <c r="K38" s="655"/>
      <c r="L38" s="655"/>
      <c r="M38" s="655"/>
      <c r="N38" s="655"/>
      <c r="O38" s="655"/>
      <c r="P38" s="655"/>
      <c r="Q38" s="655"/>
      <c r="R38" s="655"/>
      <c r="S38" s="655"/>
      <c r="T38" s="655"/>
      <c r="U38" s="655"/>
      <c r="V38" s="656"/>
    </row>
    <row r="39" spans="1:22" ht="13.5" customHeight="1">
      <c r="A39" s="723"/>
      <c r="B39" s="724"/>
      <c r="C39" s="654" t="s">
        <v>241</v>
      </c>
      <c r="D39" s="655"/>
      <c r="E39" s="655"/>
      <c r="F39" s="655"/>
      <c r="G39" s="655"/>
      <c r="H39" s="726"/>
      <c r="I39" s="726"/>
      <c r="J39" s="726"/>
      <c r="K39" s="726"/>
      <c r="L39" s="726"/>
      <c r="M39" s="726"/>
      <c r="N39" s="726"/>
      <c r="O39" s="726"/>
      <c r="P39" s="726"/>
      <c r="Q39" s="726"/>
      <c r="R39" s="726"/>
      <c r="S39" s="726"/>
      <c r="T39" s="726"/>
      <c r="U39" s="726"/>
      <c r="V39" s="133" t="s">
        <v>206</v>
      </c>
    </row>
    <row r="40" spans="1:22" ht="14.25" customHeight="1" thickBot="1">
      <c r="A40" s="725"/>
      <c r="B40" s="513"/>
      <c r="C40" s="654" t="s">
        <v>242</v>
      </c>
      <c r="D40" s="655"/>
      <c r="E40" s="655"/>
      <c r="F40" s="655"/>
      <c r="G40" s="655"/>
      <c r="H40" s="655"/>
      <c r="I40" s="655"/>
      <c r="J40" s="655"/>
      <c r="K40" s="655"/>
      <c r="L40" s="655"/>
      <c r="M40" s="655"/>
      <c r="N40" s="655"/>
      <c r="O40" s="655"/>
      <c r="P40" s="655"/>
      <c r="Q40" s="655"/>
      <c r="R40" s="655"/>
      <c r="S40" s="655"/>
      <c r="T40" s="655"/>
      <c r="U40" s="655"/>
      <c r="V40" s="656"/>
    </row>
    <row r="41" spans="1:22" ht="36" customHeight="1">
      <c r="A41" s="695" t="s">
        <v>243</v>
      </c>
      <c r="B41" s="712"/>
      <c r="C41" s="715" t="s">
        <v>244</v>
      </c>
      <c r="D41" s="716"/>
      <c r="E41" s="716"/>
      <c r="F41" s="716"/>
      <c r="G41" s="716"/>
      <c r="H41" s="716"/>
      <c r="I41" s="716"/>
      <c r="J41" s="716"/>
      <c r="K41" s="716"/>
      <c r="L41" s="716"/>
      <c r="M41" s="716"/>
      <c r="N41" s="716"/>
      <c r="O41" s="716"/>
      <c r="P41" s="716"/>
      <c r="Q41" s="716"/>
      <c r="R41" s="716"/>
      <c r="S41" s="716"/>
      <c r="T41" s="716"/>
      <c r="U41" s="716"/>
      <c r="V41" s="717"/>
    </row>
    <row r="42" spans="1:22" ht="45.75" customHeight="1" thickBot="1">
      <c r="A42" s="713"/>
      <c r="B42" s="714"/>
      <c r="C42" s="718" t="s">
        <v>245</v>
      </c>
      <c r="D42" s="719"/>
      <c r="E42" s="719"/>
      <c r="F42" s="719"/>
      <c r="G42" s="719"/>
      <c r="H42" s="719"/>
      <c r="I42" s="719"/>
      <c r="J42" s="719"/>
      <c r="K42" s="719"/>
      <c r="L42" s="719"/>
      <c r="M42" s="719"/>
      <c r="N42" s="719"/>
      <c r="O42" s="719"/>
      <c r="P42" s="719"/>
      <c r="Q42" s="719"/>
      <c r="R42" s="719"/>
      <c r="S42" s="719"/>
      <c r="T42" s="719"/>
      <c r="U42" s="719"/>
      <c r="V42" s="720"/>
    </row>
    <row r="43" spans="1:22" ht="14.25" customHeight="1">
      <c r="A43" s="721" t="s">
        <v>14</v>
      </c>
      <c r="B43" s="722"/>
      <c r="C43" s="164" t="s">
        <v>246</v>
      </c>
      <c r="D43" s="165"/>
      <c r="E43" s="165"/>
      <c r="F43" s="165"/>
      <c r="G43" s="165"/>
      <c r="H43" s="165"/>
      <c r="I43" s="165"/>
      <c r="J43" s="165"/>
      <c r="K43" s="165" t="s">
        <v>247</v>
      </c>
      <c r="L43" s="165"/>
      <c r="M43" s="165"/>
      <c r="N43" s="165"/>
      <c r="O43" s="165"/>
      <c r="P43" s="165"/>
      <c r="Q43" s="165"/>
      <c r="R43" s="165"/>
      <c r="S43" s="165"/>
      <c r="T43" s="165"/>
      <c r="U43" s="165"/>
      <c r="V43" s="166"/>
    </row>
    <row r="44" spans="1:22" ht="14.25" customHeight="1">
      <c r="A44" s="723"/>
      <c r="B44" s="724"/>
      <c r="C44" s="729"/>
      <c r="D44" s="730"/>
      <c r="E44" s="730"/>
      <c r="F44" s="730"/>
      <c r="G44" s="730"/>
      <c r="H44" s="730"/>
      <c r="I44" s="730"/>
      <c r="J44" s="730"/>
      <c r="K44" s="730"/>
      <c r="L44" s="730"/>
      <c r="M44" s="730"/>
      <c r="N44" s="730"/>
      <c r="O44" s="730"/>
      <c r="P44" s="730"/>
      <c r="Q44" s="730"/>
      <c r="R44" s="730"/>
      <c r="S44" s="730"/>
      <c r="T44" s="730"/>
      <c r="U44" s="730"/>
      <c r="V44" s="731"/>
    </row>
    <row r="45" spans="1:22" ht="14.25" customHeight="1">
      <c r="A45" s="723"/>
      <c r="B45" s="724"/>
      <c r="C45" s="732"/>
      <c r="D45" s="730"/>
      <c r="E45" s="730"/>
      <c r="F45" s="730"/>
      <c r="G45" s="730"/>
      <c r="H45" s="730"/>
      <c r="I45" s="730"/>
      <c r="J45" s="730"/>
      <c r="K45" s="730"/>
      <c r="L45" s="730"/>
      <c r="M45" s="730"/>
      <c r="N45" s="730"/>
      <c r="O45" s="730"/>
      <c r="P45" s="730"/>
      <c r="Q45" s="730"/>
      <c r="R45" s="730"/>
      <c r="S45" s="730"/>
      <c r="T45" s="730"/>
      <c r="U45" s="730"/>
      <c r="V45" s="731"/>
    </row>
    <row r="46" spans="1:22" ht="14.25" customHeight="1" thickBot="1">
      <c r="A46" s="725"/>
      <c r="B46" s="513"/>
      <c r="C46" s="733"/>
      <c r="D46" s="734"/>
      <c r="E46" s="734"/>
      <c r="F46" s="734"/>
      <c r="G46" s="734"/>
      <c r="H46" s="734"/>
      <c r="I46" s="734"/>
      <c r="J46" s="734"/>
      <c r="K46" s="734"/>
      <c r="L46" s="734"/>
      <c r="M46" s="734"/>
      <c r="N46" s="734"/>
      <c r="O46" s="734"/>
      <c r="P46" s="734"/>
      <c r="Q46" s="734"/>
      <c r="R46" s="734"/>
      <c r="S46" s="734"/>
      <c r="T46" s="734"/>
      <c r="U46" s="734"/>
      <c r="V46" s="735"/>
    </row>
    <row r="47" spans="1:22">
      <c r="A47" s="123" t="s">
        <v>248</v>
      </c>
      <c r="B47" s="673" t="s">
        <v>249</v>
      </c>
      <c r="C47" s="673"/>
      <c r="D47" s="673"/>
      <c r="E47" s="673"/>
      <c r="F47" s="673"/>
      <c r="G47" s="673"/>
      <c r="H47" s="673"/>
      <c r="I47" s="673"/>
      <c r="J47" s="673"/>
      <c r="K47" s="673"/>
      <c r="L47" s="673"/>
      <c r="M47" s="673"/>
      <c r="N47" s="673"/>
      <c r="O47" s="673"/>
      <c r="P47" s="673"/>
      <c r="Q47" s="673"/>
      <c r="R47" s="673"/>
      <c r="S47" s="673"/>
      <c r="T47" s="673"/>
      <c r="U47" s="673"/>
      <c r="V47" s="673"/>
    </row>
    <row r="48" spans="1:22" ht="27" customHeight="1">
      <c r="A48" s="136" t="s">
        <v>248</v>
      </c>
      <c r="B48" s="674" t="s">
        <v>250</v>
      </c>
      <c r="C48" s="674"/>
      <c r="D48" s="674"/>
      <c r="E48" s="674"/>
      <c r="F48" s="674"/>
      <c r="G48" s="674"/>
      <c r="H48" s="674"/>
      <c r="I48" s="674"/>
      <c r="J48" s="674"/>
      <c r="K48" s="674"/>
      <c r="L48" s="674"/>
      <c r="M48" s="674"/>
      <c r="N48" s="674"/>
      <c r="O48" s="674"/>
      <c r="P48" s="674"/>
      <c r="Q48" s="674"/>
      <c r="R48" s="674"/>
      <c r="S48" s="674"/>
      <c r="T48" s="674"/>
      <c r="U48" s="674"/>
      <c r="V48" s="674"/>
    </row>
    <row r="49" spans="1:27" ht="7.5" customHeight="1" thickBot="1">
      <c r="A49" s="137"/>
      <c r="B49" s="137"/>
      <c r="C49" s="137"/>
      <c r="D49" s="137"/>
      <c r="E49" s="137"/>
      <c r="F49" s="137"/>
      <c r="G49" s="137"/>
      <c r="H49" s="137"/>
      <c r="I49" s="137"/>
      <c r="J49" s="137"/>
      <c r="K49" s="137"/>
      <c r="L49" s="137"/>
      <c r="M49" s="137"/>
      <c r="N49" s="137"/>
      <c r="O49" s="137"/>
      <c r="P49" s="137"/>
      <c r="Q49" s="137"/>
      <c r="R49" s="137"/>
      <c r="S49" s="137"/>
      <c r="T49" s="138"/>
      <c r="U49" s="138"/>
      <c r="V49" s="138"/>
    </row>
    <row r="50" spans="1:27" ht="54" customHeight="1" thickTop="1" thickBot="1">
      <c r="A50" s="675" t="s">
        <v>251</v>
      </c>
      <c r="B50" s="676"/>
      <c r="C50" s="676"/>
      <c r="D50" s="676"/>
      <c r="E50" s="676"/>
      <c r="F50" s="676"/>
      <c r="G50" s="676"/>
      <c r="H50" s="676"/>
      <c r="I50" s="676"/>
      <c r="J50" s="676"/>
      <c r="K50" s="676"/>
      <c r="L50" s="676"/>
      <c r="M50" s="676"/>
      <c r="N50" s="676"/>
      <c r="O50" s="676"/>
      <c r="P50" s="676"/>
      <c r="Q50" s="676"/>
      <c r="R50" s="676"/>
      <c r="S50" s="676"/>
      <c r="T50" s="676"/>
      <c r="U50" s="676"/>
      <c r="V50" s="677"/>
      <c r="AA50" s="446"/>
    </row>
    <row r="51" spans="1:27" ht="7.5" customHeight="1" thickTop="1">
      <c r="A51" s="139"/>
      <c r="B51" s="123"/>
      <c r="C51" s="123"/>
      <c r="D51" s="123"/>
      <c r="E51" s="123"/>
      <c r="F51" s="123"/>
      <c r="G51" s="123"/>
      <c r="H51" s="123"/>
      <c r="I51" s="123"/>
      <c r="J51" s="123"/>
      <c r="K51" s="123"/>
      <c r="L51" s="123"/>
      <c r="M51" s="123"/>
      <c r="N51" s="123"/>
      <c r="O51" s="123"/>
      <c r="P51" s="123"/>
      <c r="Q51" s="123"/>
      <c r="R51" s="123"/>
      <c r="S51" s="123"/>
    </row>
    <row r="52" spans="1:27" ht="18" customHeight="1">
      <c r="A52" s="660" t="s">
        <v>252</v>
      </c>
      <c r="B52" s="660"/>
      <c r="C52" s="660"/>
      <c r="D52" s="660"/>
      <c r="E52" s="660"/>
      <c r="F52" s="660"/>
      <c r="G52" s="660"/>
      <c r="H52" s="660"/>
      <c r="I52" s="660"/>
      <c r="J52" s="660"/>
      <c r="K52" s="660"/>
      <c r="L52" s="660"/>
      <c r="M52" s="660"/>
      <c r="N52" s="660"/>
      <c r="O52" s="660"/>
      <c r="P52" s="660"/>
      <c r="Q52" s="660"/>
      <c r="R52" s="660"/>
      <c r="S52" s="660"/>
      <c r="T52" s="660"/>
      <c r="U52" s="660"/>
      <c r="V52" s="660"/>
    </row>
    <row r="53" spans="1:27" ht="44.25" customHeight="1">
      <c r="A53" s="648" t="s">
        <v>2033</v>
      </c>
      <c r="B53" s="648"/>
      <c r="C53" s="648"/>
      <c r="D53" s="648"/>
      <c r="E53" s="648"/>
      <c r="F53" s="648"/>
      <c r="G53" s="450"/>
      <c r="H53" s="450"/>
      <c r="I53" s="450"/>
      <c r="J53" s="453"/>
      <c r="K53" s="454"/>
      <c r="L53" s="457"/>
      <c r="M53" s="457"/>
      <c r="N53" s="457"/>
      <c r="O53" s="457"/>
      <c r="P53" s="457"/>
      <c r="Q53" s="457"/>
      <c r="R53" s="457"/>
      <c r="S53" s="457"/>
      <c r="T53" s="456"/>
      <c r="U53" s="456"/>
      <c r="V53" s="456"/>
    </row>
    <row r="54" spans="1:27" ht="42" customHeight="1">
      <c r="A54" s="449"/>
      <c r="B54" s="451" t="s">
        <v>2032</v>
      </c>
      <c r="C54" s="452"/>
      <c r="D54" s="452"/>
      <c r="E54" s="452"/>
      <c r="F54" s="452"/>
      <c r="G54" s="452"/>
      <c r="H54" s="452"/>
      <c r="I54" s="452"/>
      <c r="J54" s="447"/>
      <c r="K54" s="448"/>
      <c r="L54" s="457"/>
      <c r="M54" s="457"/>
      <c r="N54" s="457"/>
      <c r="O54" s="457"/>
      <c r="P54" s="457"/>
      <c r="Q54" s="457"/>
      <c r="R54" s="457"/>
      <c r="S54" s="457"/>
      <c r="T54" s="455"/>
      <c r="U54" s="455"/>
      <c r="V54" s="455"/>
    </row>
    <row r="55" spans="1:27" ht="13.5" customHeight="1">
      <c r="A55" s="449"/>
      <c r="B55" s="449"/>
      <c r="C55" s="449"/>
      <c r="D55" s="449"/>
      <c r="E55" s="449"/>
      <c r="F55" s="449"/>
      <c r="G55" s="450"/>
      <c r="H55" s="450"/>
      <c r="I55" s="450"/>
      <c r="J55" s="453"/>
      <c r="K55" s="454"/>
      <c r="L55" s="457"/>
      <c r="M55" s="457"/>
      <c r="N55" s="457"/>
      <c r="O55" s="457"/>
      <c r="P55" s="457"/>
      <c r="Q55" s="457"/>
      <c r="R55" s="457"/>
      <c r="S55" s="457"/>
      <c r="T55" s="456"/>
      <c r="U55" s="456"/>
      <c r="V55" s="456"/>
    </row>
    <row r="56" spans="1:27" ht="33" customHeight="1">
      <c r="A56" s="727"/>
      <c r="B56" s="728"/>
      <c r="C56" s="728"/>
      <c r="D56" s="728"/>
      <c r="E56" s="728"/>
      <c r="F56" s="728"/>
      <c r="G56" s="728"/>
      <c r="H56" s="728"/>
      <c r="I56" s="728"/>
      <c r="J56" s="728"/>
      <c r="K56" s="728"/>
      <c r="L56" s="728"/>
      <c r="M56" s="728"/>
      <c r="N56" s="728"/>
      <c r="O56" s="728"/>
      <c r="P56" s="728"/>
      <c r="Q56" s="728"/>
      <c r="R56" s="728"/>
      <c r="S56" s="728"/>
      <c r="T56" s="728"/>
      <c r="U56" s="728"/>
      <c r="V56" s="728"/>
    </row>
  </sheetData>
  <mergeCells count="63">
    <mergeCell ref="A56:V56"/>
    <mergeCell ref="C44:V46"/>
    <mergeCell ref="A4:V4"/>
    <mergeCell ref="A5:B5"/>
    <mergeCell ref="A6:B6"/>
    <mergeCell ref="C6:V6"/>
    <mergeCell ref="A14:B16"/>
    <mergeCell ref="C14:V14"/>
    <mergeCell ref="C15:V15"/>
    <mergeCell ref="A7:B7"/>
    <mergeCell ref="A8:B8"/>
    <mergeCell ref="C8:V8"/>
    <mergeCell ref="A17:B17"/>
    <mergeCell ref="A18:B22"/>
    <mergeCell ref="C18:V18"/>
    <mergeCell ref="C38:V38"/>
    <mergeCell ref="A52:V52"/>
    <mergeCell ref="C7:J7"/>
    <mergeCell ref="M7:V7"/>
    <mergeCell ref="A9:B13"/>
    <mergeCell ref="C9:V13"/>
    <mergeCell ref="C40:V40"/>
    <mergeCell ref="A41:B42"/>
    <mergeCell ref="C41:V41"/>
    <mergeCell ref="C42:V42"/>
    <mergeCell ref="A43:B46"/>
    <mergeCell ref="C37:V37"/>
    <mergeCell ref="C39:G39"/>
    <mergeCell ref="H39:U39"/>
    <mergeCell ref="A37:B40"/>
    <mergeCell ref="C30:V30"/>
    <mergeCell ref="A32:A36"/>
    <mergeCell ref="C5:R5"/>
    <mergeCell ref="K7:L7"/>
    <mergeCell ref="B47:V47"/>
    <mergeCell ref="B48:V48"/>
    <mergeCell ref="A50:V50"/>
    <mergeCell ref="C32:V32"/>
    <mergeCell ref="C33:V33"/>
    <mergeCell ref="C34:V34"/>
    <mergeCell ref="B35:B36"/>
    <mergeCell ref="C36:V36"/>
    <mergeCell ref="A23:A31"/>
    <mergeCell ref="C23:V23"/>
    <mergeCell ref="C24:V24"/>
    <mergeCell ref="H28:I28"/>
    <mergeCell ref="C29:V29"/>
    <mergeCell ref="A53:F53"/>
    <mergeCell ref="P1:U1"/>
    <mergeCell ref="G31:U31"/>
    <mergeCell ref="G35:U35"/>
    <mergeCell ref="G16:U16"/>
    <mergeCell ref="C26:V26"/>
    <mergeCell ref="C27:V27"/>
    <mergeCell ref="C28:G28"/>
    <mergeCell ref="J28:V28"/>
    <mergeCell ref="C17:V17"/>
    <mergeCell ref="C25:V25"/>
    <mergeCell ref="N19:R19"/>
    <mergeCell ref="N20:R20"/>
    <mergeCell ref="G22:U22"/>
    <mergeCell ref="N21:R21"/>
    <mergeCell ref="S5:V5"/>
  </mergeCells>
  <phoneticPr fontId="1"/>
  <printOptions horizontalCentered="1"/>
  <pageMargins left="0.23622047244094491" right="0.23622047244094491" top="0.39370078740157483" bottom="0.39370078740157483" header="0.31496062992125984" footer="0.31496062992125984"/>
  <pageSetup paperSize="9" scale="77" orientation="portrait" blackAndWhite="1" r:id="rId1"/>
  <headerFooter>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7106" r:id="rId5" name="Check Box 2">
              <controlPr defaultSize="0" autoFill="0" autoLine="0" autoPict="0">
                <anchor moveWithCells="1">
                  <from>
                    <xdr:col>4</xdr:col>
                    <xdr:colOff>180975</xdr:colOff>
                    <xdr:row>12</xdr:row>
                    <xdr:rowOff>161925</xdr:rowOff>
                  </from>
                  <to>
                    <xdr:col>5</xdr:col>
                    <xdr:colOff>142875</xdr:colOff>
                    <xdr:row>14</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7</xdr:col>
                    <xdr:colOff>247650</xdr:colOff>
                    <xdr:row>12</xdr:row>
                    <xdr:rowOff>161925</xdr:rowOff>
                  </from>
                  <to>
                    <xdr:col>8</xdr:col>
                    <xdr:colOff>152400</xdr:colOff>
                    <xdr:row>14</xdr:row>
                    <xdr:rowOff>28575</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10</xdr:col>
                    <xdr:colOff>180975</xdr:colOff>
                    <xdr:row>12</xdr:row>
                    <xdr:rowOff>161925</xdr:rowOff>
                  </from>
                  <to>
                    <xdr:col>11</xdr:col>
                    <xdr:colOff>219075</xdr:colOff>
                    <xdr:row>14</xdr:row>
                    <xdr:rowOff>28575</xdr:rowOff>
                  </to>
                </anchor>
              </controlPr>
            </control>
          </mc:Choice>
        </mc:AlternateContent>
        <mc:AlternateContent xmlns:mc="http://schemas.openxmlformats.org/markup-compatibility/2006">
          <mc:Choice Requires="x14">
            <control shapeId="47110" r:id="rId8" name="Check Box 6">
              <controlPr defaultSize="0" autoFill="0" autoLine="0" autoPict="0">
                <anchor moveWithCells="1">
                  <from>
                    <xdr:col>13</xdr:col>
                    <xdr:colOff>266700</xdr:colOff>
                    <xdr:row>12</xdr:row>
                    <xdr:rowOff>171450</xdr:rowOff>
                  </from>
                  <to>
                    <xdr:col>14</xdr:col>
                    <xdr:colOff>161925</xdr:colOff>
                    <xdr:row>14</xdr:row>
                    <xdr:rowOff>38100</xdr:rowOff>
                  </to>
                </anchor>
              </controlPr>
            </control>
          </mc:Choice>
        </mc:AlternateContent>
        <mc:AlternateContent xmlns:mc="http://schemas.openxmlformats.org/markup-compatibility/2006">
          <mc:Choice Requires="x14">
            <control shapeId="47111" r:id="rId9" name="Check Box 7">
              <controlPr defaultSize="0" autoFill="0" autoLine="0" autoPict="0">
                <anchor moveWithCells="1">
                  <from>
                    <xdr:col>2</xdr:col>
                    <xdr:colOff>66675</xdr:colOff>
                    <xdr:row>13</xdr:row>
                    <xdr:rowOff>152400</xdr:rowOff>
                  </from>
                  <to>
                    <xdr:col>3</xdr:col>
                    <xdr:colOff>133350</xdr:colOff>
                    <xdr:row>15</xdr:row>
                    <xdr:rowOff>28575</xdr:rowOff>
                  </to>
                </anchor>
              </controlPr>
            </control>
          </mc:Choice>
        </mc:AlternateContent>
        <mc:AlternateContent xmlns:mc="http://schemas.openxmlformats.org/markup-compatibility/2006">
          <mc:Choice Requires="x14">
            <control shapeId="47112" r:id="rId10" name="Check Box 8">
              <controlPr defaultSize="0" autoFill="0" autoLine="0" autoPict="0">
                <anchor moveWithCells="1">
                  <from>
                    <xdr:col>4</xdr:col>
                    <xdr:colOff>180975</xdr:colOff>
                    <xdr:row>13</xdr:row>
                    <xdr:rowOff>152400</xdr:rowOff>
                  </from>
                  <to>
                    <xdr:col>5</xdr:col>
                    <xdr:colOff>142875</xdr:colOff>
                    <xdr:row>15</xdr:row>
                    <xdr:rowOff>28575</xdr:rowOff>
                  </to>
                </anchor>
              </controlPr>
            </control>
          </mc:Choice>
        </mc:AlternateContent>
        <mc:AlternateContent xmlns:mc="http://schemas.openxmlformats.org/markup-compatibility/2006">
          <mc:Choice Requires="x14">
            <control shapeId="47140" r:id="rId11" name="Check Box 36">
              <controlPr defaultSize="0" autoFill="0" autoLine="0" autoPict="0">
                <anchor moveWithCells="1">
                  <from>
                    <xdr:col>2</xdr:col>
                    <xdr:colOff>66675</xdr:colOff>
                    <xdr:row>12</xdr:row>
                    <xdr:rowOff>171450</xdr:rowOff>
                  </from>
                  <to>
                    <xdr:col>3</xdr:col>
                    <xdr:colOff>133350</xdr:colOff>
                    <xdr:row>14</xdr:row>
                    <xdr:rowOff>38100</xdr:rowOff>
                  </to>
                </anchor>
              </controlPr>
            </control>
          </mc:Choice>
        </mc:AlternateContent>
        <mc:AlternateContent xmlns:mc="http://schemas.openxmlformats.org/markup-compatibility/2006">
          <mc:Choice Requires="x14">
            <control shapeId="47142" r:id="rId12" name="Check Box 38">
              <controlPr defaultSize="0" autoFill="0" autoLine="0" autoPict="0">
                <anchor moveWithCells="1">
                  <from>
                    <xdr:col>2</xdr:col>
                    <xdr:colOff>85725</xdr:colOff>
                    <xdr:row>16</xdr:row>
                    <xdr:rowOff>152400</xdr:rowOff>
                  </from>
                  <to>
                    <xdr:col>3</xdr:col>
                    <xdr:colOff>152400</xdr:colOff>
                    <xdr:row>18</xdr:row>
                    <xdr:rowOff>28575</xdr:rowOff>
                  </to>
                </anchor>
              </controlPr>
            </control>
          </mc:Choice>
        </mc:AlternateContent>
        <mc:AlternateContent xmlns:mc="http://schemas.openxmlformats.org/markup-compatibility/2006">
          <mc:Choice Requires="x14">
            <control shapeId="47143" r:id="rId13" name="Check Box 39">
              <controlPr defaultSize="0" autoFill="0" autoLine="0" autoPict="0">
                <anchor moveWithCells="1">
                  <from>
                    <xdr:col>20</xdr:col>
                    <xdr:colOff>76200</xdr:colOff>
                    <xdr:row>17</xdr:row>
                    <xdr:rowOff>152400</xdr:rowOff>
                  </from>
                  <to>
                    <xdr:col>21</xdr:col>
                    <xdr:colOff>19050</xdr:colOff>
                    <xdr:row>19</xdr:row>
                    <xdr:rowOff>28575</xdr:rowOff>
                  </to>
                </anchor>
              </controlPr>
            </control>
          </mc:Choice>
        </mc:AlternateContent>
        <mc:AlternateContent xmlns:mc="http://schemas.openxmlformats.org/markup-compatibility/2006">
          <mc:Choice Requires="x14">
            <control shapeId="47144" r:id="rId14" name="Check Box 40">
              <controlPr defaultSize="0" autoFill="0" autoLine="0" autoPict="0">
                <anchor moveWithCells="1">
                  <from>
                    <xdr:col>2</xdr:col>
                    <xdr:colOff>95250</xdr:colOff>
                    <xdr:row>20</xdr:row>
                    <xdr:rowOff>142875</xdr:rowOff>
                  </from>
                  <to>
                    <xdr:col>3</xdr:col>
                    <xdr:colOff>161925</xdr:colOff>
                    <xdr:row>22</xdr:row>
                    <xdr:rowOff>9525</xdr:rowOff>
                  </to>
                </anchor>
              </controlPr>
            </control>
          </mc:Choice>
        </mc:AlternateContent>
        <mc:AlternateContent xmlns:mc="http://schemas.openxmlformats.org/markup-compatibility/2006">
          <mc:Choice Requires="x14">
            <control shapeId="47146" r:id="rId15" name="Check Box 42">
              <controlPr defaultSize="0" autoFill="0" autoLine="0" autoPict="0">
                <anchor moveWithCells="1">
                  <from>
                    <xdr:col>18</xdr:col>
                    <xdr:colOff>114300</xdr:colOff>
                    <xdr:row>17</xdr:row>
                    <xdr:rowOff>152400</xdr:rowOff>
                  </from>
                  <to>
                    <xdr:col>19</xdr:col>
                    <xdr:colOff>57150</xdr:colOff>
                    <xdr:row>19</xdr:row>
                    <xdr:rowOff>28575</xdr:rowOff>
                  </to>
                </anchor>
              </controlPr>
            </control>
          </mc:Choice>
        </mc:AlternateContent>
        <mc:AlternateContent xmlns:mc="http://schemas.openxmlformats.org/markup-compatibility/2006">
          <mc:Choice Requires="x14">
            <control shapeId="47147" r:id="rId16" name="Check Box 43">
              <controlPr defaultSize="0" autoFill="0" autoLine="0" autoPict="0">
                <anchor moveWithCells="1">
                  <from>
                    <xdr:col>2</xdr:col>
                    <xdr:colOff>228600</xdr:colOff>
                    <xdr:row>22</xdr:row>
                    <xdr:rowOff>142875</xdr:rowOff>
                  </from>
                  <to>
                    <xdr:col>4</xdr:col>
                    <xdr:colOff>0</xdr:colOff>
                    <xdr:row>24</xdr:row>
                    <xdr:rowOff>19050</xdr:rowOff>
                  </to>
                </anchor>
              </controlPr>
            </control>
          </mc:Choice>
        </mc:AlternateContent>
        <mc:AlternateContent xmlns:mc="http://schemas.openxmlformats.org/markup-compatibility/2006">
          <mc:Choice Requires="x14">
            <control shapeId="47149" r:id="rId17" name="Check Box 45">
              <controlPr defaultSize="0" autoFill="0" autoLine="0" autoPict="0">
                <anchor moveWithCells="1">
                  <from>
                    <xdr:col>2</xdr:col>
                    <xdr:colOff>228600</xdr:colOff>
                    <xdr:row>26</xdr:row>
                    <xdr:rowOff>152400</xdr:rowOff>
                  </from>
                  <to>
                    <xdr:col>4</xdr:col>
                    <xdr:colOff>0</xdr:colOff>
                    <xdr:row>28</xdr:row>
                    <xdr:rowOff>28575</xdr:rowOff>
                  </to>
                </anchor>
              </controlPr>
            </control>
          </mc:Choice>
        </mc:AlternateContent>
        <mc:AlternateContent xmlns:mc="http://schemas.openxmlformats.org/markup-compatibility/2006">
          <mc:Choice Requires="x14">
            <control shapeId="47150" r:id="rId18" name="Check Box 46">
              <controlPr defaultSize="0" autoFill="0" autoLine="0" autoPict="0">
                <anchor moveWithCells="1">
                  <from>
                    <xdr:col>15</xdr:col>
                    <xdr:colOff>104775</xdr:colOff>
                    <xdr:row>24</xdr:row>
                    <xdr:rowOff>152400</xdr:rowOff>
                  </from>
                  <to>
                    <xdr:col>16</xdr:col>
                    <xdr:colOff>0</xdr:colOff>
                    <xdr:row>26</xdr:row>
                    <xdr:rowOff>28575</xdr:rowOff>
                  </to>
                </anchor>
              </controlPr>
            </control>
          </mc:Choice>
        </mc:AlternateContent>
        <mc:AlternateContent xmlns:mc="http://schemas.openxmlformats.org/markup-compatibility/2006">
          <mc:Choice Requires="x14">
            <control shapeId="47151" r:id="rId19" name="Check Box 47">
              <controlPr defaultSize="0" autoFill="0" autoLine="0" autoPict="0">
                <anchor moveWithCells="1">
                  <from>
                    <xdr:col>5</xdr:col>
                    <xdr:colOff>219075</xdr:colOff>
                    <xdr:row>22</xdr:row>
                    <xdr:rowOff>142875</xdr:rowOff>
                  </from>
                  <to>
                    <xdr:col>6</xdr:col>
                    <xdr:colOff>209550</xdr:colOff>
                    <xdr:row>24</xdr:row>
                    <xdr:rowOff>19050</xdr:rowOff>
                  </to>
                </anchor>
              </controlPr>
            </control>
          </mc:Choice>
        </mc:AlternateContent>
        <mc:AlternateContent xmlns:mc="http://schemas.openxmlformats.org/markup-compatibility/2006">
          <mc:Choice Requires="x14">
            <control shapeId="47152" r:id="rId20" name="Check Box 48">
              <controlPr defaultSize="0" autoFill="0" autoLine="0" autoPict="0">
                <anchor moveWithCells="1">
                  <from>
                    <xdr:col>12</xdr:col>
                    <xdr:colOff>257175</xdr:colOff>
                    <xdr:row>24</xdr:row>
                    <xdr:rowOff>142875</xdr:rowOff>
                  </from>
                  <to>
                    <xdr:col>13</xdr:col>
                    <xdr:colOff>200025</xdr:colOff>
                    <xdr:row>26</xdr:row>
                    <xdr:rowOff>19050</xdr:rowOff>
                  </to>
                </anchor>
              </controlPr>
            </control>
          </mc:Choice>
        </mc:AlternateContent>
        <mc:AlternateContent xmlns:mc="http://schemas.openxmlformats.org/markup-compatibility/2006">
          <mc:Choice Requires="x14">
            <control shapeId="47153" r:id="rId21" name="Check Box 49">
              <controlPr defaultSize="0" autoFill="0" autoLine="0" autoPict="0">
                <anchor moveWithCells="1">
                  <from>
                    <xdr:col>9</xdr:col>
                    <xdr:colOff>190500</xdr:colOff>
                    <xdr:row>24</xdr:row>
                    <xdr:rowOff>142875</xdr:rowOff>
                  </from>
                  <to>
                    <xdr:col>10</xdr:col>
                    <xdr:colOff>171450</xdr:colOff>
                    <xdr:row>26</xdr:row>
                    <xdr:rowOff>19050</xdr:rowOff>
                  </to>
                </anchor>
              </controlPr>
            </control>
          </mc:Choice>
        </mc:AlternateContent>
        <mc:AlternateContent xmlns:mc="http://schemas.openxmlformats.org/markup-compatibility/2006">
          <mc:Choice Requires="x14">
            <control shapeId="47154" r:id="rId22" name="Check Box 50">
              <controlPr defaultSize="0" autoFill="0" autoLine="0" autoPict="0">
                <anchor moveWithCells="1">
                  <from>
                    <xdr:col>2</xdr:col>
                    <xdr:colOff>114300</xdr:colOff>
                    <xdr:row>31</xdr:row>
                    <xdr:rowOff>142875</xdr:rowOff>
                  </from>
                  <to>
                    <xdr:col>3</xdr:col>
                    <xdr:colOff>180975</xdr:colOff>
                    <xdr:row>33</xdr:row>
                    <xdr:rowOff>19050</xdr:rowOff>
                  </to>
                </anchor>
              </controlPr>
            </control>
          </mc:Choice>
        </mc:AlternateContent>
        <mc:AlternateContent xmlns:mc="http://schemas.openxmlformats.org/markup-compatibility/2006">
          <mc:Choice Requires="x14">
            <control shapeId="47155" r:id="rId23" name="Check Box 51">
              <controlPr defaultSize="0" autoFill="0" autoLine="0" autoPict="0">
                <anchor moveWithCells="1">
                  <from>
                    <xdr:col>2</xdr:col>
                    <xdr:colOff>228600</xdr:colOff>
                    <xdr:row>27</xdr:row>
                    <xdr:rowOff>142875</xdr:rowOff>
                  </from>
                  <to>
                    <xdr:col>4</xdr:col>
                    <xdr:colOff>0</xdr:colOff>
                    <xdr:row>29</xdr:row>
                    <xdr:rowOff>19050</xdr:rowOff>
                  </to>
                </anchor>
              </controlPr>
            </control>
          </mc:Choice>
        </mc:AlternateContent>
        <mc:AlternateContent xmlns:mc="http://schemas.openxmlformats.org/markup-compatibility/2006">
          <mc:Choice Requires="x14">
            <control shapeId="47156" r:id="rId24" name="Check Box 52">
              <controlPr defaultSize="0" autoFill="0" autoLine="0" autoPict="0">
                <anchor moveWithCells="1">
                  <from>
                    <xdr:col>2</xdr:col>
                    <xdr:colOff>114300</xdr:colOff>
                    <xdr:row>30</xdr:row>
                    <xdr:rowOff>314325</xdr:rowOff>
                  </from>
                  <to>
                    <xdr:col>3</xdr:col>
                    <xdr:colOff>180975</xdr:colOff>
                    <xdr:row>32</xdr:row>
                    <xdr:rowOff>19050</xdr:rowOff>
                  </to>
                </anchor>
              </controlPr>
            </control>
          </mc:Choice>
        </mc:AlternateContent>
        <mc:AlternateContent xmlns:mc="http://schemas.openxmlformats.org/markup-compatibility/2006">
          <mc:Choice Requires="x14">
            <control shapeId="47157" r:id="rId25" name="Check Box 53">
              <controlPr defaultSize="0" autoFill="0" autoLine="0" autoPict="0">
                <anchor moveWithCells="1">
                  <from>
                    <xdr:col>2</xdr:col>
                    <xdr:colOff>114300</xdr:colOff>
                    <xdr:row>30</xdr:row>
                    <xdr:rowOff>57150</xdr:rowOff>
                  </from>
                  <to>
                    <xdr:col>3</xdr:col>
                    <xdr:colOff>180975</xdr:colOff>
                    <xdr:row>30</xdr:row>
                    <xdr:rowOff>276225</xdr:rowOff>
                  </to>
                </anchor>
              </controlPr>
            </control>
          </mc:Choice>
        </mc:AlternateContent>
        <mc:AlternateContent xmlns:mc="http://schemas.openxmlformats.org/markup-compatibility/2006">
          <mc:Choice Requires="x14">
            <control shapeId="47158" r:id="rId26" name="Check Box 54">
              <controlPr defaultSize="0" autoFill="0" autoLine="0" autoPict="0">
                <anchor moveWithCells="1">
                  <from>
                    <xdr:col>2</xdr:col>
                    <xdr:colOff>114300</xdr:colOff>
                    <xdr:row>34</xdr:row>
                    <xdr:rowOff>57150</xdr:rowOff>
                  </from>
                  <to>
                    <xdr:col>3</xdr:col>
                    <xdr:colOff>180975</xdr:colOff>
                    <xdr:row>34</xdr:row>
                    <xdr:rowOff>276225</xdr:rowOff>
                  </to>
                </anchor>
              </controlPr>
            </control>
          </mc:Choice>
        </mc:AlternateContent>
        <mc:AlternateContent xmlns:mc="http://schemas.openxmlformats.org/markup-compatibility/2006">
          <mc:Choice Requires="x14">
            <control shapeId="47159" r:id="rId27" name="Check Box 55">
              <controlPr defaultSize="0" autoFill="0" autoLine="0" autoPict="0">
                <anchor moveWithCells="1">
                  <from>
                    <xdr:col>2</xdr:col>
                    <xdr:colOff>114300</xdr:colOff>
                    <xdr:row>32</xdr:row>
                    <xdr:rowOff>142875</xdr:rowOff>
                  </from>
                  <to>
                    <xdr:col>3</xdr:col>
                    <xdr:colOff>180975</xdr:colOff>
                    <xdr:row>34</xdr:row>
                    <xdr:rowOff>9525</xdr:rowOff>
                  </to>
                </anchor>
              </controlPr>
            </control>
          </mc:Choice>
        </mc:AlternateContent>
        <mc:AlternateContent xmlns:mc="http://schemas.openxmlformats.org/markup-compatibility/2006">
          <mc:Choice Requires="x14">
            <control shapeId="47162" r:id="rId28" name="Check Box 58">
              <controlPr defaultSize="0" autoFill="0" autoLine="0" autoPict="0">
                <anchor moveWithCells="1">
                  <from>
                    <xdr:col>2</xdr:col>
                    <xdr:colOff>114300</xdr:colOff>
                    <xdr:row>36</xdr:row>
                    <xdr:rowOff>314325</xdr:rowOff>
                  </from>
                  <to>
                    <xdr:col>3</xdr:col>
                    <xdr:colOff>180975</xdr:colOff>
                    <xdr:row>38</xdr:row>
                    <xdr:rowOff>19050</xdr:rowOff>
                  </to>
                </anchor>
              </controlPr>
            </control>
          </mc:Choice>
        </mc:AlternateContent>
        <mc:AlternateContent xmlns:mc="http://schemas.openxmlformats.org/markup-compatibility/2006">
          <mc:Choice Requires="x14">
            <control shapeId="47163" r:id="rId29" name="Check Box 59">
              <controlPr defaultSize="0" autoFill="0" autoLine="0" autoPict="0">
                <anchor moveWithCells="1">
                  <from>
                    <xdr:col>2</xdr:col>
                    <xdr:colOff>114300</xdr:colOff>
                    <xdr:row>37</xdr:row>
                    <xdr:rowOff>152400</xdr:rowOff>
                  </from>
                  <to>
                    <xdr:col>3</xdr:col>
                    <xdr:colOff>180975</xdr:colOff>
                    <xdr:row>39</xdr:row>
                    <xdr:rowOff>28575</xdr:rowOff>
                  </to>
                </anchor>
              </controlPr>
            </control>
          </mc:Choice>
        </mc:AlternateContent>
        <mc:AlternateContent xmlns:mc="http://schemas.openxmlformats.org/markup-compatibility/2006">
          <mc:Choice Requires="x14">
            <control shapeId="47164" r:id="rId30" name="Check Box 60">
              <controlPr defaultSize="0" autoFill="0" autoLine="0" autoPict="0">
                <anchor moveWithCells="1">
                  <from>
                    <xdr:col>2</xdr:col>
                    <xdr:colOff>123825</xdr:colOff>
                    <xdr:row>40</xdr:row>
                    <xdr:rowOff>19050</xdr:rowOff>
                  </from>
                  <to>
                    <xdr:col>3</xdr:col>
                    <xdr:colOff>190500</xdr:colOff>
                    <xdr:row>40</xdr:row>
                    <xdr:rowOff>238125</xdr:rowOff>
                  </to>
                </anchor>
              </controlPr>
            </control>
          </mc:Choice>
        </mc:AlternateContent>
        <mc:AlternateContent xmlns:mc="http://schemas.openxmlformats.org/markup-compatibility/2006">
          <mc:Choice Requires="x14">
            <control shapeId="47165" r:id="rId31" name="Check Box 61">
              <controlPr defaultSize="0" autoFill="0" autoLine="0" autoPict="0">
                <anchor moveWithCells="1">
                  <from>
                    <xdr:col>12</xdr:col>
                    <xdr:colOff>38100</xdr:colOff>
                    <xdr:row>40</xdr:row>
                    <xdr:rowOff>28575</xdr:rowOff>
                  </from>
                  <to>
                    <xdr:col>13</xdr:col>
                    <xdr:colOff>0</xdr:colOff>
                    <xdr:row>40</xdr:row>
                    <xdr:rowOff>247650</xdr:rowOff>
                  </to>
                </anchor>
              </controlPr>
            </control>
          </mc:Choice>
        </mc:AlternateContent>
        <mc:AlternateContent xmlns:mc="http://schemas.openxmlformats.org/markup-compatibility/2006">
          <mc:Choice Requires="x14">
            <control shapeId="47166" r:id="rId32" name="Check Box 62">
              <controlPr defaultSize="0" autoFill="0" autoLine="0" autoPict="0">
                <anchor moveWithCells="1">
                  <from>
                    <xdr:col>2</xdr:col>
                    <xdr:colOff>228600</xdr:colOff>
                    <xdr:row>23</xdr:row>
                    <xdr:rowOff>152400</xdr:rowOff>
                  </from>
                  <to>
                    <xdr:col>4</xdr:col>
                    <xdr:colOff>0</xdr:colOff>
                    <xdr:row>25</xdr:row>
                    <xdr:rowOff>28575</xdr:rowOff>
                  </to>
                </anchor>
              </controlPr>
            </control>
          </mc:Choice>
        </mc:AlternateContent>
        <mc:AlternateContent xmlns:mc="http://schemas.openxmlformats.org/markup-compatibility/2006">
          <mc:Choice Requires="x14">
            <control shapeId="47170" r:id="rId33" name="Check Box 66">
              <controlPr defaultSize="0" autoFill="0" autoLine="0" autoPict="0">
                <anchor moveWithCells="1">
                  <from>
                    <xdr:col>9</xdr:col>
                    <xdr:colOff>104775</xdr:colOff>
                    <xdr:row>13</xdr:row>
                    <xdr:rowOff>142875</xdr:rowOff>
                  </from>
                  <to>
                    <xdr:col>10</xdr:col>
                    <xdr:colOff>85725</xdr:colOff>
                    <xdr:row>15</xdr:row>
                    <xdr:rowOff>19050</xdr:rowOff>
                  </to>
                </anchor>
              </controlPr>
            </control>
          </mc:Choice>
        </mc:AlternateContent>
        <mc:AlternateContent xmlns:mc="http://schemas.openxmlformats.org/markup-compatibility/2006">
          <mc:Choice Requires="x14">
            <control shapeId="47171" r:id="rId34" name="Check Box 67">
              <controlPr defaultSize="0" autoFill="0" autoLine="0" autoPict="0">
                <anchor moveWithCells="1">
                  <from>
                    <xdr:col>12</xdr:col>
                    <xdr:colOff>123825</xdr:colOff>
                    <xdr:row>13</xdr:row>
                    <xdr:rowOff>142875</xdr:rowOff>
                  </from>
                  <to>
                    <xdr:col>13</xdr:col>
                    <xdr:colOff>66675</xdr:colOff>
                    <xdr:row>15</xdr:row>
                    <xdr:rowOff>19050</xdr:rowOff>
                  </to>
                </anchor>
              </controlPr>
            </control>
          </mc:Choice>
        </mc:AlternateContent>
        <mc:AlternateContent xmlns:mc="http://schemas.openxmlformats.org/markup-compatibility/2006">
          <mc:Choice Requires="x14">
            <control shapeId="47172" r:id="rId35" name="Check Box 68">
              <controlPr defaultSize="0" autoFill="0" autoLine="0" autoPict="0">
                <anchor moveWithCells="1">
                  <from>
                    <xdr:col>11</xdr:col>
                    <xdr:colOff>19050</xdr:colOff>
                    <xdr:row>26</xdr:row>
                    <xdr:rowOff>142875</xdr:rowOff>
                  </from>
                  <to>
                    <xdr:col>11</xdr:col>
                    <xdr:colOff>304800</xdr:colOff>
                    <xdr:row>28</xdr:row>
                    <xdr:rowOff>19050</xdr:rowOff>
                  </to>
                </anchor>
              </controlPr>
            </control>
          </mc:Choice>
        </mc:AlternateContent>
        <mc:AlternateContent xmlns:mc="http://schemas.openxmlformats.org/markup-compatibility/2006">
          <mc:Choice Requires="x14">
            <control shapeId="47173" r:id="rId36" name="Check Box 69">
              <controlPr defaultSize="0" autoFill="0" autoLine="0" autoPict="0">
                <anchor moveWithCells="1">
                  <from>
                    <xdr:col>13</xdr:col>
                    <xdr:colOff>342900</xdr:colOff>
                    <xdr:row>26</xdr:row>
                    <xdr:rowOff>152400</xdr:rowOff>
                  </from>
                  <to>
                    <xdr:col>14</xdr:col>
                    <xdr:colOff>238125</xdr:colOff>
                    <xdr:row>28</xdr:row>
                    <xdr:rowOff>28575</xdr:rowOff>
                  </to>
                </anchor>
              </controlPr>
            </control>
          </mc:Choice>
        </mc:AlternateContent>
        <mc:AlternateContent xmlns:mc="http://schemas.openxmlformats.org/markup-compatibility/2006">
          <mc:Choice Requires="x14">
            <control shapeId="47174" r:id="rId37" name="Check Box 70">
              <controlPr defaultSize="0" autoFill="0" autoLine="0" autoPict="0">
                <anchor moveWithCells="1">
                  <from>
                    <xdr:col>2</xdr:col>
                    <xdr:colOff>66675</xdr:colOff>
                    <xdr:row>42</xdr:row>
                    <xdr:rowOff>9525</xdr:rowOff>
                  </from>
                  <to>
                    <xdr:col>3</xdr:col>
                    <xdr:colOff>133350</xdr:colOff>
                    <xdr:row>43</xdr:row>
                    <xdr:rowOff>47625</xdr:rowOff>
                  </to>
                </anchor>
              </controlPr>
            </control>
          </mc:Choice>
        </mc:AlternateContent>
        <mc:AlternateContent xmlns:mc="http://schemas.openxmlformats.org/markup-compatibility/2006">
          <mc:Choice Requires="x14">
            <control shapeId="47175" r:id="rId38" name="Check Box 71">
              <controlPr defaultSize="0" autoFill="0" autoLine="0" autoPict="0">
                <anchor moveWithCells="1">
                  <from>
                    <xdr:col>9</xdr:col>
                    <xdr:colOff>28575</xdr:colOff>
                    <xdr:row>42</xdr:row>
                    <xdr:rowOff>9525</xdr:rowOff>
                  </from>
                  <to>
                    <xdr:col>10</xdr:col>
                    <xdr:colOff>9525</xdr:colOff>
                    <xdr:row>43</xdr:row>
                    <xdr:rowOff>47625</xdr:rowOff>
                  </to>
                </anchor>
              </controlPr>
            </control>
          </mc:Choice>
        </mc:AlternateContent>
        <mc:AlternateContent xmlns:mc="http://schemas.openxmlformats.org/markup-compatibility/2006">
          <mc:Choice Requires="x14">
            <control shapeId="47176" r:id="rId39" name="Check Box 72">
              <controlPr defaultSize="0" autoFill="0" autoLine="0" autoPict="0">
                <anchor moveWithCells="1">
                  <from>
                    <xdr:col>20</xdr:col>
                    <xdr:colOff>76200</xdr:colOff>
                    <xdr:row>18</xdr:row>
                    <xdr:rowOff>152400</xdr:rowOff>
                  </from>
                  <to>
                    <xdr:col>21</xdr:col>
                    <xdr:colOff>19050</xdr:colOff>
                    <xdr:row>20</xdr:row>
                    <xdr:rowOff>28575</xdr:rowOff>
                  </to>
                </anchor>
              </controlPr>
            </control>
          </mc:Choice>
        </mc:AlternateContent>
        <mc:AlternateContent xmlns:mc="http://schemas.openxmlformats.org/markup-compatibility/2006">
          <mc:Choice Requires="x14">
            <control shapeId="47177" r:id="rId40" name="Check Box 73">
              <controlPr defaultSize="0" autoFill="0" autoLine="0" autoPict="0">
                <anchor moveWithCells="1">
                  <from>
                    <xdr:col>18</xdr:col>
                    <xdr:colOff>114300</xdr:colOff>
                    <xdr:row>18</xdr:row>
                    <xdr:rowOff>152400</xdr:rowOff>
                  </from>
                  <to>
                    <xdr:col>19</xdr:col>
                    <xdr:colOff>57150</xdr:colOff>
                    <xdr:row>20</xdr:row>
                    <xdr:rowOff>28575</xdr:rowOff>
                  </to>
                </anchor>
              </controlPr>
            </control>
          </mc:Choice>
        </mc:AlternateContent>
        <mc:AlternateContent xmlns:mc="http://schemas.openxmlformats.org/markup-compatibility/2006">
          <mc:Choice Requires="x14">
            <control shapeId="47179" r:id="rId41" name="Check Box 75">
              <controlPr defaultSize="0" autoFill="0" autoLine="0" autoPict="0">
                <anchor moveWithCells="1">
                  <from>
                    <xdr:col>2</xdr:col>
                    <xdr:colOff>66675</xdr:colOff>
                    <xdr:row>14</xdr:row>
                    <xdr:rowOff>142875</xdr:rowOff>
                  </from>
                  <to>
                    <xdr:col>3</xdr:col>
                    <xdr:colOff>133350</xdr:colOff>
                    <xdr:row>16</xdr:row>
                    <xdr:rowOff>9525</xdr:rowOff>
                  </to>
                </anchor>
              </controlPr>
            </control>
          </mc:Choice>
        </mc:AlternateContent>
        <mc:AlternateContent xmlns:mc="http://schemas.openxmlformats.org/markup-compatibility/2006">
          <mc:Choice Requires="x14">
            <control shapeId="47180" r:id="rId42" name="Check Box 76">
              <controlPr defaultSize="0" autoFill="0" autoLine="0" autoPict="0">
                <anchor moveWithCells="1">
                  <from>
                    <xdr:col>20</xdr:col>
                    <xdr:colOff>76200</xdr:colOff>
                    <xdr:row>19</xdr:row>
                    <xdr:rowOff>152400</xdr:rowOff>
                  </from>
                  <to>
                    <xdr:col>21</xdr:col>
                    <xdr:colOff>19050</xdr:colOff>
                    <xdr:row>21</xdr:row>
                    <xdr:rowOff>28575</xdr:rowOff>
                  </to>
                </anchor>
              </controlPr>
            </control>
          </mc:Choice>
        </mc:AlternateContent>
        <mc:AlternateContent xmlns:mc="http://schemas.openxmlformats.org/markup-compatibility/2006">
          <mc:Choice Requires="x14">
            <control shapeId="47181" r:id="rId43" name="Check Box 77">
              <controlPr defaultSize="0" autoFill="0" autoLine="0" autoPict="0">
                <anchor moveWithCells="1">
                  <from>
                    <xdr:col>18</xdr:col>
                    <xdr:colOff>114300</xdr:colOff>
                    <xdr:row>19</xdr:row>
                    <xdr:rowOff>152400</xdr:rowOff>
                  </from>
                  <to>
                    <xdr:col>19</xdr:col>
                    <xdr:colOff>57150</xdr:colOff>
                    <xdr:row>21</xdr:row>
                    <xdr:rowOff>28575</xdr:rowOff>
                  </to>
                </anchor>
              </controlPr>
            </control>
          </mc:Choice>
        </mc:AlternateContent>
        <mc:AlternateContent xmlns:mc="http://schemas.openxmlformats.org/markup-compatibility/2006">
          <mc:Choice Requires="x14">
            <control shapeId="47184" r:id="rId44" name="Check Box 80">
              <controlPr defaultSize="0" autoFill="0" autoLine="0" autoPict="0">
                <anchor moveWithCells="1">
                  <from>
                    <xdr:col>11</xdr:col>
                    <xdr:colOff>247650</xdr:colOff>
                    <xdr:row>52</xdr:row>
                    <xdr:rowOff>304800</xdr:rowOff>
                  </from>
                  <to>
                    <xdr:col>12</xdr:col>
                    <xdr:colOff>180975</xdr:colOff>
                    <xdr:row>53</xdr:row>
                    <xdr:rowOff>9525</xdr:rowOff>
                  </to>
                </anchor>
              </controlPr>
            </control>
          </mc:Choice>
        </mc:AlternateContent>
        <mc:AlternateContent xmlns:mc="http://schemas.openxmlformats.org/markup-compatibility/2006">
          <mc:Choice Requires="x14">
            <control shapeId="47187" r:id="rId45" name="Check Box 83">
              <controlPr defaultSize="0" autoFill="0" autoLine="0" autoPict="0">
                <anchor moveWithCells="1">
                  <from>
                    <xdr:col>11</xdr:col>
                    <xdr:colOff>238125</xdr:colOff>
                    <xdr:row>53</xdr:row>
                    <xdr:rowOff>66675</xdr:rowOff>
                  </from>
                  <to>
                    <xdr:col>12</xdr:col>
                    <xdr:colOff>171450</xdr:colOff>
                    <xdr:row>53</xdr:row>
                    <xdr:rowOff>333375</xdr:rowOff>
                  </to>
                </anchor>
              </controlPr>
            </control>
          </mc:Choice>
        </mc:AlternateContent>
        <mc:AlternateContent xmlns:mc="http://schemas.openxmlformats.org/markup-compatibility/2006">
          <mc:Choice Requires="x14">
            <control shapeId="47188" r:id="rId46" name="Check Box 84">
              <controlPr defaultSize="0" autoFill="0" autoLine="0" autoPict="0">
                <anchor moveWithCells="1">
                  <from>
                    <xdr:col>4</xdr:col>
                    <xdr:colOff>180975</xdr:colOff>
                    <xdr:row>12</xdr:row>
                    <xdr:rowOff>161925</xdr:rowOff>
                  </from>
                  <to>
                    <xdr:col>5</xdr:col>
                    <xdr:colOff>142875</xdr:colOff>
                    <xdr:row>14</xdr:row>
                    <xdr:rowOff>28575</xdr:rowOff>
                  </to>
                </anchor>
              </controlPr>
            </control>
          </mc:Choice>
        </mc:AlternateContent>
        <mc:AlternateContent xmlns:mc="http://schemas.openxmlformats.org/markup-compatibility/2006">
          <mc:Choice Requires="x14">
            <control shapeId="47189" r:id="rId47" name="Check Box 85">
              <controlPr defaultSize="0" autoFill="0" autoLine="0" autoPict="0">
                <anchor moveWithCells="1">
                  <from>
                    <xdr:col>7</xdr:col>
                    <xdr:colOff>247650</xdr:colOff>
                    <xdr:row>12</xdr:row>
                    <xdr:rowOff>161925</xdr:rowOff>
                  </from>
                  <to>
                    <xdr:col>8</xdr:col>
                    <xdr:colOff>152400</xdr:colOff>
                    <xdr:row>14</xdr:row>
                    <xdr:rowOff>28575</xdr:rowOff>
                  </to>
                </anchor>
              </controlPr>
            </control>
          </mc:Choice>
        </mc:AlternateContent>
        <mc:AlternateContent xmlns:mc="http://schemas.openxmlformats.org/markup-compatibility/2006">
          <mc:Choice Requires="x14">
            <control shapeId="47190" r:id="rId48" name="Check Box 86">
              <controlPr defaultSize="0" autoFill="0" autoLine="0" autoPict="0">
                <anchor moveWithCells="1">
                  <from>
                    <xdr:col>10</xdr:col>
                    <xdr:colOff>180975</xdr:colOff>
                    <xdr:row>12</xdr:row>
                    <xdr:rowOff>161925</xdr:rowOff>
                  </from>
                  <to>
                    <xdr:col>11</xdr:col>
                    <xdr:colOff>219075</xdr:colOff>
                    <xdr:row>14</xdr:row>
                    <xdr:rowOff>28575</xdr:rowOff>
                  </to>
                </anchor>
              </controlPr>
            </control>
          </mc:Choice>
        </mc:AlternateContent>
        <mc:AlternateContent xmlns:mc="http://schemas.openxmlformats.org/markup-compatibility/2006">
          <mc:Choice Requires="x14">
            <control shapeId="47191" r:id="rId49" name="Check Box 87">
              <controlPr defaultSize="0" autoFill="0" autoLine="0" autoPict="0">
                <anchor moveWithCells="1">
                  <from>
                    <xdr:col>13</xdr:col>
                    <xdr:colOff>266700</xdr:colOff>
                    <xdr:row>12</xdr:row>
                    <xdr:rowOff>171450</xdr:rowOff>
                  </from>
                  <to>
                    <xdr:col>14</xdr:col>
                    <xdr:colOff>161925</xdr:colOff>
                    <xdr:row>14</xdr:row>
                    <xdr:rowOff>38100</xdr:rowOff>
                  </to>
                </anchor>
              </controlPr>
            </control>
          </mc:Choice>
        </mc:AlternateContent>
        <mc:AlternateContent xmlns:mc="http://schemas.openxmlformats.org/markup-compatibility/2006">
          <mc:Choice Requires="x14">
            <control shapeId="47192" r:id="rId50" name="Check Box 88">
              <controlPr defaultSize="0" autoFill="0" autoLine="0" autoPict="0">
                <anchor moveWithCells="1">
                  <from>
                    <xdr:col>2</xdr:col>
                    <xdr:colOff>66675</xdr:colOff>
                    <xdr:row>13</xdr:row>
                    <xdr:rowOff>152400</xdr:rowOff>
                  </from>
                  <to>
                    <xdr:col>3</xdr:col>
                    <xdr:colOff>133350</xdr:colOff>
                    <xdr:row>15</xdr:row>
                    <xdr:rowOff>28575</xdr:rowOff>
                  </to>
                </anchor>
              </controlPr>
            </control>
          </mc:Choice>
        </mc:AlternateContent>
        <mc:AlternateContent xmlns:mc="http://schemas.openxmlformats.org/markup-compatibility/2006">
          <mc:Choice Requires="x14">
            <control shapeId="47193" r:id="rId51" name="Check Box 89">
              <controlPr defaultSize="0" autoFill="0" autoLine="0" autoPict="0">
                <anchor moveWithCells="1">
                  <from>
                    <xdr:col>4</xdr:col>
                    <xdr:colOff>180975</xdr:colOff>
                    <xdr:row>13</xdr:row>
                    <xdr:rowOff>152400</xdr:rowOff>
                  </from>
                  <to>
                    <xdr:col>5</xdr:col>
                    <xdr:colOff>142875</xdr:colOff>
                    <xdr:row>15</xdr:row>
                    <xdr:rowOff>28575</xdr:rowOff>
                  </to>
                </anchor>
              </controlPr>
            </control>
          </mc:Choice>
        </mc:AlternateContent>
        <mc:AlternateContent xmlns:mc="http://schemas.openxmlformats.org/markup-compatibility/2006">
          <mc:Choice Requires="x14">
            <control shapeId="47194" r:id="rId52" name="Check Box 90">
              <controlPr defaultSize="0" autoFill="0" autoLine="0" autoPict="0">
                <anchor moveWithCells="1">
                  <from>
                    <xdr:col>2</xdr:col>
                    <xdr:colOff>66675</xdr:colOff>
                    <xdr:row>12</xdr:row>
                    <xdr:rowOff>171450</xdr:rowOff>
                  </from>
                  <to>
                    <xdr:col>3</xdr:col>
                    <xdr:colOff>133350</xdr:colOff>
                    <xdr:row>14</xdr:row>
                    <xdr:rowOff>38100</xdr:rowOff>
                  </to>
                </anchor>
              </controlPr>
            </control>
          </mc:Choice>
        </mc:AlternateContent>
        <mc:AlternateContent xmlns:mc="http://schemas.openxmlformats.org/markup-compatibility/2006">
          <mc:Choice Requires="x14">
            <control shapeId="47195" r:id="rId53" name="Check Box 91">
              <controlPr defaultSize="0" autoFill="0" autoLine="0" autoPict="0">
                <anchor moveWithCells="1">
                  <from>
                    <xdr:col>2</xdr:col>
                    <xdr:colOff>85725</xdr:colOff>
                    <xdr:row>16</xdr:row>
                    <xdr:rowOff>152400</xdr:rowOff>
                  </from>
                  <to>
                    <xdr:col>3</xdr:col>
                    <xdr:colOff>152400</xdr:colOff>
                    <xdr:row>18</xdr:row>
                    <xdr:rowOff>28575</xdr:rowOff>
                  </to>
                </anchor>
              </controlPr>
            </control>
          </mc:Choice>
        </mc:AlternateContent>
        <mc:AlternateContent xmlns:mc="http://schemas.openxmlformats.org/markup-compatibility/2006">
          <mc:Choice Requires="x14">
            <control shapeId="47196" r:id="rId54" name="Check Box 92">
              <controlPr defaultSize="0" autoFill="0" autoLine="0" autoPict="0">
                <anchor moveWithCells="1">
                  <from>
                    <xdr:col>20</xdr:col>
                    <xdr:colOff>76200</xdr:colOff>
                    <xdr:row>17</xdr:row>
                    <xdr:rowOff>152400</xdr:rowOff>
                  </from>
                  <to>
                    <xdr:col>21</xdr:col>
                    <xdr:colOff>19050</xdr:colOff>
                    <xdr:row>19</xdr:row>
                    <xdr:rowOff>28575</xdr:rowOff>
                  </to>
                </anchor>
              </controlPr>
            </control>
          </mc:Choice>
        </mc:AlternateContent>
        <mc:AlternateContent xmlns:mc="http://schemas.openxmlformats.org/markup-compatibility/2006">
          <mc:Choice Requires="x14">
            <control shapeId="47197" r:id="rId55" name="Check Box 93">
              <controlPr defaultSize="0" autoFill="0" autoLine="0" autoPict="0">
                <anchor moveWithCells="1">
                  <from>
                    <xdr:col>2</xdr:col>
                    <xdr:colOff>95250</xdr:colOff>
                    <xdr:row>20</xdr:row>
                    <xdr:rowOff>142875</xdr:rowOff>
                  </from>
                  <to>
                    <xdr:col>3</xdr:col>
                    <xdr:colOff>161925</xdr:colOff>
                    <xdr:row>22</xdr:row>
                    <xdr:rowOff>9525</xdr:rowOff>
                  </to>
                </anchor>
              </controlPr>
            </control>
          </mc:Choice>
        </mc:AlternateContent>
        <mc:AlternateContent xmlns:mc="http://schemas.openxmlformats.org/markup-compatibility/2006">
          <mc:Choice Requires="x14">
            <control shapeId="47198" r:id="rId56" name="Check Box 94">
              <controlPr defaultSize="0" autoFill="0" autoLine="0" autoPict="0">
                <anchor moveWithCells="1">
                  <from>
                    <xdr:col>18</xdr:col>
                    <xdr:colOff>114300</xdr:colOff>
                    <xdr:row>17</xdr:row>
                    <xdr:rowOff>152400</xdr:rowOff>
                  </from>
                  <to>
                    <xdr:col>19</xdr:col>
                    <xdr:colOff>57150</xdr:colOff>
                    <xdr:row>19</xdr:row>
                    <xdr:rowOff>28575</xdr:rowOff>
                  </to>
                </anchor>
              </controlPr>
            </control>
          </mc:Choice>
        </mc:AlternateContent>
        <mc:AlternateContent xmlns:mc="http://schemas.openxmlformats.org/markup-compatibility/2006">
          <mc:Choice Requires="x14">
            <control shapeId="47199" r:id="rId57" name="Check Box 95">
              <controlPr defaultSize="0" autoFill="0" autoLine="0" autoPict="0">
                <anchor moveWithCells="1">
                  <from>
                    <xdr:col>9</xdr:col>
                    <xdr:colOff>104775</xdr:colOff>
                    <xdr:row>13</xdr:row>
                    <xdr:rowOff>142875</xdr:rowOff>
                  </from>
                  <to>
                    <xdr:col>10</xdr:col>
                    <xdr:colOff>85725</xdr:colOff>
                    <xdr:row>15</xdr:row>
                    <xdr:rowOff>19050</xdr:rowOff>
                  </to>
                </anchor>
              </controlPr>
            </control>
          </mc:Choice>
        </mc:AlternateContent>
        <mc:AlternateContent xmlns:mc="http://schemas.openxmlformats.org/markup-compatibility/2006">
          <mc:Choice Requires="x14">
            <control shapeId="47200" r:id="rId58" name="Check Box 96">
              <controlPr defaultSize="0" autoFill="0" autoLine="0" autoPict="0">
                <anchor moveWithCells="1">
                  <from>
                    <xdr:col>12</xdr:col>
                    <xdr:colOff>123825</xdr:colOff>
                    <xdr:row>13</xdr:row>
                    <xdr:rowOff>142875</xdr:rowOff>
                  </from>
                  <to>
                    <xdr:col>13</xdr:col>
                    <xdr:colOff>66675</xdr:colOff>
                    <xdr:row>15</xdr:row>
                    <xdr:rowOff>19050</xdr:rowOff>
                  </to>
                </anchor>
              </controlPr>
            </control>
          </mc:Choice>
        </mc:AlternateContent>
        <mc:AlternateContent xmlns:mc="http://schemas.openxmlformats.org/markup-compatibility/2006">
          <mc:Choice Requires="x14">
            <control shapeId="47201" r:id="rId59" name="Check Box 97">
              <controlPr defaultSize="0" autoFill="0" autoLine="0" autoPict="0">
                <anchor moveWithCells="1">
                  <from>
                    <xdr:col>20</xdr:col>
                    <xdr:colOff>76200</xdr:colOff>
                    <xdr:row>18</xdr:row>
                    <xdr:rowOff>152400</xdr:rowOff>
                  </from>
                  <to>
                    <xdr:col>21</xdr:col>
                    <xdr:colOff>19050</xdr:colOff>
                    <xdr:row>20</xdr:row>
                    <xdr:rowOff>28575</xdr:rowOff>
                  </to>
                </anchor>
              </controlPr>
            </control>
          </mc:Choice>
        </mc:AlternateContent>
        <mc:AlternateContent xmlns:mc="http://schemas.openxmlformats.org/markup-compatibility/2006">
          <mc:Choice Requires="x14">
            <control shapeId="47202" r:id="rId60" name="Check Box 98">
              <controlPr defaultSize="0" autoFill="0" autoLine="0" autoPict="0">
                <anchor moveWithCells="1">
                  <from>
                    <xdr:col>18</xdr:col>
                    <xdr:colOff>114300</xdr:colOff>
                    <xdr:row>18</xdr:row>
                    <xdr:rowOff>152400</xdr:rowOff>
                  </from>
                  <to>
                    <xdr:col>19</xdr:col>
                    <xdr:colOff>57150</xdr:colOff>
                    <xdr:row>20</xdr:row>
                    <xdr:rowOff>28575</xdr:rowOff>
                  </to>
                </anchor>
              </controlPr>
            </control>
          </mc:Choice>
        </mc:AlternateContent>
        <mc:AlternateContent xmlns:mc="http://schemas.openxmlformats.org/markup-compatibility/2006">
          <mc:Choice Requires="x14">
            <control shapeId="47203" r:id="rId61" name="Check Box 99">
              <controlPr defaultSize="0" autoFill="0" autoLine="0" autoPict="0">
                <anchor moveWithCells="1">
                  <from>
                    <xdr:col>2</xdr:col>
                    <xdr:colOff>66675</xdr:colOff>
                    <xdr:row>14</xdr:row>
                    <xdr:rowOff>142875</xdr:rowOff>
                  </from>
                  <to>
                    <xdr:col>3</xdr:col>
                    <xdr:colOff>133350</xdr:colOff>
                    <xdr:row>16</xdr:row>
                    <xdr:rowOff>9525</xdr:rowOff>
                  </to>
                </anchor>
              </controlPr>
            </control>
          </mc:Choice>
        </mc:AlternateContent>
        <mc:AlternateContent xmlns:mc="http://schemas.openxmlformats.org/markup-compatibility/2006">
          <mc:Choice Requires="x14">
            <control shapeId="47204" r:id="rId62" name="Check Box 100">
              <controlPr defaultSize="0" autoFill="0" autoLine="0" autoPict="0">
                <anchor moveWithCells="1">
                  <from>
                    <xdr:col>20</xdr:col>
                    <xdr:colOff>76200</xdr:colOff>
                    <xdr:row>19</xdr:row>
                    <xdr:rowOff>152400</xdr:rowOff>
                  </from>
                  <to>
                    <xdr:col>21</xdr:col>
                    <xdr:colOff>19050</xdr:colOff>
                    <xdr:row>21</xdr:row>
                    <xdr:rowOff>28575</xdr:rowOff>
                  </to>
                </anchor>
              </controlPr>
            </control>
          </mc:Choice>
        </mc:AlternateContent>
        <mc:AlternateContent xmlns:mc="http://schemas.openxmlformats.org/markup-compatibility/2006">
          <mc:Choice Requires="x14">
            <control shapeId="47205" r:id="rId63" name="Check Box 101">
              <controlPr defaultSize="0" autoFill="0" autoLine="0" autoPict="0">
                <anchor moveWithCells="1">
                  <from>
                    <xdr:col>18</xdr:col>
                    <xdr:colOff>114300</xdr:colOff>
                    <xdr:row>19</xdr:row>
                    <xdr:rowOff>152400</xdr:rowOff>
                  </from>
                  <to>
                    <xdr:col>19</xdr:col>
                    <xdr:colOff>57150</xdr:colOff>
                    <xdr:row>21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6"/>
  <sheetViews>
    <sheetView showGridLines="0" view="pageBreakPreview" zoomScale="85" zoomScaleNormal="85" zoomScaleSheetLayoutView="85" workbookViewId="0">
      <selection activeCell="N19" sqref="N19"/>
    </sheetView>
  </sheetViews>
  <sheetFormatPr defaultColWidth="9" defaultRowHeight="13.5"/>
  <cols>
    <col min="1" max="1" width="9.125" style="58" customWidth="1"/>
    <col min="2" max="2" width="15.875" style="58" bestFit="1" customWidth="1"/>
    <col min="3" max="3" width="18.375" style="58" bestFit="1" customWidth="1"/>
    <col min="4" max="5" width="13.75" style="58" bestFit="1" customWidth="1"/>
    <col min="6" max="6" width="10.625" style="58" bestFit="1" customWidth="1"/>
    <col min="7" max="8" width="11.375" style="58" bestFit="1" customWidth="1"/>
    <col min="9" max="9" width="15.375" style="58" customWidth="1"/>
    <col min="10" max="16384" width="9" style="58"/>
  </cols>
  <sheetData>
    <row r="1" spans="1:9" ht="38.25" customHeight="1">
      <c r="A1" s="82" t="s">
        <v>253</v>
      </c>
      <c r="H1" s="71" t="s">
        <v>254</v>
      </c>
      <c r="I1" s="70" t="str">
        <f>CONCATENATE('旅行命令(依頼)伺'!C1,'旅行命令(依頼)伺'!D1)</f>
        <v>2025-350000-</v>
      </c>
    </row>
    <row r="2" spans="1:9" s="67" customFormat="1">
      <c r="A2" s="68" t="s">
        <v>255</v>
      </c>
      <c r="B2" s="68"/>
    </row>
    <row r="3" spans="1:9" s="67" customFormat="1" ht="60" customHeight="1">
      <c r="A3" s="69" t="s">
        <v>256</v>
      </c>
      <c r="B3" s="759" t="s">
        <v>257</v>
      </c>
      <c r="C3" s="759"/>
      <c r="D3" s="759"/>
      <c r="E3" s="759"/>
      <c r="F3" s="759"/>
      <c r="G3" s="759"/>
      <c r="H3" s="759"/>
      <c r="I3" s="759"/>
    </row>
    <row r="4" spans="1:9" s="67" customFormat="1">
      <c r="A4" s="69" t="s">
        <v>258</v>
      </c>
      <c r="B4" s="760" t="s">
        <v>259</v>
      </c>
      <c r="C4" s="760"/>
      <c r="D4" s="760"/>
      <c r="E4" s="760"/>
      <c r="F4" s="760"/>
      <c r="G4" s="760"/>
      <c r="H4" s="760"/>
      <c r="I4" s="760"/>
    </row>
    <row r="5" spans="1:9" s="67" customFormat="1">
      <c r="A5" s="69" t="s">
        <v>260</v>
      </c>
      <c r="B5" s="759" t="s">
        <v>261</v>
      </c>
      <c r="C5" s="759"/>
      <c r="D5" s="759"/>
      <c r="E5" s="759"/>
      <c r="F5" s="759"/>
      <c r="G5" s="759"/>
      <c r="H5" s="759"/>
      <c r="I5" s="759"/>
    </row>
    <row r="6" spans="1:9" s="67" customFormat="1" ht="13.5" customHeight="1">
      <c r="A6" s="69" t="s">
        <v>262</v>
      </c>
      <c r="B6" s="759" t="s">
        <v>263</v>
      </c>
      <c r="C6" s="759"/>
      <c r="D6" s="759"/>
      <c r="E6" s="759"/>
      <c r="F6" s="759"/>
      <c r="G6" s="759"/>
      <c r="H6" s="759"/>
      <c r="I6" s="759"/>
    </row>
    <row r="7" spans="1:9" s="67" customFormat="1" ht="13.5" customHeight="1">
      <c r="A7" s="69" t="s">
        <v>264</v>
      </c>
      <c r="B7" s="80" t="s">
        <v>265</v>
      </c>
      <c r="C7" s="79"/>
      <c r="D7" s="79"/>
      <c r="E7" s="79"/>
      <c r="F7" s="79"/>
      <c r="G7" s="79"/>
      <c r="H7" s="79"/>
      <c r="I7" s="79"/>
    </row>
    <row r="8" spans="1:9" s="67" customFormat="1" ht="27.75" customHeight="1">
      <c r="A8" s="69" t="s">
        <v>266</v>
      </c>
      <c r="B8" s="759" t="s">
        <v>267</v>
      </c>
      <c r="C8" s="759"/>
      <c r="D8" s="759"/>
      <c r="E8" s="759"/>
      <c r="F8" s="759"/>
      <c r="G8" s="759"/>
      <c r="H8" s="759"/>
      <c r="I8" s="759"/>
    </row>
    <row r="9" spans="1:9" s="67" customFormat="1">
      <c r="A9" s="69" t="s">
        <v>268</v>
      </c>
      <c r="B9" s="80" t="s">
        <v>269</v>
      </c>
      <c r="C9" s="80"/>
      <c r="D9" s="80"/>
      <c r="E9" s="80"/>
      <c r="F9" s="80"/>
      <c r="G9" s="80"/>
      <c r="H9" s="80"/>
      <c r="I9" s="80"/>
    </row>
    <row r="10" spans="1:9" s="67" customFormat="1">
      <c r="A10" s="69"/>
      <c r="B10" s="80"/>
      <c r="C10" s="80"/>
      <c r="D10" s="80"/>
      <c r="E10" s="80"/>
      <c r="F10" s="80"/>
      <c r="G10" s="80"/>
      <c r="H10" s="80"/>
      <c r="I10" s="80"/>
    </row>
    <row r="11" spans="1:9" ht="36.75" customHeight="1">
      <c r="A11" s="755" t="s">
        <v>270</v>
      </c>
      <c r="B11" s="756"/>
      <c r="C11" s="757"/>
      <c r="D11" s="290"/>
      <c r="E11" s="60"/>
      <c r="F11" s="60"/>
    </row>
    <row r="12" spans="1:9" ht="36.75" customHeight="1">
      <c r="A12" s="758" t="s">
        <v>271</v>
      </c>
      <c r="B12" s="756"/>
      <c r="C12" s="757"/>
      <c r="D12" s="291"/>
      <c r="E12" s="292"/>
      <c r="F12" s="60"/>
    </row>
    <row r="13" spans="1:9" ht="36.75" customHeight="1">
      <c r="A13" s="61" t="s">
        <v>272</v>
      </c>
      <c r="B13" s="62" t="s">
        <v>273</v>
      </c>
      <c r="C13" s="63" t="s">
        <v>274</v>
      </c>
      <c r="D13" s="62" t="s">
        <v>275</v>
      </c>
      <c r="E13" s="289" t="s">
        <v>276</v>
      </c>
      <c r="F13" s="59" t="s">
        <v>277</v>
      </c>
      <c r="G13" s="64" t="s">
        <v>278</v>
      </c>
      <c r="H13" s="65" t="s">
        <v>279</v>
      </c>
      <c r="I13" s="65" t="s">
        <v>280</v>
      </c>
    </row>
    <row r="14" spans="1:9" ht="36.75" customHeight="1">
      <c r="A14" s="422"/>
      <c r="B14" s="423"/>
      <c r="C14" s="424" t="s">
        <v>281</v>
      </c>
      <c r="D14" s="423"/>
      <c r="E14" s="425"/>
      <c r="F14" s="425"/>
      <c r="G14" s="426"/>
      <c r="H14" s="427"/>
      <c r="I14" s="427"/>
    </row>
    <row r="15" spans="1:9" ht="36.75" customHeight="1">
      <c r="A15" s="422"/>
      <c r="B15" s="423"/>
      <c r="C15" s="424" t="s">
        <v>281</v>
      </c>
      <c r="D15" s="423"/>
      <c r="E15" s="425"/>
      <c r="F15" s="425"/>
      <c r="G15" s="428"/>
      <c r="H15" s="427"/>
      <c r="I15" s="427"/>
    </row>
    <row r="16" spans="1:9" ht="36.75" customHeight="1">
      <c r="A16" s="422"/>
      <c r="B16" s="423"/>
      <c r="C16" s="424" t="s">
        <v>281</v>
      </c>
      <c r="D16" s="423"/>
      <c r="E16" s="425"/>
      <c r="F16" s="425"/>
      <c r="G16" s="428"/>
      <c r="H16" s="427"/>
      <c r="I16" s="427"/>
    </row>
    <row r="17" spans="1:11" ht="36.75" customHeight="1">
      <c r="A17" s="422"/>
      <c r="B17" s="423"/>
      <c r="C17" s="424" t="s">
        <v>281</v>
      </c>
      <c r="D17" s="423"/>
      <c r="E17" s="425"/>
      <c r="F17" s="425"/>
      <c r="G17" s="429"/>
      <c r="H17" s="427"/>
      <c r="I17" s="427"/>
    </row>
    <row r="18" spans="1:11" ht="36.75" customHeight="1">
      <c r="A18" s="430"/>
      <c r="B18" s="423"/>
      <c r="C18" s="424" t="s">
        <v>281</v>
      </c>
      <c r="D18" s="431"/>
      <c r="E18" s="425"/>
      <c r="F18" s="425"/>
      <c r="G18" s="429"/>
      <c r="H18" s="427"/>
      <c r="I18" s="427"/>
    </row>
    <row r="19" spans="1:11" ht="36.75" customHeight="1">
      <c r="A19" s="430"/>
      <c r="B19" s="423"/>
      <c r="C19" s="424" t="s">
        <v>281</v>
      </c>
      <c r="D19" s="423"/>
      <c r="E19" s="425"/>
      <c r="F19" s="425"/>
      <c r="G19" s="429"/>
      <c r="H19" s="427"/>
      <c r="I19" s="427"/>
    </row>
    <row r="20" spans="1:11" ht="36.75" customHeight="1">
      <c r="A20" s="422"/>
      <c r="B20" s="423"/>
      <c r="C20" s="424" t="s">
        <v>281</v>
      </c>
      <c r="D20" s="423"/>
      <c r="E20" s="425"/>
      <c r="F20" s="425"/>
      <c r="G20" s="428"/>
      <c r="H20" s="427"/>
      <c r="I20" s="427"/>
    </row>
    <row r="21" spans="1:11" ht="36.75" customHeight="1">
      <c r="A21" s="430"/>
      <c r="B21" s="423"/>
      <c r="C21" s="424" t="s">
        <v>281</v>
      </c>
      <c r="D21" s="423"/>
      <c r="E21" s="425"/>
      <c r="F21" s="425"/>
      <c r="G21" s="428"/>
      <c r="H21" s="427"/>
      <c r="I21" s="427"/>
    </row>
    <row r="22" spans="1:11" ht="36.75" customHeight="1">
      <c r="A22" s="430"/>
      <c r="B22" s="423"/>
      <c r="C22" s="424" t="s">
        <v>281</v>
      </c>
      <c r="D22" s="423"/>
      <c r="E22" s="425"/>
      <c r="F22" s="425"/>
      <c r="G22" s="426"/>
      <c r="H22" s="427"/>
      <c r="I22" s="427"/>
    </row>
    <row r="23" spans="1:11" ht="36.75" customHeight="1">
      <c r="A23" s="430"/>
      <c r="B23" s="423"/>
      <c r="C23" s="424" t="s">
        <v>281</v>
      </c>
      <c r="D23" s="423"/>
      <c r="E23" s="425"/>
      <c r="F23" s="425"/>
      <c r="G23" s="426"/>
      <c r="H23" s="427"/>
      <c r="I23" s="427"/>
    </row>
    <row r="24" spans="1:11" ht="36.75" customHeight="1">
      <c r="A24" s="422"/>
      <c r="B24" s="423"/>
      <c r="C24" s="424" t="s">
        <v>281</v>
      </c>
      <c r="D24" s="423"/>
      <c r="E24" s="425"/>
      <c r="F24" s="425"/>
      <c r="G24" s="432"/>
      <c r="H24" s="427"/>
      <c r="I24" s="427"/>
      <c r="K24" s="67"/>
    </row>
    <row r="25" spans="1:11" ht="36.75" customHeight="1">
      <c r="A25" s="422"/>
      <c r="B25" s="423"/>
      <c r="C25" s="424" t="s">
        <v>281</v>
      </c>
      <c r="D25" s="423"/>
      <c r="E25" s="425"/>
      <c r="F25" s="425"/>
      <c r="G25" s="432"/>
      <c r="H25" s="427"/>
      <c r="I25" s="427"/>
      <c r="K25" s="67"/>
    </row>
    <row r="26" spans="1:11" ht="36.75" customHeight="1">
      <c r="A26" s="430"/>
      <c r="B26" s="423"/>
      <c r="C26" s="424" t="s">
        <v>281</v>
      </c>
      <c r="D26" s="423"/>
      <c r="E26" s="425"/>
      <c r="F26" s="425"/>
      <c r="G26" s="432"/>
      <c r="H26" s="427"/>
      <c r="I26" s="427"/>
    </row>
    <row r="27" spans="1:11" ht="36.75" customHeight="1">
      <c r="A27" s="430"/>
      <c r="B27" s="423"/>
      <c r="C27" s="424" t="s">
        <v>281</v>
      </c>
      <c r="D27" s="423"/>
      <c r="E27" s="425"/>
      <c r="F27" s="425"/>
      <c r="G27" s="432"/>
      <c r="H27" s="427"/>
      <c r="I27" s="427"/>
    </row>
    <row r="28" spans="1:11" ht="36.75" customHeight="1">
      <c r="A28" s="430"/>
      <c r="B28" s="423"/>
      <c r="C28" s="424" t="s">
        <v>281</v>
      </c>
      <c r="D28" s="423"/>
      <c r="E28" s="425"/>
      <c r="F28" s="425"/>
      <c r="G28" s="426"/>
      <c r="H28" s="427"/>
      <c r="I28" s="427"/>
    </row>
    <row r="29" spans="1:11" ht="36.75" customHeight="1">
      <c r="A29" s="430"/>
      <c r="B29" s="423"/>
      <c r="C29" s="424" t="s">
        <v>281</v>
      </c>
      <c r="D29" s="423"/>
      <c r="E29" s="425"/>
      <c r="F29" s="425"/>
      <c r="G29" s="426"/>
      <c r="H29" s="427"/>
      <c r="I29" s="427"/>
    </row>
    <row r="30" spans="1:11" ht="36.75" customHeight="1">
      <c r="A30" s="430"/>
      <c r="B30" s="423"/>
      <c r="C30" s="424" t="s">
        <v>281</v>
      </c>
      <c r="D30" s="423"/>
      <c r="E30" s="425"/>
      <c r="F30" s="425"/>
      <c r="G30" s="426"/>
      <c r="H30" s="427"/>
      <c r="I30" s="427"/>
    </row>
    <row r="31" spans="1:11">
      <c r="G31" s="66">
        <f>SUM(G14:G30)</f>
        <v>0</v>
      </c>
    </row>
    <row r="32" spans="1:11" ht="14.25" thickBot="1">
      <c r="G32" s="81"/>
    </row>
    <row r="33" spans="1:9" ht="41.25" customHeight="1" thickTop="1" thickBot="1">
      <c r="A33" s="752" t="s">
        <v>282</v>
      </c>
      <c r="B33" s="753"/>
      <c r="C33" s="753"/>
      <c r="D33" s="753"/>
      <c r="E33" s="753"/>
      <c r="F33" s="753"/>
      <c r="G33" s="753"/>
      <c r="H33" s="753"/>
      <c r="I33" s="754"/>
    </row>
    <row r="34" spans="1:9" ht="14.25" thickTop="1"/>
    <row r="35" spans="1:9" ht="27.75" customHeight="1">
      <c r="B35" s="70" t="s">
        <v>283</v>
      </c>
      <c r="C35" s="434" t="e">
        <f>#REF!</f>
        <v>#REF!</v>
      </c>
      <c r="D35" s="433"/>
    </row>
    <row r="38" spans="1:9">
      <c r="B38" s="58" t="s">
        <v>284</v>
      </c>
    </row>
    <row r="39" spans="1:9" ht="12.75" customHeight="1">
      <c r="B39" s="67" t="s">
        <v>285</v>
      </c>
    </row>
    <row r="40" spans="1:9">
      <c r="B40" s="67" t="s">
        <v>286</v>
      </c>
    </row>
    <row r="41" spans="1:9">
      <c r="B41" s="67" t="s">
        <v>287</v>
      </c>
    </row>
    <row r="42" spans="1:9">
      <c r="B42" s="67" t="s">
        <v>288</v>
      </c>
    </row>
    <row r="43" spans="1:9">
      <c r="B43" s="67" t="s">
        <v>289</v>
      </c>
    </row>
    <row r="44" spans="1:9">
      <c r="B44" s="67" t="s">
        <v>290</v>
      </c>
    </row>
    <row r="45" spans="1:9">
      <c r="B45" s="67" t="s">
        <v>291</v>
      </c>
    </row>
    <row r="46" spans="1:9">
      <c r="B46" s="67" t="s">
        <v>292</v>
      </c>
    </row>
  </sheetData>
  <sheetProtection algorithmName="SHA-512" hashValue="ThetK1OE1eIAdB9iWeWIq5br84bqeekslpFnSA/MlIT/S1VexRzAJ5d9cAGWJIqlkCDFh9DXaPe+60CQsD+3JA==" saltValue="1CkudIqNwV5ueRuoE+QE0g==" spinCount="100000" sheet="1" objects="1" scenarios="1"/>
  <mergeCells count="8">
    <mergeCell ref="A33:I33"/>
    <mergeCell ref="A11:C11"/>
    <mergeCell ref="A12:C12"/>
    <mergeCell ref="B3:I3"/>
    <mergeCell ref="B4:I4"/>
    <mergeCell ref="B5:I5"/>
    <mergeCell ref="B6:I6"/>
    <mergeCell ref="B8:I8"/>
  </mergeCells>
  <phoneticPr fontId="1"/>
  <dataValidations count="1">
    <dataValidation type="list" allowBlank="1" showInputMessage="1" showErrorMessage="1" sqref="B14:B30" xr:uid="{00000000-0002-0000-0600-000000000000}">
      <formula1>$B$39:$B$47</formula1>
    </dataValidation>
  </dataValidations>
  <pageMargins left="0.70866141732283472" right="0.70866141732283472" top="0.74803149606299213" bottom="0.74803149606299213" header="0.31496062992125984" footer="0.31496062992125984"/>
  <pageSetup paperSize="9" scale="74" orientation="portrait" blackAndWhite="1" r:id="rId1"/>
  <headerFooter scaleWithDoc="0">
    <oddHeader>&amp;R&amp;G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59" r:id="rId5" name="Check Box 3">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2</xdr:col>
                    <xdr:colOff>57150</xdr:colOff>
                    <xdr:row>23</xdr:row>
                    <xdr:rowOff>38100</xdr:rowOff>
                  </from>
                  <to>
                    <xdr:col>2</xdr:col>
                    <xdr:colOff>342900</xdr:colOff>
                    <xdr:row>23</xdr:row>
                    <xdr:rowOff>257175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57150</xdr:colOff>
                    <xdr:row>23</xdr:row>
                    <xdr:rowOff>228600</xdr:rowOff>
                  </from>
                  <to>
                    <xdr:col>2</xdr:col>
                    <xdr:colOff>342900</xdr:colOff>
                    <xdr:row>23</xdr:row>
                    <xdr:rowOff>447675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57150</xdr:colOff>
                    <xdr:row>16</xdr:row>
                    <xdr:rowOff>38100</xdr:rowOff>
                  </from>
                  <to>
                    <xdr:col>2</xdr:col>
                    <xdr:colOff>342900</xdr:colOff>
                    <xdr:row>16</xdr:row>
                    <xdr:rowOff>257175</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57150</xdr:colOff>
                    <xdr:row>16</xdr:row>
                    <xdr:rowOff>228600</xdr:rowOff>
                  </from>
                  <to>
                    <xdr:col>2</xdr:col>
                    <xdr:colOff>342900</xdr:colOff>
                    <xdr:row>16</xdr:row>
                    <xdr:rowOff>447675</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483" r:id="rId29" name="Check Box 27">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484" r:id="rId30" name="Check Box 28">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485" r:id="rId31" name="Check Box 29">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486" r:id="rId32" name="Check Box 30">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487" r:id="rId33" name="Check Box 31">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488" r:id="rId34" name="Check Box 32">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489" r:id="rId35" name="Check Box 33">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490" r:id="rId36" name="Check Box 34">
              <controlPr defaultSize="0" autoFill="0" autoLine="0" autoPict="0">
                <anchor moveWithCells="1">
                  <from>
                    <xdr:col>2</xdr:col>
                    <xdr:colOff>1123950</xdr:colOff>
                    <xdr:row>10</xdr:row>
                    <xdr:rowOff>123825</xdr:rowOff>
                  </from>
                  <to>
                    <xdr:col>3</xdr:col>
                    <xdr:colOff>9525</xdr:colOff>
                    <xdr:row>10</xdr:row>
                    <xdr:rowOff>342900</xdr:rowOff>
                  </to>
                </anchor>
              </controlPr>
            </control>
          </mc:Choice>
        </mc:AlternateContent>
        <mc:AlternateContent xmlns:mc="http://schemas.openxmlformats.org/markup-compatibility/2006">
          <mc:Choice Requires="x14">
            <control shapeId="19491" r:id="rId37" name="Check Box 35">
              <controlPr defaultSize="0" autoFill="0" autoLine="0" autoPict="0">
                <anchor moveWithCells="1">
                  <from>
                    <xdr:col>2</xdr:col>
                    <xdr:colOff>1123950</xdr:colOff>
                    <xdr:row>11</xdr:row>
                    <xdr:rowOff>133350</xdr:rowOff>
                  </from>
                  <to>
                    <xdr:col>3</xdr:col>
                    <xdr:colOff>9525</xdr:colOff>
                    <xdr:row>11</xdr:row>
                    <xdr:rowOff>342900</xdr:rowOff>
                  </to>
                </anchor>
              </controlPr>
            </control>
          </mc:Choice>
        </mc:AlternateContent>
        <mc:AlternateContent xmlns:mc="http://schemas.openxmlformats.org/markup-compatibility/2006">
          <mc:Choice Requires="x14">
            <control shapeId="19492" r:id="rId38" name="Check Box 36">
              <controlPr defaultSize="0" autoFill="0" autoLine="0" autoPict="0">
                <anchor moveWithCells="1">
                  <from>
                    <xdr:col>2</xdr:col>
                    <xdr:colOff>57150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93" r:id="rId39" name="Check Box 37">
              <controlPr defaultSize="0" autoFill="0" autoLine="0" autoPict="0">
                <anchor moveWithCells="1">
                  <from>
                    <xdr:col>2</xdr:col>
                    <xdr:colOff>57150</xdr:colOff>
                    <xdr:row>13</xdr:row>
                    <xdr:rowOff>38100</xdr:rowOff>
                  </from>
                  <to>
                    <xdr:col>2</xdr:col>
                    <xdr:colOff>342900</xdr:colOff>
                    <xdr:row>13</xdr:row>
                    <xdr:rowOff>257175</xdr:rowOff>
                  </to>
                </anchor>
              </controlPr>
            </control>
          </mc:Choice>
        </mc:AlternateContent>
        <mc:AlternateContent xmlns:mc="http://schemas.openxmlformats.org/markup-compatibility/2006">
          <mc:Choice Requires="x14">
            <control shapeId="19494" r:id="rId40" name="Check Box 38">
              <controlPr defaultSize="0" autoFill="0" autoLine="0" autoPict="0">
                <anchor moveWithCells="1">
                  <from>
                    <xdr:col>2</xdr:col>
                    <xdr:colOff>57150</xdr:colOff>
                    <xdr:row>13</xdr:row>
                    <xdr:rowOff>228600</xdr:rowOff>
                  </from>
                  <to>
                    <xdr:col>2</xdr:col>
                    <xdr:colOff>342900</xdr:colOff>
                    <xdr:row>13</xdr:row>
                    <xdr:rowOff>447675</xdr:rowOff>
                  </to>
                </anchor>
              </controlPr>
            </control>
          </mc:Choice>
        </mc:AlternateContent>
        <mc:AlternateContent xmlns:mc="http://schemas.openxmlformats.org/markup-compatibility/2006">
          <mc:Choice Requires="x14">
            <control shapeId="19495" r:id="rId41" name="Check Box 39">
              <controlPr defaultSize="0" autoFill="0" autoLine="0" autoPict="0">
                <anchor moveWithCells="1">
                  <from>
                    <xdr:col>2</xdr:col>
                    <xdr:colOff>57150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96" r:id="rId42" name="Check Box 40">
              <controlPr defaultSize="0" autoFill="0" autoLine="0" autoPict="0">
                <anchor moveWithCells="1">
                  <from>
                    <xdr:col>2</xdr:col>
                    <xdr:colOff>57150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97" r:id="rId43" name="Check Box 41">
              <controlPr defaultSize="0" autoFill="0" autoLine="0" autoPict="0">
                <anchor moveWithCells="1">
                  <from>
                    <xdr:col>2</xdr:col>
                    <xdr:colOff>57150</xdr:colOff>
                    <xdr:row>19</xdr:row>
                    <xdr:rowOff>228600</xdr:rowOff>
                  </from>
                  <to>
                    <xdr:col>2</xdr:col>
                    <xdr:colOff>342900</xdr:colOff>
                    <xdr:row>19</xdr:row>
                    <xdr:rowOff>447675</xdr:rowOff>
                  </to>
                </anchor>
              </controlPr>
            </control>
          </mc:Choice>
        </mc:AlternateContent>
        <mc:AlternateContent xmlns:mc="http://schemas.openxmlformats.org/markup-compatibility/2006">
          <mc:Choice Requires="x14">
            <control shapeId="19498" r:id="rId44" name="Check Box 42">
              <controlPr defaultSize="0" autoFill="0" autoLine="0" autoPict="0">
                <anchor moveWithCells="1">
                  <from>
                    <xdr:col>2</xdr:col>
                    <xdr:colOff>57150</xdr:colOff>
                    <xdr:row>20</xdr:row>
                    <xdr:rowOff>38100</xdr:rowOff>
                  </from>
                  <to>
                    <xdr:col>2</xdr:col>
                    <xdr:colOff>342900</xdr:colOff>
                    <xdr:row>20</xdr:row>
                    <xdr:rowOff>257175</xdr:rowOff>
                  </to>
                </anchor>
              </controlPr>
            </control>
          </mc:Choice>
        </mc:AlternateContent>
        <mc:AlternateContent xmlns:mc="http://schemas.openxmlformats.org/markup-compatibility/2006">
          <mc:Choice Requires="x14">
            <control shapeId="19499" r:id="rId45" name="Check Box 43">
              <controlPr defaultSize="0" autoFill="0" autoLine="0" autoPict="0">
                <anchor moveWithCells="1">
                  <from>
                    <xdr:col>2</xdr:col>
                    <xdr:colOff>57150</xdr:colOff>
                    <xdr:row>20</xdr:row>
                    <xdr:rowOff>228600</xdr:rowOff>
                  </from>
                  <to>
                    <xdr:col>2</xdr:col>
                    <xdr:colOff>342900</xdr:colOff>
                    <xdr:row>20</xdr:row>
                    <xdr:rowOff>447675</xdr:rowOff>
                  </to>
                </anchor>
              </controlPr>
            </control>
          </mc:Choice>
        </mc:AlternateContent>
        <mc:AlternateContent xmlns:mc="http://schemas.openxmlformats.org/markup-compatibility/2006">
          <mc:Choice Requires="x14">
            <control shapeId="19500" r:id="rId46" name="Check Box 44">
              <controlPr defaultSize="0" autoFill="0" autoLine="0" autoPict="0">
                <anchor moveWithCells="1">
                  <from>
                    <xdr:col>2</xdr:col>
                    <xdr:colOff>57150</xdr:colOff>
                    <xdr:row>22</xdr:row>
                    <xdr:rowOff>38100</xdr:rowOff>
                  </from>
                  <to>
                    <xdr:col>2</xdr:col>
                    <xdr:colOff>342900</xdr:colOff>
                    <xdr:row>22</xdr:row>
                    <xdr:rowOff>257175</xdr:rowOff>
                  </to>
                </anchor>
              </controlPr>
            </control>
          </mc:Choice>
        </mc:AlternateContent>
        <mc:AlternateContent xmlns:mc="http://schemas.openxmlformats.org/markup-compatibility/2006">
          <mc:Choice Requires="x14">
            <control shapeId="19501" r:id="rId47" name="Check Box 45">
              <controlPr defaultSize="0" autoFill="0" autoLine="0" autoPict="0">
                <anchor moveWithCells="1">
                  <from>
                    <xdr:col>2</xdr:col>
                    <xdr:colOff>57150</xdr:colOff>
                    <xdr:row>22</xdr:row>
                    <xdr:rowOff>228600</xdr:rowOff>
                  </from>
                  <to>
                    <xdr:col>2</xdr:col>
                    <xdr:colOff>342900</xdr:colOff>
                    <xdr:row>22</xdr:row>
                    <xdr:rowOff>447675</xdr:rowOff>
                  </to>
                </anchor>
              </controlPr>
            </control>
          </mc:Choice>
        </mc:AlternateContent>
        <mc:AlternateContent xmlns:mc="http://schemas.openxmlformats.org/markup-compatibility/2006">
          <mc:Choice Requires="x14">
            <control shapeId="19502" r:id="rId48" name="Check Box 46">
              <controlPr defaultSize="0" autoFill="0" autoLine="0" autoPict="0">
                <anchor moveWithCells="1">
                  <from>
                    <xdr:col>2</xdr:col>
                    <xdr:colOff>57150</xdr:colOff>
                    <xdr:row>17</xdr:row>
                    <xdr:rowOff>38100</xdr:rowOff>
                  </from>
                  <to>
                    <xdr:col>2</xdr:col>
                    <xdr:colOff>342900</xdr:colOff>
                    <xdr:row>17</xdr:row>
                    <xdr:rowOff>257175</xdr:rowOff>
                  </to>
                </anchor>
              </controlPr>
            </control>
          </mc:Choice>
        </mc:AlternateContent>
        <mc:AlternateContent xmlns:mc="http://schemas.openxmlformats.org/markup-compatibility/2006">
          <mc:Choice Requires="x14">
            <control shapeId="19503" r:id="rId49" name="Check Box 47">
              <controlPr defaultSize="0" autoFill="0" autoLine="0" autoPict="0">
                <anchor moveWithCells="1">
                  <from>
                    <xdr:col>2</xdr:col>
                    <xdr:colOff>57150</xdr:colOff>
                    <xdr:row>17</xdr:row>
                    <xdr:rowOff>228600</xdr:rowOff>
                  </from>
                  <to>
                    <xdr:col>2</xdr:col>
                    <xdr:colOff>342900</xdr:colOff>
                    <xdr:row>17</xdr:row>
                    <xdr:rowOff>447675</xdr:rowOff>
                  </to>
                </anchor>
              </controlPr>
            </control>
          </mc:Choice>
        </mc:AlternateContent>
        <mc:AlternateContent xmlns:mc="http://schemas.openxmlformats.org/markup-compatibility/2006">
          <mc:Choice Requires="x14">
            <control shapeId="19504" r:id="rId50" name="Check Box 48">
              <controlPr defaultSize="0" autoFill="0" autoLine="0" autoPict="0">
                <anchor moveWithCells="1">
                  <from>
                    <xdr:col>2</xdr:col>
                    <xdr:colOff>57150</xdr:colOff>
                    <xdr:row>18</xdr:row>
                    <xdr:rowOff>38100</xdr:rowOff>
                  </from>
                  <to>
                    <xdr:col>2</xdr:col>
                    <xdr:colOff>342900</xdr:colOff>
                    <xdr:row>18</xdr:row>
                    <xdr:rowOff>257175</xdr:rowOff>
                  </to>
                </anchor>
              </controlPr>
            </control>
          </mc:Choice>
        </mc:AlternateContent>
        <mc:AlternateContent xmlns:mc="http://schemas.openxmlformats.org/markup-compatibility/2006">
          <mc:Choice Requires="x14">
            <control shapeId="19505" r:id="rId51" name="Check Box 49">
              <controlPr defaultSize="0" autoFill="0" autoLine="0" autoPict="0">
                <anchor moveWithCells="1">
                  <from>
                    <xdr:col>2</xdr:col>
                    <xdr:colOff>57150</xdr:colOff>
                    <xdr:row>18</xdr:row>
                    <xdr:rowOff>228600</xdr:rowOff>
                  </from>
                  <to>
                    <xdr:col>2</xdr:col>
                    <xdr:colOff>342900</xdr:colOff>
                    <xdr:row>18</xdr:row>
                    <xdr:rowOff>447675</xdr:rowOff>
                  </to>
                </anchor>
              </controlPr>
            </control>
          </mc:Choice>
        </mc:AlternateContent>
        <mc:AlternateContent xmlns:mc="http://schemas.openxmlformats.org/markup-compatibility/2006">
          <mc:Choice Requires="x14">
            <control shapeId="19506" r:id="rId52" name="Check Box 5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07" r:id="rId53" name="Check Box 51">
              <controlPr defaultSize="0" autoFill="0" autoLine="0" autoPict="0">
                <anchor moveWithCells="1">
                  <from>
                    <xdr:col>2</xdr:col>
                    <xdr:colOff>57150</xdr:colOff>
                    <xdr:row>29</xdr:row>
                    <xdr:rowOff>38100</xdr:rowOff>
                  </from>
                  <to>
                    <xdr:col>2</xdr:col>
                    <xdr:colOff>342900</xdr:colOff>
                    <xdr:row>29</xdr:row>
                    <xdr:rowOff>257175</xdr:rowOff>
                  </to>
                </anchor>
              </controlPr>
            </control>
          </mc:Choice>
        </mc:AlternateContent>
        <mc:AlternateContent xmlns:mc="http://schemas.openxmlformats.org/markup-compatibility/2006">
          <mc:Choice Requires="x14">
            <control shapeId="19508" r:id="rId54" name="Check Box 52">
              <controlPr defaultSize="0" autoFill="0" autoLine="0" autoPict="0">
                <anchor moveWithCells="1">
                  <from>
                    <xdr:col>2</xdr:col>
                    <xdr:colOff>57150</xdr:colOff>
                    <xdr:row>29</xdr:row>
                    <xdr:rowOff>228600</xdr:rowOff>
                  </from>
                  <to>
                    <xdr:col>2</xdr:col>
                    <xdr:colOff>342900</xdr:colOff>
                    <xdr:row>29</xdr:row>
                    <xdr:rowOff>447675</xdr:rowOff>
                  </to>
                </anchor>
              </controlPr>
            </control>
          </mc:Choice>
        </mc:AlternateContent>
        <mc:AlternateContent xmlns:mc="http://schemas.openxmlformats.org/markup-compatibility/2006">
          <mc:Choice Requires="x14">
            <control shapeId="19509" r:id="rId55" name="Check Box 53">
              <controlPr defaultSize="0" autoFill="0" autoLine="0" autoPict="0">
                <anchor moveWithCells="1">
                  <from>
                    <xdr:col>2</xdr:col>
                    <xdr:colOff>57150</xdr:colOff>
                    <xdr:row>27</xdr:row>
                    <xdr:rowOff>38100</xdr:rowOff>
                  </from>
                  <to>
                    <xdr:col>2</xdr:col>
                    <xdr:colOff>342900</xdr:colOff>
                    <xdr:row>27</xdr:row>
                    <xdr:rowOff>257175</xdr:rowOff>
                  </to>
                </anchor>
              </controlPr>
            </control>
          </mc:Choice>
        </mc:AlternateContent>
        <mc:AlternateContent xmlns:mc="http://schemas.openxmlformats.org/markup-compatibility/2006">
          <mc:Choice Requires="x14">
            <control shapeId="19510" r:id="rId56" name="Check Box 54">
              <controlPr defaultSize="0" autoFill="0" autoLine="0" autoPict="0">
                <anchor moveWithCells="1">
                  <from>
                    <xdr:col>2</xdr:col>
                    <xdr:colOff>57150</xdr:colOff>
                    <xdr:row>27</xdr:row>
                    <xdr:rowOff>228600</xdr:rowOff>
                  </from>
                  <to>
                    <xdr:col>2</xdr:col>
                    <xdr:colOff>342900</xdr:colOff>
                    <xdr:row>27</xdr:row>
                    <xdr:rowOff>447675</xdr:rowOff>
                  </to>
                </anchor>
              </controlPr>
            </control>
          </mc:Choice>
        </mc:AlternateContent>
        <mc:AlternateContent xmlns:mc="http://schemas.openxmlformats.org/markup-compatibility/2006">
          <mc:Choice Requires="x14">
            <control shapeId="19511" r:id="rId57" name="Check Box 55">
              <controlPr defaultSize="0" autoFill="0" autoLine="0" autoPict="0">
                <anchor moveWithCells="1">
                  <from>
                    <xdr:col>2</xdr:col>
                    <xdr:colOff>57150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512" r:id="rId58" name="Check Box 56">
              <controlPr defaultSize="0" autoFill="0" autoLine="0" autoPict="0">
                <anchor moveWithCells="1">
                  <from>
                    <xdr:col>2</xdr:col>
                    <xdr:colOff>57150</xdr:colOff>
                    <xdr:row>21</xdr:row>
                    <xdr:rowOff>228600</xdr:rowOff>
                  </from>
                  <to>
                    <xdr:col>2</xdr:col>
                    <xdr:colOff>342900</xdr:colOff>
                    <xdr:row>21</xdr:row>
                    <xdr:rowOff>447675</xdr:rowOff>
                  </to>
                </anchor>
              </controlPr>
            </control>
          </mc:Choice>
        </mc:AlternateContent>
        <mc:AlternateContent xmlns:mc="http://schemas.openxmlformats.org/markup-compatibility/2006">
          <mc:Choice Requires="x14">
            <control shapeId="19513" r:id="rId59" name="Check Box 57">
              <controlPr defaultSize="0" autoFill="0" autoLine="0" autoPict="0">
                <anchor moveWithCells="1">
                  <from>
                    <xdr:col>2</xdr:col>
                    <xdr:colOff>57150</xdr:colOff>
                    <xdr:row>25</xdr:row>
                    <xdr:rowOff>38100</xdr:rowOff>
                  </from>
                  <to>
                    <xdr:col>2</xdr:col>
                    <xdr:colOff>342900</xdr:colOff>
                    <xdr:row>25</xdr:row>
                    <xdr:rowOff>257175</xdr:rowOff>
                  </to>
                </anchor>
              </controlPr>
            </control>
          </mc:Choice>
        </mc:AlternateContent>
        <mc:AlternateContent xmlns:mc="http://schemas.openxmlformats.org/markup-compatibility/2006">
          <mc:Choice Requires="x14">
            <control shapeId="19514" r:id="rId60" name="Check Box 58">
              <controlPr defaultSize="0" autoFill="0" autoLine="0" autoPict="0">
                <anchor moveWithCells="1">
                  <from>
                    <xdr:col>2</xdr:col>
                    <xdr:colOff>57150</xdr:colOff>
                    <xdr:row>25</xdr:row>
                    <xdr:rowOff>228600</xdr:rowOff>
                  </from>
                  <to>
                    <xdr:col>2</xdr:col>
                    <xdr:colOff>342900</xdr:colOff>
                    <xdr:row>25</xdr:row>
                    <xdr:rowOff>447675</xdr:rowOff>
                  </to>
                </anchor>
              </controlPr>
            </control>
          </mc:Choice>
        </mc:AlternateContent>
        <mc:AlternateContent xmlns:mc="http://schemas.openxmlformats.org/markup-compatibility/2006">
          <mc:Choice Requires="x14">
            <control shapeId="19515" r:id="rId61" name="Check Box 59">
              <controlPr defaultSize="0" autoFill="0" autoLine="0" autoPict="0">
                <anchor moveWithCells="1">
                  <from>
                    <xdr:col>2</xdr:col>
                    <xdr:colOff>57150</xdr:colOff>
                    <xdr:row>14</xdr:row>
                    <xdr:rowOff>38100</xdr:rowOff>
                  </from>
                  <to>
                    <xdr:col>2</xdr:col>
                    <xdr:colOff>342900</xdr:colOff>
                    <xdr:row>14</xdr:row>
                    <xdr:rowOff>257175</xdr:rowOff>
                  </to>
                </anchor>
              </controlPr>
            </control>
          </mc:Choice>
        </mc:AlternateContent>
        <mc:AlternateContent xmlns:mc="http://schemas.openxmlformats.org/markup-compatibility/2006">
          <mc:Choice Requires="x14">
            <control shapeId="19516" r:id="rId62" name="Check Box 60">
              <controlPr defaultSize="0" autoFill="0" autoLine="0" autoPict="0">
                <anchor moveWithCells="1">
                  <from>
                    <xdr:col>2</xdr:col>
                    <xdr:colOff>57150</xdr:colOff>
                    <xdr:row>14</xdr:row>
                    <xdr:rowOff>228600</xdr:rowOff>
                  </from>
                  <to>
                    <xdr:col>2</xdr:col>
                    <xdr:colOff>342900</xdr:colOff>
                    <xdr:row>14</xdr:row>
                    <xdr:rowOff>447675</xdr:rowOff>
                  </to>
                </anchor>
              </controlPr>
            </control>
          </mc:Choice>
        </mc:AlternateContent>
        <mc:AlternateContent xmlns:mc="http://schemas.openxmlformats.org/markup-compatibility/2006">
          <mc:Choice Requires="x14">
            <control shapeId="19517" r:id="rId63" name="Check Box 61">
              <controlPr defaultSize="0" autoFill="0" autoLine="0" autoPict="0">
                <anchor moveWithCells="1">
                  <from>
                    <xdr:col>2</xdr:col>
                    <xdr:colOff>57150</xdr:colOff>
                    <xdr:row>28</xdr:row>
                    <xdr:rowOff>38100</xdr:rowOff>
                  </from>
                  <to>
                    <xdr:col>2</xdr:col>
                    <xdr:colOff>342900</xdr:colOff>
                    <xdr:row>28</xdr:row>
                    <xdr:rowOff>257175</xdr:rowOff>
                  </to>
                </anchor>
              </controlPr>
            </control>
          </mc:Choice>
        </mc:AlternateContent>
        <mc:AlternateContent xmlns:mc="http://schemas.openxmlformats.org/markup-compatibility/2006">
          <mc:Choice Requires="x14">
            <control shapeId="19518" r:id="rId64" name="Check Box 62">
              <controlPr defaultSize="0" autoFill="0" autoLine="0" autoPict="0">
                <anchor moveWithCells="1">
                  <from>
                    <xdr:col>2</xdr:col>
                    <xdr:colOff>57150</xdr:colOff>
                    <xdr:row>28</xdr:row>
                    <xdr:rowOff>228600</xdr:rowOff>
                  </from>
                  <to>
                    <xdr:col>2</xdr:col>
                    <xdr:colOff>342900</xdr:colOff>
                    <xdr:row>28</xdr:row>
                    <xdr:rowOff>447675</xdr:rowOff>
                  </to>
                </anchor>
              </controlPr>
            </control>
          </mc:Choice>
        </mc:AlternateContent>
        <mc:AlternateContent xmlns:mc="http://schemas.openxmlformats.org/markup-compatibility/2006">
          <mc:Choice Requires="x14">
            <control shapeId="19519" r:id="rId65" name="Check Box 63">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0" r:id="rId66" name="Check Box 64">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1" r:id="rId67" name="Check Box 65">
              <controlPr defaultSize="0" autoFill="0" autoLine="0" autoPict="0">
                <anchor moveWithCells="1">
                  <from>
                    <xdr:col>2</xdr:col>
                    <xdr:colOff>57150</xdr:colOff>
                    <xdr:row>24</xdr:row>
                    <xdr:rowOff>38100</xdr:rowOff>
                  </from>
                  <to>
                    <xdr:col>2</xdr:col>
                    <xdr:colOff>342900</xdr:colOff>
                    <xdr:row>24</xdr:row>
                    <xdr:rowOff>257175</xdr:rowOff>
                  </to>
                </anchor>
              </controlPr>
            </control>
          </mc:Choice>
        </mc:AlternateContent>
        <mc:AlternateContent xmlns:mc="http://schemas.openxmlformats.org/markup-compatibility/2006">
          <mc:Choice Requires="x14">
            <control shapeId="19522" r:id="rId68" name="Check Box 66">
              <controlPr defaultSize="0" autoFill="0" autoLine="0" autoPict="0">
                <anchor moveWithCells="1">
                  <from>
                    <xdr:col>2</xdr:col>
                    <xdr:colOff>57150</xdr:colOff>
                    <xdr:row>24</xdr:row>
                    <xdr:rowOff>228600</xdr:rowOff>
                  </from>
                  <to>
                    <xdr:col>2</xdr:col>
                    <xdr:colOff>342900</xdr:colOff>
                    <xdr:row>24</xdr:row>
                    <xdr:rowOff>447675</xdr:rowOff>
                  </to>
                </anchor>
              </controlPr>
            </control>
          </mc:Choice>
        </mc:AlternateContent>
        <mc:AlternateContent xmlns:mc="http://schemas.openxmlformats.org/markup-compatibility/2006">
          <mc:Choice Requires="x14">
            <control shapeId="19523" r:id="rId69" name="Check Box 67">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4" r:id="rId70" name="Check Box 68">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mc:AlternateContent xmlns:mc="http://schemas.openxmlformats.org/markup-compatibility/2006">
          <mc:Choice Requires="x14">
            <control shapeId="19525" r:id="rId71" name="Check Box 69">
              <controlPr defaultSize="0" autoFill="0" autoLine="0" autoPict="0">
                <anchor moveWithCells="1">
                  <from>
                    <xdr:col>2</xdr:col>
                    <xdr:colOff>57150</xdr:colOff>
                    <xdr:row>26</xdr:row>
                    <xdr:rowOff>38100</xdr:rowOff>
                  </from>
                  <to>
                    <xdr:col>2</xdr:col>
                    <xdr:colOff>342900</xdr:colOff>
                    <xdr:row>26</xdr:row>
                    <xdr:rowOff>257175</xdr:rowOff>
                  </to>
                </anchor>
              </controlPr>
            </control>
          </mc:Choice>
        </mc:AlternateContent>
        <mc:AlternateContent xmlns:mc="http://schemas.openxmlformats.org/markup-compatibility/2006">
          <mc:Choice Requires="x14">
            <control shapeId="19526" r:id="rId72" name="Check Box 70">
              <controlPr defaultSize="0" autoFill="0" autoLine="0" autoPict="0">
                <anchor moveWithCells="1">
                  <from>
                    <xdr:col>2</xdr:col>
                    <xdr:colOff>57150</xdr:colOff>
                    <xdr:row>26</xdr:row>
                    <xdr:rowOff>228600</xdr:rowOff>
                  </from>
                  <to>
                    <xdr:col>2</xdr:col>
                    <xdr:colOff>342900</xdr:colOff>
                    <xdr:row>26</xdr:row>
                    <xdr:rowOff>447675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41"/>
  <sheetViews>
    <sheetView view="pageBreakPreview" zoomScaleNormal="100" zoomScaleSheetLayoutView="100" workbookViewId="0">
      <selection activeCell="A27" sqref="A27:V27"/>
    </sheetView>
  </sheetViews>
  <sheetFormatPr defaultColWidth="9" defaultRowHeight="13.5"/>
  <cols>
    <col min="1" max="1" width="3.125" style="113" customWidth="1"/>
    <col min="2" max="2" width="16.125" style="113" bestFit="1" customWidth="1"/>
    <col min="3" max="3" width="2.875" style="113" customWidth="1"/>
    <col min="4" max="5" width="4.25" style="113" customWidth="1"/>
    <col min="6" max="6" width="3.875" style="113" customWidth="1"/>
    <col min="7" max="8" width="5" style="113" customWidth="1"/>
    <col min="9" max="9" width="3.875" style="113" customWidth="1"/>
    <col min="10" max="10" width="4" style="113" customWidth="1"/>
    <col min="11" max="11" width="3.25" style="113" customWidth="1"/>
    <col min="12" max="12" width="5" style="113" customWidth="1"/>
    <col min="13" max="13" width="4.375" style="113" customWidth="1"/>
    <col min="14" max="16" width="5.125" style="113" customWidth="1"/>
    <col min="17" max="17" width="4" style="113" customWidth="1"/>
    <col min="18" max="18" width="3.375" style="113" bestFit="1" customWidth="1"/>
    <col min="19" max="19" width="4.375" style="113" customWidth="1"/>
    <col min="20" max="20" width="3.375" style="113" bestFit="1" customWidth="1"/>
    <col min="21" max="21" width="3.375" style="113" customWidth="1"/>
    <col min="22" max="22" width="7.375" style="113" bestFit="1" customWidth="1"/>
    <col min="23" max="16384" width="9" style="113"/>
  </cols>
  <sheetData>
    <row r="1" spans="1:22" ht="18.75" customHeight="1">
      <c r="A1" s="761" t="s">
        <v>293</v>
      </c>
      <c r="B1" s="762"/>
      <c r="C1" s="762"/>
      <c r="D1" s="762"/>
      <c r="E1" s="762"/>
      <c r="F1" s="762"/>
      <c r="G1" s="762"/>
      <c r="H1" s="762"/>
      <c r="I1" s="762"/>
      <c r="J1" s="762"/>
      <c r="K1" s="762"/>
      <c r="L1" s="762"/>
      <c r="M1" s="762"/>
      <c r="N1" s="762"/>
      <c r="O1" s="762"/>
      <c r="P1" s="762"/>
      <c r="Q1" s="762"/>
      <c r="R1" s="762"/>
      <c r="S1" s="762"/>
      <c r="T1" s="762"/>
      <c r="U1" s="762"/>
      <c r="V1" s="762"/>
    </row>
    <row r="2" spans="1:22" ht="18" customHeight="1">
      <c r="A2" s="311"/>
      <c r="B2" s="312"/>
      <c r="C2" s="312"/>
      <c r="D2" s="312"/>
      <c r="E2" s="312"/>
      <c r="F2" s="312"/>
      <c r="G2" s="312"/>
      <c r="H2" s="312"/>
      <c r="I2" s="312"/>
      <c r="J2" s="312"/>
      <c r="K2" s="312"/>
      <c r="L2" s="312"/>
      <c r="M2" s="312"/>
      <c r="N2" s="312"/>
      <c r="O2" s="312"/>
      <c r="P2" s="312"/>
      <c r="Q2" s="312"/>
      <c r="R2" s="312"/>
      <c r="S2" s="312"/>
      <c r="T2" s="312"/>
      <c r="U2" s="312"/>
      <c r="V2" s="312"/>
    </row>
    <row r="9" spans="1:22" ht="15" customHeight="1"/>
    <row r="10" spans="1:22" ht="37.5" customHeight="1">
      <c r="A10" s="313" t="s">
        <v>294</v>
      </c>
      <c r="B10" s="314"/>
      <c r="C10" s="314"/>
      <c r="D10" s="314"/>
      <c r="E10" s="314"/>
      <c r="F10" s="314"/>
      <c r="G10" s="314"/>
      <c r="H10" s="314"/>
      <c r="I10" s="314"/>
      <c r="J10" s="314"/>
      <c r="K10" s="314"/>
      <c r="L10" s="314"/>
      <c r="M10" s="314"/>
      <c r="N10" s="314"/>
      <c r="O10" s="314"/>
      <c r="P10" s="314"/>
      <c r="Q10" s="314"/>
      <c r="R10" s="314"/>
      <c r="S10" s="314"/>
      <c r="T10" s="314"/>
      <c r="U10" s="314"/>
      <c r="V10" s="314"/>
    </row>
    <row r="11" spans="1:22" ht="37.5" customHeight="1">
      <c r="A11" s="761" t="s">
        <v>295</v>
      </c>
      <c r="B11" s="762"/>
      <c r="C11" s="762"/>
      <c r="D11" s="762"/>
      <c r="E11" s="762"/>
      <c r="F11" s="762"/>
      <c r="G11" s="762"/>
      <c r="H11" s="762"/>
      <c r="I11" s="762"/>
      <c r="J11" s="762"/>
      <c r="K11" s="762"/>
      <c r="L11" s="762"/>
      <c r="M11" s="762"/>
      <c r="N11" s="762"/>
      <c r="O11" s="762"/>
      <c r="P11" s="762"/>
      <c r="Q11" s="762"/>
      <c r="R11" s="762"/>
      <c r="S11" s="762"/>
      <c r="T11" s="762"/>
      <c r="U11" s="762"/>
      <c r="V11" s="762"/>
    </row>
    <row r="12" spans="1:22" ht="9" customHeight="1">
      <c r="A12" s="314"/>
      <c r="B12" s="315"/>
      <c r="C12" s="315"/>
      <c r="D12" s="315"/>
      <c r="E12" s="315"/>
      <c r="F12" s="315"/>
      <c r="G12" s="315"/>
      <c r="H12" s="315"/>
      <c r="I12" s="315"/>
      <c r="J12" s="315"/>
      <c r="K12" s="315"/>
      <c r="L12" s="315"/>
      <c r="M12" s="315"/>
      <c r="N12" s="315"/>
      <c r="O12" s="315"/>
      <c r="P12" s="315"/>
      <c r="Q12" s="315"/>
      <c r="R12" s="315"/>
      <c r="S12" s="315"/>
      <c r="T12" s="315"/>
      <c r="U12" s="315"/>
      <c r="V12" s="315"/>
    </row>
    <row r="13" spans="1:22" ht="37.5" customHeight="1">
      <c r="A13" s="761" t="s">
        <v>296</v>
      </c>
      <c r="B13" s="762"/>
      <c r="C13" s="762"/>
      <c r="D13" s="762"/>
      <c r="E13" s="762"/>
      <c r="F13" s="762"/>
      <c r="G13" s="762"/>
      <c r="H13" s="762"/>
      <c r="I13" s="762"/>
      <c r="J13" s="762"/>
      <c r="K13" s="762"/>
      <c r="L13" s="762"/>
      <c r="M13" s="762"/>
      <c r="N13" s="762"/>
      <c r="O13" s="762"/>
      <c r="P13" s="762"/>
      <c r="Q13" s="762"/>
      <c r="R13" s="762"/>
      <c r="S13" s="762"/>
      <c r="T13" s="762"/>
      <c r="U13" s="762"/>
      <c r="V13" s="762"/>
    </row>
    <row r="14" spans="1:22" ht="9" customHeight="1">
      <c r="A14" s="314"/>
      <c r="B14" s="315"/>
      <c r="C14" s="315"/>
      <c r="D14" s="315"/>
      <c r="E14" s="315"/>
      <c r="F14" s="315"/>
      <c r="G14" s="315"/>
      <c r="H14" s="315"/>
      <c r="I14" s="315"/>
      <c r="J14" s="315"/>
      <c r="K14" s="315"/>
      <c r="L14" s="315"/>
      <c r="M14" s="315"/>
      <c r="N14" s="315"/>
      <c r="O14" s="315"/>
      <c r="P14" s="315"/>
      <c r="Q14" s="315"/>
      <c r="R14" s="315"/>
      <c r="S14" s="315"/>
      <c r="T14" s="315"/>
      <c r="U14" s="315"/>
      <c r="V14" s="315"/>
    </row>
    <row r="15" spans="1:22" ht="37.5" customHeight="1">
      <c r="A15" s="761" t="s">
        <v>297</v>
      </c>
      <c r="B15" s="762"/>
      <c r="C15" s="762"/>
      <c r="D15" s="762"/>
      <c r="E15" s="762"/>
      <c r="F15" s="762"/>
      <c r="G15" s="762"/>
      <c r="H15" s="762"/>
      <c r="I15" s="762"/>
      <c r="J15" s="762"/>
      <c r="K15" s="762"/>
      <c r="L15" s="762"/>
      <c r="M15" s="762"/>
      <c r="N15" s="762"/>
      <c r="O15" s="762"/>
      <c r="P15" s="762"/>
      <c r="Q15" s="762"/>
      <c r="R15" s="762"/>
      <c r="S15" s="762"/>
      <c r="T15" s="762"/>
      <c r="U15" s="762"/>
      <c r="V15" s="762"/>
    </row>
    <row r="16" spans="1:22" ht="13.15" customHeight="1">
      <c r="A16" s="314"/>
      <c r="B16" s="314"/>
      <c r="C16" s="314"/>
      <c r="D16" s="314"/>
      <c r="E16" s="314"/>
      <c r="F16" s="314"/>
      <c r="G16" s="314"/>
      <c r="H16" s="314"/>
      <c r="I16" s="314"/>
      <c r="J16" s="314"/>
      <c r="K16" s="314"/>
      <c r="L16" s="314"/>
      <c r="M16" s="314"/>
      <c r="N16" s="314"/>
      <c r="O16" s="314"/>
      <c r="P16" s="314"/>
      <c r="Q16" s="314"/>
      <c r="R16" s="314"/>
      <c r="S16" s="314"/>
      <c r="T16" s="314"/>
      <c r="U16" s="314"/>
      <c r="V16" s="314"/>
    </row>
    <row r="17" spans="1:22" ht="13.15" customHeight="1">
      <c r="A17" s="314"/>
      <c r="B17" s="314"/>
      <c r="C17" s="314"/>
      <c r="D17" s="314"/>
      <c r="E17" s="314"/>
      <c r="F17" s="314"/>
      <c r="G17" s="314"/>
      <c r="H17" s="314"/>
      <c r="I17" s="314"/>
      <c r="J17" s="314"/>
      <c r="K17" s="314"/>
      <c r="L17" s="314"/>
      <c r="M17" s="314"/>
      <c r="N17" s="314"/>
      <c r="O17" s="314"/>
      <c r="P17" s="314"/>
      <c r="Q17" s="314"/>
      <c r="R17" s="314"/>
      <c r="S17" s="314"/>
      <c r="T17" s="314"/>
      <c r="U17" s="314"/>
      <c r="V17" s="314"/>
    </row>
    <row r="18" spans="1:22" s="310" customFormat="1" ht="37.5" customHeight="1">
      <c r="A18" s="763" t="s">
        <v>298</v>
      </c>
      <c r="B18" s="764"/>
      <c r="C18" s="764"/>
      <c r="D18" s="764"/>
      <c r="E18" s="764"/>
      <c r="F18" s="764"/>
      <c r="G18" s="764"/>
      <c r="H18" s="764"/>
      <c r="I18" s="764"/>
      <c r="J18" s="764"/>
      <c r="K18" s="764"/>
      <c r="L18" s="764"/>
      <c r="M18" s="764"/>
      <c r="N18" s="764"/>
      <c r="O18" s="764"/>
      <c r="P18" s="764"/>
      <c r="Q18" s="764"/>
      <c r="R18" s="764"/>
      <c r="S18" s="764"/>
      <c r="T18" s="764"/>
      <c r="U18" s="764"/>
      <c r="V18" s="764"/>
    </row>
    <row r="19" spans="1:22" s="310" customFormat="1" ht="37.5" customHeight="1">
      <c r="A19" s="761" t="s">
        <v>299</v>
      </c>
      <c r="B19" s="762"/>
      <c r="C19" s="762"/>
      <c r="D19" s="762"/>
      <c r="E19" s="762"/>
      <c r="F19" s="762"/>
      <c r="G19" s="762"/>
      <c r="H19" s="762"/>
      <c r="I19" s="762"/>
      <c r="J19" s="762"/>
      <c r="K19" s="762"/>
      <c r="L19" s="762"/>
      <c r="M19" s="762"/>
      <c r="N19" s="762"/>
      <c r="O19" s="762"/>
      <c r="P19" s="762"/>
      <c r="Q19" s="762"/>
      <c r="R19" s="762"/>
      <c r="S19" s="762"/>
      <c r="T19" s="762"/>
      <c r="U19" s="762"/>
      <c r="V19" s="762"/>
    </row>
    <row r="20" spans="1:22" s="310" customFormat="1" ht="9" customHeight="1">
      <c r="A20" s="316"/>
      <c r="B20" s="317"/>
      <c r="C20" s="317"/>
      <c r="D20" s="317"/>
      <c r="E20" s="317"/>
      <c r="F20" s="317"/>
      <c r="G20" s="317"/>
      <c r="H20" s="317"/>
      <c r="I20" s="317"/>
      <c r="J20" s="317"/>
      <c r="K20" s="317"/>
      <c r="L20" s="317"/>
      <c r="M20" s="317"/>
      <c r="N20" s="317"/>
      <c r="O20" s="317"/>
      <c r="P20" s="317"/>
      <c r="Q20" s="317"/>
      <c r="R20" s="317"/>
      <c r="S20" s="317"/>
      <c r="T20" s="317"/>
      <c r="U20" s="317"/>
      <c r="V20" s="317"/>
    </row>
    <row r="21" spans="1:22" s="310" customFormat="1" ht="18.75" customHeight="1">
      <c r="A21" s="761" t="s">
        <v>300</v>
      </c>
      <c r="B21" s="762"/>
      <c r="C21" s="762"/>
      <c r="D21" s="762"/>
      <c r="E21" s="762"/>
      <c r="F21" s="762"/>
      <c r="G21" s="762"/>
      <c r="H21" s="762"/>
      <c r="I21" s="762"/>
      <c r="J21" s="762"/>
      <c r="K21" s="762"/>
      <c r="L21" s="762"/>
      <c r="M21" s="762"/>
      <c r="N21" s="762"/>
      <c r="O21" s="762"/>
      <c r="P21" s="762"/>
      <c r="Q21" s="762"/>
      <c r="R21" s="762"/>
      <c r="S21" s="762"/>
      <c r="T21" s="762"/>
      <c r="U21" s="762"/>
      <c r="V21" s="762"/>
    </row>
    <row r="22" spans="1:22" s="310" customFormat="1" ht="9" customHeight="1">
      <c r="A22" s="316"/>
      <c r="B22" s="317"/>
      <c r="C22" s="317"/>
      <c r="D22" s="317"/>
      <c r="E22" s="317"/>
      <c r="F22" s="317"/>
      <c r="G22" s="317"/>
      <c r="H22" s="317"/>
      <c r="I22" s="317"/>
      <c r="J22" s="317"/>
      <c r="K22" s="317"/>
      <c r="L22" s="317"/>
      <c r="M22" s="317"/>
      <c r="N22" s="317"/>
      <c r="O22" s="317"/>
      <c r="P22" s="317"/>
      <c r="Q22" s="317"/>
      <c r="R22" s="317"/>
      <c r="S22" s="317"/>
      <c r="T22" s="317"/>
      <c r="U22" s="317"/>
      <c r="V22" s="317"/>
    </row>
    <row r="23" spans="1:22" s="310" customFormat="1" ht="37.5" customHeight="1">
      <c r="A23" s="761" t="s">
        <v>301</v>
      </c>
      <c r="B23" s="762"/>
      <c r="C23" s="762"/>
      <c r="D23" s="762"/>
      <c r="E23" s="762"/>
      <c r="F23" s="762"/>
      <c r="G23" s="762"/>
      <c r="H23" s="762"/>
      <c r="I23" s="762"/>
      <c r="J23" s="762"/>
      <c r="K23" s="762"/>
      <c r="L23" s="762"/>
      <c r="M23" s="762"/>
      <c r="N23" s="762"/>
      <c r="O23" s="762"/>
      <c r="P23" s="762"/>
      <c r="Q23" s="762"/>
      <c r="R23" s="762"/>
      <c r="S23" s="762"/>
      <c r="T23" s="762"/>
      <c r="U23" s="762"/>
      <c r="V23" s="762"/>
    </row>
    <row r="24" spans="1:22" s="310" customFormat="1" ht="9" customHeight="1">
      <c r="A24" s="316"/>
      <c r="B24" s="317"/>
      <c r="C24" s="317"/>
      <c r="D24" s="317"/>
      <c r="E24" s="317"/>
      <c r="F24" s="317"/>
      <c r="G24" s="317"/>
      <c r="H24" s="317"/>
      <c r="I24" s="317"/>
      <c r="J24" s="317"/>
      <c r="K24" s="317"/>
      <c r="L24" s="317"/>
      <c r="M24" s="317"/>
      <c r="N24" s="317"/>
      <c r="O24" s="317"/>
      <c r="P24" s="317"/>
      <c r="Q24" s="317"/>
      <c r="R24" s="317"/>
      <c r="S24" s="317"/>
      <c r="T24" s="317"/>
      <c r="U24" s="317"/>
      <c r="V24" s="317"/>
    </row>
    <row r="25" spans="1:22" s="310" customFormat="1" ht="37.5" customHeight="1">
      <c r="A25" s="761" t="s">
        <v>302</v>
      </c>
      <c r="B25" s="762"/>
      <c r="C25" s="762"/>
      <c r="D25" s="762"/>
      <c r="E25" s="762"/>
      <c r="F25" s="762"/>
      <c r="G25" s="762"/>
      <c r="H25" s="762"/>
      <c r="I25" s="762"/>
      <c r="J25" s="762"/>
      <c r="K25" s="762"/>
      <c r="L25" s="762"/>
      <c r="M25" s="762"/>
      <c r="N25" s="762"/>
      <c r="O25" s="762"/>
      <c r="P25" s="762"/>
      <c r="Q25" s="762"/>
      <c r="R25" s="762"/>
      <c r="S25" s="762"/>
      <c r="T25" s="762"/>
      <c r="U25" s="762"/>
      <c r="V25" s="762"/>
    </row>
    <row r="26" spans="1:22" s="310" customFormat="1" ht="9" customHeight="1">
      <c r="A26" s="316"/>
      <c r="B26" s="317"/>
      <c r="C26" s="317"/>
      <c r="D26" s="317"/>
      <c r="E26" s="317"/>
      <c r="F26" s="317"/>
      <c r="G26" s="317"/>
      <c r="H26" s="317"/>
      <c r="I26" s="317"/>
      <c r="J26" s="317"/>
      <c r="K26" s="317"/>
      <c r="L26" s="317"/>
      <c r="M26" s="317"/>
      <c r="N26" s="317"/>
      <c r="O26" s="317"/>
      <c r="P26" s="317"/>
      <c r="Q26" s="317"/>
      <c r="R26" s="317"/>
      <c r="S26" s="317"/>
      <c r="T26" s="317"/>
      <c r="U26" s="317"/>
      <c r="V26" s="317"/>
    </row>
    <row r="27" spans="1:22" s="310" customFormat="1" ht="37.15" customHeight="1">
      <c r="A27" s="761" t="s">
        <v>303</v>
      </c>
      <c r="B27" s="762"/>
      <c r="C27" s="762"/>
      <c r="D27" s="762"/>
      <c r="E27" s="762"/>
      <c r="F27" s="762"/>
      <c r="G27" s="762"/>
      <c r="H27" s="762"/>
      <c r="I27" s="762"/>
      <c r="J27" s="762"/>
      <c r="K27" s="762"/>
      <c r="L27" s="762"/>
      <c r="M27" s="762"/>
      <c r="N27" s="762"/>
      <c r="O27" s="762"/>
      <c r="P27" s="762"/>
      <c r="Q27" s="762"/>
      <c r="R27" s="762"/>
      <c r="S27" s="762"/>
      <c r="T27" s="762"/>
      <c r="U27" s="762"/>
      <c r="V27" s="762"/>
    </row>
    <row r="28" spans="1:22" s="310" customFormat="1" ht="9" customHeight="1">
      <c r="A28" s="316"/>
      <c r="B28" s="317"/>
      <c r="C28" s="317"/>
      <c r="D28" s="317"/>
      <c r="E28" s="317"/>
      <c r="F28" s="317"/>
      <c r="G28" s="317"/>
      <c r="H28" s="317"/>
      <c r="I28" s="317"/>
      <c r="J28" s="317"/>
      <c r="K28" s="317"/>
      <c r="L28" s="317"/>
      <c r="M28" s="317"/>
      <c r="N28" s="317"/>
      <c r="O28" s="317"/>
      <c r="P28" s="317"/>
      <c r="Q28" s="317"/>
      <c r="R28" s="317"/>
      <c r="S28" s="317"/>
      <c r="T28" s="317"/>
      <c r="U28" s="317"/>
      <c r="V28" s="317"/>
    </row>
    <row r="29" spans="1:22" s="310" customFormat="1" ht="56.25" customHeight="1">
      <c r="A29" s="761" t="s">
        <v>304</v>
      </c>
      <c r="B29" s="762"/>
      <c r="C29" s="762"/>
      <c r="D29" s="762"/>
      <c r="E29" s="762"/>
      <c r="F29" s="762"/>
      <c r="G29" s="762"/>
      <c r="H29" s="762"/>
      <c r="I29" s="762"/>
      <c r="J29" s="762"/>
      <c r="K29" s="762"/>
      <c r="L29" s="762"/>
      <c r="M29" s="762"/>
      <c r="N29" s="762"/>
      <c r="O29" s="762"/>
      <c r="P29" s="762"/>
      <c r="Q29" s="762"/>
      <c r="R29" s="762"/>
      <c r="S29" s="762"/>
      <c r="T29" s="762"/>
      <c r="U29" s="762"/>
      <c r="V29" s="762"/>
    </row>
    <row r="30" spans="1:22" s="310" customFormat="1" ht="9" customHeight="1">
      <c r="A30" s="316"/>
      <c r="B30" s="317"/>
      <c r="C30" s="317"/>
      <c r="D30" s="317"/>
      <c r="E30" s="317"/>
      <c r="F30" s="317"/>
      <c r="G30" s="317"/>
      <c r="H30" s="317"/>
      <c r="I30" s="317"/>
      <c r="J30" s="317"/>
      <c r="K30" s="317"/>
      <c r="L30" s="317"/>
      <c r="M30" s="317"/>
      <c r="N30" s="317"/>
      <c r="O30" s="317"/>
      <c r="P30" s="317"/>
      <c r="Q30" s="317"/>
      <c r="R30" s="317"/>
      <c r="S30" s="317"/>
      <c r="T30" s="317"/>
      <c r="U30" s="317"/>
      <c r="V30" s="317"/>
    </row>
    <row r="31" spans="1:22" ht="37.15" customHeight="1">
      <c r="A31" s="761" t="s">
        <v>305</v>
      </c>
      <c r="B31" s="762"/>
      <c r="C31" s="762"/>
      <c r="D31" s="762"/>
      <c r="E31" s="762"/>
      <c r="F31" s="762"/>
      <c r="G31" s="762"/>
      <c r="H31" s="762"/>
      <c r="I31" s="762"/>
      <c r="J31" s="762"/>
      <c r="K31" s="762"/>
      <c r="L31" s="762"/>
      <c r="M31" s="762"/>
      <c r="N31" s="762"/>
      <c r="O31" s="762"/>
      <c r="P31" s="762"/>
      <c r="Q31" s="762"/>
      <c r="R31" s="762"/>
      <c r="S31" s="762"/>
      <c r="T31" s="762"/>
      <c r="U31" s="762"/>
      <c r="V31" s="762"/>
    </row>
    <row r="32" spans="1:22" ht="13.15" customHeight="1">
      <c r="A32" s="761"/>
      <c r="B32" s="762"/>
      <c r="C32" s="762"/>
      <c r="D32" s="762"/>
      <c r="E32" s="762"/>
      <c r="F32" s="762"/>
      <c r="G32" s="762"/>
      <c r="H32" s="762"/>
      <c r="I32" s="762"/>
      <c r="J32" s="762"/>
      <c r="K32" s="762"/>
      <c r="L32" s="762"/>
      <c r="M32" s="762"/>
      <c r="N32" s="762"/>
      <c r="O32" s="762"/>
      <c r="P32" s="762"/>
      <c r="Q32" s="762"/>
      <c r="R32" s="762"/>
      <c r="S32" s="762"/>
      <c r="T32" s="762"/>
      <c r="U32" s="762"/>
      <c r="V32" s="762"/>
    </row>
    <row r="33" spans="1:22" ht="13.15" customHeight="1">
      <c r="A33" s="316"/>
      <c r="B33" s="317"/>
      <c r="C33" s="317"/>
      <c r="D33" s="317"/>
      <c r="E33" s="317"/>
      <c r="F33" s="317"/>
      <c r="G33" s="317"/>
      <c r="H33" s="317"/>
      <c r="I33" s="317"/>
      <c r="J33" s="317"/>
      <c r="K33" s="317"/>
      <c r="L33" s="317"/>
      <c r="M33" s="317"/>
      <c r="N33" s="317"/>
      <c r="O33" s="317"/>
      <c r="P33" s="317"/>
      <c r="Q33" s="317"/>
      <c r="R33" s="317"/>
      <c r="S33" s="317"/>
      <c r="T33" s="317"/>
      <c r="U33" s="317"/>
      <c r="V33" s="317"/>
    </row>
    <row r="34" spans="1:22" ht="37.5" customHeight="1">
      <c r="A34" s="763" t="s">
        <v>306</v>
      </c>
      <c r="B34" s="764"/>
      <c r="C34" s="764"/>
      <c r="D34" s="764"/>
      <c r="E34" s="764"/>
      <c r="F34" s="764"/>
      <c r="G34" s="764"/>
      <c r="H34" s="764"/>
      <c r="I34" s="764"/>
      <c r="J34" s="764"/>
      <c r="K34" s="764"/>
      <c r="L34" s="764"/>
      <c r="M34" s="764"/>
      <c r="N34" s="764"/>
      <c r="O34" s="764"/>
      <c r="P34" s="764"/>
      <c r="Q34" s="764"/>
      <c r="R34" s="764"/>
      <c r="S34" s="764"/>
      <c r="T34" s="764"/>
      <c r="U34" s="764"/>
      <c r="V34" s="764"/>
    </row>
    <row r="35" spans="1:22" ht="18.75" customHeight="1">
      <c r="A35" s="761" t="s">
        <v>307</v>
      </c>
      <c r="B35" s="762"/>
      <c r="C35" s="762"/>
      <c r="D35" s="762"/>
      <c r="E35" s="762"/>
      <c r="F35" s="762"/>
      <c r="G35" s="762"/>
      <c r="H35" s="762"/>
      <c r="I35" s="762"/>
      <c r="J35" s="762"/>
      <c r="K35" s="762"/>
      <c r="L35" s="762"/>
      <c r="M35" s="762"/>
      <c r="N35" s="762"/>
      <c r="O35" s="762"/>
      <c r="P35" s="762"/>
      <c r="Q35" s="762"/>
      <c r="R35" s="762"/>
      <c r="S35" s="762"/>
      <c r="T35" s="762"/>
      <c r="U35" s="762"/>
      <c r="V35" s="762"/>
    </row>
    <row r="36" spans="1:22" ht="9" customHeight="1">
      <c r="A36" s="316"/>
      <c r="B36" s="317"/>
      <c r="C36" s="317"/>
      <c r="D36" s="317"/>
      <c r="E36" s="317"/>
      <c r="F36" s="317"/>
      <c r="G36" s="317"/>
      <c r="H36" s="317"/>
      <c r="I36" s="317"/>
      <c r="J36" s="317"/>
      <c r="K36" s="317"/>
      <c r="L36" s="317"/>
      <c r="M36" s="317"/>
      <c r="N36" s="317"/>
      <c r="O36" s="317"/>
      <c r="P36" s="317"/>
      <c r="Q36" s="317"/>
      <c r="R36" s="317"/>
      <c r="S36" s="317"/>
      <c r="T36" s="317"/>
      <c r="U36" s="317"/>
      <c r="V36" s="317"/>
    </row>
    <row r="37" spans="1:22" ht="60" customHeight="1">
      <c r="A37" s="761" t="s">
        <v>308</v>
      </c>
      <c r="B37" s="762"/>
      <c r="C37" s="762"/>
      <c r="D37" s="762"/>
      <c r="E37" s="762"/>
      <c r="F37" s="762"/>
      <c r="G37" s="762"/>
      <c r="H37" s="762"/>
      <c r="I37" s="762"/>
      <c r="J37" s="762"/>
      <c r="K37" s="762"/>
      <c r="L37" s="762"/>
      <c r="M37" s="762"/>
      <c r="N37" s="762"/>
      <c r="O37" s="762"/>
      <c r="P37" s="762"/>
      <c r="Q37" s="762"/>
      <c r="R37" s="762"/>
      <c r="S37" s="762"/>
      <c r="T37" s="762"/>
      <c r="U37" s="762"/>
      <c r="V37" s="762"/>
    </row>
    <row r="38" spans="1:22" ht="9" customHeight="1">
      <c r="A38" s="316"/>
      <c r="B38" s="317"/>
      <c r="C38" s="317"/>
      <c r="D38" s="317"/>
      <c r="E38" s="317"/>
      <c r="F38" s="317"/>
      <c r="G38" s="317"/>
      <c r="H38" s="317"/>
      <c r="I38" s="317"/>
      <c r="J38" s="317"/>
      <c r="K38" s="317"/>
      <c r="L38" s="317"/>
      <c r="M38" s="317"/>
      <c r="N38" s="317"/>
      <c r="O38" s="317"/>
      <c r="P38" s="317"/>
      <c r="Q38" s="317"/>
      <c r="R38" s="317"/>
      <c r="S38" s="317"/>
      <c r="T38" s="317"/>
      <c r="U38" s="317"/>
      <c r="V38" s="317"/>
    </row>
    <row r="39" spans="1:22" ht="60" customHeight="1">
      <c r="A39" s="761" t="s">
        <v>309</v>
      </c>
      <c r="B39" s="762"/>
      <c r="C39" s="762"/>
      <c r="D39" s="762"/>
      <c r="E39" s="762"/>
      <c r="F39" s="762"/>
      <c r="G39" s="762"/>
      <c r="H39" s="762"/>
      <c r="I39" s="762"/>
      <c r="J39" s="762"/>
      <c r="K39" s="762"/>
      <c r="L39" s="762"/>
      <c r="M39" s="762"/>
      <c r="N39" s="762"/>
      <c r="O39" s="762"/>
      <c r="P39" s="762"/>
      <c r="Q39" s="762"/>
      <c r="R39" s="762"/>
      <c r="S39" s="762"/>
      <c r="T39" s="762"/>
      <c r="U39" s="762"/>
      <c r="V39" s="762"/>
    </row>
    <row r="40" spans="1:22" ht="9" customHeight="1">
      <c r="A40" s="727"/>
      <c r="B40" s="728"/>
      <c r="C40" s="728"/>
      <c r="D40" s="728"/>
      <c r="E40" s="728"/>
      <c r="F40" s="728"/>
      <c r="G40" s="728"/>
      <c r="H40" s="728"/>
      <c r="I40" s="728"/>
      <c r="J40" s="728"/>
      <c r="K40" s="728"/>
      <c r="L40" s="728"/>
      <c r="M40" s="728"/>
      <c r="N40" s="728"/>
      <c r="O40" s="728"/>
      <c r="P40" s="728"/>
      <c r="Q40" s="728"/>
      <c r="R40" s="728"/>
      <c r="S40" s="728"/>
      <c r="T40" s="728"/>
      <c r="U40" s="728"/>
      <c r="V40" s="728"/>
    </row>
    <row r="41" spans="1:22" ht="56.25" customHeight="1">
      <c r="A41" s="727" t="s">
        <v>310</v>
      </c>
      <c r="B41" s="728"/>
      <c r="C41" s="728"/>
      <c r="D41" s="728"/>
      <c r="E41" s="728"/>
      <c r="F41" s="728"/>
      <c r="G41" s="728"/>
      <c r="H41" s="728"/>
      <c r="I41" s="728"/>
      <c r="J41" s="728"/>
      <c r="K41" s="728"/>
      <c r="L41" s="728"/>
      <c r="M41" s="728"/>
      <c r="N41" s="728"/>
      <c r="O41" s="728"/>
      <c r="P41" s="728"/>
      <c r="Q41" s="728"/>
      <c r="R41" s="728"/>
      <c r="S41" s="728"/>
      <c r="T41" s="728"/>
      <c r="U41" s="728"/>
      <c r="V41" s="728"/>
    </row>
  </sheetData>
  <sheetProtection algorithmName="SHA-512" hashValue="H6d6RLZ+FquQxdhGCD6LMRfxJbay/UXdLYE9oCN+JAnX6d4nOb+rli8lA7kpDxo6v2xEPI76DV+08GLYbpAqdg==" saltValue="jzDXOeGL3OY2nflJf/BZ9A==" spinCount="100000" sheet="1" objects="1" scenarios="1"/>
  <mergeCells count="19">
    <mergeCell ref="A1:V1"/>
    <mergeCell ref="A27:V27"/>
    <mergeCell ref="A29:V29"/>
    <mergeCell ref="A31:V31"/>
    <mergeCell ref="A32:V32"/>
    <mergeCell ref="A15:V15"/>
    <mergeCell ref="A18:V18"/>
    <mergeCell ref="A19:V19"/>
    <mergeCell ref="A21:V21"/>
    <mergeCell ref="A23:V23"/>
    <mergeCell ref="A25:V25"/>
    <mergeCell ref="A11:V11"/>
    <mergeCell ref="A13:V13"/>
    <mergeCell ref="A37:V37"/>
    <mergeCell ref="A40:V40"/>
    <mergeCell ref="A41:V41"/>
    <mergeCell ref="A34:V34"/>
    <mergeCell ref="A35:V35"/>
    <mergeCell ref="A39:V39"/>
  </mergeCells>
  <phoneticPr fontId="1"/>
  <printOptions horizontalCentered="1"/>
  <pageMargins left="0.62992125984251968" right="0.62992125984251968" top="0.39370078740157483" bottom="0.39370078740157483" header="0.31496062992125984" footer="0.31496062992125984"/>
  <pageSetup paperSize="9" scale="85"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24"/>
  <sheetViews>
    <sheetView view="pageBreakPreview" zoomScaleNormal="100" zoomScaleSheetLayoutView="100" workbookViewId="0">
      <selection activeCell="W13" sqref="W13"/>
    </sheetView>
  </sheetViews>
  <sheetFormatPr defaultColWidth="9" defaultRowHeight="13.5"/>
  <cols>
    <col min="1" max="1" width="16.625" customWidth="1"/>
    <col min="2" max="2" width="13.625" customWidth="1"/>
    <col min="6" max="6" width="2.375" customWidth="1"/>
    <col min="7" max="7" width="9.25" bestFit="1" customWidth="1"/>
    <col min="8" max="8" width="9.375" bestFit="1" customWidth="1"/>
    <col min="9" max="9" width="9.25" bestFit="1" customWidth="1"/>
    <col min="10" max="10" width="2.875" customWidth="1"/>
    <col min="11" max="11" width="9.25" bestFit="1" customWidth="1"/>
    <col min="12" max="12" width="9.375" bestFit="1" customWidth="1"/>
    <col min="13" max="13" width="9.625" style="421" customWidth="1"/>
    <col min="14" max="14" width="5.375" customWidth="1"/>
    <col min="15" max="15" width="9.625" style="421" customWidth="1"/>
    <col min="16" max="16" width="9.25" bestFit="1" customWidth="1"/>
    <col min="17" max="17" width="3.375" customWidth="1"/>
    <col min="18" max="18" width="9.25" bestFit="1" customWidth="1"/>
    <col min="19" max="19" width="9.375" bestFit="1" customWidth="1"/>
    <col min="20" max="20" width="9.25" bestFit="1" customWidth="1"/>
    <col min="22" max="22" width="9.25" bestFit="1" customWidth="1"/>
  </cols>
  <sheetData>
    <row r="1" spans="1:25" ht="28.5" customHeight="1"/>
    <row r="2" spans="1:25" ht="21" customHeight="1">
      <c r="A2" s="773" t="s">
        <v>311</v>
      </c>
      <c r="B2" s="773"/>
      <c r="C2" s="773"/>
      <c r="D2" s="773"/>
      <c r="E2" s="773"/>
      <c r="F2" s="773"/>
      <c r="G2" s="773"/>
      <c r="H2" s="773"/>
      <c r="I2" s="773"/>
      <c r="J2" s="773"/>
      <c r="K2" s="773"/>
      <c r="L2" s="773"/>
      <c r="M2" s="773"/>
      <c r="N2" s="773"/>
      <c r="O2" s="773"/>
      <c r="P2" s="773"/>
      <c r="Q2" s="773"/>
      <c r="R2" s="773"/>
      <c r="S2" s="773"/>
      <c r="T2" s="773"/>
      <c r="U2" s="773"/>
      <c r="V2" s="773"/>
      <c r="W2" s="773"/>
    </row>
    <row r="3" spans="1:25" ht="13.5" customHeight="1">
      <c r="A3" s="403"/>
      <c r="B3" s="403"/>
      <c r="C3" s="403"/>
      <c r="D3" s="403"/>
      <c r="E3" s="403"/>
      <c r="F3" s="403"/>
      <c r="G3" s="404"/>
      <c r="H3" s="404"/>
      <c r="I3" s="404"/>
      <c r="J3" s="404"/>
      <c r="K3" s="404"/>
      <c r="L3" s="404"/>
      <c r="M3" s="405"/>
      <c r="N3" s="404"/>
      <c r="O3" s="405"/>
      <c r="P3" s="404"/>
      <c r="Q3" s="404"/>
      <c r="R3" s="404"/>
      <c r="S3" s="774" t="e">
        <f>#REF!</f>
        <v>#REF!</v>
      </c>
      <c r="T3" s="774"/>
      <c r="U3" s="775"/>
      <c r="V3" s="775"/>
      <c r="W3" s="775"/>
    </row>
    <row r="4" spans="1:25" ht="13.5" customHeight="1">
      <c r="A4" s="403"/>
      <c r="B4" s="403"/>
      <c r="C4" s="403"/>
      <c r="D4" s="403"/>
      <c r="E4" s="403"/>
      <c r="F4" s="403"/>
      <c r="G4" s="404"/>
      <c r="H4" s="404"/>
      <c r="I4" s="404"/>
      <c r="J4" s="404"/>
      <c r="K4" s="404"/>
      <c r="L4" s="404"/>
      <c r="M4" s="405"/>
      <c r="N4" s="404"/>
      <c r="O4" s="405"/>
      <c r="P4" s="404"/>
      <c r="Q4" s="404"/>
      <c r="R4" s="404"/>
      <c r="S4" s="404"/>
      <c r="T4" s="404"/>
      <c r="U4" s="404"/>
      <c r="V4" s="404"/>
      <c r="W4" s="404"/>
    </row>
    <row r="5" spans="1:25" ht="13.5" customHeight="1">
      <c r="A5" s="403"/>
      <c r="B5" s="403"/>
      <c r="C5" s="403"/>
      <c r="D5" s="403"/>
      <c r="E5" s="403"/>
      <c r="F5" s="403"/>
      <c r="G5" s="404"/>
      <c r="H5" s="404"/>
      <c r="I5" s="404"/>
      <c r="J5" s="404"/>
      <c r="K5" s="404"/>
      <c r="L5" s="404"/>
      <c r="M5" s="405"/>
      <c r="N5" s="404"/>
      <c r="O5" s="405"/>
      <c r="P5" s="404"/>
      <c r="Q5" s="404"/>
      <c r="R5" s="404"/>
      <c r="S5" s="404"/>
      <c r="T5" s="404"/>
      <c r="U5" s="404"/>
      <c r="V5" s="404"/>
      <c r="W5" s="404"/>
    </row>
    <row r="6" spans="1:25" ht="13.5" customHeight="1">
      <c r="A6" s="776" t="s">
        <v>312</v>
      </c>
      <c r="B6" s="777"/>
      <c r="C6" s="782" t="s">
        <v>313</v>
      </c>
      <c r="D6" s="783"/>
      <c r="E6" s="782" t="s">
        <v>314</v>
      </c>
      <c r="F6" s="788"/>
      <c r="G6" s="783"/>
      <c r="H6" s="403"/>
      <c r="I6" s="403"/>
      <c r="J6" s="403"/>
      <c r="K6" s="403"/>
      <c r="L6" s="403"/>
      <c r="M6" s="406"/>
      <c r="N6" s="403"/>
      <c r="O6" s="789"/>
      <c r="P6" s="803" t="s">
        <v>315</v>
      </c>
      <c r="Q6" s="804"/>
      <c r="R6" s="407" t="s">
        <v>316</v>
      </c>
      <c r="S6" s="407" t="s">
        <v>316</v>
      </c>
      <c r="T6" s="407" t="s">
        <v>316</v>
      </c>
      <c r="U6" s="407" t="s">
        <v>316</v>
      </c>
      <c r="V6" s="407" t="s">
        <v>317</v>
      </c>
      <c r="W6" s="404" t="s">
        <v>318</v>
      </c>
    </row>
    <row r="7" spans="1:25" ht="13.5" customHeight="1">
      <c r="A7" s="778"/>
      <c r="B7" s="779"/>
      <c r="C7" s="784"/>
      <c r="D7" s="785"/>
      <c r="E7" s="784"/>
      <c r="F7" s="789"/>
      <c r="G7" s="785"/>
      <c r="H7" s="403"/>
      <c r="I7" s="403"/>
      <c r="J7" s="403"/>
      <c r="K7" s="403"/>
      <c r="L7" s="403"/>
      <c r="M7" s="406"/>
      <c r="N7" s="403"/>
      <c r="O7" s="789"/>
      <c r="P7" s="805"/>
      <c r="Q7" s="806"/>
      <c r="R7" s="408" t="s">
        <v>319</v>
      </c>
      <c r="S7" s="408" t="s">
        <v>320</v>
      </c>
      <c r="T7" s="408" t="s">
        <v>321</v>
      </c>
      <c r="U7" s="408" t="s">
        <v>322</v>
      </c>
      <c r="V7" s="408" t="s">
        <v>323</v>
      </c>
      <c r="W7" s="403"/>
    </row>
    <row r="8" spans="1:25" ht="13.5" customHeight="1">
      <c r="A8" s="780"/>
      <c r="B8" s="781"/>
      <c r="C8" s="786"/>
      <c r="D8" s="787"/>
      <c r="E8" s="786"/>
      <c r="F8" s="774"/>
      <c r="G8" s="787"/>
      <c r="H8" s="403"/>
      <c r="I8" s="403"/>
      <c r="J8" s="403"/>
      <c r="K8" s="403"/>
      <c r="L8" s="403"/>
      <c r="M8" s="406"/>
      <c r="N8" s="403"/>
      <c r="O8" s="405"/>
      <c r="P8" s="807"/>
      <c r="Q8" s="808"/>
      <c r="R8" s="790"/>
      <c r="S8" s="409"/>
      <c r="T8" s="409"/>
      <c r="U8" s="409"/>
      <c r="V8" s="409"/>
      <c r="W8" s="410" t="s">
        <v>324</v>
      </c>
    </row>
    <row r="9" spans="1:25" ht="17.45" customHeight="1">
      <c r="A9" s="793" t="s">
        <v>325</v>
      </c>
      <c r="B9" s="794"/>
      <c r="C9" s="797" t="s">
        <v>326</v>
      </c>
      <c r="D9" s="798"/>
      <c r="E9" s="797" t="s">
        <v>326</v>
      </c>
      <c r="F9" s="801"/>
      <c r="G9" s="798"/>
      <c r="H9" s="403"/>
      <c r="I9" s="403"/>
      <c r="J9" s="403"/>
      <c r="K9" s="403"/>
      <c r="L9" s="403"/>
      <c r="M9" s="406"/>
      <c r="N9" s="403"/>
      <c r="O9" s="405"/>
      <c r="P9" s="809"/>
      <c r="Q9" s="810"/>
      <c r="R9" s="791"/>
      <c r="S9" s="411"/>
      <c r="T9" s="411"/>
      <c r="U9" s="411"/>
      <c r="V9" s="411"/>
      <c r="W9" s="403"/>
    </row>
    <row r="10" spans="1:25" ht="17.45" customHeight="1">
      <c r="A10" s="795"/>
      <c r="B10" s="796"/>
      <c r="C10" s="799"/>
      <c r="D10" s="800"/>
      <c r="E10" s="799"/>
      <c r="F10" s="802"/>
      <c r="G10" s="800"/>
      <c r="H10" s="403"/>
      <c r="I10" s="403"/>
      <c r="J10" s="403"/>
      <c r="K10" s="403"/>
      <c r="L10" s="403"/>
      <c r="M10" s="406"/>
      <c r="N10" s="403"/>
      <c r="O10" s="405"/>
      <c r="P10" s="811"/>
      <c r="Q10" s="812"/>
      <c r="R10" s="792"/>
      <c r="S10" s="412"/>
      <c r="T10" s="412"/>
      <c r="U10" s="412"/>
      <c r="V10" s="412"/>
      <c r="W10" s="413"/>
    </row>
    <row r="11" spans="1:25" ht="33" customHeight="1">
      <c r="A11" s="414" t="s">
        <v>327</v>
      </c>
      <c r="B11" s="765" t="s">
        <v>328</v>
      </c>
      <c r="C11" s="766"/>
      <c r="D11" s="767"/>
      <c r="E11" s="768" t="s">
        <v>329</v>
      </c>
      <c r="F11" s="768"/>
      <c r="G11" s="769"/>
      <c r="H11" s="769"/>
      <c r="I11" s="770" t="s">
        <v>330</v>
      </c>
      <c r="J11" s="771"/>
      <c r="K11" s="771"/>
      <c r="L11" s="772"/>
      <c r="M11" s="765" t="s">
        <v>331</v>
      </c>
      <c r="N11" s="766"/>
      <c r="O11" s="767"/>
      <c r="P11" s="770" t="s">
        <v>332</v>
      </c>
      <c r="Q11" s="771"/>
      <c r="R11" s="771"/>
      <c r="S11" s="772"/>
      <c r="T11" s="765" t="s">
        <v>331</v>
      </c>
      <c r="U11" s="766"/>
      <c r="V11" s="767"/>
      <c r="W11" s="415" t="s">
        <v>333</v>
      </c>
    </row>
    <row r="12" spans="1:25" ht="33" customHeight="1">
      <c r="A12" s="813" t="e">
        <f>#REF!</f>
        <v>#REF!</v>
      </c>
      <c r="B12" s="815" t="s">
        <v>334</v>
      </c>
      <c r="C12" s="816"/>
      <c r="D12" s="817"/>
      <c r="E12" s="821"/>
      <c r="F12" s="822"/>
      <c r="G12" s="822"/>
      <c r="H12" s="823"/>
      <c r="I12" s="821"/>
      <c r="J12" s="822"/>
      <c r="K12" s="822"/>
      <c r="L12" s="823"/>
      <c r="M12" s="830"/>
      <c r="N12" s="788" t="s">
        <v>200</v>
      </c>
      <c r="O12" s="828"/>
      <c r="P12" s="821"/>
      <c r="Q12" s="822"/>
      <c r="R12" s="822"/>
      <c r="S12" s="823"/>
      <c r="T12" s="830"/>
      <c r="U12" s="788" t="s">
        <v>200</v>
      </c>
      <c r="V12" s="828"/>
      <c r="W12" s="416"/>
    </row>
    <row r="13" spans="1:25" ht="33" customHeight="1">
      <c r="A13" s="814"/>
      <c r="B13" s="818"/>
      <c r="C13" s="819"/>
      <c r="D13" s="820"/>
      <c r="E13" s="399"/>
      <c r="F13" s="417" t="s">
        <v>200</v>
      </c>
      <c r="G13" s="402"/>
      <c r="H13" s="418">
        <f>休日の振替・代休日指定簿!G13-休日の振替・代休日指定簿!E13-(O12-M12)</f>
        <v>0</v>
      </c>
      <c r="I13" s="399"/>
      <c r="J13" s="417" t="s">
        <v>200</v>
      </c>
      <c r="K13" s="402"/>
      <c r="L13" s="419">
        <f>K13-I13</f>
        <v>0</v>
      </c>
      <c r="M13" s="831"/>
      <c r="N13" s="774"/>
      <c r="O13" s="829"/>
      <c r="P13" s="399"/>
      <c r="Q13" s="417" t="s">
        <v>200</v>
      </c>
      <c r="R13" s="402"/>
      <c r="S13" s="418">
        <f>休日の振替・代休日指定簿!R13-休日の振替・代休日指定簿!P13-(V12-T12)</f>
        <v>0</v>
      </c>
      <c r="T13" s="831"/>
      <c r="U13" s="774"/>
      <c r="V13" s="829"/>
      <c r="W13" s="439"/>
      <c r="Y13" s="403"/>
    </row>
    <row r="14" spans="1:25" ht="33" customHeight="1">
      <c r="A14" s="832"/>
      <c r="B14" s="815"/>
      <c r="C14" s="816"/>
      <c r="D14" s="817"/>
      <c r="E14" s="821"/>
      <c r="F14" s="822"/>
      <c r="G14" s="822"/>
      <c r="H14" s="823"/>
      <c r="I14" s="821"/>
      <c r="J14" s="822"/>
      <c r="K14" s="822"/>
      <c r="L14" s="823"/>
      <c r="M14" s="830"/>
      <c r="N14" s="788" t="s">
        <v>200</v>
      </c>
      <c r="O14" s="828"/>
      <c r="P14" s="821"/>
      <c r="Q14" s="822"/>
      <c r="R14" s="822"/>
      <c r="S14" s="823"/>
      <c r="T14" s="830"/>
      <c r="U14" s="788" t="s">
        <v>200</v>
      </c>
      <c r="V14" s="828"/>
      <c r="W14" s="416"/>
      <c r="Y14" s="403"/>
    </row>
    <row r="15" spans="1:25" ht="33" customHeight="1">
      <c r="A15" s="833"/>
      <c r="B15" s="818"/>
      <c r="C15" s="819"/>
      <c r="D15" s="820"/>
      <c r="E15" s="399"/>
      <c r="F15" s="417" t="s">
        <v>200</v>
      </c>
      <c r="G15" s="402"/>
      <c r="H15" s="418">
        <f>休日の振替・代休日指定簿!G15-休日の振替・代休日指定簿!E15-(O14-M14)</f>
        <v>0</v>
      </c>
      <c r="I15" s="399"/>
      <c r="J15" s="417" t="s">
        <v>200</v>
      </c>
      <c r="K15" s="402"/>
      <c r="L15" s="419">
        <f>K15-I15</f>
        <v>0</v>
      </c>
      <c r="M15" s="831"/>
      <c r="N15" s="774"/>
      <c r="O15" s="829"/>
      <c r="P15" s="399"/>
      <c r="Q15" s="417" t="s">
        <v>200</v>
      </c>
      <c r="R15" s="402"/>
      <c r="S15" s="418">
        <f>休日の振替・代休日指定簿!R15-休日の振替・代休日指定簿!P15-(V14-T14)</f>
        <v>0</v>
      </c>
      <c r="T15" s="831"/>
      <c r="U15" s="774"/>
      <c r="V15" s="829"/>
      <c r="W15" s="439"/>
    </row>
    <row r="16" spans="1:25" ht="33" customHeight="1">
      <c r="A16" s="832"/>
      <c r="B16" s="815"/>
      <c r="C16" s="816"/>
      <c r="D16" s="817"/>
      <c r="E16" s="821"/>
      <c r="F16" s="822"/>
      <c r="G16" s="822"/>
      <c r="H16" s="823"/>
      <c r="I16" s="821"/>
      <c r="J16" s="822"/>
      <c r="K16" s="822"/>
      <c r="L16" s="823"/>
      <c r="M16" s="830"/>
      <c r="N16" s="788" t="s">
        <v>200</v>
      </c>
      <c r="O16" s="828"/>
      <c r="P16" s="821"/>
      <c r="Q16" s="822"/>
      <c r="R16" s="822"/>
      <c r="S16" s="823"/>
      <c r="T16" s="830"/>
      <c r="U16" s="788" t="s">
        <v>200</v>
      </c>
      <c r="V16" s="828"/>
      <c r="W16" s="416"/>
    </row>
    <row r="17" spans="1:23" ht="33" customHeight="1">
      <c r="A17" s="833"/>
      <c r="B17" s="818"/>
      <c r="C17" s="819"/>
      <c r="D17" s="820"/>
      <c r="E17" s="399"/>
      <c r="F17" s="417" t="s">
        <v>200</v>
      </c>
      <c r="G17" s="402"/>
      <c r="H17" s="418">
        <f>休日の振替・代休日指定簿!G17-休日の振替・代休日指定簿!E17-(O16-M16)</f>
        <v>0</v>
      </c>
      <c r="I17" s="399"/>
      <c r="J17" s="417" t="s">
        <v>200</v>
      </c>
      <c r="K17" s="402"/>
      <c r="L17" s="419">
        <f>K17-I17</f>
        <v>0</v>
      </c>
      <c r="M17" s="831"/>
      <c r="N17" s="774"/>
      <c r="O17" s="829"/>
      <c r="P17" s="400"/>
      <c r="Q17" s="417" t="s">
        <v>200</v>
      </c>
      <c r="R17" s="401"/>
      <c r="S17" s="418">
        <f>休日の振替・代休日指定簿!R17-休日の振替・代休日指定簿!P17-(V16-T16)</f>
        <v>0</v>
      </c>
      <c r="T17" s="831"/>
      <c r="U17" s="774"/>
      <c r="V17" s="829"/>
      <c r="W17" s="439"/>
    </row>
    <row r="18" spans="1:23" ht="33" customHeight="1">
      <c r="A18" s="826"/>
      <c r="B18" s="815"/>
      <c r="C18" s="816"/>
      <c r="D18" s="817"/>
      <c r="E18" s="821"/>
      <c r="F18" s="822"/>
      <c r="G18" s="822"/>
      <c r="H18" s="823"/>
      <c r="I18" s="821"/>
      <c r="J18" s="822"/>
      <c r="K18" s="822"/>
      <c r="L18" s="823"/>
      <c r="M18" s="830"/>
      <c r="N18" s="788" t="s">
        <v>200</v>
      </c>
      <c r="O18" s="828"/>
      <c r="P18" s="821"/>
      <c r="Q18" s="822"/>
      <c r="R18" s="822"/>
      <c r="S18" s="823"/>
      <c r="T18" s="830"/>
      <c r="U18" s="788" t="s">
        <v>200</v>
      </c>
      <c r="V18" s="828"/>
      <c r="W18" s="420"/>
    </row>
    <row r="19" spans="1:23" ht="33" customHeight="1">
      <c r="A19" s="827"/>
      <c r="B19" s="818"/>
      <c r="C19" s="819"/>
      <c r="D19" s="820"/>
      <c r="E19" s="399"/>
      <c r="F19" s="417" t="s">
        <v>200</v>
      </c>
      <c r="G19" s="402"/>
      <c r="H19" s="418">
        <f>休日の振替・代休日指定簿!G19-休日の振替・代休日指定簿!E19-(O18-M18)</f>
        <v>0</v>
      </c>
      <c r="I19" s="399"/>
      <c r="J19" s="417" t="s">
        <v>200</v>
      </c>
      <c r="K19" s="402"/>
      <c r="L19" s="419">
        <f>K19-I19</f>
        <v>0</v>
      </c>
      <c r="M19" s="831"/>
      <c r="N19" s="774"/>
      <c r="O19" s="829"/>
      <c r="P19" s="399"/>
      <c r="Q19" s="417" t="s">
        <v>200</v>
      </c>
      <c r="R19" s="402"/>
      <c r="S19" s="418">
        <f>休日の振替・代休日指定簿!R19-休日の振替・代休日指定簿!P19-(V18-T18)</f>
        <v>0</v>
      </c>
      <c r="T19" s="831"/>
      <c r="U19" s="774"/>
      <c r="V19" s="829"/>
      <c r="W19" s="439"/>
    </row>
    <row r="20" spans="1:23" ht="33" customHeight="1">
      <c r="A20" s="826"/>
      <c r="B20" s="815"/>
      <c r="C20" s="816"/>
      <c r="D20" s="817"/>
      <c r="E20" s="821"/>
      <c r="F20" s="822"/>
      <c r="G20" s="822"/>
      <c r="H20" s="823"/>
      <c r="I20" s="821"/>
      <c r="J20" s="822"/>
      <c r="K20" s="822"/>
      <c r="L20" s="823"/>
      <c r="M20" s="830"/>
      <c r="N20" s="788" t="s">
        <v>200</v>
      </c>
      <c r="O20" s="828"/>
      <c r="P20" s="821"/>
      <c r="Q20" s="822"/>
      <c r="R20" s="822"/>
      <c r="S20" s="823"/>
      <c r="T20" s="830"/>
      <c r="U20" s="788" t="s">
        <v>200</v>
      </c>
      <c r="V20" s="828"/>
      <c r="W20" s="420"/>
    </row>
    <row r="21" spans="1:23" ht="33" customHeight="1">
      <c r="A21" s="827"/>
      <c r="B21" s="818"/>
      <c r="C21" s="819"/>
      <c r="D21" s="820"/>
      <c r="E21" s="399"/>
      <c r="F21" s="417" t="s">
        <v>200</v>
      </c>
      <c r="G21" s="402"/>
      <c r="H21" s="418">
        <f>休日の振替・代休日指定簿!G21-休日の振替・代休日指定簿!E21-(O20-M20)</f>
        <v>0</v>
      </c>
      <c r="I21" s="399"/>
      <c r="J21" s="417" t="s">
        <v>200</v>
      </c>
      <c r="K21" s="402"/>
      <c r="L21" s="419">
        <f>K21-I21</f>
        <v>0</v>
      </c>
      <c r="M21" s="831"/>
      <c r="N21" s="774"/>
      <c r="O21" s="829"/>
      <c r="P21" s="399"/>
      <c r="Q21" s="417" t="s">
        <v>200</v>
      </c>
      <c r="R21" s="402"/>
      <c r="S21" s="418">
        <f>休日の振替・代休日指定簿!R21-休日の振替・代休日指定簿!P21-(V20-T20)</f>
        <v>0</v>
      </c>
      <c r="T21" s="831"/>
      <c r="U21" s="774"/>
      <c r="V21" s="829"/>
      <c r="W21" s="439"/>
    </row>
    <row r="22" spans="1:23" ht="33" customHeight="1">
      <c r="A22" s="826"/>
      <c r="B22" s="815"/>
      <c r="C22" s="816"/>
      <c r="D22" s="817"/>
      <c r="E22" s="821"/>
      <c r="F22" s="822"/>
      <c r="G22" s="822"/>
      <c r="H22" s="823"/>
      <c r="I22" s="821"/>
      <c r="J22" s="822"/>
      <c r="K22" s="822"/>
      <c r="L22" s="823"/>
      <c r="M22" s="830"/>
      <c r="N22" s="788" t="s">
        <v>200</v>
      </c>
      <c r="O22" s="828"/>
      <c r="P22" s="821"/>
      <c r="Q22" s="822"/>
      <c r="R22" s="822"/>
      <c r="S22" s="823"/>
      <c r="T22" s="830"/>
      <c r="U22" s="788" t="s">
        <v>200</v>
      </c>
      <c r="V22" s="828"/>
      <c r="W22" s="420"/>
    </row>
    <row r="23" spans="1:23" ht="33" customHeight="1">
      <c r="A23" s="827"/>
      <c r="B23" s="818"/>
      <c r="C23" s="819"/>
      <c r="D23" s="820"/>
      <c r="E23" s="400"/>
      <c r="F23" s="417" t="s">
        <v>200</v>
      </c>
      <c r="G23" s="401"/>
      <c r="H23" s="418">
        <f>休日の振替・代休日指定簿!G23-休日の振替・代休日指定簿!E23-(O22-M22)</f>
        <v>0</v>
      </c>
      <c r="I23" s="400"/>
      <c r="J23" s="417" t="s">
        <v>200</v>
      </c>
      <c r="K23" s="401"/>
      <c r="L23" s="419">
        <f>K23-I23</f>
        <v>0</v>
      </c>
      <c r="M23" s="831"/>
      <c r="N23" s="774"/>
      <c r="O23" s="829"/>
      <c r="P23" s="400"/>
      <c r="Q23" s="417" t="s">
        <v>200</v>
      </c>
      <c r="R23" s="401"/>
      <c r="S23" s="418">
        <f>休日の振替・代休日指定簿!R23-休日の振替・代休日指定簿!P23-(V22-T22)</f>
        <v>0</v>
      </c>
      <c r="T23" s="831"/>
      <c r="U23" s="774"/>
      <c r="V23" s="829"/>
      <c r="W23" s="440"/>
    </row>
    <row r="24" spans="1:23" s="403" customFormat="1" ht="45" customHeight="1">
      <c r="A24" s="824" t="s">
        <v>335</v>
      </c>
      <c r="B24" s="825"/>
      <c r="C24" s="825"/>
      <c r="D24" s="825"/>
      <c r="E24" s="825"/>
      <c r="F24" s="825"/>
      <c r="G24" s="825"/>
      <c r="H24" s="825"/>
      <c r="I24" s="825"/>
      <c r="J24" s="825"/>
      <c r="K24" s="825"/>
      <c r="L24" s="825"/>
      <c r="M24" s="825"/>
      <c r="N24" s="825"/>
      <c r="O24" s="825"/>
      <c r="P24" s="825"/>
      <c r="Q24" s="825"/>
      <c r="R24" s="825"/>
      <c r="S24" s="825"/>
      <c r="T24" s="825"/>
      <c r="U24" s="441"/>
    </row>
  </sheetData>
  <sheetProtection algorithmName="SHA-512" hashValue="1tSIHlT21+I9gePXWYar5ga/nIt/VrvP/ZGWuyp6pHjMKP0GFnhocUp0xxgItZ9KX1rCqChiuUkYEZ2z1VjZaQ==" saltValue="J4hNUqR5uwFMfmECwMs+Tg==" spinCount="100000" sheet="1" objects="1" scenarios="1"/>
  <mergeCells count="85">
    <mergeCell ref="U20:U21"/>
    <mergeCell ref="V20:V21"/>
    <mergeCell ref="U18:U19"/>
    <mergeCell ref="P20:S20"/>
    <mergeCell ref="M20:M21"/>
    <mergeCell ref="O20:O21"/>
    <mergeCell ref="N20:N21"/>
    <mergeCell ref="T20:T21"/>
    <mergeCell ref="M22:M23"/>
    <mergeCell ref="N22:N23"/>
    <mergeCell ref="T22:T23"/>
    <mergeCell ref="U22:U23"/>
    <mergeCell ref="V22:V23"/>
    <mergeCell ref="V16:V17"/>
    <mergeCell ref="A18:A19"/>
    <mergeCell ref="B18:D19"/>
    <mergeCell ref="E18:H18"/>
    <mergeCell ref="I18:L18"/>
    <mergeCell ref="P16:S16"/>
    <mergeCell ref="M16:M17"/>
    <mergeCell ref="O16:O17"/>
    <mergeCell ref="N16:N17"/>
    <mergeCell ref="T16:T17"/>
    <mergeCell ref="V18:V19"/>
    <mergeCell ref="P18:S18"/>
    <mergeCell ref="O18:O19"/>
    <mergeCell ref="M18:M19"/>
    <mergeCell ref="N18:N19"/>
    <mergeCell ref="T18:T19"/>
    <mergeCell ref="U14:U15"/>
    <mergeCell ref="V14:V15"/>
    <mergeCell ref="A16:A17"/>
    <mergeCell ref="B16:D17"/>
    <mergeCell ref="E16:H16"/>
    <mergeCell ref="I16:L16"/>
    <mergeCell ref="A14:A15"/>
    <mergeCell ref="B14:D15"/>
    <mergeCell ref="E14:H14"/>
    <mergeCell ref="I14:L14"/>
    <mergeCell ref="P14:S14"/>
    <mergeCell ref="M14:M15"/>
    <mergeCell ref="O14:O15"/>
    <mergeCell ref="N14:N15"/>
    <mergeCell ref="T14:T15"/>
    <mergeCell ref="U16:U17"/>
    <mergeCell ref="T11:V11"/>
    <mergeCell ref="M12:M13"/>
    <mergeCell ref="O12:O13"/>
    <mergeCell ref="N12:N13"/>
    <mergeCell ref="T12:T13"/>
    <mergeCell ref="U12:U13"/>
    <mergeCell ref="V12:V13"/>
    <mergeCell ref="M11:O11"/>
    <mergeCell ref="A12:A13"/>
    <mergeCell ref="B12:D13"/>
    <mergeCell ref="E12:H12"/>
    <mergeCell ref="I12:L12"/>
    <mergeCell ref="A24:T24"/>
    <mergeCell ref="P12:S12"/>
    <mergeCell ref="A20:A21"/>
    <mergeCell ref="B20:D21"/>
    <mergeCell ref="E20:H20"/>
    <mergeCell ref="I20:L20"/>
    <mergeCell ref="P22:S22"/>
    <mergeCell ref="A22:A23"/>
    <mergeCell ref="B22:D23"/>
    <mergeCell ref="E22:H22"/>
    <mergeCell ref="I22:L22"/>
    <mergeCell ref="O22:O23"/>
    <mergeCell ref="B11:D11"/>
    <mergeCell ref="E11:H11"/>
    <mergeCell ref="I11:L11"/>
    <mergeCell ref="A2:W2"/>
    <mergeCell ref="S3:W3"/>
    <mergeCell ref="A6:B8"/>
    <mergeCell ref="C6:D8"/>
    <mergeCell ref="E6:G8"/>
    <mergeCell ref="O6:O7"/>
    <mergeCell ref="R8:R10"/>
    <mergeCell ref="A9:B10"/>
    <mergeCell ref="C9:D10"/>
    <mergeCell ref="E9:G10"/>
    <mergeCell ref="P6:Q7"/>
    <mergeCell ref="P8:Q10"/>
    <mergeCell ref="P11:S11"/>
  </mergeCells>
  <phoneticPr fontId="1"/>
  <conditionalFormatting sqref="E12:H12 P12:S12 B12:D13 M12:M13 O12:O13 T12:T13 V12:V13 E13 G13 P13 R13">
    <cfRule type="containsBlanks" dxfId="1" priority="30">
      <formula>LEN(TRIM(B12))=0</formula>
    </cfRule>
  </conditionalFormatting>
  <conditionalFormatting sqref="W13">
    <cfRule type="containsBlanks" dxfId="0" priority="1">
      <formula>LEN(TRIM(W13))=0</formula>
    </cfRule>
  </conditionalFormatting>
  <dataValidations count="3">
    <dataValidation type="date" imeMode="halfAlpha" allowBlank="1" showInputMessage="1" showErrorMessage="1" sqref="E12:L12 P12:S12 P22:S22 P14:S14 E20:L20 P16:S16 E22:L22 P18:S18 E16:L16 P20:S20 E18:L18 E14:L14" xr:uid="{00000000-0002-0000-0800-000000000000}">
      <formula1>1</formula1>
      <formula2>365609</formula2>
    </dataValidation>
    <dataValidation type="time" imeMode="halfAlpha" allowBlank="1" showInputMessage="1" showErrorMessage="1" sqref="E13 G13 I13 K13 P13 R13 R15 P15 K15 I15 E15 G15 E17 G17 I17 K17 P17 R17 R19 P19 K19 I19 G19 E19 E21 G21 I21 K21 P21 R21 V12:V23 T12:T23 R23 P23 O12:O23 M12:M23 K23 I23 G23 E23" xr:uid="{00000000-0002-0000-0800-000001000000}">
      <formula1>0</formula1>
      <formula2>0.999305555555556</formula2>
    </dataValidation>
    <dataValidation type="list" allowBlank="1" showInputMessage="1" showErrorMessage="1" sqref="W13 W17 W21 W19 W23 W15" xr:uid="{00000000-0002-0000-0800-000002000000}">
      <formula1>"メール,口頭"</formula1>
    </dataValidation>
  </dataValidations>
  <pageMargins left="0.70866141732283472" right="0.70866141732283472" top="0.74803149606299213" bottom="0.74803149606299213" header="0.31496062992125984" footer="0.31496062992125984"/>
  <pageSetup paperSize="9" scale="66"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22</xdr:col>
                    <xdr:colOff>19050</xdr:colOff>
                    <xdr:row>11</xdr:row>
                    <xdr:rowOff>9525</xdr:rowOff>
                  </from>
                  <to>
                    <xdr:col>22</xdr:col>
                    <xdr:colOff>219075</xdr:colOff>
                    <xdr:row>11</xdr:row>
                    <xdr:rowOff>238125</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22</xdr:col>
                    <xdr:colOff>19050</xdr:colOff>
                    <xdr:row>13</xdr:row>
                    <xdr:rowOff>9525</xdr:rowOff>
                  </from>
                  <to>
                    <xdr:col>22</xdr:col>
                    <xdr:colOff>209550</xdr:colOff>
                    <xdr:row>13</xdr:row>
                    <xdr:rowOff>209550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22</xdr:col>
                    <xdr:colOff>19050</xdr:colOff>
                    <xdr:row>15</xdr:row>
                    <xdr:rowOff>9525</xdr:rowOff>
                  </from>
                  <to>
                    <xdr:col>22</xdr:col>
                    <xdr:colOff>209550</xdr:colOff>
                    <xdr:row>15</xdr:row>
                    <xdr:rowOff>209550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22</xdr:col>
                    <xdr:colOff>19050</xdr:colOff>
                    <xdr:row>17</xdr:row>
                    <xdr:rowOff>9525</xdr:rowOff>
                  </from>
                  <to>
                    <xdr:col>22</xdr:col>
                    <xdr:colOff>209550</xdr:colOff>
                    <xdr:row>17</xdr:row>
                    <xdr:rowOff>209550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22</xdr:col>
                    <xdr:colOff>19050</xdr:colOff>
                    <xdr:row>19</xdr:row>
                    <xdr:rowOff>9525</xdr:rowOff>
                  </from>
                  <to>
                    <xdr:col>22</xdr:col>
                    <xdr:colOff>209550</xdr:colOff>
                    <xdr:row>19</xdr:row>
                    <xdr:rowOff>209550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22</xdr:col>
                    <xdr:colOff>19050</xdr:colOff>
                    <xdr:row>21</xdr:row>
                    <xdr:rowOff>9525</xdr:rowOff>
                  </from>
                  <to>
                    <xdr:col>22</xdr:col>
                    <xdr:colOff>209550</xdr:colOff>
                    <xdr:row>21</xdr:row>
                    <xdr:rowOff>209550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22</xdr:col>
                    <xdr:colOff>19050</xdr:colOff>
                    <xdr:row>15</xdr:row>
                    <xdr:rowOff>9525</xdr:rowOff>
                  </from>
                  <to>
                    <xdr:col>22</xdr:col>
                    <xdr:colOff>219075</xdr:colOff>
                    <xdr:row>15</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150"/>
  <sheetViews>
    <sheetView view="pageBreakPreview" zoomScaleNormal="100" zoomScaleSheetLayoutView="100" workbookViewId="0">
      <selection activeCell="I11" sqref="I11:L11"/>
    </sheetView>
  </sheetViews>
  <sheetFormatPr defaultRowHeight="13.5"/>
  <cols>
    <col min="1" max="1" width="20.375" bestFit="1" customWidth="1"/>
    <col min="2" max="5" width="18" customWidth="1"/>
    <col min="6" max="6" width="21.625" bestFit="1" customWidth="1"/>
    <col min="8" max="8" width="2.25" customWidth="1"/>
    <col min="9" max="13" width="12.625" customWidth="1"/>
  </cols>
  <sheetData>
    <row r="1" spans="1:30">
      <c r="A1" s="1" t="s">
        <v>336</v>
      </c>
      <c r="B1" s="7"/>
      <c r="C1" s="7"/>
      <c r="D1" s="7"/>
      <c r="E1" s="56" t="s">
        <v>254</v>
      </c>
      <c r="F1" s="834" t="str">
        <f>CONCATENATE('旅行命令(依頼)伺'!C1,'旅行命令(依頼)伺'!D1)</f>
        <v>2025-350000-</v>
      </c>
      <c r="G1" s="834"/>
      <c r="H1" s="7"/>
      <c r="I1" s="7"/>
      <c r="J1" s="7"/>
      <c r="K1" s="7"/>
      <c r="L1" s="7"/>
      <c r="M1" s="7"/>
      <c r="N1" s="7"/>
      <c r="O1" s="7"/>
      <c r="P1" s="7"/>
      <c r="Q1" s="7"/>
      <c r="R1" s="7"/>
      <c r="S1" s="7"/>
      <c r="T1" s="7"/>
      <c r="U1" s="7"/>
      <c r="V1" s="7"/>
      <c r="W1" s="7"/>
      <c r="X1" s="7"/>
      <c r="Y1" s="7"/>
      <c r="Z1" s="7"/>
      <c r="AA1" s="7"/>
      <c r="AB1" s="7"/>
      <c r="AC1" s="7"/>
      <c r="AD1" s="7"/>
    </row>
    <row r="2" spans="1:30">
      <c r="A2" s="1"/>
      <c r="B2" s="7"/>
      <c r="C2" s="7"/>
      <c r="D2" s="7"/>
      <c r="E2" s="56" t="s">
        <v>337</v>
      </c>
      <c r="F2" s="272"/>
      <c r="G2" s="163"/>
      <c r="H2" s="7"/>
      <c r="I2" s="7"/>
      <c r="J2" s="7"/>
      <c r="K2" s="7"/>
      <c r="L2" s="7"/>
      <c r="M2" s="7"/>
      <c r="N2" s="7"/>
      <c r="O2" s="7"/>
      <c r="P2" s="7"/>
      <c r="Q2" s="7"/>
      <c r="R2" s="7"/>
      <c r="S2" s="7"/>
      <c r="T2" s="7"/>
      <c r="U2" s="7"/>
      <c r="V2" s="7"/>
      <c r="W2" s="7"/>
      <c r="X2" s="7"/>
      <c r="Y2" s="7"/>
      <c r="Z2" s="7"/>
      <c r="AA2" s="7"/>
      <c r="AB2" s="7"/>
      <c r="AC2" s="7"/>
      <c r="AD2" s="7"/>
    </row>
    <row r="3" spans="1:30" ht="17.25">
      <c r="A3" s="32" t="s">
        <v>338</v>
      </c>
      <c r="B3" s="264" t="s">
        <v>339</v>
      </c>
      <c r="C3" s="33" t="s">
        <v>340</v>
      </c>
      <c r="D3" s="7"/>
      <c r="E3" s="7"/>
      <c r="F3" s="7"/>
      <c r="G3" s="7"/>
      <c r="H3" s="7"/>
      <c r="I3" s="7" t="s">
        <v>341</v>
      </c>
      <c r="J3" s="7"/>
      <c r="K3" s="7"/>
      <c r="L3" s="7"/>
      <c r="M3" s="7"/>
      <c r="N3" s="7"/>
      <c r="O3" s="7"/>
      <c r="P3" s="7"/>
      <c r="Q3" s="7"/>
      <c r="R3" s="7"/>
    </row>
    <row r="4" spans="1:30" ht="17.25">
      <c r="A4" s="32"/>
      <c r="B4" s="2"/>
      <c r="C4" s="33"/>
      <c r="D4" s="7"/>
      <c r="E4" s="7"/>
      <c r="F4" s="7"/>
      <c r="G4" s="7"/>
      <c r="H4" s="7"/>
      <c r="I4" s="7" t="s">
        <v>339</v>
      </c>
      <c r="J4" s="7"/>
      <c r="K4" s="7"/>
      <c r="L4" s="7"/>
      <c r="M4" s="7"/>
      <c r="N4" s="7"/>
      <c r="O4" s="7"/>
      <c r="P4" s="7"/>
      <c r="Q4" s="7"/>
      <c r="R4" s="7"/>
    </row>
    <row r="5" spans="1:30">
      <c r="A5" s="30" t="s">
        <v>342</v>
      </c>
      <c r="B5" s="35" t="s">
        <v>343</v>
      </c>
      <c r="C5" s="36"/>
      <c r="D5" s="30" t="s">
        <v>344</v>
      </c>
    </row>
    <row r="6" spans="1:30">
      <c r="A6" s="284" t="e">
        <f>#REF!</f>
        <v>#REF!</v>
      </c>
      <c r="B6" s="850" t="e">
        <f>#REF!</f>
        <v>#REF!</v>
      </c>
      <c r="C6" s="851"/>
      <c r="D6" s="854" t="e">
        <f>#REF!</f>
        <v>#REF!</v>
      </c>
    </row>
    <row r="7" spans="1:30">
      <c r="A7" s="285" t="e">
        <f>#REF!</f>
        <v>#REF!</v>
      </c>
      <c r="B7" s="852"/>
      <c r="C7" s="853"/>
      <c r="D7" s="855"/>
    </row>
    <row r="8" spans="1:30">
      <c r="A8" s="35" t="s">
        <v>345</v>
      </c>
      <c r="B8" s="35" t="s">
        <v>346</v>
      </c>
      <c r="C8" s="35" t="s">
        <v>347</v>
      </c>
      <c r="D8" s="30" t="s">
        <v>348</v>
      </c>
    </row>
    <row r="9" spans="1:30">
      <c r="A9" s="170"/>
      <c r="B9" s="171" t="e">
        <f>E397</f>
        <v>#REF!</v>
      </c>
      <c r="C9" s="172" t="str">
        <f>IF(A9="","",IF(B9&gt;A9,B9-A9,""))</f>
        <v/>
      </c>
      <c r="D9" s="170" t="str">
        <f>IF(A9="","",IF(B9&lt;A9,A9-B9,""))</f>
        <v/>
      </c>
    </row>
    <row r="10" spans="1:30" ht="36" customHeight="1">
      <c r="A10" s="173" t="s">
        <v>349</v>
      </c>
      <c r="B10" s="847" t="e">
        <f>CONCATENATE(#REF!,"（",#REF!,"）",#REF!,IF(#REF!="","",CONCATENATE(#REF!,"（",#REF!,"）",#REF!)),IF(#REF!="","",CONCATENATE(#REF!,"（",#REF!,"）",IF(#REF!="","","　他"))))</f>
        <v>#REF!</v>
      </c>
      <c r="C10" s="848"/>
      <c r="D10" s="849"/>
    </row>
    <row r="11" spans="1:30">
      <c r="A11" t="s">
        <v>350</v>
      </c>
      <c r="B11" s="88">
        <v>2</v>
      </c>
      <c r="C11" t="s">
        <v>351</v>
      </c>
      <c r="J11">
        <v>1</v>
      </c>
      <c r="K11" t="s">
        <v>352</v>
      </c>
    </row>
    <row r="12" spans="1:30" ht="14.25" thickBot="1">
      <c r="A12" t="s">
        <v>178</v>
      </c>
      <c r="B12" s="169" t="e">
        <f>#REF!</f>
        <v>#REF!</v>
      </c>
      <c r="C12" t="s">
        <v>200</v>
      </c>
      <c r="D12" s="169" t="e">
        <f>#REF!</f>
        <v>#REF!</v>
      </c>
      <c r="E12" t="s">
        <v>353</v>
      </c>
      <c r="F12" s="88">
        <v>0</v>
      </c>
      <c r="G12" t="s">
        <v>354</v>
      </c>
      <c r="J12">
        <v>2</v>
      </c>
      <c r="K12" t="s">
        <v>355</v>
      </c>
    </row>
    <row r="13" spans="1:30">
      <c r="A13" s="22"/>
      <c r="B13" s="23" t="s">
        <v>356</v>
      </c>
      <c r="C13" s="23" t="s">
        <v>357</v>
      </c>
      <c r="D13" s="23" t="s">
        <v>358</v>
      </c>
      <c r="E13" s="23" t="s">
        <v>359</v>
      </c>
      <c r="F13" s="24" t="s">
        <v>14</v>
      </c>
    </row>
    <row r="14" spans="1:30">
      <c r="A14" s="25" t="s">
        <v>360</v>
      </c>
      <c r="B14" s="21" t="e">
        <f>D12-B12+1-F12</f>
        <v>#REF!</v>
      </c>
      <c r="C14" s="28">
        <f>IF($B$11=1,別表２!$D$2,別表２!$D$4)</f>
        <v>1300</v>
      </c>
      <c r="D14" s="28" t="s">
        <v>361</v>
      </c>
      <c r="E14" s="28" t="e">
        <f>B14*C14</f>
        <v>#REF!</v>
      </c>
      <c r="F14" s="89"/>
    </row>
    <row r="15" spans="1:30">
      <c r="A15" s="25" t="s">
        <v>362</v>
      </c>
      <c r="B15" s="21" t="e">
        <f>IF(D12=B12,0,D12-B12)</f>
        <v>#REF!</v>
      </c>
      <c r="C15" s="28">
        <f>IF(B11=1,別表２!C2,別表２!C4)</f>
        <v>8260</v>
      </c>
      <c r="D15" s="28" t="str">
        <f>E772</f>
        <v/>
      </c>
      <c r="E15" s="28" t="e">
        <f>IF(D15="",B15*C15,E772)+IF(D15="",0,C15*(B15-D772))</f>
        <v>#REF!</v>
      </c>
      <c r="F15" s="89"/>
    </row>
    <row r="16" spans="1:30">
      <c r="A16" s="25" t="s">
        <v>363</v>
      </c>
      <c r="B16" s="21" t="e">
        <f>B15</f>
        <v>#REF!</v>
      </c>
      <c r="C16" s="28">
        <f>IF($B$11=1,別表２!$D$2,別表２!$D$4)</f>
        <v>1300</v>
      </c>
      <c r="D16" s="28" t="s">
        <v>361</v>
      </c>
      <c r="E16" s="28" t="e">
        <f>B16*C16</f>
        <v>#REF!</v>
      </c>
      <c r="F16" s="89"/>
    </row>
    <row r="17" spans="1:14">
      <c r="A17" s="25" t="s">
        <v>364</v>
      </c>
      <c r="B17" s="21" t="e">
        <f>B15</f>
        <v>#REF!</v>
      </c>
      <c r="C17" s="28">
        <f>IF($B$11=1,別表２!$D$2,別表２!$D$4)</f>
        <v>1300</v>
      </c>
      <c r="D17" s="28" t="s">
        <v>361</v>
      </c>
      <c r="E17" s="28" t="e">
        <f>B17*C17</f>
        <v>#REF!</v>
      </c>
      <c r="F17" s="89"/>
    </row>
    <row r="18" spans="1:14">
      <c r="A18" s="25" t="s">
        <v>365</v>
      </c>
      <c r="B18" s="21" t="e">
        <f>B15</f>
        <v>#REF!</v>
      </c>
      <c r="C18" s="28">
        <f>IF($B$11=1,別表２!E2,別表２!E4)</f>
        <v>940</v>
      </c>
      <c r="D18" s="28" t="str">
        <f>E1141</f>
        <v/>
      </c>
      <c r="E18" s="28" t="e">
        <f>IF(D18="",B18*C18,E1141)+IF(D18="",0,C18*(B18-D1141))</f>
        <v>#REF!</v>
      </c>
      <c r="F18" s="89"/>
    </row>
    <row r="19" spans="1:14" ht="14.25" thickBot="1">
      <c r="A19" s="43" t="s">
        <v>366</v>
      </c>
      <c r="B19" s="39"/>
      <c r="C19" s="47"/>
      <c r="D19" s="47"/>
      <c r="E19" s="47" t="e">
        <f>SUM(E14:E18)</f>
        <v>#REF!</v>
      </c>
      <c r="F19" s="148"/>
    </row>
    <row r="20" spans="1:14" ht="14.25" thickTop="1">
      <c r="A20" s="157"/>
      <c r="B20" s="153" t="s">
        <v>367</v>
      </c>
      <c r="C20" s="154" t="s">
        <v>368</v>
      </c>
      <c r="D20" s="161" t="s">
        <v>369</v>
      </c>
      <c r="E20" s="154"/>
      <c r="F20" s="158"/>
      <c r="I20" s="21" t="s">
        <v>370</v>
      </c>
      <c r="J20" s="21" t="s">
        <v>371</v>
      </c>
      <c r="K20" s="21" t="s">
        <v>365</v>
      </c>
      <c r="L20" s="21" t="s">
        <v>372</v>
      </c>
      <c r="M20" s="21" t="s">
        <v>373</v>
      </c>
    </row>
    <row r="21" spans="1:14">
      <c r="A21" s="72" t="s">
        <v>374</v>
      </c>
      <c r="B21" s="300" t="e">
        <f>B12</f>
        <v>#REF!</v>
      </c>
      <c r="C21" s="91"/>
      <c r="D21" s="91"/>
      <c r="E21" s="28">
        <f>SUM(C21:D21)</f>
        <v>0</v>
      </c>
      <c r="F21" s="89"/>
      <c r="I21" s="273" t="e">
        <f t="shared" ref="I21:I84" si="0">IF($B$15&gt;=N21,IF($D406="",$C$15,IF($D406&lt;=22000,$D406,22000)),"")</f>
        <v>#REF!</v>
      </c>
      <c r="J21" s="273" t="e">
        <f>IF($B$15&gt;=N21,$C$16+$C$17,"")</f>
        <v>#REF!</v>
      </c>
      <c r="K21" s="273" t="e">
        <f t="shared" ref="K21:K84" si="1">IF($B$15&gt;=N21,IF($D775="",$C$18,$D775),"")</f>
        <v>#REF!</v>
      </c>
      <c r="L21" s="273" t="e">
        <f>IF($B$14&gt;=N21,$C$14,"")</f>
        <v>#REF!</v>
      </c>
      <c r="M21" s="273" t="e">
        <f>SUM(I21:L21)</f>
        <v>#REF!</v>
      </c>
      <c r="N21">
        <v>1</v>
      </c>
    </row>
    <row r="22" spans="1:14">
      <c r="A22" s="72" t="s">
        <v>375</v>
      </c>
      <c r="B22" s="92"/>
      <c r="C22" s="91"/>
      <c r="D22" s="91"/>
      <c r="E22" s="28">
        <f t="shared" ref="E22:E78" si="2">SUM(C22:D22)</f>
        <v>0</v>
      </c>
      <c r="F22" s="89"/>
      <c r="I22" s="273" t="e">
        <f t="shared" si="0"/>
        <v>#REF!</v>
      </c>
      <c r="J22" s="273" t="e">
        <f t="shared" ref="J22" si="3">IF($B$15&gt;=N22,$C$16+$C$17,"")</f>
        <v>#REF!</v>
      </c>
      <c r="K22" s="273" t="e">
        <f t="shared" si="1"/>
        <v>#REF!</v>
      </c>
      <c r="L22" s="273" t="e">
        <f t="shared" ref="L22" si="4">IF($B$14&gt;=N22,$C$14,"")</f>
        <v>#REF!</v>
      </c>
      <c r="M22" s="273" t="e">
        <f t="shared" ref="M22" si="5">SUM(I22:L22)</f>
        <v>#REF!</v>
      </c>
      <c r="N22">
        <v>2</v>
      </c>
    </row>
    <row r="23" spans="1:14">
      <c r="A23" s="72" t="s">
        <v>376</v>
      </c>
      <c r="B23" s="92"/>
      <c r="C23" s="91"/>
      <c r="D23" s="91"/>
      <c r="E23" s="28">
        <f t="shared" si="2"/>
        <v>0</v>
      </c>
      <c r="F23" s="89"/>
      <c r="I23" s="273" t="e">
        <f t="shared" si="0"/>
        <v>#REF!</v>
      </c>
      <c r="J23" s="273" t="e">
        <f t="shared" ref="J23:J86" si="6">IF($B$15&gt;=N23,$C$16+$C$17,"")</f>
        <v>#REF!</v>
      </c>
      <c r="K23" s="273" t="e">
        <f t="shared" si="1"/>
        <v>#REF!</v>
      </c>
      <c r="L23" s="273" t="e">
        <f t="shared" ref="L23:L86" si="7">IF($B$14&gt;=N23,$C$14,"")</f>
        <v>#REF!</v>
      </c>
      <c r="M23" s="273" t="e">
        <f t="shared" ref="M23:M86" si="8">SUM(I23:L23)</f>
        <v>#REF!</v>
      </c>
      <c r="N23">
        <v>3</v>
      </c>
    </row>
    <row r="24" spans="1:14">
      <c r="A24" s="72" t="s">
        <v>377</v>
      </c>
      <c r="B24" s="92"/>
      <c r="C24" s="91"/>
      <c r="D24" s="91"/>
      <c r="E24" s="28">
        <f t="shared" si="2"/>
        <v>0</v>
      </c>
      <c r="F24" s="89"/>
      <c r="I24" s="273" t="e">
        <f t="shared" si="0"/>
        <v>#REF!</v>
      </c>
      <c r="J24" s="273" t="e">
        <f t="shared" si="6"/>
        <v>#REF!</v>
      </c>
      <c r="K24" s="273" t="e">
        <f t="shared" si="1"/>
        <v>#REF!</v>
      </c>
      <c r="L24" s="273" t="e">
        <f t="shared" si="7"/>
        <v>#REF!</v>
      </c>
      <c r="M24" s="273" t="e">
        <f t="shared" si="8"/>
        <v>#REF!</v>
      </c>
      <c r="N24">
        <v>4</v>
      </c>
    </row>
    <row r="25" spans="1:14">
      <c r="A25" s="72" t="s">
        <v>378</v>
      </c>
      <c r="B25" s="92"/>
      <c r="C25" s="91"/>
      <c r="D25" s="91"/>
      <c r="E25" s="28">
        <f t="shared" si="2"/>
        <v>0</v>
      </c>
      <c r="F25" s="89"/>
      <c r="I25" s="273" t="e">
        <f t="shared" si="0"/>
        <v>#REF!</v>
      </c>
      <c r="J25" s="273" t="e">
        <f t="shared" si="6"/>
        <v>#REF!</v>
      </c>
      <c r="K25" s="273" t="e">
        <f t="shared" si="1"/>
        <v>#REF!</v>
      </c>
      <c r="L25" s="273" t="e">
        <f t="shared" si="7"/>
        <v>#REF!</v>
      </c>
      <c r="M25" s="273" t="e">
        <f t="shared" si="8"/>
        <v>#REF!</v>
      </c>
      <c r="N25">
        <v>5</v>
      </c>
    </row>
    <row r="26" spans="1:14" hidden="1">
      <c r="A26" s="72" t="s">
        <v>379</v>
      </c>
      <c r="B26" s="92"/>
      <c r="C26" s="91"/>
      <c r="D26" s="91"/>
      <c r="E26" s="28">
        <f t="shared" si="2"/>
        <v>0</v>
      </c>
      <c r="F26" s="89"/>
      <c r="I26" s="273" t="e">
        <f t="shared" si="0"/>
        <v>#REF!</v>
      </c>
      <c r="J26" s="273" t="e">
        <f t="shared" si="6"/>
        <v>#REF!</v>
      </c>
      <c r="K26" s="273" t="e">
        <f t="shared" si="1"/>
        <v>#REF!</v>
      </c>
      <c r="L26" s="273" t="e">
        <f t="shared" si="7"/>
        <v>#REF!</v>
      </c>
      <c r="M26" s="273" t="e">
        <f t="shared" si="8"/>
        <v>#REF!</v>
      </c>
      <c r="N26">
        <v>6</v>
      </c>
    </row>
    <row r="27" spans="1:14" hidden="1">
      <c r="A27" s="72" t="s">
        <v>380</v>
      </c>
      <c r="B27" s="92"/>
      <c r="C27" s="91"/>
      <c r="D27" s="91"/>
      <c r="E27" s="28">
        <f t="shared" si="2"/>
        <v>0</v>
      </c>
      <c r="F27" s="89"/>
      <c r="I27" s="273" t="e">
        <f t="shared" si="0"/>
        <v>#REF!</v>
      </c>
      <c r="J27" s="273" t="e">
        <f t="shared" si="6"/>
        <v>#REF!</v>
      </c>
      <c r="K27" s="273" t="e">
        <f t="shared" si="1"/>
        <v>#REF!</v>
      </c>
      <c r="L27" s="273" t="e">
        <f t="shared" si="7"/>
        <v>#REF!</v>
      </c>
      <c r="M27" s="273" t="e">
        <f t="shared" si="8"/>
        <v>#REF!</v>
      </c>
      <c r="N27">
        <v>7</v>
      </c>
    </row>
    <row r="28" spans="1:14" hidden="1">
      <c r="A28" s="72" t="s">
        <v>381</v>
      </c>
      <c r="B28" s="92"/>
      <c r="C28" s="91"/>
      <c r="D28" s="91"/>
      <c r="E28" s="28">
        <f t="shared" si="2"/>
        <v>0</v>
      </c>
      <c r="F28" s="89"/>
      <c r="I28" s="273" t="e">
        <f t="shared" si="0"/>
        <v>#REF!</v>
      </c>
      <c r="J28" s="273" t="e">
        <f t="shared" si="6"/>
        <v>#REF!</v>
      </c>
      <c r="K28" s="273" t="e">
        <f t="shared" si="1"/>
        <v>#REF!</v>
      </c>
      <c r="L28" s="273" t="e">
        <f t="shared" si="7"/>
        <v>#REF!</v>
      </c>
      <c r="M28" s="273" t="e">
        <f t="shared" si="8"/>
        <v>#REF!</v>
      </c>
      <c r="N28">
        <v>8</v>
      </c>
    </row>
    <row r="29" spans="1:14" hidden="1">
      <c r="A29" s="72" t="s">
        <v>382</v>
      </c>
      <c r="B29" s="92"/>
      <c r="C29" s="91"/>
      <c r="D29" s="91"/>
      <c r="E29" s="28">
        <f t="shared" si="2"/>
        <v>0</v>
      </c>
      <c r="F29" s="89"/>
      <c r="I29" s="273" t="e">
        <f t="shared" si="0"/>
        <v>#REF!</v>
      </c>
      <c r="J29" s="273" t="e">
        <f t="shared" si="6"/>
        <v>#REF!</v>
      </c>
      <c r="K29" s="273" t="e">
        <f t="shared" si="1"/>
        <v>#REF!</v>
      </c>
      <c r="L29" s="273" t="e">
        <f t="shared" si="7"/>
        <v>#REF!</v>
      </c>
      <c r="M29" s="273" t="e">
        <f t="shared" si="8"/>
        <v>#REF!</v>
      </c>
      <c r="N29">
        <v>9</v>
      </c>
    </row>
    <row r="30" spans="1:14" hidden="1">
      <c r="A30" s="72" t="s">
        <v>383</v>
      </c>
      <c r="B30" s="92"/>
      <c r="C30" s="91"/>
      <c r="D30" s="91"/>
      <c r="E30" s="28">
        <f t="shared" si="2"/>
        <v>0</v>
      </c>
      <c r="F30" s="89"/>
      <c r="I30" s="273" t="e">
        <f t="shared" si="0"/>
        <v>#REF!</v>
      </c>
      <c r="J30" s="273" t="e">
        <f t="shared" si="6"/>
        <v>#REF!</v>
      </c>
      <c r="K30" s="273" t="e">
        <f t="shared" si="1"/>
        <v>#REF!</v>
      </c>
      <c r="L30" s="273" t="e">
        <f t="shared" si="7"/>
        <v>#REF!</v>
      </c>
      <c r="M30" s="273" t="e">
        <f t="shared" si="8"/>
        <v>#REF!</v>
      </c>
      <c r="N30">
        <v>10</v>
      </c>
    </row>
    <row r="31" spans="1:14" hidden="1">
      <c r="A31" s="72" t="s">
        <v>384</v>
      </c>
      <c r="B31" s="92"/>
      <c r="C31" s="91"/>
      <c r="D31" s="91"/>
      <c r="E31" s="28">
        <f t="shared" si="2"/>
        <v>0</v>
      </c>
      <c r="F31" s="89"/>
      <c r="I31" s="273" t="e">
        <f t="shared" si="0"/>
        <v>#REF!</v>
      </c>
      <c r="J31" s="273" t="e">
        <f t="shared" si="6"/>
        <v>#REF!</v>
      </c>
      <c r="K31" s="273" t="e">
        <f t="shared" si="1"/>
        <v>#REF!</v>
      </c>
      <c r="L31" s="273" t="e">
        <f t="shared" si="7"/>
        <v>#REF!</v>
      </c>
      <c r="M31" s="273" t="e">
        <f t="shared" si="8"/>
        <v>#REF!</v>
      </c>
      <c r="N31">
        <v>11</v>
      </c>
    </row>
    <row r="32" spans="1:14" hidden="1">
      <c r="A32" s="72" t="s">
        <v>385</v>
      </c>
      <c r="B32" s="92"/>
      <c r="C32" s="91"/>
      <c r="D32" s="91"/>
      <c r="E32" s="28">
        <f t="shared" si="2"/>
        <v>0</v>
      </c>
      <c r="F32" s="89"/>
      <c r="I32" s="273" t="e">
        <f t="shared" si="0"/>
        <v>#REF!</v>
      </c>
      <c r="J32" s="273" t="e">
        <f t="shared" si="6"/>
        <v>#REF!</v>
      </c>
      <c r="K32" s="273" t="e">
        <f t="shared" si="1"/>
        <v>#REF!</v>
      </c>
      <c r="L32" s="273" t="e">
        <f t="shared" si="7"/>
        <v>#REF!</v>
      </c>
      <c r="M32" s="273" t="e">
        <f t="shared" si="8"/>
        <v>#REF!</v>
      </c>
      <c r="N32">
        <v>12</v>
      </c>
    </row>
    <row r="33" spans="1:14" hidden="1">
      <c r="A33" s="72" t="s">
        <v>386</v>
      </c>
      <c r="B33" s="92"/>
      <c r="C33" s="91"/>
      <c r="D33" s="91"/>
      <c r="E33" s="28">
        <f t="shared" si="2"/>
        <v>0</v>
      </c>
      <c r="F33" s="89"/>
      <c r="I33" s="273" t="e">
        <f t="shared" si="0"/>
        <v>#REF!</v>
      </c>
      <c r="J33" s="273" t="e">
        <f t="shared" si="6"/>
        <v>#REF!</v>
      </c>
      <c r="K33" s="273" t="e">
        <f t="shared" si="1"/>
        <v>#REF!</v>
      </c>
      <c r="L33" s="273" t="e">
        <f t="shared" si="7"/>
        <v>#REF!</v>
      </c>
      <c r="M33" s="273" t="e">
        <f t="shared" si="8"/>
        <v>#REF!</v>
      </c>
      <c r="N33">
        <v>13</v>
      </c>
    </row>
    <row r="34" spans="1:14" hidden="1">
      <c r="A34" s="72" t="s">
        <v>387</v>
      </c>
      <c r="B34" s="92"/>
      <c r="C34" s="91"/>
      <c r="D34" s="91"/>
      <c r="E34" s="28">
        <f t="shared" si="2"/>
        <v>0</v>
      </c>
      <c r="F34" s="89"/>
      <c r="I34" s="273" t="e">
        <f t="shared" si="0"/>
        <v>#REF!</v>
      </c>
      <c r="J34" s="273" t="e">
        <f t="shared" si="6"/>
        <v>#REF!</v>
      </c>
      <c r="K34" s="273" t="e">
        <f t="shared" si="1"/>
        <v>#REF!</v>
      </c>
      <c r="L34" s="273" t="e">
        <f t="shared" si="7"/>
        <v>#REF!</v>
      </c>
      <c r="M34" s="273" t="e">
        <f t="shared" si="8"/>
        <v>#REF!</v>
      </c>
      <c r="N34">
        <v>14</v>
      </c>
    </row>
    <row r="35" spans="1:14" hidden="1">
      <c r="A35" s="72" t="s">
        <v>388</v>
      </c>
      <c r="B35" s="92"/>
      <c r="C35" s="91"/>
      <c r="D35" s="91"/>
      <c r="E35" s="28">
        <f t="shared" si="2"/>
        <v>0</v>
      </c>
      <c r="F35" s="89"/>
      <c r="I35" s="273" t="e">
        <f t="shared" si="0"/>
        <v>#REF!</v>
      </c>
      <c r="J35" s="273" t="e">
        <f t="shared" si="6"/>
        <v>#REF!</v>
      </c>
      <c r="K35" s="273" t="e">
        <f t="shared" si="1"/>
        <v>#REF!</v>
      </c>
      <c r="L35" s="273" t="e">
        <f t="shared" si="7"/>
        <v>#REF!</v>
      </c>
      <c r="M35" s="273" t="e">
        <f t="shared" si="8"/>
        <v>#REF!</v>
      </c>
      <c r="N35">
        <v>15</v>
      </c>
    </row>
    <row r="36" spans="1:14" hidden="1">
      <c r="A36" s="72" t="s">
        <v>389</v>
      </c>
      <c r="B36" s="92"/>
      <c r="C36" s="91"/>
      <c r="D36" s="91"/>
      <c r="E36" s="28">
        <f t="shared" si="2"/>
        <v>0</v>
      </c>
      <c r="F36" s="89"/>
      <c r="I36" s="273" t="e">
        <f t="shared" si="0"/>
        <v>#REF!</v>
      </c>
      <c r="J36" s="273" t="e">
        <f t="shared" si="6"/>
        <v>#REF!</v>
      </c>
      <c r="K36" s="273" t="e">
        <f t="shared" si="1"/>
        <v>#REF!</v>
      </c>
      <c r="L36" s="273" t="e">
        <f t="shared" si="7"/>
        <v>#REF!</v>
      </c>
      <c r="M36" s="273" t="e">
        <f t="shared" si="8"/>
        <v>#REF!</v>
      </c>
      <c r="N36">
        <v>16</v>
      </c>
    </row>
    <row r="37" spans="1:14" hidden="1">
      <c r="A37" s="72" t="s">
        <v>390</v>
      </c>
      <c r="B37" s="92"/>
      <c r="C37" s="91"/>
      <c r="D37" s="91"/>
      <c r="E37" s="28">
        <f t="shared" si="2"/>
        <v>0</v>
      </c>
      <c r="F37" s="89"/>
      <c r="I37" s="273" t="e">
        <f t="shared" si="0"/>
        <v>#REF!</v>
      </c>
      <c r="J37" s="273" t="e">
        <f t="shared" si="6"/>
        <v>#REF!</v>
      </c>
      <c r="K37" s="273" t="e">
        <f t="shared" si="1"/>
        <v>#REF!</v>
      </c>
      <c r="L37" s="273" t="e">
        <f t="shared" si="7"/>
        <v>#REF!</v>
      </c>
      <c r="M37" s="273" t="e">
        <f t="shared" si="8"/>
        <v>#REF!</v>
      </c>
      <c r="N37">
        <v>17</v>
      </c>
    </row>
    <row r="38" spans="1:14" hidden="1">
      <c r="A38" s="72" t="s">
        <v>391</v>
      </c>
      <c r="B38" s="92"/>
      <c r="C38" s="91"/>
      <c r="D38" s="91"/>
      <c r="E38" s="28">
        <f t="shared" si="2"/>
        <v>0</v>
      </c>
      <c r="F38" s="89"/>
      <c r="I38" s="273" t="e">
        <f t="shared" si="0"/>
        <v>#REF!</v>
      </c>
      <c r="J38" s="273" t="e">
        <f t="shared" si="6"/>
        <v>#REF!</v>
      </c>
      <c r="K38" s="273" t="e">
        <f t="shared" si="1"/>
        <v>#REF!</v>
      </c>
      <c r="L38" s="273" t="e">
        <f t="shared" si="7"/>
        <v>#REF!</v>
      </c>
      <c r="M38" s="273" t="e">
        <f t="shared" si="8"/>
        <v>#REF!</v>
      </c>
      <c r="N38">
        <v>18</v>
      </c>
    </row>
    <row r="39" spans="1:14" hidden="1">
      <c r="A39" s="72" t="s">
        <v>392</v>
      </c>
      <c r="B39" s="92"/>
      <c r="C39" s="91"/>
      <c r="D39" s="91"/>
      <c r="E39" s="28">
        <f t="shared" si="2"/>
        <v>0</v>
      </c>
      <c r="F39" s="89"/>
      <c r="I39" s="273" t="e">
        <f t="shared" si="0"/>
        <v>#REF!</v>
      </c>
      <c r="J39" s="273" t="e">
        <f t="shared" si="6"/>
        <v>#REF!</v>
      </c>
      <c r="K39" s="273" t="e">
        <f t="shared" si="1"/>
        <v>#REF!</v>
      </c>
      <c r="L39" s="273" t="e">
        <f t="shared" si="7"/>
        <v>#REF!</v>
      </c>
      <c r="M39" s="273" t="e">
        <f t="shared" si="8"/>
        <v>#REF!</v>
      </c>
      <c r="N39">
        <v>19</v>
      </c>
    </row>
    <row r="40" spans="1:14" hidden="1">
      <c r="A40" s="72" t="s">
        <v>393</v>
      </c>
      <c r="B40" s="92"/>
      <c r="C40" s="91"/>
      <c r="D40" s="91"/>
      <c r="E40" s="28">
        <f t="shared" si="2"/>
        <v>0</v>
      </c>
      <c r="F40" s="89"/>
      <c r="I40" s="273" t="e">
        <f t="shared" si="0"/>
        <v>#REF!</v>
      </c>
      <c r="J40" s="273" t="e">
        <f t="shared" si="6"/>
        <v>#REF!</v>
      </c>
      <c r="K40" s="273" t="e">
        <f t="shared" si="1"/>
        <v>#REF!</v>
      </c>
      <c r="L40" s="273" t="e">
        <f t="shared" si="7"/>
        <v>#REF!</v>
      </c>
      <c r="M40" s="273" t="e">
        <f t="shared" si="8"/>
        <v>#REF!</v>
      </c>
      <c r="N40">
        <v>20</v>
      </c>
    </row>
    <row r="41" spans="1:14" hidden="1">
      <c r="A41" s="72" t="s">
        <v>394</v>
      </c>
      <c r="B41" s="92"/>
      <c r="C41" s="91"/>
      <c r="D41" s="91"/>
      <c r="E41" s="28">
        <f t="shared" si="2"/>
        <v>0</v>
      </c>
      <c r="F41" s="89"/>
      <c r="I41" s="273" t="e">
        <f t="shared" si="0"/>
        <v>#REF!</v>
      </c>
      <c r="J41" s="273" t="e">
        <f t="shared" si="6"/>
        <v>#REF!</v>
      </c>
      <c r="K41" s="273" t="e">
        <f t="shared" si="1"/>
        <v>#REF!</v>
      </c>
      <c r="L41" s="273" t="e">
        <f t="shared" si="7"/>
        <v>#REF!</v>
      </c>
      <c r="M41" s="273" t="e">
        <f t="shared" si="8"/>
        <v>#REF!</v>
      </c>
      <c r="N41">
        <v>21</v>
      </c>
    </row>
    <row r="42" spans="1:14" hidden="1">
      <c r="A42" s="72" t="s">
        <v>395</v>
      </c>
      <c r="B42" s="92"/>
      <c r="C42" s="91"/>
      <c r="D42" s="91"/>
      <c r="E42" s="28">
        <f t="shared" si="2"/>
        <v>0</v>
      </c>
      <c r="F42" s="89"/>
      <c r="I42" s="273" t="e">
        <f t="shared" si="0"/>
        <v>#REF!</v>
      </c>
      <c r="J42" s="273" t="e">
        <f t="shared" si="6"/>
        <v>#REF!</v>
      </c>
      <c r="K42" s="273" t="e">
        <f t="shared" si="1"/>
        <v>#REF!</v>
      </c>
      <c r="L42" s="273" t="e">
        <f t="shared" si="7"/>
        <v>#REF!</v>
      </c>
      <c r="M42" s="273" t="e">
        <f t="shared" si="8"/>
        <v>#REF!</v>
      </c>
      <c r="N42">
        <v>22</v>
      </c>
    </row>
    <row r="43" spans="1:14" hidden="1">
      <c r="A43" s="72" t="s">
        <v>396</v>
      </c>
      <c r="B43" s="92"/>
      <c r="C43" s="91"/>
      <c r="D43" s="91"/>
      <c r="E43" s="28">
        <f t="shared" si="2"/>
        <v>0</v>
      </c>
      <c r="F43" s="89"/>
      <c r="I43" s="273" t="e">
        <f t="shared" si="0"/>
        <v>#REF!</v>
      </c>
      <c r="J43" s="273" t="e">
        <f t="shared" si="6"/>
        <v>#REF!</v>
      </c>
      <c r="K43" s="273" t="e">
        <f t="shared" si="1"/>
        <v>#REF!</v>
      </c>
      <c r="L43" s="273" t="e">
        <f t="shared" si="7"/>
        <v>#REF!</v>
      </c>
      <c r="M43" s="273" t="e">
        <f t="shared" si="8"/>
        <v>#REF!</v>
      </c>
      <c r="N43">
        <v>23</v>
      </c>
    </row>
    <row r="44" spans="1:14" hidden="1">
      <c r="A44" s="72" t="s">
        <v>397</v>
      </c>
      <c r="B44" s="92"/>
      <c r="C44" s="91"/>
      <c r="D44" s="91"/>
      <c r="E44" s="28">
        <f t="shared" si="2"/>
        <v>0</v>
      </c>
      <c r="F44" s="89"/>
      <c r="I44" s="273" t="e">
        <f t="shared" si="0"/>
        <v>#REF!</v>
      </c>
      <c r="J44" s="273" t="e">
        <f t="shared" si="6"/>
        <v>#REF!</v>
      </c>
      <c r="K44" s="273" t="e">
        <f t="shared" si="1"/>
        <v>#REF!</v>
      </c>
      <c r="L44" s="273" t="e">
        <f t="shared" si="7"/>
        <v>#REF!</v>
      </c>
      <c r="M44" s="273" t="e">
        <f t="shared" si="8"/>
        <v>#REF!</v>
      </c>
      <c r="N44">
        <v>24</v>
      </c>
    </row>
    <row r="45" spans="1:14" hidden="1">
      <c r="A45" s="72" t="s">
        <v>398</v>
      </c>
      <c r="B45" s="92"/>
      <c r="C45" s="91"/>
      <c r="D45" s="91"/>
      <c r="E45" s="28">
        <f t="shared" si="2"/>
        <v>0</v>
      </c>
      <c r="F45" s="89"/>
      <c r="I45" s="273" t="e">
        <f t="shared" si="0"/>
        <v>#REF!</v>
      </c>
      <c r="J45" s="273" t="e">
        <f t="shared" si="6"/>
        <v>#REF!</v>
      </c>
      <c r="K45" s="273" t="e">
        <f t="shared" si="1"/>
        <v>#REF!</v>
      </c>
      <c r="L45" s="273" t="e">
        <f t="shared" si="7"/>
        <v>#REF!</v>
      </c>
      <c r="M45" s="273" t="e">
        <f t="shared" si="8"/>
        <v>#REF!</v>
      </c>
      <c r="N45">
        <v>25</v>
      </c>
    </row>
    <row r="46" spans="1:14" hidden="1">
      <c r="A46" s="72" t="s">
        <v>399</v>
      </c>
      <c r="B46" s="92"/>
      <c r="C46" s="91"/>
      <c r="D46" s="91"/>
      <c r="E46" s="28">
        <f t="shared" si="2"/>
        <v>0</v>
      </c>
      <c r="F46" s="89"/>
      <c r="I46" s="273" t="e">
        <f t="shared" si="0"/>
        <v>#REF!</v>
      </c>
      <c r="J46" s="273" t="e">
        <f t="shared" si="6"/>
        <v>#REF!</v>
      </c>
      <c r="K46" s="273" t="e">
        <f t="shared" si="1"/>
        <v>#REF!</v>
      </c>
      <c r="L46" s="273" t="e">
        <f t="shared" si="7"/>
        <v>#REF!</v>
      </c>
      <c r="M46" s="273" t="e">
        <f t="shared" si="8"/>
        <v>#REF!</v>
      </c>
      <c r="N46">
        <v>26</v>
      </c>
    </row>
    <row r="47" spans="1:14" hidden="1">
      <c r="A47" s="72" t="s">
        <v>400</v>
      </c>
      <c r="B47" s="92"/>
      <c r="C47" s="91"/>
      <c r="D47" s="91"/>
      <c r="E47" s="28">
        <f t="shared" si="2"/>
        <v>0</v>
      </c>
      <c r="F47" s="89"/>
      <c r="I47" s="273" t="e">
        <f t="shared" si="0"/>
        <v>#REF!</v>
      </c>
      <c r="J47" s="273" t="e">
        <f t="shared" si="6"/>
        <v>#REF!</v>
      </c>
      <c r="K47" s="273" t="e">
        <f t="shared" si="1"/>
        <v>#REF!</v>
      </c>
      <c r="L47" s="273" t="e">
        <f t="shared" si="7"/>
        <v>#REF!</v>
      </c>
      <c r="M47" s="273" t="e">
        <f t="shared" si="8"/>
        <v>#REF!</v>
      </c>
      <c r="N47">
        <v>27</v>
      </c>
    </row>
    <row r="48" spans="1:14" hidden="1">
      <c r="A48" s="72" t="s">
        <v>401</v>
      </c>
      <c r="B48" s="92"/>
      <c r="C48" s="91"/>
      <c r="D48" s="91"/>
      <c r="E48" s="28">
        <f t="shared" si="2"/>
        <v>0</v>
      </c>
      <c r="F48" s="89"/>
      <c r="I48" s="273" t="e">
        <f t="shared" si="0"/>
        <v>#REF!</v>
      </c>
      <c r="J48" s="273" t="e">
        <f t="shared" si="6"/>
        <v>#REF!</v>
      </c>
      <c r="K48" s="273" t="e">
        <f t="shared" si="1"/>
        <v>#REF!</v>
      </c>
      <c r="L48" s="273" t="e">
        <f t="shared" si="7"/>
        <v>#REF!</v>
      </c>
      <c r="M48" s="273" t="e">
        <f t="shared" si="8"/>
        <v>#REF!</v>
      </c>
      <c r="N48">
        <v>28</v>
      </c>
    </row>
    <row r="49" spans="1:14" hidden="1">
      <c r="A49" s="72" t="s">
        <v>402</v>
      </c>
      <c r="B49" s="92"/>
      <c r="C49" s="91"/>
      <c r="D49" s="91"/>
      <c r="E49" s="28">
        <f t="shared" si="2"/>
        <v>0</v>
      </c>
      <c r="F49" s="89"/>
      <c r="I49" s="273" t="e">
        <f t="shared" si="0"/>
        <v>#REF!</v>
      </c>
      <c r="J49" s="273" t="e">
        <f t="shared" si="6"/>
        <v>#REF!</v>
      </c>
      <c r="K49" s="273" t="e">
        <f t="shared" si="1"/>
        <v>#REF!</v>
      </c>
      <c r="L49" s="273" t="e">
        <f t="shared" si="7"/>
        <v>#REF!</v>
      </c>
      <c r="M49" s="273" t="e">
        <f t="shared" si="8"/>
        <v>#REF!</v>
      </c>
      <c r="N49">
        <v>29</v>
      </c>
    </row>
    <row r="50" spans="1:14" hidden="1">
      <c r="A50" s="72" t="s">
        <v>403</v>
      </c>
      <c r="B50" s="92"/>
      <c r="C50" s="91"/>
      <c r="D50" s="91"/>
      <c r="E50" s="28">
        <f t="shared" si="2"/>
        <v>0</v>
      </c>
      <c r="F50" s="89"/>
      <c r="I50" s="273" t="e">
        <f t="shared" si="0"/>
        <v>#REF!</v>
      </c>
      <c r="J50" s="273" t="e">
        <f t="shared" si="6"/>
        <v>#REF!</v>
      </c>
      <c r="K50" s="273" t="e">
        <f t="shared" si="1"/>
        <v>#REF!</v>
      </c>
      <c r="L50" s="273" t="e">
        <f t="shared" si="7"/>
        <v>#REF!</v>
      </c>
      <c r="M50" s="273" t="e">
        <f t="shared" si="8"/>
        <v>#REF!</v>
      </c>
      <c r="N50">
        <v>30</v>
      </c>
    </row>
    <row r="51" spans="1:14" hidden="1">
      <c r="A51" s="72" t="s">
        <v>404</v>
      </c>
      <c r="B51" s="92"/>
      <c r="C51" s="91"/>
      <c r="D51" s="91"/>
      <c r="E51" s="28">
        <f t="shared" si="2"/>
        <v>0</v>
      </c>
      <c r="F51" s="89"/>
      <c r="I51" s="273" t="e">
        <f t="shared" si="0"/>
        <v>#REF!</v>
      </c>
      <c r="J51" s="273" t="e">
        <f t="shared" si="6"/>
        <v>#REF!</v>
      </c>
      <c r="K51" s="273" t="e">
        <f t="shared" si="1"/>
        <v>#REF!</v>
      </c>
      <c r="L51" s="273" t="e">
        <f t="shared" si="7"/>
        <v>#REF!</v>
      </c>
      <c r="M51" s="273" t="e">
        <f t="shared" si="8"/>
        <v>#REF!</v>
      </c>
      <c r="N51">
        <v>31</v>
      </c>
    </row>
    <row r="52" spans="1:14" hidden="1">
      <c r="A52" s="72" t="s">
        <v>405</v>
      </c>
      <c r="B52" s="92"/>
      <c r="C52" s="91"/>
      <c r="D52" s="91"/>
      <c r="E52" s="28">
        <f t="shared" si="2"/>
        <v>0</v>
      </c>
      <c r="F52" s="89"/>
      <c r="I52" s="273" t="e">
        <f t="shared" si="0"/>
        <v>#REF!</v>
      </c>
      <c r="J52" s="273" t="e">
        <f t="shared" si="6"/>
        <v>#REF!</v>
      </c>
      <c r="K52" s="273" t="e">
        <f t="shared" si="1"/>
        <v>#REF!</v>
      </c>
      <c r="L52" s="273" t="e">
        <f t="shared" si="7"/>
        <v>#REF!</v>
      </c>
      <c r="M52" s="273" t="e">
        <f t="shared" si="8"/>
        <v>#REF!</v>
      </c>
      <c r="N52">
        <v>32</v>
      </c>
    </row>
    <row r="53" spans="1:14" hidden="1">
      <c r="A53" s="72" t="s">
        <v>406</v>
      </c>
      <c r="B53" s="92"/>
      <c r="C53" s="91"/>
      <c r="D53" s="91"/>
      <c r="E53" s="28">
        <f t="shared" si="2"/>
        <v>0</v>
      </c>
      <c r="F53" s="89"/>
      <c r="I53" s="273" t="e">
        <f t="shared" si="0"/>
        <v>#REF!</v>
      </c>
      <c r="J53" s="273" t="e">
        <f t="shared" si="6"/>
        <v>#REF!</v>
      </c>
      <c r="K53" s="273" t="e">
        <f t="shared" si="1"/>
        <v>#REF!</v>
      </c>
      <c r="L53" s="273" t="e">
        <f t="shared" si="7"/>
        <v>#REF!</v>
      </c>
      <c r="M53" s="273" t="e">
        <f t="shared" si="8"/>
        <v>#REF!</v>
      </c>
      <c r="N53">
        <v>33</v>
      </c>
    </row>
    <row r="54" spans="1:14" hidden="1">
      <c r="A54" s="72" t="s">
        <v>407</v>
      </c>
      <c r="B54" s="92"/>
      <c r="C54" s="91"/>
      <c r="D54" s="91"/>
      <c r="E54" s="28">
        <f t="shared" si="2"/>
        <v>0</v>
      </c>
      <c r="F54" s="89"/>
      <c r="I54" s="273" t="e">
        <f t="shared" si="0"/>
        <v>#REF!</v>
      </c>
      <c r="J54" s="273" t="e">
        <f t="shared" si="6"/>
        <v>#REF!</v>
      </c>
      <c r="K54" s="273" t="e">
        <f t="shared" si="1"/>
        <v>#REF!</v>
      </c>
      <c r="L54" s="273" t="e">
        <f t="shared" si="7"/>
        <v>#REF!</v>
      </c>
      <c r="M54" s="273" t="e">
        <f t="shared" si="8"/>
        <v>#REF!</v>
      </c>
      <c r="N54">
        <v>34</v>
      </c>
    </row>
    <row r="55" spans="1:14" hidden="1">
      <c r="A55" s="72" t="s">
        <v>408</v>
      </c>
      <c r="B55" s="92"/>
      <c r="C55" s="91"/>
      <c r="D55" s="91"/>
      <c r="E55" s="28">
        <f t="shared" si="2"/>
        <v>0</v>
      </c>
      <c r="F55" s="89"/>
      <c r="I55" s="273" t="e">
        <f t="shared" si="0"/>
        <v>#REF!</v>
      </c>
      <c r="J55" s="273" t="e">
        <f t="shared" si="6"/>
        <v>#REF!</v>
      </c>
      <c r="K55" s="273" t="e">
        <f t="shared" si="1"/>
        <v>#REF!</v>
      </c>
      <c r="L55" s="273" t="e">
        <f t="shared" si="7"/>
        <v>#REF!</v>
      </c>
      <c r="M55" s="273" t="e">
        <f t="shared" si="8"/>
        <v>#REF!</v>
      </c>
      <c r="N55">
        <v>35</v>
      </c>
    </row>
    <row r="56" spans="1:14" hidden="1">
      <c r="A56" s="72" t="s">
        <v>409</v>
      </c>
      <c r="B56" s="92"/>
      <c r="C56" s="91"/>
      <c r="D56" s="91"/>
      <c r="E56" s="28">
        <f t="shared" si="2"/>
        <v>0</v>
      </c>
      <c r="F56" s="89"/>
      <c r="I56" s="273" t="e">
        <f t="shared" si="0"/>
        <v>#REF!</v>
      </c>
      <c r="J56" s="273" t="e">
        <f t="shared" si="6"/>
        <v>#REF!</v>
      </c>
      <c r="K56" s="273" t="e">
        <f t="shared" si="1"/>
        <v>#REF!</v>
      </c>
      <c r="L56" s="273" t="e">
        <f t="shared" si="7"/>
        <v>#REF!</v>
      </c>
      <c r="M56" s="273" t="e">
        <f t="shared" si="8"/>
        <v>#REF!</v>
      </c>
      <c r="N56">
        <v>36</v>
      </c>
    </row>
    <row r="57" spans="1:14" hidden="1">
      <c r="A57" s="72" t="s">
        <v>410</v>
      </c>
      <c r="B57" s="92"/>
      <c r="C57" s="91"/>
      <c r="D57" s="91"/>
      <c r="E57" s="28">
        <f t="shared" si="2"/>
        <v>0</v>
      </c>
      <c r="F57" s="89"/>
      <c r="I57" s="273" t="e">
        <f t="shared" si="0"/>
        <v>#REF!</v>
      </c>
      <c r="J57" s="273" t="e">
        <f t="shared" si="6"/>
        <v>#REF!</v>
      </c>
      <c r="K57" s="273" t="e">
        <f t="shared" si="1"/>
        <v>#REF!</v>
      </c>
      <c r="L57" s="273" t="e">
        <f t="shared" si="7"/>
        <v>#REF!</v>
      </c>
      <c r="M57" s="273" t="e">
        <f t="shared" si="8"/>
        <v>#REF!</v>
      </c>
      <c r="N57">
        <v>37</v>
      </c>
    </row>
    <row r="58" spans="1:14" hidden="1">
      <c r="A58" s="72" t="s">
        <v>411</v>
      </c>
      <c r="B58" s="92"/>
      <c r="C58" s="91"/>
      <c r="D58" s="91"/>
      <c r="E58" s="28">
        <f t="shared" si="2"/>
        <v>0</v>
      </c>
      <c r="F58" s="89"/>
      <c r="I58" s="273" t="e">
        <f t="shared" si="0"/>
        <v>#REF!</v>
      </c>
      <c r="J58" s="273" t="e">
        <f t="shared" si="6"/>
        <v>#REF!</v>
      </c>
      <c r="K58" s="273" t="e">
        <f t="shared" si="1"/>
        <v>#REF!</v>
      </c>
      <c r="L58" s="273" t="e">
        <f t="shared" si="7"/>
        <v>#REF!</v>
      </c>
      <c r="M58" s="273" t="e">
        <f t="shared" si="8"/>
        <v>#REF!</v>
      </c>
      <c r="N58">
        <v>38</v>
      </c>
    </row>
    <row r="59" spans="1:14" hidden="1">
      <c r="A59" s="72" t="s">
        <v>412</v>
      </c>
      <c r="B59" s="92"/>
      <c r="C59" s="91"/>
      <c r="D59" s="91"/>
      <c r="E59" s="28">
        <f t="shared" si="2"/>
        <v>0</v>
      </c>
      <c r="F59" s="89"/>
      <c r="I59" s="273" t="e">
        <f t="shared" si="0"/>
        <v>#REF!</v>
      </c>
      <c r="J59" s="273" t="e">
        <f t="shared" si="6"/>
        <v>#REF!</v>
      </c>
      <c r="K59" s="273" t="e">
        <f t="shared" si="1"/>
        <v>#REF!</v>
      </c>
      <c r="L59" s="273" t="e">
        <f t="shared" si="7"/>
        <v>#REF!</v>
      </c>
      <c r="M59" s="273" t="e">
        <f t="shared" si="8"/>
        <v>#REF!</v>
      </c>
      <c r="N59">
        <v>39</v>
      </c>
    </row>
    <row r="60" spans="1:14" hidden="1">
      <c r="A60" s="72" t="s">
        <v>413</v>
      </c>
      <c r="B60" s="92"/>
      <c r="C60" s="91"/>
      <c r="D60" s="91"/>
      <c r="E60" s="28">
        <f t="shared" si="2"/>
        <v>0</v>
      </c>
      <c r="F60" s="89"/>
      <c r="I60" s="273" t="e">
        <f t="shared" si="0"/>
        <v>#REF!</v>
      </c>
      <c r="J60" s="273" t="e">
        <f t="shared" si="6"/>
        <v>#REF!</v>
      </c>
      <c r="K60" s="273" t="e">
        <f t="shared" si="1"/>
        <v>#REF!</v>
      </c>
      <c r="L60" s="273" t="e">
        <f t="shared" si="7"/>
        <v>#REF!</v>
      </c>
      <c r="M60" s="273" t="e">
        <f t="shared" si="8"/>
        <v>#REF!</v>
      </c>
      <c r="N60">
        <v>40</v>
      </c>
    </row>
    <row r="61" spans="1:14" hidden="1">
      <c r="A61" s="72" t="s">
        <v>414</v>
      </c>
      <c r="B61" s="92"/>
      <c r="C61" s="91"/>
      <c r="D61" s="91"/>
      <c r="E61" s="28">
        <f t="shared" si="2"/>
        <v>0</v>
      </c>
      <c r="F61" s="89"/>
      <c r="I61" s="273" t="e">
        <f t="shared" si="0"/>
        <v>#REF!</v>
      </c>
      <c r="J61" s="273" t="e">
        <f t="shared" si="6"/>
        <v>#REF!</v>
      </c>
      <c r="K61" s="273" t="e">
        <f t="shared" si="1"/>
        <v>#REF!</v>
      </c>
      <c r="L61" s="273" t="e">
        <f t="shared" si="7"/>
        <v>#REF!</v>
      </c>
      <c r="M61" s="273" t="e">
        <f t="shared" si="8"/>
        <v>#REF!</v>
      </c>
      <c r="N61">
        <v>41</v>
      </c>
    </row>
    <row r="62" spans="1:14" hidden="1">
      <c r="A62" s="72" t="s">
        <v>415</v>
      </c>
      <c r="B62" s="92"/>
      <c r="C62" s="91"/>
      <c r="D62" s="91"/>
      <c r="E62" s="28">
        <f t="shared" si="2"/>
        <v>0</v>
      </c>
      <c r="F62" s="89"/>
      <c r="I62" s="273" t="e">
        <f t="shared" si="0"/>
        <v>#REF!</v>
      </c>
      <c r="J62" s="273" t="e">
        <f t="shared" si="6"/>
        <v>#REF!</v>
      </c>
      <c r="K62" s="273" t="e">
        <f t="shared" si="1"/>
        <v>#REF!</v>
      </c>
      <c r="L62" s="273" t="e">
        <f t="shared" si="7"/>
        <v>#REF!</v>
      </c>
      <c r="M62" s="273" t="e">
        <f t="shared" si="8"/>
        <v>#REF!</v>
      </c>
      <c r="N62">
        <v>42</v>
      </c>
    </row>
    <row r="63" spans="1:14" hidden="1">
      <c r="A63" s="72" t="s">
        <v>416</v>
      </c>
      <c r="B63" s="92"/>
      <c r="C63" s="91"/>
      <c r="D63" s="91"/>
      <c r="E63" s="28">
        <f t="shared" si="2"/>
        <v>0</v>
      </c>
      <c r="F63" s="89"/>
      <c r="I63" s="273" t="e">
        <f t="shared" si="0"/>
        <v>#REF!</v>
      </c>
      <c r="J63" s="273" t="e">
        <f t="shared" si="6"/>
        <v>#REF!</v>
      </c>
      <c r="K63" s="273" t="e">
        <f t="shared" si="1"/>
        <v>#REF!</v>
      </c>
      <c r="L63" s="273" t="e">
        <f t="shared" si="7"/>
        <v>#REF!</v>
      </c>
      <c r="M63" s="273" t="e">
        <f t="shared" si="8"/>
        <v>#REF!</v>
      </c>
      <c r="N63">
        <v>43</v>
      </c>
    </row>
    <row r="64" spans="1:14" hidden="1">
      <c r="A64" s="72" t="s">
        <v>417</v>
      </c>
      <c r="B64" s="92"/>
      <c r="C64" s="91"/>
      <c r="D64" s="91"/>
      <c r="E64" s="28">
        <f t="shared" si="2"/>
        <v>0</v>
      </c>
      <c r="F64" s="89"/>
      <c r="I64" s="273" t="e">
        <f t="shared" si="0"/>
        <v>#REF!</v>
      </c>
      <c r="J64" s="273" t="e">
        <f t="shared" si="6"/>
        <v>#REF!</v>
      </c>
      <c r="K64" s="273" t="e">
        <f t="shared" si="1"/>
        <v>#REF!</v>
      </c>
      <c r="L64" s="273" t="e">
        <f t="shared" si="7"/>
        <v>#REF!</v>
      </c>
      <c r="M64" s="273" t="e">
        <f t="shared" si="8"/>
        <v>#REF!</v>
      </c>
      <c r="N64">
        <v>44</v>
      </c>
    </row>
    <row r="65" spans="1:14" hidden="1">
      <c r="A65" s="72" t="s">
        <v>418</v>
      </c>
      <c r="B65" s="92"/>
      <c r="C65" s="91"/>
      <c r="D65" s="91"/>
      <c r="E65" s="28">
        <f t="shared" si="2"/>
        <v>0</v>
      </c>
      <c r="F65" s="89"/>
      <c r="I65" s="273" t="e">
        <f t="shared" si="0"/>
        <v>#REF!</v>
      </c>
      <c r="J65" s="273" t="e">
        <f t="shared" si="6"/>
        <v>#REF!</v>
      </c>
      <c r="K65" s="273" t="e">
        <f t="shared" si="1"/>
        <v>#REF!</v>
      </c>
      <c r="L65" s="273" t="e">
        <f t="shared" si="7"/>
        <v>#REF!</v>
      </c>
      <c r="M65" s="273" t="e">
        <f t="shared" si="8"/>
        <v>#REF!</v>
      </c>
      <c r="N65">
        <v>45</v>
      </c>
    </row>
    <row r="66" spans="1:14" hidden="1">
      <c r="A66" s="72" t="s">
        <v>419</v>
      </c>
      <c r="B66" s="92"/>
      <c r="C66" s="91"/>
      <c r="D66" s="91"/>
      <c r="E66" s="28">
        <f t="shared" si="2"/>
        <v>0</v>
      </c>
      <c r="F66" s="89"/>
      <c r="I66" s="273" t="e">
        <f t="shared" si="0"/>
        <v>#REF!</v>
      </c>
      <c r="J66" s="273" t="e">
        <f t="shared" si="6"/>
        <v>#REF!</v>
      </c>
      <c r="K66" s="273" t="e">
        <f t="shared" si="1"/>
        <v>#REF!</v>
      </c>
      <c r="L66" s="273" t="e">
        <f t="shared" si="7"/>
        <v>#REF!</v>
      </c>
      <c r="M66" s="273" t="e">
        <f t="shared" si="8"/>
        <v>#REF!</v>
      </c>
      <c r="N66">
        <v>46</v>
      </c>
    </row>
    <row r="67" spans="1:14" hidden="1">
      <c r="A67" s="72" t="s">
        <v>420</v>
      </c>
      <c r="B67" s="92"/>
      <c r="C67" s="91"/>
      <c r="D67" s="91"/>
      <c r="E67" s="28">
        <f t="shared" si="2"/>
        <v>0</v>
      </c>
      <c r="F67" s="89"/>
      <c r="I67" s="273" t="e">
        <f t="shared" si="0"/>
        <v>#REF!</v>
      </c>
      <c r="J67" s="273" t="e">
        <f t="shared" si="6"/>
        <v>#REF!</v>
      </c>
      <c r="K67" s="273" t="e">
        <f t="shared" si="1"/>
        <v>#REF!</v>
      </c>
      <c r="L67" s="273" t="e">
        <f t="shared" si="7"/>
        <v>#REF!</v>
      </c>
      <c r="M67" s="273" t="e">
        <f t="shared" si="8"/>
        <v>#REF!</v>
      </c>
      <c r="N67">
        <v>47</v>
      </c>
    </row>
    <row r="68" spans="1:14" hidden="1">
      <c r="A68" s="72" t="s">
        <v>421</v>
      </c>
      <c r="B68" s="92"/>
      <c r="C68" s="91"/>
      <c r="D68" s="91"/>
      <c r="E68" s="28">
        <f t="shared" si="2"/>
        <v>0</v>
      </c>
      <c r="F68" s="89"/>
      <c r="I68" s="273" t="e">
        <f t="shared" si="0"/>
        <v>#REF!</v>
      </c>
      <c r="J68" s="273" t="e">
        <f t="shared" si="6"/>
        <v>#REF!</v>
      </c>
      <c r="K68" s="273" t="e">
        <f t="shared" si="1"/>
        <v>#REF!</v>
      </c>
      <c r="L68" s="273" t="e">
        <f t="shared" si="7"/>
        <v>#REF!</v>
      </c>
      <c r="M68" s="273" t="e">
        <f t="shared" si="8"/>
        <v>#REF!</v>
      </c>
      <c r="N68">
        <v>48</v>
      </c>
    </row>
    <row r="69" spans="1:14" hidden="1">
      <c r="A69" s="72" t="s">
        <v>422</v>
      </c>
      <c r="B69" s="92"/>
      <c r="C69" s="91"/>
      <c r="D69" s="91"/>
      <c r="E69" s="28">
        <f t="shared" si="2"/>
        <v>0</v>
      </c>
      <c r="F69" s="89"/>
      <c r="I69" s="273" t="e">
        <f t="shared" si="0"/>
        <v>#REF!</v>
      </c>
      <c r="J69" s="273" t="e">
        <f t="shared" si="6"/>
        <v>#REF!</v>
      </c>
      <c r="K69" s="273" t="e">
        <f t="shared" si="1"/>
        <v>#REF!</v>
      </c>
      <c r="L69" s="273" t="e">
        <f t="shared" si="7"/>
        <v>#REF!</v>
      </c>
      <c r="M69" s="273" t="e">
        <f t="shared" si="8"/>
        <v>#REF!</v>
      </c>
      <c r="N69">
        <v>49</v>
      </c>
    </row>
    <row r="70" spans="1:14" hidden="1">
      <c r="A70" s="72" t="s">
        <v>423</v>
      </c>
      <c r="B70" s="92"/>
      <c r="C70" s="91"/>
      <c r="D70" s="91"/>
      <c r="E70" s="28">
        <f t="shared" si="2"/>
        <v>0</v>
      </c>
      <c r="F70" s="89"/>
      <c r="I70" s="273" t="e">
        <f t="shared" si="0"/>
        <v>#REF!</v>
      </c>
      <c r="J70" s="273" t="e">
        <f t="shared" si="6"/>
        <v>#REF!</v>
      </c>
      <c r="K70" s="273" t="e">
        <f t="shared" si="1"/>
        <v>#REF!</v>
      </c>
      <c r="L70" s="273" t="e">
        <f t="shared" si="7"/>
        <v>#REF!</v>
      </c>
      <c r="M70" s="273" t="e">
        <f t="shared" si="8"/>
        <v>#REF!</v>
      </c>
      <c r="N70">
        <v>50</v>
      </c>
    </row>
    <row r="71" spans="1:14" hidden="1">
      <c r="A71" s="72" t="s">
        <v>424</v>
      </c>
      <c r="B71" s="92"/>
      <c r="C71" s="91"/>
      <c r="D71" s="91"/>
      <c r="E71" s="28">
        <f t="shared" si="2"/>
        <v>0</v>
      </c>
      <c r="F71" s="89"/>
      <c r="I71" s="273" t="e">
        <f t="shared" si="0"/>
        <v>#REF!</v>
      </c>
      <c r="J71" s="273" t="e">
        <f t="shared" si="6"/>
        <v>#REF!</v>
      </c>
      <c r="K71" s="273" t="e">
        <f t="shared" si="1"/>
        <v>#REF!</v>
      </c>
      <c r="L71" s="273" t="e">
        <f t="shared" si="7"/>
        <v>#REF!</v>
      </c>
      <c r="M71" s="273" t="e">
        <f t="shared" si="8"/>
        <v>#REF!</v>
      </c>
      <c r="N71">
        <v>51</v>
      </c>
    </row>
    <row r="72" spans="1:14" hidden="1">
      <c r="A72" s="72" t="s">
        <v>425</v>
      </c>
      <c r="B72" s="92"/>
      <c r="C72" s="91"/>
      <c r="D72" s="91"/>
      <c r="E72" s="28">
        <f t="shared" si="2"/>
        <v>0</v>
      </c>
      <c r="F72" s="89"/>
      <c r="I72" s="273" t="e">
        <f t="shared" si="0"/>
        <v>#REF!</v>
      </c>
      <c r="J72" s="273" t="e">
        <f t="shared" si="6"/>
        <v>#REF!</v>
      </c>
      <c r="K72" s="273" t="e">
        <f t="shared" si="1"/>
        <v>#REF!</v>
      </c>
      <c r="L72" s="273" t="e">
        <f t="shared" si="7"/>
        <v>#REF!</v>
      </c>
      <c r="M72" s="273" t="e">
        <f t="shared" si="8"/>
        <v>#REF!</v>
      </c>
      <c r="N72">
        <v>52</v>
      </c>
    </row>
    <row r="73" spans="1:14" hidden="1">
      <c r="A73" s="72" t="s">
        <v>426</v>
      </c>
      <c r="B73" s="92"/>
      <c r="C73" s="91"/>
      <c r="D73" s="91"/>
      <c r="E73" s="28">
        <f t="shared" si="2"/>
        <v>0</v>
      </c>
      <c r="F73" s="89"/>
      <c r="I73" s="273" t="e">
        <f t="shared" si="0"/>
        <v>#REF!</v>
      </c>
      <c r="J73" s="273" t="e">
        <f t="shared" si="6"/>
        <v>#REF!</v>
      </c>
      <c r="K73" s="273" t="e">
        <f t="shared" si="1"/>
        <v>#REF!</v>
      </c>
      <c r="L73" s="273" t="e">
        <f t="shared" si="7"/>
        <v>#REF!</v>
      </c>
      <c r="M73" s="273" t="e">
        <f t="shared" si="8"/>
        <v>#REF!</v>
      </c>
      <c r="N73">
        <v>53</v>
      </c>
    </row>
    <row r="74" spans="1:14" hidden="1">
      <c r="A74" s="72" t="s">
        <v>427</v>
      </c>
      <c r="B74" s="92"/>
      <c r="C74" s="91"/>
      <c r="D74" s="91"/>
      <c r="E74" s="28">
        <f t="shared" si="2"/>
        <v>0</v>
      </c>
      <c r="F74" s="89"/>
      <c r="I74" s="273" t="e">
        <f t="shared" si="0"/>
        <v>#REF!</v>
      </c>
      <c r="J74" s="273" t="e">
        <f t="shared" si="6"/>
        <v>#REF!</v>
      </c>
      <c r="K74" s="273" t="e">
        <f t="shared" si="1"/>
        <v>#REF!</v>
      </c>
      <c r="L74" s="273" t="e">
        <f t="shared" si="7"/>
        <v>#REF!</v>
      </c>
      <c r="M74" s="273" t="e">
        <f t="shared" si="8"/>
        <v>#REF!</v>
      </c>
      <c r="N74">
        <v>54</v>
      </c>
    </row>
    <row r="75" spans="1:14" hidden="1">
      <c r="A75" s="72" t="s">
        <v>428</v>
      </c>
      <c r="B75" s="92"/>
      <c r="C75" s="91"/>
      <c r="D75" s="91"/>
      <c r="E75" s="28">
        <f t="shared" si="2"/>
        <v>0</v>
      </c>
      <c r="F75" s="89"/>
      <c r="I75" s="273" t="e">
        <f t="shared" si="0"/>
        <v>#REF!</v>
      </c>
      <c r="J75" s="273" t="e">
        <f t="shared" si="6"/>
        <v>#REF!</v>
      </c>
      <c r="K75" s="273" t="e">
        <f t="shared" si="1"/>
        <v>#REF!</v>
      </c>
      <c r="L75" s="273" t="e">
        <f t="shared" si="7"/>
        <v>#REF!</v>
      </c>
      <c r="M75" s="273" t="e">
        <f t="shared" si="8"/>
        <v>#REF!</v>
      </c>
      <c r="N75">
        <v>55</v>
      </c>
    </row>
    <row r="76" spans="1:14" hidden="1">
      <c r="A76" s="72" t="s">
        <v>429</v>
      </c>
      <c r="B76" s="92"/>
      <c r="C76" s="91"/>
      <c r="D76" s="91"/>
      <c r="E76" s="28">
        <f t="shared" si="2"/>
        <v>0</v>
      </c>
      <c r="F76" s="89"/>
      <c r="I76" s="273" t="e">
        <f t="shared" si="0"/>
        <v>#REF!</v>
      </c>
      <c r="J76" s="273" t="e">
        <f t="shared" si="6"/>
        <v>#REF!</v>
      </c>
      <c r="K76" s="273" t="e">
        <f t="shared" si="1"/>
        <v>#REF!</v>
      </c>
      <c r="L76" s="273" t="e">
        <f t="shared" si="7"/>
        <v>#REF!</v>
      </c>
      <c r="M76" s="273" t="e">
        <f t="shared" si="8"/>
        <v>#REF!</v>
      </c>
      <c r="N76">
        <v>56</v>
      </c>
    </row>
    <row r="77" spans="1:14" hidden="1">
      <c r="A77" s="72" t="s">
        <v>430</v>
      </c>
      <c r="B77" s="92"/>
      <c r="C77" s="91"/>
      <c r="D77" s="91"/>
      <c r="E77" s="28">
        <f t="shared" si="2"/>
        <v>0</v>
      </c>
      <c r="F77" s="89"/>
      <c r="I77" s="273" t="e">
        <f t="shared" si="0"/>
        <v>#REF!</v>
      </c>
      <c r="J77" s="273" t="e">
        <f t="shared" si="6"/>
        <v>#REF!</v>
      </c>
      <c r="K77" s="273" t="e">
        <f t="shared" si="1"/>
        <v>#REF!</v>
      </c>
      <c r="L77" s="273" t="e">
        <f t="shared" si="7"/>
        <v>#REF!</v>
      </c>
      <c r="M77" s="273" t="e">
        <f t="shared" si="8"/>
        <v>#REF!</v>
      </c>
      <c r="N77">
        <v>57</v>
      </c>
    </row>
    <row r="78" spans="1:14" hidden="1">
      <c r="A78" s="72" t="s">
        <v>431</v>
      </c>
      <c r="B78" s="92"/>
      <c r="C78" s="91"/>
      <c r="D78" s="91"/>
      <c r="E78" s="28">
        <f t="shared" si="2"/>
        <v>0</v>
      </c>
      <c r="F78" s="89"/>
      <c r="I78" s="273" t="e">
        <f t="shared" si="0"/>
        <v>#REF!</v>
      </c>
      <c r="J78" s="273" t="e">
        <f t="shared" si="6"/>
        <v>#REF!</v>
      </c>
      <c r="K78" s="273" t="e">
        <f t="shared" si="1"/>
        <v>#REF!</v>
      </c>
      <c r="L78" s="273" t="e">
        <f t="shared" si="7"/>
        <v>#REF!</v>
      </c>
      <c r="M78" s="273" t="e">
        <f t="shared" si="8"/>
        <v>#REF!</v>
      </c>
      <c r="N78">
        <v>58</v>
      </c>
    </row>
    <row r="79" spans="1:14" hidden="1">
      <c r="A79" s="72" t="s">
        <v>432</v>
      </c>
      <c r="B79" s="92"/>
      <c r="C79" s="91"/>
      <c r="D79" s="91"/>
      <c r="E79" s="28">
        <f>SUM(C79:D79)</f>
        <v>0</v>
      </c>
      <c r="F79" s="89"/>
      <c r="I79" s="273" t="e">
        <f t="shared" si="0"/>
        <v>#REF!</v>
      </c>
      <c r="J79" s="273" t="e">
        <f t="shared" si="6"/>
        <v>#REF!</v>
      </c>
      <c r="K79" s="273" t="e">
        <f t="shared" si="1"/>
        <v>#REF!</v>
      </c>
      <c r="L79" s="273" t="e">
        <f t="shared" si="7"/>
        <v>#REF!</v>
      </c>
      <c r="M79" s="273" t="e">
        <f t="shared" si="8"/>
        <v>#REF!</v>
      </c>
      <c r="N79">
        <v>59</v>
      </c>
    </row>
    <row r="80" spans="1:14" hidden="1">
      <c r="A80" s="72" t="s">
        <v>433</v>
      </c>
      <c r="B80" s="92"/>
      <c r="C80" s="91"/>
      <c r="D80" s="91"/>
      <c r="E80" s="28">
        <f t="shared" ref="E80:E143" si="9">SUM(C80:D80)</f>
        <v>0</v>
      </c>
      <c r="F80" s="89"/>
      <c r="I80" s="273" t="e">
        <f t="shared" si="0"/>
        <v>#REF!</v>
      </c>
      <c r="J80" s="273" t="e">
        <f t="shared" si="6"/>
        <v>#REF!</v>
      </c>
      <c r="K80" s="273" t="e">
        <f t="shared" si="1"/>
        <v>#REF!</v>
      </c>
      <c r="L80" s="273" t="e">
        <f t="shared" si="7"/>
        <v>#REF!</v>
      </c>
      <c r="M80" s="273" t="e">
        <f t="shared" si="8"/>
        <v>#REF!</v>
      </c>
      <c r="N80">
        <v>60</v>
      </c>
    </row>
    <row r="81" spans="1:14" hidden="1">
      <c r="A81" s="72" t="s">
        <v>434</v>
      </c>
      <c r="B81" s="92"/>
      <c r="C81" s="91"/>
      <c r="D81" s="91"/>
      <c r="E81" s="28">
        <f t="shared" si="9"/>
        <v>0</v>
      </c>
      <c r="F81" s="89"/>
      <c r="I81" s="273" t="e">
        <f t="shared" si="0"/>
        <v>#REF!</v>
      </c>
      <c r="J81" s="273" t="e">
        <f t="shared" si="6"/>
        <v>#REF!</v>
      </c>
      <c r="K81" s="273" t="e">
        <f t="shared" si="1"/>
        <v>#REF!</v>
      </c>
      <c r="L81" s="273" t="e">
        <f t="shared" si="7"/>
        <v>#REF!</v>
      </c>
      <c r="M81" s="273" t="e">
        <f t="shared" si="8"/>
        <v>#REF!</v>
      </c>
      <c r="N81">
        <v>61</v>
      </c>
    </row>
    <row r="82" spans="1:14" hidden="1">
      <c r="A82" s="72" t="s">
        <v>435</v>
      </c>
      <c r="B82" s="92"/>
      <c r="C82" s="91"/>
      <c r="D82" s="91"/>
      <c r="E82" s="28">
        <f t="shared" si="9"/>
        <v>0</v>
      </c>
      <c r="F82" s="89"/>
      <c r="I82" s="273" t="e">
        <f t="shared" si="0"/>
        <v>#REF!</v>
      </c>
      <c r="J82" s="273" t="e">
        <f t="shared" si="6"/>
        <v>#REF!</v>
      </c>
      <c r="K82" s="273" t="e">
        <f t="shared" si="1"/>
        <v>#REF!</v>
      </c>
      <c r="L82" s="273" t="e">
        <f t="shared" si="7"/>
        <v>#REF!</v>
      </c>
      <c r="M82" s="273" t="e">
        <f t="shared" si="8"/>
        <v>#REF!</v>
      </c>
      <c r="N82">
        <v>62</v>
      </c>
    </row>
    <row r="83" spans="1:14" hidden="1">
      <c r="A83" s="72" t="s">
        <v>436</v>
      </c>
      <c r="B83" s="92"/>
      <c r="C83" s="91"/>
      <c r="D83" s="91"/>
      <c r="E83" s="28">
        <f t="shared" si="9"/>
        <v>0</v>
      </c>
      <c r="F83" s="89"/>
      <c r="I83" s="273" t="e">
        <f t="shared" si="0"/>
        <v>#REF!</v>
      </c>
      <c r="J83" s="273" t="e">
        <f t="shared" si="6"/>
        <v>#REF!</v>
      </c>
      <c r="K83" s="273" t="e">
        <f t="shared" si="1"/>
        <v>#REF!</v>
      </c>
      <c r="L83" s="273" t="e">
        <f t="shared" si="7"/>
        <v>#REF!</v>
      </c>
      <c r="M83" s="273" t="e">
        <f t="shared" si="8"/>
        <v>#REF!</v>
      </c>
      <c r="N83">
        <v>63</v>
      </c>
    </row>
    <row r="84" spans="1:14" hidden="1">
      <c r="A84" s="72" t="s">
        <v>437</v>
      </c>
      <c r="B84" s="92"/>
      <c r="C84" s="91"/>
      <c r="D84" s="91"/>
      <c r="E84" s="28">
        <f t="shared" si="9"/>
        <v>0</v>
      </c>
      <c r="F84" s="89"/>
      <c r="I84" s="273" t="e">
        <f t="shared" si="0"/>
        <v>#REF!</v>
      </c>
      <c r="J84" s="273" t="e">
        <f t="shared" si="6"/>
        <v>#REF!</v>
      </c>
      <c r="K84" s="273" t="e">
        <f t="shared" si="1"/>
        <v>#REF!</v>
      </c>
      <c r="L84" s="273" t="e">
        <f t="shared" si="7"/>
        <v>#REF!</v>
      </c>
      <c r="M84" s="273" t="e">
        <f t="shared" si="8"/>
        <v>#REF!</v>
      </c>
      <c r="N84">
        <v>64</v>
      </c>
    </row>
    <row r="85" spans="1:14" hidden="1">
      <c r="A85" s="72" t="s">
        <v>438</v>
      </c>
      <c r="B85" s="92"/>
      <c r="C85" s="91"/>
      <c r="D85" s="91"/>
      <c r="E85" s="28">
        <f t="shared" si="9"/>
        <v>0</v>
      </c>
      <c r="F85" s="89"/>
      <c r="I85" s="273" t="e">
        <f t="shared" ref="I85:I148" si="10">IF($B$15&gt;=N85,IF($D470="",$C$15,IF($D470&lt;=22000,$D470,22000)),"")</f>
        <v>#REF!</v>
      </c>
      <c r="J85" s="273" t="e">
        <f t="shared" si="6"/>
        <v>#REF!</v>
      </c>
      <c r="K85" s="273" t="e">
        <f t="shared" ref="K85:K148" si="11">IF($B$15&gt;=N85,IF($D839="",$C$18,$D839),"")</f>
        <v>#REF!</v>
      </c>
      <c r="L85" s="273" t="e">
        <f t="shared" si="7"/>
        <v>#REF!</v>
      </c>
      <c r="M85" s="273" t="e">
        <f t="shared" si="8"/>
        <v>#REF!</v>
      </c>
      <c r="N85">
        <v>65</v>
      </c>
    </row>
    <row r="86" spans="1:14" hidden="1">
      <c r="A86" s="72" t="s">
        <v>439</v>
      </c>
      <c r="B86" s="92"/>
      <c r="C86" s="91"/>
      <c r="D86" s="91"/>
      <c r="E86" s="28">
        <f t="shared" si="9"/>
        <v>0</v>
      </c>
      <c r="F86" s="89"/>
      <c r="I86" s="273" t="e">
        <f t="shared" si="10"/>
        <v>#REF!</v>
      </c>
      <c r="J86" s="273" t="e">
        <f t="shared" si="6"/>
        <v>#REF!</v>
      </c>
      <c r="K86" s="273" t="e">
        <f t="shared" si="11"/>
        <v>#REF!</v>
      </c>
      <c r="L86" s="273" t="e">
        <f t="shared" si="7"/>
        <v>#REF!</v>
      </c>
      <c r="M86" s="273" t="e">
        <f t="shared" si="8"/>
        <v>#REF!</v>
      </c>
      <c r="N86">
        <v>66</v>
      </c>
    </row>
    <row r="87" spans="1:14" hidden="1">
      <c r="A87" s="72" t="s">
        <v>440</v>
      </c>
      <c r="B87" s="92"/>
      <c r="C87" s="91"/>
      <c r="D87" s="91"/>
      <c r="E87" s="28">
        <f t="shared" si="9"/>
        <v>0</v>
      </c>
      <c r="F87" s="89"/>
      <c r="I87" s="273" t="e">
        <f t="shared" si="10"/>
        <v>#REF!</v>
      </c>
      <c r="J87" s="273" t="e">
        <f t="shared" ref="J87:J150" si="12">IF($B$15&gt;=N87,$C$16+$C$17,"")</f>
        <v>#REF!</v>
      </c>
      <c r="K87" s="273" t="e">
        <f t="shared" si="11"/>
        <v>#REF!</v>
      </c>
      <c r="L87" s="273" t="e">
        <f t="shared" ref="L87:L150" si="13">IF($B$14&gt;=N87,$C$14,"")</f>
        <v>#REF!</v>
      </c>
      <c r="M87" s="273" t="e">
        <f t="shared" ref="M87:M150" si="14">SUM(I87:L87)</f>
        <v>#REF!</v>
      </c>
      <c r="N87">
        <v>67</v>
      </c>
    </row>
    <row r="88" spans="1:14" hidden="1">
      <c r="A88" s="72" t="s">
        <v>441</v>
      </c>
      <c r="B88" s="92"/>
      <c r="C88" s="91"/>
      <c r="D88" s="91"/>
      <c r="E88" s="28">
        <f t="shared" si="9"/>
        <v>0</v>
      </c>
      <c r="F88" s="89"/>
      <c r="I88" s="273" t="e">
        <f t="shared" si="10"/>
        <v>#REF!</v>
      </c>
      <c r="J88" s="273" t="e">
        <f t="shared" si="12"/>
        <v>#REF!</v>
      </c>
      <c r="K88" s="273" t="e">
        <f t="shared" si="11"/>
        <v>#REF!</v>
      </c>
      <c r="L88" s="273" t="e">
        <f t="shared" si="13"/>
        <v>#REF!</v>
      </c>
      <c r="M88" s="273" t="e">
        <f t="shared" si="14"/>
        <v>#REF!</v>
      </c>
      <c r="N88">
        <v>68</v>
      </c>
    </row>
    <row r="89" spans="1:14" hidden="1">
      <c r="A89" s="72" t="s">
        <v>442</v>
      </c>
      <c r="B89" s="92"/>
      <c r="C89" s="91"/>
      <c r="D89" s="91"/>
      <c r="E89" s="28">
        <f t="shared" si="9"/>
        <v>0</v>
      </c>
      <c r="F89" s="89"/>
      <c r="I89" s="273" t="e">
        <f t="shared" si="10"/>
        <v>#REF!</v>
      </c>
      <c r="J89" s="273" t="e">
        <f t="shared" si="12"/>
        <v>#REF!</v>
      </c>
      <c r="K89" s="273" t="e">
        <f t="shared" si="11"/>
        <v>#REF!</v>
      </c>
      <c r="L89" s="273" t="e">
        <f t="shared" si="13"/>
        <v>#REF!</v>
      </c>
      <c r="M89" s="273" t="e">
        <f t="shared" si="14"/>
        <v>#REF!</v>
      </c>
      <c r="N89">
        <v>69</v>
      </c>
    </row>
    <row r="90" spans="1:14" hidden="1">
      <c r="A90" s="72" t="s">
        <v>443</v>
      </c>
      <c r="B90" s="92"/>
      <c r="C90" s="91"/>
      <c r="D90" s="91"/>
      <c r="E90" s="28">
        <f t="shared" si="9"/>
        <v>0</v>
      </c>
      <c r="F90" s="89"/>
      <c r="I90" s="273" t="e">
        <f t="shared" si="10"/>
        <v>#REF!</v>
      </c>
      <c r="J90" s="273" t="e">
        <f t="shared" si="12"/>
        <v>#REF!</v>
      </c>
      <c r="K90" s="273" t="e">
        <f t="shared" si="11"/>
        <v>#REF!</v>
      </c>
      <c r="L90" s="273" t="e">
        <f t="shared" si="13"/>
        <v>#REF!</v>
      </c>
      <c r="M90" s="273" t="e">
        <f t="shared" si="14"/>
        <v>#REF!</v>
      </c>
      <c r="N90">
        <v>70</v>
      </c>
    </row>
    <row r="91" spans="1:14" hidden="1">
      <c r="A91" s="72" t="s">
        <v>444</v>
      </c>
      <c r="B91" s="92"/>
      <c r="C91" s="91"/>
      <c r="D91" s="91"/>
      <c r="E91" s="28">
        <f t="shared" si="9"/>
        <v>0</v>
      </c>
      <c r="F91" s="89"/>
      <c r="I91" s="273" t="e">
        <f t="shared" si="10"/>
        <v>#REF!</v>
      </c>
      <c r="J91" s="273" t="e">
        <f t="shared" si="12"/>
        <v>#REF!</v>
      </c>
      <c r="K91" s="273" t="e">
        <f t="shared" si="11"/>
        <v>#REF!</v>
      </c>
      <c r="L91" s="273" t="e">
        <f t="shared" si="13"/>
        <v>#REF!</v>
      </c>
      <c r="M91" s="273" t="e">
        <f t="shared" si="14"/>
        <v>#REF!</v>
      </c>
      <c r="N91">
        <v>71</v>
      </c>
    </row>
    <row r="92" spans="1:14" hidden="1">
      <c r="A92" s="72" t="s">
        <v>445</v>
      </c>
      <c r="B92" s="92"/>
      <c r="C92" s="91"/>
      <c r="D92" s="91"/>
      <c r="E92" s="28">
        <f t="shared" si="9"/>
        <v>0</v>
      </c>
      <c r="F92" s="89"/>
      <c r="I92" s="273" t="e">
        <f t="shared" si="10"/>
        <v>#REF!</v>
      </c>
      <c r="J92" s="273" t="e">
        <f t="shared" si="12"/>
        <v>#REF!</v>
      </c>
      <c r="K92" s="273" t="e">
        <f t="shared" si="11"/>
        <v>#REF!</v>
      </c>
      <c r="L92" s="273" t="e">
        <f t="shared" si="13"/>
        <v>#REF!</v>
      </c>
      <c r="M92" s="273" t="e">
        <f t="shared" si="14"/>
        <v>#REF!</v>
      </c>
      <c r="N92">
        <v>72</v>
      </c>
    </row>
    <row r="93" spans="1:14" hidden="1">
      <c r="A93" s="72" t="s">
        <v>446</v>
      </c>
      <c r="B93" s="92"/>
      <c r="C93" s="91"/>
      <c r="D93" s="91"/>
      <c r="E93" s="28">
        <f t="shared" si="9"/>
        <v>0</v>
      </c>
      <c r="F93" s="89"/>
      <c r="I93" s="273" t="e">
        <f t="shared" si="10"/>
        <v>#REF!</v>
      </c>
      <c r="J93" s="273" t="e">
        <f t="shared" si="12"/>
        <v>#REF!</v>
      </c>
      <c r="K93" s="273" t="e">
        <f t="shared" si="11"/>
        <v>#REF!</v>
      </c>
      <c r="L93" s="273" t="e">
        <f t="shared" si="13"/>
        <v>#REF!</v>
      </c>
      <c r="M93" s="273" t="e">
        <f t="shared" si="14"/>
        <v>#REF!</v>
      </c>
      <c r="N93">
        <v>73</v>
      </c>
    </row>
    <row r="94" spans="1:14" hidden="1">
      <c r="A94" s="72" t="s">
        <v>447</v>
      </c>
      <c r="B94" s="92"/>
      <c r="C94" s="91"/>
      <c r="D94" s="91"/>
      <c r="E94" s="28">
        <f t="shared" si="9"/>
        <v>0</v>
      </c>
      <c r="F94" s="89"/>
      <c r="I94" s="273" t="e">
        <f t="shared" si="10"/>
        <v>#REF!</v>
      </c>
      <c r="J94" s="273" t="e">
        <f t="shared" si="12"/>
        <v>#REF!</v>
      </c>
      <c r="K94" s="273" t="e">
        <f t="shared" si="11"/>
        <v>#REF!</v>
      </c>
      <c r="L94" s="273" t="e">
        <f t="shared" si="13"/>
        <v>#REF!</v>
      </c>
      <c r="M94" s="273" t="e">
        <f t="shared" si="14"/>
        <v>#REF!</v>
      </c>
      <c r="N94">
        <v>74</v>
      </c>
    </row>
    <row r="95" spans="1:14" hidden="1">
      <c r="A95" s="72" t="s">
        <v>448</v>
      </c>
      <c r="B95" s="92"/>
      <c r="C95" s="91"/>
      <c r="D95" s="91"/>
      <c r="E95" s="28">
        <f t="shared" si="9"/>
        <v>0</v>
      </c>
      <c r="F95" s="89"/>
      <c r="I95" s="273" t="e">
        <f t="shared" si="10"/>
        <v>#REF!</v>
      </c>
      <c r="J95" s="273" t="e">
        <f t="shared" si="12"/>
        <v>#REF!</v>
      </c>
      <c r="K95" s="273" t="e">
        <f t="shared" si="11"/>
        <v>#REF!</v>
      </c>
      <c r="L95" s="273" t="e">
        <f t="shared" si="13"/>
        <v>#REF!</v>
      </c>
      <c r="M95" s="273" t="e">
        <f t="shared" si="14"/>
        <v>#REF!</v>
      </c>
      <c r="N95">
        <v>75</v>
      </c>
    </row>
    <row r="96" spans="1:14" hidden="1">
      <c r="A96" s="72" t="s">
        <v>449</v>
      </c>
      <c r="B96" s="92"/>
      <c r="C96" s="91"/>
      <c r="D96" s="91"/>
      <c r="E96" s="28">
        <f t="shared" si="9"/>
        <v>0</v>
      </c>
      <c r="F96" s="89"/>
      <c r="I96" s="273" t="e">
        <f t="shared" si="10"/>
        <v>#REF!</v>
      </c>
      <c r="J96" s="273" t="e">
        <f t="shared" si="12"/>
        <v>#REF!</v>
      </c>
      <c r="K96" s="273" t="e">
        <f t="shared" si="11"/>
        <v>#REF!</v>
      </c>
      <c r="L96" s="273" t="e">
        <f t="shared" si="13"/>
        <v>#REF!</v>
      </c>
      <c r="M96" s="273" t="e">
        <f t="shared" si="14"/>
        <v>#REF!</v>
      </c>
      <c r="N96">
        <v>76</v>
      </c>
    </row>
    <row r="97" spans="1:14" hidden="1">
      <c r="A97" s="72" t="s">
        <v>450</v>
      </c>
      <c r="B97" s="92"/>
      <c r="C97" s="91"/>
      <c r="D97" s="91"/>
      <c r="E97" s="28">
        <f t="shared" si="9"/>
        <v>0</v>
      </c>
      <c r="F97" s="89"/>
      <c r="I97" s="273" t="e">
        <f t="shared" si="10"/>
        <v>#REF!</v>
      </c>
      <c r="J97" s="273" t="e">
        <f t="shared" si="12"/>
        <v>#REF!</v>
      </c>
      <c r="K97" s="273" t="e">
        <f t="shared" si="11"/>
        <v>#REF!</v>
      </c>
      <c r="L97" s="273" t="e">
        <f t="shared" si="13"/>
        <v>#REF!</v>
      </c>
      <c r="M97" s="273" t="e">
        <f t="shared" si="14"/>
        <v>#REF!</v>
      </c>
      <c r="N97">
        <v>77</v>
      </c>
    </row>
    <row r="98" spans="1:14" hidden="1">
      <c r="A98" s="72" t="s">
        <v>451</v>
      </c>
      <c r="B98" s="92"/>
      <c r="C98" s="91"/>
      <c r="D98" s="91"/>
      <c r="E98" s="28">
        <f t="shared" si="9"/>
        <v>0</v>
      </c>
      <c r="F98" s="89"/>
      <c r="I98" s="273" t="e">
        <f t="shared" si="10"/>
        <v>#REF!</v>
      </c>
      <c r="J98" s="273" t="e">
        <f t="shared" si="12"/>
        <v>#REF!</v>
      </c>
      <c r="K98" s="273" t="e">
        <f t="shared" si="11"/>
        <v>#REF!</v>
      </c>
      <c r="L98" s="273" t="e">
        <f t="shared" si="13"/>
        <v>#REF!</v>
      </c>
      <c r="M98" s="273" t="e">
        <f t="shared" si="14"/>
        <v>#REF!</v>
      </c>
      <c r="N98">
        <v>78</v>
      </c>
    </row>
    <row r="99" spans="1:14" hidden="1">
      <c r="A99" s="72" t="s">
        <v>452</v>
      </c>
      <c r="B99" s="92"/>
      <c r="C99" s="91"/>
      <c r="D99" s="91"/>
      <c r="E99" s="28">
        <f t="shared" si="9"/>
        <v>0</v>
      </c>
      <c r="F99" s="89"/>
      <c r="I99" s="273" t="e">
        <f t="shared" si="10"/>
        <v>#REF!</v>
      </c>
      <c r="J99" s="273" t="e">
        <f t="shared" si="12"/>
        <v>#REF!</v>
      </c>
      <c r="K99" s="273" t="e">
        <f t="shared" si="11"/>
        <v>#REF!</v>
      </c>
      <c r="L99" s="273" t="e">
        <f t="shared" si="13"/>
        <v>#REF!</v>
      </c>
      <c r="M99" s="273" t="e">
        <f t="shared" si="14"/>
        <v>#REF!</v>
      </c>
      <c r="N99">
        <v>79</v>
      </c>
    </row>
    <row r="100" spans="1:14" hidden="1">
      <c r="A100" s="72" t="s">
        <v>453</v>
      </c>
      <c r="B100" s="92"/>
      <c r="C100" s="91"/>
      <c r="D100" s="91"/>
      <c r="E100" s="28">
        <f t="shared" si="9"/>
        <v>0</v>
      </c>
      <c r="F100" s="89"/>
      <c r="I100" s="273" t="e">
        <f t="shared" si="10"/>
        <v>#REF!</v>
      </c>
      <c r="J100" s="273" t="e">
        <f t="shared" si="12"/>
        <v>#REF!</v>
      </c>
      <c r="K100" s="273" t="e">
        <f t="shared" si="11"/>
        <v>#REF!</v>
      </c>
      <c r="L100" s="273" t="e">
        <f t="shared" si="13"/>
        <v>#REF!</v>
      </c>
      <c r="M100" s="273" t="e">
        <f t="shared" si="14"/>
        <v>#REF!</v>
      </c>
      <c r="N100">
        <v>80</v>
      </c>
    </row>
    <row r="101" spans="1:14" hidden="1">
      <c r="A101" s="72" t="s">
        <v>454</v>
      </c>
      <c r="B101" s="92"/>
      <c r="C101" s="91"/>
      <c r="D101" s="91"/>
      <c r="E101" s="28">
        <f t="shared" si="9"/>
        <v>0</v>
      </c>
      <c r="F101" s="89"/>
      <c r="I101" s="273" t="e">
        <f t="shared" si="10"/>
        <v>#REF!</v>
      </c>
      <c r="J101" s="273" t="e">
        <f t="shared" si="12"/>
        <v>#REF!</v>
      </c>
      <c r="K101" s="273" t="e">
        <f t="shared" si="11"/>
        <v>#REF!</v>
      </c>
      <c r="L101" s="273" t="e">
        <f t="shared" si="13"/>
        <v>#REF!</v>
      </c>
      <c r="M101" s="273" t="e">
        <f t="shared" si="14"/>
        <v>#REF!</v>
      </c>
      <c r="N101">
        <v>81</v>
      </c>
    </row>
    <row r="102" spans="1:14" hidden="1">
      <c r="A102" s="72" t="s">
        <v>455</v>
      </c>
      <c r="B102" s="92"/>
      <c r="C102" s="91"/>
      <c r="D102" s="91"/>
      <c r="E102" s="28">
        <f t="shared" si="9"/>
        <v>0</v>
      </c>
      <c r="F102" s="89"/>
      <c r="I102" s="273" t="e">
        <f t="shared" si="10"/>
        <v>#REF!</v>
      </c>
      <c r="J102" s="273" t="e">
        <f t="shared" si="12"/>
        <v>#REF!</v>
      </c>
      <c r="K102" s="273" t="e">
        <f t="shared" si="11"/>
        <v>#REF!</v>
      </c>
      <c r="L102" s="273" t="e">
        <f t="shared" si="13"/>
        <v>#REF!</v>
      </c>
      <c r="M102" s="273" t="e">
        <f t="shared" si="14"/>
        <v>#REF!</v>
      </c>
      <c r="N102">
        <v>82</v>
      </c>
    </row>
    <row r="103" spans="1:14" hidden="1">
      <c r="A103" s="72" t="s">
        <v>456</v>
      </c>
      <c r="B103" s="92"/>
      <c r="C103" s="91"/>
      <c r="D103" s="91"/>
      <c r="E103" s="28">
        <f t="shared" si="9"/>
        <v>0</v>
      </c>
      <c r="F103" s="89"/>
      <c r="I103" s="273" t="e">
        <f t="shared" si="10"/>
        <v>#REF!</v>
      </c>
      <c r="J103" s="273" t="e">
        <f t="shared" si="12"/>
        <v>#REF!</v>
      </c>
      <c r="K103" s="273" t="e">
        <f t="shared" si="11"/>
        <v>#REF!</v>
      </c>
      <c r="L103" s="273" t="e">
        <f t="shared" si="13"/>
        <v>#REF!</v>
      </c>
      <c r="M103" s="273" t="e">
        <f t="shared" si="14"/>
        <v>#REF!</v>
      </c>
      <c r="N103">
        <v>83</v>
      </c>
    </row>
    <row r="104" spans="1:14" hidden="1">
      <c r="A104" s="72" t="s">
        <v>457</v>
      </c>
      <c r="B104" s="92"/>
      <c r="C104" s="91"/>
      <c r="D104" s="91"/>
      <c r="E104" s="28">
        <f t="shared" si="9"/>
        <v>0</v>
      </c>
      <c r="F104" s="89"/>
      <c r="I104" s="273" t="e">
        <f t="shared" si="10"/>
        <v>#REF!</v>
      </c>
      <c r="J104" s="273" t="e">
        <f t="shared" si="12"/>
        <v>#REF!</v>
      </c>
      <c r="K104" s="273" t="e">
        <f t="shared" si="11"/>
        <v>#REF!</v>
      </c>
      <c r="L104" s="273" t="e">
        <f t="shared" si="13"/>
        <v>#REF!</v>
      </c>
      <c r="M104" s="273" t="e">
        <f t="shared" si="14"/>
        <v>#REF!</v>
      </c>
      <c r="N104">
        <v>84</v>
      </c>
    </row>
    <row r="105" spans="1:14" hidden="1">
      <c r="A105" s="72" t="s">
        <v>458</v>
      </c>
      <c r="B105" s="92"/>
      <c r="C105" s="91"/>
      <c r="D105" s="91"/>
      <c r="E105" s="28">
        <f t="shared" si="9"/>
        <v>0</v>
      </c>
      <c r="F105" s="89"/>
      <c r="I105" s="273" t="e">
        <f t="shared" si="10"/>
        <v>#REF!</v>
      </c>
      <c r="J105" s="273" t="e">
        <f t="shared" si="12"/>
        <v>#REF!</v>
      </c>
      <c r="K105" s="273" t="e">
        <f t="shared" si="11"/>
        <v>#REF!</v>
      </c>
      <c r="L105" s="273" t="e">
        <f t="shared" si="13"/>
        <v>#REF!</v>
      </c>
      <c r="M105" s="273" t="e">
        <f t="shared" si="14"/>
        <v>#REF!</v>
      </c>
      <c r="N105">
        <v>85</v>
      </c>
    </row>
    <row r="106" spans="1:14" hidden="1">
      <c r="A106" s="72" t="s">
        <v>459</v>
      </c>
      <c r="B106" s="92"/>
      <c r="C106" s="91"/>
      <c r="D106" s="91"/>
      <c r="E106" s="28">
        <f t="shared" si="9"/>
        <v>0</v>
      </c>
      <c r="F106" s="89"/>
      <c r="I106" s="273" t="e">
        <f t="shared" si="10"/>
        <v>#REF!</v>
      </c>
      <c r="J106" s="273" t="e">
        <f t="shared" si="12"/>
        <v>#REF!</v>
      </c>
      <c r="K106" s="273" t="e">
        <f t="shared" si="11"/>
        <v>#REF!</v>
      </c>
      <c r="L106" s="273" t="e">
        <f t="shared" si="13"/>
        <v>#REF!</v>
      </c>
      <c r="M106" s="273" t="e">
        <f t="shared" si="14"/>
        <v>#REF!</v>
      </c>
      <c r="N106">
        <v>86</v>
      </c>
    </row>
    <row r="107" spans="1:14" hidden="1">
      <c r="A107" s="72" t="s">
        <v>460</v>
      </c>
      <c r="B107" s="92"/>
      <c r="C107" s="91"/>
      <c r="D107" s="91"/>
      <c r="E107" s="28">
        <f t="shared" si="9"/>
        <v>0</v>
      </c>
      <c r="F107" s="89"/>
      <c r="I107" s="273" t="e">
        <f t="shared" si="10"/>
        <v>#REF!</v>
      </c>
      <c r="J107" s="273" t="e">
        <f t="shared" si="12"/>
        <v>#REF!</v>
      </c>
      <c r="K107" s="273" t="e">
        <f t="shared" si="11"/>
        <v>#REF!</v>
      </c>
      <c r="L107" s="273" t="e">
        <f t="shared" si="13"/>
        <v>#REF!</v>
      </c>
      <c r="M107" s="273" t="e">
        <f t="shared" si="14"/>
        <v>#REF!</v>
      </c>
      <c r="N107">
        <v>87</v>
      </c>
    </row>
    <row r="108" spans="1:14" hidden="1">
      <c r="A108" s="72" t="s">
        <v>461</v>
      </c>
      <c r="B108" s="92"/>
      <c r="C108" s="91"/>
      <c r="D108" s="91"/>
      <c r="E108" s="28">
        <f t="shared" si="9"/>
        <v>0</v>
      </c>
      <c r="F108" s="89"/>
      <c r="I108" s="273" t="e">
        <f t="shared" si="10"/>
        <v>#REF!</v>
      </c>
      <c r="J108" s="273" t="e">
        <f t="shared" si="12"/>
        <v>#REF!</v>
      </c>
      <c r="K108" s="273" t="e">
        <f t="shared" si="11"/>
        <v>#REF!</v>
      </c>
      <c r="L108" s="273" t="e">
        <f t="shared" si="13"/>
        <v>#REF!</v>
      </c>
      <c r="M108" s="273" t="e">
        <f t="shared" si="14"/>
        <v>#REF!</v>
      </c>
      <c r="N108">
        <v>88</v>
      </c>
    </row>
    <row r="109" spans="1:14" hidden="1">
      <c r="A109" s="72" t="s">
        <v>462</v>
      </c>
      <c r="B109" s="92"/>
      <c r="C109" s="91"/>
      <c r="D109" s="91"/>
      <c r="E109" s="28">
        <f t="shared" si="9"/>
        <v>0</v>
      </c>
      <c r="F109" s="89"/>
      <c r="I109" s="273" t="e">
        <f t="shared" si="10"/>
        <v>#REF!</v>
      </c>
      <c r="J109" s="273" t="e">
        <f t="shared" si="12"/>
        <v>#REF!</v>
      </c>
      <c r="K109" s="273" t="e">
        <f t="shared" si="11"/>
        <v>#REF!</v>
      </c>
      <c r="L109" s="273" t="e">
        <f t="shared" si="13"/>
        <v>#REF!</v>
      </c>
      <c r="M109" s="273" t="e">
        <f t="shared" si="14"/>
        <v>#REF!</v>
      </c>
      <c r="N109">
        <v>89</v>
      </c>
    </row>
    <row r="110" spans="1:14" hidden="1">
      <c r="A110" s="72" t="s">
        <v>463</v>
      </c>
      <c r="B110" s="92"/>
      <c r="C110" s="91"/>
      <c r="D110" s="91"/>
      <c r="E110" s="28">
        <f t="shared" si="9"/>
        <v>0</v>
      </c>
      <c r="F110" s="89"/>
      <c r="I110" s="273" t="e">
        <f t="shared" si="10"/>
        <v>#REF!</v>
      </c>
      <c r="J110" s="273" t="e">
        <f t="shared" si="12"/>
        <v>#REF!</v>
      </c>
      <c r="K110" s="273" t="e">
        <f t="shared" si="11"/>
        <v>#REF!</v>
      </c>
      <c r="L110" s="273" t="e">
        <f t="shared" si="13"/>
        <v>#REF!</v>
      </c>
      <c r="M110" s="273" t="e">
        <f t="shared" si="14"/>
        <v>#REF!</v>
      </c>
      <c r="N110">
        <v>90</v>
      </c>
    </row>
    <row r="111" spans="1:14" hidden="1">
      <c r="A111" s="72" t="s">
        <v>464</v>
      </c>
      <c r="B111" s="92"/>
      <c r="C111" s="91"/>
      <c r="D111" s="91"/>
      <c r="E111" s="28">
        <f t="shared" si="9"/>
        <v>0</v>
      </c>
      <c r="F111" s="89"/>
      <c r="I111" s="273" t="e">
        <f t="shared" si="10"/>
        <v>#REF!</v>
      </c>
      <c r="J111" s="273" t="e">
        <f t="shared" si="12"/>
        <v>#REF!</v>
      </c>
      <c r="K111" s="273" t="e">
        <f t="shared" si="11"/>
        <v>#REF!</v>
      </c>
      <c r="L111" s="273" t="e">
        <f t="shared" si="13"/>
        <v>#REF!</v>
      </c>
      <c r="M111" s="273" t="e">
        <f t="shared" si="14"/>
        <v>#REF!</v>
      </c>
      <c r="N111">
        <v>91</v>
      </c>
    </row>
    <row r="112" spans="1:14" hidden="1">
      <c r="A112" s="72" t="s">
        <v>465</v>
      </c>
      <c r="B112" s="92"/>
      <c r="C112" s="91"/>
      <c r="D112" s="91"/>
      <c r="E112" s="28">
        <f t="shared" si="9"/>
        <v>0</v>
      </c>
      <c r="F112" s="89"/>
      <c r="I112" s="273" t="e">
        <f t="shared" si="10"/>
        <v>#REF!</v>
      </c>
      <c r="J112" s="273" t="e">
        <f t="shared" si="12"/>
        <v>#REF!</v>
      </c>
      <c r="K112" s="273" t="e">
        <f t="shared" si="11"/>
        <v>#REF!</v>
      </c>
      <c r="L112" s="273" t="e">
        <f t="shared" si="13"/>
        <v>#REF!</v>
      </c>
      <c r="M112" s="273" t="e">
        <f t="shared" si="14"/>
        <v>#REF!</v>
      </c>
      <c r="N112">
        <v>92</v>
      </c>
    </row>
    <row r="113" spans="1:14" hidden="1">
      <c r="A113" s="72" t="s">
        <v>466</v>
      </c>
      <c r="B113" s="92"/>
      <c r="C113" s="91"/>
      <c r="D113" s="91"/>
      <c r="E113" s="28">
        <f t="shared" si="9"/>
        <v>0</v>
      </c>
      <c r="F113" s="89"/>
      <c r="I113" s="273" t="e">
        <f t="shared" si="10"/>
        <v>#REF!</v>
      </c>
      <c r="J113" s="273" t="e">
        <f t="shared" si="12"/>
        <v>#REF!</v>
      </c>
      <c r="K113" s="273" t="e">
        <f t="shared" si="11"/>
        <v>#REF!</v>
      </c>
      <c r="L113" s="273" t="e">
        <f t="shared" si="13"/>
        <v>#REF!</v>
      </c>
      <c r="M113" s="273" t="e">
        <f t="shared" si="14"/>
        <v>#REF!</v>
      </c>
      <c r="N113">
        <v>93</v>
      </c>
    </row>
    <row r="114" spans="1:14" hidden="1">
      <c r="A114" s="72" t="s">
        <v>467</v>
      </c>
      <c r="B114" s="92"/>
      <c r="C114" s="91"/>
      <c r="D114" s="91"/>
      <c r="E114" s="28">
        <f t="shared" si="9"/>
        <v>0</v>
      </c>
      <c r="F114" s="89"/>
      <c r="I114" s="273" t="e">
        <f t="shared" si="10"/>
        <v>#REF!</v>
      </c>
      <c r="J114" s="273" t="e">
        <f t="shared" si="12"/>
        <v>#REF!</v>
      </c>
      <c r="K114" s="273" t="e">
        <f t="shared" si="11"/>
        <v>#REF!</v>
      </c>
      <c r="L114" s="273" t="e">
        <f t="shared" si="13"/>
        <v>#REF!</v>
      </c>
      <c r="M114" s="273" t="e">
        <f t="shared" si="14"/>
        <v>#REF!</v>
      </c>
      <c r="N114">
        <v>94</v>
      </c>
    </row>
    <row r="115" spans="1:14" hidden="1">
      <c r="A115" s="72" t="s">
        <v>468</v>
      </c>
      <c r="B115" s="92"/>
      <c r="C115" s="91"/>
      <c r="D115" s="91"/>
      <c r="E115" s="28">
        <f t="shared" si="9"/>
        <v>0</v>
      </c>
      <c r="F115" s="89"/>
      <c r="I115" s="273" t="e">
        <f t="shared" si="10"/>
        <v>#REF!</v>
      </c>
      <c r="J115" s="273" t="e">
        <f t="shared" si="12"/>
        <v>#REF!</v>
      </c>
      <c r="K115" s="273" t="e">
        <f t="shared" si="11"/>
        <v>#REF!</v>
      </c>
      <c r="L115" s="273" t="e">
        <f t="shared" si="13"/>
        <v>#REF!</v>
      </c>
      <c r="M115" s="273" t="e">
        <f t="shared" si="14"/>
        <v>#REF!</v>
      </c>
      <c r="N115">
        <v>95</v>
      </c>
    </row>
    <row r="116" spans="1:14" hidden="1">
      <c r="A116" s="72" t="s">
        <v>469</v>
      </c>
      <c r="B116" s="92"/>
      <c r="C116" s="91"/>
      <c r="D116" s="91"/>
      <c r="E116" s="28">
        <f t="shared" si="9"/>
        <v>0</v>
      </c>
      <c r="F116" s="89"/>
      <c r="I116" s="273" t="e">
        <f t="shared" si="10"/>
        <v>#REF!</v>
      </c>
      <c r="J116" s="273" t="e">
        <f t="shared" si="12"/>
        <v>#REF!</v>
      </c>
      <c r="K116" s="273" t="e">
        <f t="shared" si="11"/>
        <v>#REF!</v>
      </c>
      <c r="L116" s="273" t="e">
        <f t="shared" si="13"/>
        <v>#REF!</v>
      </c>
      <c r="M116" s="273" t="e">
        <f t="shared" si="14"/>
        <v>#REF!</v>
      </c>
      <c r="N116">
        <v>96</v>
      </c>
    </row>
    <row r="117" spans="1:14" hidden="1">
      <c r="A117" s="72" t="s">
        <v>470</v>
      </c>
      <c r="B117" s="92"/>
      <c r="C117" s="91"/>
      <c r="D117" s="91"/>
      <c r="E117" s="28">
        <f t="shared" si="9"/>
        <v>0</v>
      </c>
      <c r="F117" s="89"/>
      <c r="I117" s="273" t="e">
        <f t="shared" si="10"/>
        <v>#REF!</v>
      </c>
      <c r="J117" s="273" t="e">
        <f t="shared" si="12"/>
        <v>#REF!</v>
      </c>
      <c r="K117" s="273" t="e">
        <f t="shared" si="11"/>
        <v>#REF!</v>
      </c>
      <c r="L117" s="273" t="e">
        <f t="shared" si="13"/>
        <v>#REF!</v>
      </c>
      <c r="M117" s="273" t="e">
        <f t="shared" si="14"/>
        <v>#REF!</v>
      </c>
      <c r="N117">
        <v>97</v>
      </c>
    </row>
    <row r="118" spans="1:14" hidden="1">
      <c r="A118" s="72" t="s">
        <v>471</v>
      </c>
      <c r="B118" s="92"/>
      <c r="C118" s="91"/>
      <c r="D118" s="91"/>
      <c r="E118" s="28">
        <f t="shared" si="9"/>
        <v>0</v>
      </c>
      <c r="F118" s="89"/>
      <c r="I118" s="273" t="e">
        <f t="shared" si="10"/>
        <v>#REF!</v>
      </c>
      <c r="J118" s="273" t="e">
        <f t="shared" si="12"/>
        <v>#REF!</v>
      </c>
      <c r="K118" s="273" t="e">
        <f t="shared" si="11"/>
        <v>#REF!</v>
      </c>
      <c r="L118" s="273" t="e">
        <f t="shared" si="13"/>
        <v>#REF!</v>
      </c>
      <c r="M118" s="273" t="e">
        <f t="shared" si="14"/>
        <v>#REF!</v>
      </c>
      <c r="N118">
        <v>98</v>
      </c>
    </row>
    <row r="119" spans="1:14" hidden="1">
      <c r="A119" s="72" t="s">
        <v>472</v>
      </c>
      <c r="B119" s="92"/>
      <c r="C119" s="91"/>
      <c r="D119" s="91"/>
      <c r="E119" s="28">
        <f t="shared" si="9"/>
        <v>0</v>
      </c>
      <c r="F119" s="89"/>
      <c r="I119" s="273" t="e">
        <f t="shared" si="10"/>
        <v>#REF!</v>
      </c>
      <c r="J119" s="273" t="e">
        <f t="shared" si="12"/>
        <v>#REF!</v>
      </c>
      <c r="K119" s="273" t="e">
        <f t="shared" si="11"/>
        <v>#REF!</v>
      </c>
      <c r="L119" s="273" t="e">
        <f t="shared" si="13"/>
        <v>#REF!</v>
      </c>
      <c r="M119" s="273" t="e">
        <f t="shared" si="14"/>
        <v>#REF!</v>
      </c>
      <c r="N119">
        <v>99</v>
      </c>
    </row>
    <row r="120" spans="1:14" hidden="1">
      <c r="A120" s="72" t="s">
        <v>473</v>
      </c>
      <c r="B120" s="92"/>
      <c r="C120" s="91"/>
      <c r="D120" s="91"/>
      <c r="E120" s="28">
        <f t="shared" si="9"/>
        <v>0</v>
      </c>
      <c r="F120" s="89"/>
      <c r="I120" s="273" t="e">
        <f t="shared" si="10"/>
        <v>#REF!</v>
      </c>
      <c r="J120" s="273" t="e">
        <f t="shared" si="12"/>
        <v>#REF!</v>
      </c>
      <c r="K120" s="273" t="e">
        <f t="shared" si="11"/>
        <v>#REF!</v>
      </c>
      <c r="L120" s="273" t="e">
        <f t="shared" si="13"/>
        <v>#REF!</v>
      </c>
      <c r="M120" s="273" t="e">
        <f t="shared" si="14"/>
        <v>#REF!</v>
      </c>
      <c r="N120">
        <v>100</v>
      </c>
    </row>
    <row r="121" spans="1:14" hidden="1">
      <c r="A121" s="72" t="s">
        <v>474</v>
      </c>
      <c r="B121" s="92"/>
      <c r="C121" s="91"/>
      <c r="D121" s="91"/>
      <c r="E121" s="28">
        <f t="shared" si="9"/>
        <v>0</v>
      </c>
      <c r="F121" s="89"/>
      <c r="I121" s="273" t="e">
        <f t="shared" si="10"/>
        <v>#REF!</v>
      </c>
      <c r="J121" s="273" t="e">
        <f t="shared" si="12"/>
        <v>#REF!</v>
      </c>
      <c r="K121" s="273" t="e">
        <f t="shared" si="11"/>
        <v>#REF!</v>
      </c>
      <c r="L121" s="273" t="e">
        <f t="shared" si="13"/>
        <v>#REF!</v>
      </c>
      <c r="M121" s="273" t="e">
        <f t="shared" si="14"/>
        <v>#REF!</v>
      </c>
      <c r="N121">
        <v>101</v>
      </c>
    </row>
    <row r="122" spans="1:14" hidden="1">
      <c r="A122" s="72" t="s">
        <v>475</v>
      </c>
      <c r="B122" s="92"/>
      <c r="C122" s="91"/>
      <c r="D122" s="91"/>
      <c r="E122" s="28">
        <f t="shared" si="9"/>
        <v>0</v>
      </c>
      <c r="F122" s="89"/>
      <c r="I122" s="273" t="e">
        <f t="shared" si="10"/>
        <v>#REF!</v>
      </c>
      <c r="J122" s="273" t="e">
        <f t="shared" si="12"/>
        <v>#REF!</v>
      </c>
      <c r="K122" s="273" t="e">
        <f t="shared" si="11"/>
        <v>#REF!</v>
      </c>
      <c r="L122" s="273" t="e">
        <f t="shared" si="13"/>
        <v>#REF!</v>
      </c>
      <c r="M122" s="273" t="e">
        <f t="shared" si="14"/>
        <v>#REF!</v>
      </c>
      <c r="N122">
        <v>102</v>
      </c>
    </row>
    <row r="123" spans="1:14" hidden="1">
      <c r="A123" s="72" t="s">
        <v>476</v>
      </c>
      <c r="B123" s="92"/>
      <c r="C123" s="91"/>
      <c r="D123" s="91"/>
      <c r="E123" s="28">
        <f t="shared" si="9"/>
        <v>0</v>
      </c>
      <c r="F123" s="89"/>
      <c r="I123" s="273" t="e">
        <f t="shared" si="10"/>
        <v>#REF!</v>
      </c>
      <c r="J123" s="273" t="e">
        <f t="shared" si="12"/>
        <v>#REF!</v>
      </c>
      <c r="K123" s="273" t="e">
        <f t="shared" si="11"/>
        <v>#REF!</v>
      </c>
      <c r="L123" s="273" t="e">
        <f t="shared" si="13"/>
        <v>#REF!</v>
      </c>
      <c r="M123" s="273" t="e">
        <f t="shared" si="14"/>
        <v>#REF!</v>
      </c>
      <c r="N123">
        <v>103</v>
      </c>
    </row>
    <row r="124" spans="1:14" hidden="1">
      <c r="A124" s="72" t="s">
        <v>477</v>
      </c>
      <c r="B124" s="92"/>
      <c r="C124" s="91"/>
      <c r="D124" s="91"/>
      <c r="E124" s="28">
        <f t="shared" si="9"/>
        <v>0</v>
      </c>
      <c r="F124" s="89"/>
      <c r="I124" s="273" t="e">
        <f t="shared" si="10"/>
        <v>#REF!</v>
      </c>
      <c r="J124" s="273" t="e">
        <f t="shared" si="12"/>
        <v>#REF!</v>
      </c>
      <c r="K124" s="273" t="e">
        <f t="shared" si="11"/>
        <v>#REF!</v>
      </c>
      <c r="L124" s="273" t="e">
        <f t="shared" si="13"/>
        <v>#REF!</v>
      </c>
      <c r="M124" s="273" t="e">
        <f t="shared" si="14"/>
        <v>#REF!</v>
      </c>
      <c r="N124">
        <v>104</v>
      </c>
    </row>
    <row r="125" spans="1:14" hidden="1">
      <c r="A125" s="72" t="s">
        <v>478</v>
      </c>
      <c r="B125" s="92"/>
      <c r="C125" s="91"/>
      <c r="D125" s="91"/>
      <c r="E125" s="28">
        <f t="shared" si="9"/>
        <v>0</v>
      </c>
      <c r="F125" s="89"/>
      <c r="I125" s="273" t="e">
        <f t="shared" si="10"/>
        <v>#REF!</v>
      </c>
      <c r="J125" s="273" t="e">
        <f t="shared" si="12"/>
        <v>#REF!</v>
      </c>
      <c r="K125" s="273" t="e">
        <f t="shared" si="11"/>
        <v>#REF!</v>
      </c>
      <c r="L125" s="273" t="e">
        <f t="shared" si="13"/>
        <v>#REF!</v>
      </c>
      <c r="M125" s="273" t="e">
        <f t="shared" si="14"/>
        <v>#REF!</v>
      </c>
      <c r="N125">
        <v>105</v>
      </c>
    </row>
    <row r="126" spans="1:14" hidden="1">
      <c r="A126" s="72" t="s">
        <v>479</v>
      </c>
      <c r="B126" s="92"/>
      <c r="C126" s="91"/>
      <c r="D126" s="91"/>
      <c r="E126" s="28">
        <f t="shared" si="9"/>
        <v>0</v>
      </c>
      <c r="F126" s="89"/>
      <c r="I126" s="273" t="e">
        <f t="shared" si="10"/>
        <v>#REF!</v>
      </c>
      <c r="J126" s="273" t="e">
        <f t="shared" si="12"/>
        <v>#REF!</v>
      </c>
      <c r="K126" s="273" t="e">
        <f t="shared" si="11"/>
        <v>#REF!</v>
      </c>
      <c r="L126" s="273" t="e">
        <f t="shared" si="13"/>
        <v>#REF!</v>
      </c>
      <c r="M126" s="273" t="e">
        <f t="shared" si="14"/>
        <v>#REF!</v>
      </c>
      <c r="N126">
        <v>106</v>
      </c>
    </row>
    <row r="127" spans="1:14" hidden="1">
      <c r="A127" s="72" t="s">
        <v>480</v>
      </c>
      <c r="B127" s="92"/>
      <c r="C127" s="91"/>
      <c r="D127" s="91"/>
      <c r="E127" s="28">
        <f t="shared" si="9"/>
        <v>0</v>
      </c>
      <c r="F127" s="89"/>
      <c r="I127" s="273" t="e">
        <f t="shared" si="10"/>
        <v>#REF!</v>
      </c>
      <c r="J127" s="273" t="e">
        <f t="shared" si="12"/>
        <v>#REF!</v>
      </c>
      <c r="K127" s="273" t="e">
        <f t="shared" si="11"/>
        <v>#REF!</v>
      </c>
      <c r="L127" s="273" t="e">
        <f t="shared" si="13"/>
        <v>#REF!</v>
      </c>
      <c r="M127" s="273" t="e">
        <f t="shared" si="14"/>
        <v>#REF!</v>
      </c>
      <c r="N127">
        <v>107</v>
      </c>
    </row>
    <row r="128" spans="1:14" hidden="1">
      <c r="A128" s="72" t="s">
        <v>481</v>
      </c>
      <c r="B128" s="92"/>
      <c r="C128" s="91"/>
      <c r="D128" s="91"/>
      <c r="E128" s="28">
        <f t="shared" si="9"/>
        <v>0</v>
      </c>
      <c r="F128" s="89"/>
      <c r="I128" s="273" t="e">
        <f t="shared" si="10"/>
        <v>#REF!</v>
      </c>
      <c r="J128" s="273" t="e">
        <f t="shared" si="12"/>
        <v>#REF!</v>
      </c>
      <c r="K128" s="273" t="e">
        <f t="shared" si="11"/>
        <v>#REF!</v>
      </c>
      <c r="L128" s="273" t="e">
        <f t="shared" si="13"/>
        <v>#REF!</v>
      </c>
      <c r="M128" s="273" t="e">
        <f t="shared" si="14"/>
        <v>#REF!</v>
      </c>
      <c r="N128">
        <v>108</v>
      </c>
    </row>
    <row r="129" spans="1:14" hidden="1">
      <c r="A129" s="72" t="s">
        <v>482</v>
      </c>
      <c r="B129" s="92"/>
      <c r="C129" s="91"/>
      <c r="D129" s="91"/>
      <c r="E129" s="28">
        <f t="shared" si="9"/>
        <v>0</v>
      </c>
      <c r="F129" s="89"/>
      <c r="I129" s="273" t="e">
        <f t="shared" si="10"/>
        <v>#REF!</v>
      </c>
      <c r="J129" s="273" t="e">
        <f t="shared" si="12"/>
        <v>#REF!</v>
      </c>
      <c r="K129" s="273" t="e">
        <f t="shared" si="11"/>
        <v>#REF!</v>
      </c>
      <c r="L129" s="273" t="e">
        <f t="shared" si="13"/>
        <v>#REF!</v>
      </c>
      <c r="M129" s="273" t="e">
        <f t="shared" si="14"/>
        <v>#REF!</v>
      </c>
      <c r="N129">
        <v>109</v>
      </c>
    </row>
    <row r="130" spans="1:14" hidden="1">
      <c r="A130" s="72" t="s">
        <v>483</v>
      </c>
      <c r="B130" s="92"/>
      <c r="C130" s="91"/>
      <c r="D130" s="91"/>
      <c r="E130" s="28">
        <f t="shared" si="9"/>
        <v>0</v>
      </c>
      <c r="F130" s="89"/>
      <c r="I130" s="273" t="e">
        <f t="shared" si="10"/>
        <v>#REF!</v>
      </c>
      <c r="J130" s="273" t="e">
        <f t="shared" si="12"/>
        <v>#REF!</v>
      </c>
      <c r="K130" s="273" t="e">
        <f t="shared" si="11"/>
        <v>#REF!</v>
      </c>
      <c r="L130" s="273" t="e">
        <f t="shared" si="13"/>
        <v>#REF!</v>
      </c>
      <c r="M130" s="273" t="e">
        <f t="shared" si="14"/>
        <v>#REF!</v>
      </c>
      <c r="N130">
        <v>110</v>
      </c>
    </row>
    <row r="131" spans="1:14" hidden="1">
      <c r="A131" s="72" t="s">
        <v>484</v>
      </c>
      <c r="B131" s="92"/>
      <c r="C131" s="91"/>
      <c r="D131" s="91"/>
      <c r="E131" s="28">
        <f t="shared" si="9"/>
        <v>0</v>
      </c>
      <c r="F131" s="89"/>
      <c r="I131" s="273" t="e">
        <f t="shared" si="10"/>
        <v>#REF!</v>
      </c>
      <c r="J131" s="273" t="e">
        <f t="shared" si="12"/>
        <v>#REF!</v>
      </c>
      <c r="K131" s="273" t="e">
        <f t="shared" si="11"/>
        <v>#REF!</v>
      </c>
      <c r="L131" s="273" t="e">
        <f t="shared" si="13"/>
        <v>#REF!</v>
      </c>
      <c r="M131" s="273" t="e">
        <f t="shared" si="14"/>
        <v>#REF!</v>
      </c>
      <c r="N131">
        <v>111</v>
      </c>
    </row>
    <row r="132" spans="1:14" hidden="1">
      <c r="A132" s="72" t="s">
        <v>485</v>
      </c>
      <c r="B132" s="92"/>
      <c r="C132" s="91"/>
      <c r="D132" s="91"/>
      <c r="E132" s="28">
        <f t="shared" si="9"/>
        <v>0</v>
      </c>
      <c r="F132" s="89"/>
      <c r="I132" s="273" t="e">
        <f t="shared" si="10"/>
        <v>#REF!</v>
      </c>
      <c r="J132" s="273" t="e">
        <f t="shared" si="12"/>
        <v>#REF!</v>
      </c>
      <c r="K132" s="273" t="e">
        <f t="shared" si="11"/>
        <v>#REF!</v>
      </c>
      <c r="L132" s="273" t="e">
        <f t="shared" si="13"/>
        <v>#REF!</v>
      </c>
      <c r="M132" s="273" t="e">
        <f t="shared" si="14"/>
        <v>#REF!</v>
      </c>
      <c r="N132">
        <v>112</v>
      </c>
    </row>
    <row r="133" spans="1:14" hidden="1">
      <c r="A133" s="72" t="s">
        <v>486</v>
      </c>
      <c r="B133" s="92"/>
      <c r="C133" s="91"/>
      <c r="D133" s="91"/>
      <c r="E133" s="28">
        <f t="shared" si="9"/>
        <v>0</v>
      </c>
      <c r="F133" s="89"/>
      <c r="I133" s="273" t="e">
        <f t="shared" si="10"/>
        <v>#REF!</v>
      </c>
      <c r="J133" s="273" t="e">
        <f t="shared" si="12"/>
        <v>#REF!</v>
      </c>
      <c r="K133" s="273" t="e">
        <f t="shared" si="11"/>
        <v>#REF!</v>
      </c>
      <c r="L133" s="273" t="e">
        <f t="shared" si="13"/>
        <v>#REF!</v>
      </c>
      <c r="M133" s="273" t="e">
        <f t="shared" si="14"/>
        <v>#REF!</v>
      </c>
      <c r="N133">
        <v>113</v>
      </c>
    </row>
    <row r="134" spans="1:14" hidden="1">
      <c r="A134" s="72" t="s">
        <v>487</v>
      </c>
      <c r="B134" s="92"/>
      <c r="C134" s="91"/>
      <c r="D134" s="91"/>
      <c r="E134" s="28">
        <f t="shared" si="9"/>
        <v>0</v>
      </c>
      <c r="F134" s="89"/>
      <c r="I134" s="273" t="e">
        <f t="shared" si="10"/>
        <v>#REF!</v>
      </c>
      <c r="J134" s="273" t="e">
        <f t="shared" si="12"/>
        <v>#REF!</v>
      </c>
      <c r="K134" s="273" t="e">
        <f t="shared" si="11"/>
        <v>#REF!</v>
      </c>
      <c r="L134" s="273" t="e">
        <f t="shared" si="13"/>
        <v>#REF!</v>
      </c>
      <c r="M134" s="273" t="e">
        <f t="shared" si="14"/>
        <v>#REF!</v>
      </c>
      <c r="N134">
        <v>114</v>
      </c>
    </row>
    <row r="135" spans="1:14" hidden="1">
      <c r="A135" s="72" t="s">
        <v>488</v>
      </c>
      <c r="B135" s="92"/>
      <c r="C135" s="91"/>
      <c r="D135" s="91"/>
      <c r="E135" s="28">
        <f t="shared" si="9"/>
        <v>0</v>
      </c>
      <c r="F135" s="89"/>
      <c r="I135" s="273" t="e">
        <f t="shared" si="10"/>
        <v>#REF!</v>
      </c>
      <c r="J135" s="273" t="e">
        <f t="shared" si="12"/>
        <v>#REF!</v>
      </c>
      <c r="K135" s="273" t="e">
        <f t="shared" si="11"/>
        <v>#REF!</v>
      </c>
      <c r="L135" s="273" t="e">
        <f t="shared" si="13"/>
        <v>#REF!</v>
      </c>
      <c r="M135" s="273" t="e">
        <f t="shared" si="14"/>
        <v>#REF!</v>
      </c>
      <c r="N135">
        <v>115</v>
      </c>
    </row>
    <row r="136" spans="1:14" hidden="1">
      <c r="A136" s="72" t="s">
        <v>489</v>
      </c>
      <c r="B136" s="92"/>
      <c r="C136" s="91"/>
      <c r="D136" s="91"/>
      <c r="E136" s="28">
        <f t="shared" si="9"/>
        <v>0</v>
      </c>
      <c r="F136" s="89"/>
      <c r="I136" s="273" t="e">
        <f t="shared" si="10"/>
        <v>#REF!</v>
      </c>
      <c r="J136" s="273" t="e">
        <f t="shared" si="12"/>
        <v>#REF!</v>
      </c>
      <c r="K136" s="273" t="e">
        <f t="shared" si="11"/>
        <v>#REF!</v>
      </c>
      <c r="L136" s="273" t="e">
        <f t="shared" si="13"/>
        <v>#REF!</v>
      </c>
      <c r="M136" s="273" t="e">
        <f t="shared" si="14"/>
        <v>#REF!</v>
      </c>
      <c r="N136">
        <v>116</v>
      </c>
    </row>
    <row r="137" spans="1:14" hidden="1">
      <c r="A137" s="72" t="s">
        <v>490</v>
      </c>
      <c r="B137" s="92"/>
      <c r="C137" s="91"/>
      <c r="D137" s="91"/>
      <c r="E137" s="28">
        <f t="shared" si="9"/>
        <v>0</v>
      </c>
      <c r="F137" s="89"/>
      <c r="I137" s="273" t="e">
        <f t="shared" si="10"/>
        <v>#REF!</v>
      </c>
      <c r="J137" s="273" t="e">
        <f t="shared" si="12"/>
        <v>#REF!</v>
      </c>
      <c r="K137" s="273" t="e">
        <f t="shared" si="11"/>
        <v>#REF!</v>
      </c>
      <c r="L137" s="273" t="e">
        <f t="shared" si="13"/>
        <v>#REF!</v>
      </c>
      <c r="M137" s="273" t="e">
        <f t="shared" si="14"/>
        <v>#REF!</v>
      </c>
      <c r="N137">
        <v>117</v>
      </c>
    </row>
    <row r="138" spans="1:14" hidden="1">
      <c r="A138" s="72" t="s">
        <v>491</v>
      </c>
      <c r="B138" s="92"/>
      <c r="C138" s="91"/>
      <c r="D138" s="91"/>
      <c r="E138" s="28">
        <f t="shared" si="9"/>
        <v>0</v>
      </c>
      <c r="F138" s="89"/>
      <c r="I138" s="273" t="e">
        <f t="shared" si="10"/>
        <v>#REF!</v>
      </c>
      <c r="J138" s="273" t="e">
        <f t="shared" si="12"/>
        <v>#REF!</v>
      </c>
      <c r="K138" s="273" t="e">
        <f t="shared" si="11"/>
        <v>#REF!</v>
      </c>
      <c r="L138" s="273" t="e">
        <f t="shared" si="13"/>
        <v>#REF!</v>
      </c>
      <c r="M138" s="273" t="e">
        <f t="shared" si="14"/>
        <v>#REF!</v>
      </c>
      <c r="N138">
        <v>118</v>
      </c>
    </row>
    <row r="139" spans="1:14" hidden="1">
      <c r="A139" s="72" t="s">
        <v>492</v>
      </c>
      <c r="B139" s="92"/>
      <c r="C139" s="91"/>
      <c r="D139" s="91"/>
      <c r="E139" s="28">
        <f t="shared" si="9"/>
        <v>0</v>
      </c>
      <c r="F139" s="89"/>
      <c r="I139" s="273" t="e">
        <f t="shared" si="10"/>
        <v>#REF!</v>
      </c>
      <c r="J139" s="273" t="e">
        <f t="shared" si="12"/>
        <v>#REF!</v>
      </c>
      <c r="K139" s="273" t="e">
        <f t="shared" si="11"/>
        <v>#REF!</v>
      </c>
      <c r="L139" s="273" t="e">
        <f t="shared" si="13"/>
        <v>#REF!</v>
      </c>
      <c r="M139" s="273" t="e">
        <f t="shared" si="14"/>
        <v>#REF!</v>
      </c>
      <c r="N139">
        <v>119</v>
      </c>
    </row>
    <row r="140" spans="1:14" hidden="1">
      <c r="A140" s="72" t="s">
        <v>493</v>
      </c>
      <c r="B140" s="92"/>
      <c r="C140" s="91"/>
      <c r="D140" s="91"/>
      <c r="E140" s="28">
        <f t="shared" si="9"/>
        <v>0</v>
      </c>
      <c r="F140" s="89"/>
      <c r="I140" s="273" t="e">
        <f t="shared" si="10"/>
        <v>#REF!</v>
      </c>
      <c r="J140" s="273" t="e">
        <f t="shared" si="12"/>
        <v>#REF!</v>
      </c>
      <c r="K140" s="273" t="e">
        <f t="shared" si="11"/>
        <v>#REF!</v>
      </c>
      <c r="L140" s="273" t="e">
        <f t="shared" si="13"/>
        <v>#REF!</v>
      </c>
      <c r="M140" s="273" t="e">
        <f t="shared" si="14"/>
        <v>#REF!</v>
      </c>
      <c r="N140">
        <v>120</v>
      </c>
    </row>
    <row r="141" spans="1:14" hidden="1">
      <c r="A141" s="72" t="s">
        <v>494</v>
      </c>
      <c r="B141" s="92"/>
      <c r="C141" s="91"/>
      <c r="D141" s="91"/>
      <c r="E141" s="28">
        <f t="shared" si="9"/>
        <v>0</v>
      </c>
      <c r="F141" s="89"/>
      <c r="I141" s="273" t="e">
        <f t="shared" si="10"/>
        <v>#REF!</v>
      </c>
      <c r="J141" s="273" t="e">
        <f t="shared" si="12"/>
        <v>#REF!</v>
      </c>
      <c r="K141" s="273" t="e">
        <f t="shared" si="11"/>
        <v>#REF!</v>
      </c>
      <c r="L141" s="273" t="e">
        <f t="shared" si="13"/>
        <v>#REF!</v>
      </c>
      <c r="M141" s="273" t="e">
        <f t="shared" si="14"/>
        <v>#REF!</v>
      </c>
      <c r="N141">
        <v>121</v>
      </c>
    </row>
    <row r="142" spans="1:14" hidden="1">
      <c r="A142" s="72" t="s">
        <v>495</v>
      </c>
      <c r="B142" s="92"/>
      <c r="C142" s="91"/>
      <c r="D142" s="91"/>
      <c r="E142" s="28">
        <f t="shared" si="9"/>
        <v>0</v>
      </c>
      <c r="F142" s="89"/>
      <c r="I142" s="273" t="e">
        <f t="shared" si="10"/>
        <v>#REF!</v>
      </c>
      <c r="J142" s="273" t="e">
        <f t="shared" si="12"/>
        <v>#REF!</v>
      </c>
      <c r="K142" s="273" t="e">
        <f t="shared" si="11"/>
        <v>#REF!</v>
      </c>
      <c r="L142" s="273" t="e">
        <f t="shared" si="13"/>
        <v>#REF!</v>
      </c>
      <c r="M142" s="273" t="e">
        <f t="shared" si="14"/>
        <v>#REF!</v>
      </c>
      <c r="N142">
        <v>122</v>
      </c>
    </row>
    <row r="143" spans="1:14" hidden="1">
      <c r="A143" s="72" t="s">
        <v>496</v>
      </c>
      <c r="B143" s="92"/>
      <c r="C143" s="91"/>
      <c r="D143" s="91"/>
      <c r="E143" s="28">
        <f t="shared" si="9"/>
        <v>0</v>
      </c>
      <c r="F143" s="89"/>
      <c r="I143" s="273" t="e">
        <f t="shared" si="10"/>
        <v>#REF!</v>
      </c>
      <c r="J143" s="273" t="e">
        <f t="shared" si="12"/>
        <v>#REF!</v>
      </c>
      <c r="K143" s="273" t="e">
        <f t="shared" si="11"/>
        <v>#REF!</v>
      </c>
      <c r="L143" s="273" t="e">
        <f t="shared" si="13"/>
        <v>#REF!</v>
      </c>
      <c r="M143" s="273" t="e">
        <f t="shared" si="14"/>
        <v>#REF!</v>
      </c>
      <c r="N143">
        <v>123</v>
      </c>
    </row>
    <row r="144" spans="1:14" hidden="1">
      <c r="A144" s="72" t="s">
        <v>497</v>
      </c>
      <c r="B144" s="92"/>
      <c r="C144" s="91"/>
      <c r="D144" s="91"/>
      <c r="E144" s="28">
        <f t="shared" ref="E144:E207" si="15">SUM(C144:D144)</f>
        <v>0</v>
      </c>
      <c r="F144" s="89"/>
      <c r="I144" s="273" t="e">
        <f t="shared" si="10"/>
        <v>#REF!</v>
      </c>
      <c r="J144" s="273" t="e">
        <f t="shared" si="12"/>
        <v>#REF!</v>
      </c>
      <c r="K144" s="273" t="e">
        <f t="shared" si="11"/>
        <v>#REF!</v>
      </c>
      <c r="L144" s="273" t="e">
        <f t="shared" si="13"/>
        <v>#REF!</v>
      </c>
      <c r="M144" s="273" t="e">
        <f t="shared" si="14"/>
        <v>#REF!</v>
      </c>
      <c r="N144">
        <v>124</v>
      </c>
    </row>
    <row r="145" spans="1:14" hidden="1">
      <c r="A145" s="72" t="s">
        <v>498</v>
      </c>
      <c r="B145" s="92"/>
      <c r="C145" s="91"/>
      <c r="D145" s="91"/>
      <c r="E145" s="28">
        <f t="shared" si="15"/>
        <v>0</v>
      </c>
      <c r="F145" s="89"/>
      <c r="I145" s="273" t="e">
        <f t="shared" si="10"/>
        <v>#REF!</v>
      </c>
      <c r="J145" s="273" t="e">
        <f t="shared" si="12"/>
        <v>#REF!</v>
      </c>
      <c r="K145" s="273" t="e">
        <f t="shared" si="11"/>
        <v>#REF!</v>
      </c>
      <c r="L145" s="273" t="e">
        <f t="shared" si="13"/>
        <v>#REF!</v>
      </c>
      <c r="M145" s="273" t="e">
        <f t="shared" si="14"/>
        <v>#REF!</v>
      </c>
      <c r="N145">
        <v>125</v>
      </c>
    </row>
    <row r="146" spans="1:14" hidden="1">
      <c r="A146" s="72" t="s">
        <v>499</v>
      </c>
      <c r="B146" s="92"/>
      <c r="C146" s="91"/>
      <c r="D146" s="91"/>
      <c r="E146" s="28">
        <f t="shared" si="15"/>
        <v>0</v>
      </c>
      <c r="F146" s="89"/>
      <c r="I146" s="273" t="e">
        <f t="shared" si="10"/>
        <v>#REF!</v>
      </c>
      <c r="J146" s="273" t="e">
        <f t="shared" si="12"/>
        <v>#REF!</v>
      </c>
      <c r="K146" s="273" t="e">
        <f t="shared" si="11"/>
        <v>#REF!</v>
      </c>
      <c r="L146" s="273" t="e">
        <f t="shared" si="13"/>
        <v>#REF!</v>
      </c>
      <c r="M146" s="273" t="e">
        <f t="shared" si="14"/>
        <v>#REF!</v>
      </c>
      <c r="N146">
        <v>126</v>
      </c>
    </row>
    <row r="147" spans="1:14" hidden="1">
      <c r="A147" s="72" t="s">
        <v>500</v>
      </c>
      <c r="B147" s="92"/>
      <c r="C147" s="91"/>
      <c r="D147" s="91"/>
      <c r="E147" s="28">
        <f t="shared" si="15"/>
        <v>0</v>
      </c>
      <c r="F147" s="89"/>
      <c r="I147" s="273" t="e">
        <f t="shared" si="10"/>
        <v>#REF!</v>
      </c>
      <c r="J147" s="273" t="e">
        <f t="shared" si="12"/>
        <v>#REF!</v>
      </c>
      <c r="K147" s="273" t="e">
        <f t="shared" si="11"/>
        <v>#REF!</v>
      </c>
      <c r="L147" s="273" t="e">
        <f t="shared" si="13"/>
        <v>#REF!</v>
      </c>
      <c r="M147" s="273" t="e">
        <f t="shared" si="14"/>
        <v>#REF!</v>
      </c>
      <c r="N147">
        <v>127</v>
      </c>
    </row>
    <row r="148" spans="1:14" hidden="1">
      <c r="A148" s="72" t="s">
        <v>501</v>
      </c>
      <c r="B148" s="92"/>
      <c r="C148" s="91"/>
      <c r="D148" s="91"/>
      <c r="E148" s="28">
        <f t="shared" si="15"/>
        <v>0</v>
      </c>
      <c r="F148" s="89"/>
      <c r="I148" s="273" t="e">
        <f t="shared" si="10"/>
        <v>#REF!</v>
      </c>
      <c r="J148" s="273" t="e">
        <f t="shared" si="12"/>
        <v>#REF!</v>
      </c>
      <c r="K148" s="273" t="e">
        <f t="shared" si="11"/>
        <v>#REF!</v>
      </c>
      <c r="L148" s="273" t="e">
        <f t="shared" si="13"/>
        <v>#REF!</v>
      </c>
      <c r="M148" s="273" t="e">
        <f t="shared" si="14"/>
        <v>#REF!</v>
      </c>
      <c r="N148">
        <v>128</v>
      </c>
    </row>
    <row r="149" spans="1:14" hidden="1">
      <c r="A149" s="72" t="s">
        <v>502</v>
      </c>
      <c r="B149" s="92"/>
      <c r="C149" s="91"/>
      <c r="D149" s="91"/>
      <c r="E149" s="28">
        <f t="shared" si="15"/>
        <v>0</v>
      </c>
      <c r="F149" s="89"/>
      <c r="I149" s="273" t="e">
        <f t="shared" ref="I149:I212" si="16">IF($B$15&gt;=N149,IF($D534="",$C$15,IF($D534&lt;=22000,$D534,22000)),"")</f>
        <v>#REF!</v>
      </c>
      <c r="J149" s="273" t="e">
        <f t="shared" si="12"/>
        <v>#REF!</v>
      </c>
      <c r="K149" s="273" t="e">
        <f t="shared" ref="K149:K212" si="17">IF($B$15&gt;=N149,IF($D903="",$C$18,$D903),"")</f>
        <v>#REF!</v>
      </c>
      <c r="L149" s="273" t="e">
        <f t="shared" si="13"/>
        <v>#REF!</v>
      </c>
      <c r="M149" s="273" t="e">
        <f t="shared" si="14"/>
        <v>#REF!</v>
      </c>
      <c r="N149">
        <v>129</v>
      </c>
    </row>
    <row r="150" spans="1:14" hidden="1">
      <c r="A150" s="72" t="s">
        <v>503</v>
      </c>
      <c r="B150" s="92"/>
      <c r="C150" s="91"/>
      <c r="D150" s="91"/>
      <c r="E150" s="28">
        <f t="shared" si="15"/>
        <v>0</v>
      </c>
      <c r="F150" s="89"/>
      <c r="I150" s="273" t="e">
        <f t="shared" si="16"/>
        <v>#REF!</v>
      </c>
      <c r="J150" s="273" t="e">
        <f t="shared" si="12"/>
        <v>#REF!</v>
      </c>
      <c r="K150" s="273" t="e">
        <f t="shared" si="17"/>
        <v>#REF!</v>
      </c>
      <c r="L150" s="273" t="e">
        <f t="shared" si="13"/>
        <v>#REF!</v>
      </c>
      <c r="M150" s="273" t="e">
        <f t="shared" si="14"/>
        <v>#REF!</v>
      </c>
      <c r="N150">
        <v>130</v>
      </c>
    </row>
    <row r="151" spans="1:14" hidden="1">
      <c r="A151" s="72" t="s">
        <v>504</v>
      </c>
      <c r="B151" s="92"/>
      <c r="C151" s="91"/>
      <c r="D151" s="91"/>
      <c r="E151" s="28">
        <f t="shared" si="15"/>
        <v>0</v>
      </c>
      <c r="F151" s="89"/>
      <c r="I151" s="273" t="e">
        <f t="shared" si="16"/>
        <v>#REF!</v>
      </c>
      <c r="J151" s="273" t="e">
        <f t="shared" ref="J151:J214" si="18">IF($B$15&gt;=N151,$C$16+$C$17,"")</f>
        <v>#REF!</v>
      </c>
      <c r="K151" s="273" t="e">
        <f t="shared" si="17"/>
        <v>#REF!</v>
      </c>
      <c r="L151" s="273" t="e">
        <f t="shared" ref="L151:L214" si="19">IF($B$14&gt;=N151,$C$14,"")</f>
        <v>#REF!</v>
      </c>
      <c r="M151" s="273" t="e">
        <f t="shared" ref="M151:M214" si="20">SUM(I151:L151)</f>
        <v>#REF!</v>
      </c>
      <c r="N151">
        <v>131</v>
      </c>
    </row>
    <row r="152" spans="1:14" hidden="1">
      <c r="A152" s="72" t="s">
        <v>505</v>
      </c>
      <c r="B152" s="92"/>
      <c r="C152" s="91"/>
      <c r="D152" s="91"/>
      <c r="E152" s="28">
        <f t="shared" si="15"/>
        <v>0</v>
      </c>
      <c r="F152" s="89"/>
      <c r="I152" s="273" t="e">
        <f t="shared" si="16"/>
        <v>#REF!</v>
      </c>
      <c r="J152" s="273" t="e">
        <f t="shared" si="18"/>
        <v>#REF!</v>
      </c>
      <c r="K152" s="273" t="e">
        <f t="shared" si="17"/>
        <v>#REF!</v>
      </c>
      <c r="L152" s="273" t="e">
        <f t="shared" si="19"/>
        <v>#REF!</v>
      </c>
      <c r="M152" s="273" t="e">
        <f t="shared" si="20"/>
        <v>#REF!</v>
      </c>
      <c r="N152">
        <v>132</v>
      </c>
    </row>
    <row r="153" spans="1:14" hidden="1">
      <c r="A153" s="72" t="s">
        <v>506</v>
      </c>
      <c r="B153" s="92"/>
      <c r="C153" s="91"/>
      <c r="D153" s="91"/>
      <c r="E153" s="28">
        <f t="shared" si="15"/>
        <v>0</v>
      </c>
      <c r="F153" s="89"/>
      <c r="I153" s="273" t="e">
        <f t="shared" si="16"/>
        <v>#REF!</v>
      </c>
      <c r="J153" s="273" t="e">
        <f t="shared" si="18"/>
        <v>#REF!</v>
      </c>
      <c r="K153" s="273" t="e">
        <f t="shared" si="17"/>
        <v>#REF!</v>
      </c>
      <c r="L153" s="273" t="e">
        <f t="shared" si="19"/>
        <v>#REF!</v>
      </c>
      <c r="M153" s="273" t="e">
        <f t="shared" si="20"/>
        <v>#REF!</v>
      </c>
      <c r="N153">
        <v>133</v>
      </c>
    </row>
    <row r="154" spans="1:14" hidden="1">
      <c r="A154" s="72" t="s">
        <v>507</v>
      </c>
      <c r="B154" s="92"/>
      <c r="C154" s="91"/>
      <c r="D154" s="91"/>
      <c r="E154" s="28">
        <f t="shared" si="15"/>
        <v>0</v>
      </c>
      <c r="F154" s="89"/>
      <c r="I154" s="273" t="e">
        <f t="shared" si="16"/>
        <v>#REF!</v>
      </c>
      <c r="J154" s="273" t="e">
        <f t="shared" si="18"/>
        <v>#REF!</v>
      </c>
      <c r="K154" s="273" t="e">
        <f t="shared" si="17"/>
        <v>#REF!</v>
      </c>
      <c r="L154" s="273" t="e">
        <f t="shared" si="19"/>
        <v>#REF!</v>
      </c>
      <c r="M154" s="273" t="e">
        <f t="shared" si="20"/>
        <v>#REF!</v>
      </c>
      <c r="N154">
        <v>134</v>
      </c>
    </row>
    <row r="155" spans="1:14" hidden="1">
      <c r="A155" s="72" t="s">
        <v>508</v>
      </c>
      <c r="B155" s="92"/>
      <c r="C155" s="91"/>
      <c r="D155" s="91"/>
      <c r="E155" s="28">
        <f t="shared" si="15"/>
        <v>0</v>
      </c>
      <c r="F155" s="89"/>
      <c r="I155" s="273" t="e">
        <f t="shared" si="16"/>
        <v>#REF!</v>
      </c>
      <c r="J155" s="273" t="e">
        <f t="shared" si="18"/>
        <v>#REF!</v>
      </c>
      <c r="K155" s="273" t="e">
        <f t="shared" si="17"/>
        <v>#REF!</v>
      </c>
      <c r="L155" s="273" t="e">
        <f t="shared" si="19"/>
        <v>#REF!</v>
      </c>
      <c r="M155" s="273" t="e">
        <f t="shared" si="20"/>
        <v>#REF!</v>
      </c>
      <c r="N155">
        <v>135</v>
      </c>
    </row>
    <row r="156" spans="1:14" hidden="1">
      <c r="A156" s="72" t="s">
        <v>509</v>
      </c>
      <c r="B156" s="92"/>
      <c r="C156" s="91"/>
      <c r="D156" s="91"/>
      <c r="E156" s="28">
        <f t="shared" si="15"/>
        <v>0</v>
      </c>
      <c r="F156" s="89"/>
      <c r="I156" s="273" t="e">
        <f t="shared" si="16"/>
        <v>#REF!</v>
      </c>
      <c r="J156" s="273" t="e">
        <f t="shared" si="18"/>
        <v>#REF!</v>
      </c>
      <c r="K156" s="273" t="e">
        <f t="shared" si="17"/>
        <v>#REF!</v>
      </c>
      <c r="L156" s="273" t="e">
        <f t="shared" si="19"/>
        <v>#REF!</v>
      </c>
      <c r="M156" s="273" t="e">
        <f t="shared" si="20"/>
        <v>#REF!</v>
      </c>
      <c r="N156">
        <v>136</v>
      </c>
    </row>
    <row r="157" spans="1:14" hidden="1">
      <c r="A157" s="72" t="s">
        <v>510</v>
      </c>
      <c r="B157" s="92"/>
      <c r="C157" s="91"/>
      <c r="D157" s="91"/>
      <c r="E157" s="28">
        <f t="shared" si="15"/>
        <v>0</v>
      </c>
      <c r="F157" s="89"/>
      <c r="I157" s="273" t="e">
        <f t="shared" si="16"/>
        <v>#REF!</v>
      </c>
      <c r="J157" s="273" t="e">
        <f t="shared" si="18"/>
        <v>#REF!</v>
      </c>
      <c r="K157" s="273" t="e">
        <f t="shared" si="17"/>
        <v>#REF!</v>
      </c>
      <c r="L157" s="273" t="e">
        <f t="shared" si="19"/>
        <v>#REF!</v>
      </c>
      <c r="M157" s="273" t="e">
        <f t="shared" si="20"/>
        <v>#REF!</v>
      </c>
      <c r="N157">
        <v>137</v>
      </c>
    </row>
    <row r="158" spans="1:14" hidden="1">
      <c r="A158" s="72" t="s">
        <v>511</v>
      </c>
      <c r="B158" s="92"/>
      <c r="C158" s="91"/>
      <c r="D158" s="91"/>
      <c r="E158" s="28">
        <f t="shared" si="15"/>
        <v>0</v>
      </c>
      <c r="F158" s="89"/>
      <c r="I158" s="273" t="e">
        <f t="shared" si="16"/>
        <v>#REF!</v>
      </c>
      <c r="J158" s="273" t="e">
        <f t="shared" si="18"/>
        <v>#REF!</v>
      </c>
      <c r="K158" s="273" t="e">
        <f t="shared" si="17"/>
        <v>#REF!</v>
      </c>
      <c r="L158" s="273" t="e">
        <f t="shared" si="19"/>
        <v>#REF!</v>
      </c>
      <c r="M158" s="273" t="e">
        <f t="shared" si="20"/>
        <v>#REF!</v>
      </c>
      <c r="N158">
        <v>138</v>
      </c>
    </row>
    <row r="159" spans="1:14" hidden="1">
      <c r="A159" s="72" t="s">
        <v>512</v>
      </c>
      <c r="B159" s="92"/>
      <c r="C159" s="91"/>
      <c r="D159" s="91"/>
      <c r="E159" s="28">
        <f t="shared" si="15"/>
        <v>0</v>
      </c>
      <c r="F159" s="89"/>
      <c r="I159" s="273" t="e">
        <f t="shared" si="16"/>
        <v>#REF!</v>
      </c>
      <c r="J159" s="273" t="e">
        <f t="shared" si="18"/>
        <v>#REF!</v>
      </c>
      <c r="K159" s="273" t="e">
        <f t="shared" si="17"/>
        <v>#REF!</v>
      </c>
      <c r="L159" s="273" t="e">
        <f t="shared" si="19"/>
        <v>#REF!</v>
      </c>
      <c r="M159" s="273" t="e">
        <f t="shared" si="20"/>
        <v>#REF!</v>
      </c>
      <c r="N159">
        <v>139</v>
      </c>
    </row>
    <row r="160" spans="1:14" hidden="1">
      <c r="A160" s="72" t="s">
        <v>513</v>
      </c>
      <c r="B160" s="92"/>
      <c r="C160" s="91"/>
      <c r="D160" s="91"/>
      <c r="E160" s="28">
        <f t="shared" si="15"/>
        <v>0</v>
      </c>
      <c r="F160" s="89"/>
      <c r="I160" s="273" t="e">
        <f t="shared" si="16"/>
        <v>#REF!</v>
      </c>
      <c r="J160" s="273" t="e">
        <f t="shared" si="18"/>
        <v>#REF!</v>
      </c>
      <c r="K160" s="273" t="e">
        <f t="shared" si="17"/>
        <v>#REF!</v>
      </c>
      <c r="L160" s="273" t="e">
        <f t="shared" si="19"/>
        <v>#REF!</v>
      </c>
      <c r="M160" s="273" t="e">
        <f t="shared" si="20"/>
        <v>#REF!</v>
      </c>
      <c r="N160">
        <v>140</v>
      </c>
    </row>
    <row r="161" spans="1:14" hidden="1">
      <c r="A161" s="72" t="s">
        <v>514</v>
      </c>
      <c r="B161" s="92"/>
      <c r="C161" s="91"/>
      <c r="D161" s="91"/>
      <c r="E161" s="28">
        <f t="shared" si="15"/>
        <v>0</v>
      </c>
      <c r="F161" s="89"/>
      <c r="I161" s="273" t="e">
        <f t="shared" si="16"/>
        <v>#REF!</v>
      </c>
      <c r="J161" s="273" t="e">
        <f t="shared" si="18"/>
        <v>#REF!</v>
      </c>
      <c r="K161" s="273" t="e">
        <f t="shared" si="17"/>
        <v>#REF!</v>
      </c>
      <c r="L161" s="273" t="e">
        <f t="shared" si="19"/>
        <v>#REF!</v>
      </c>
      <c r="M161" s="273" t="e">
        <f t="shared" si="20"/>
        <v>#REF!</v>
      </c>
      <c r="N161">
        <v>141</v>
      </c>
    </row>
    <row r="162" spans="1:14" hidden="1">
      <c r="A162" s="72" t="s">
        <v>515</v>
      </c>
      <c r="B162" s="92"/>
      <c r="C162" s="91"/>
      <c r="D162" s="91"/>
      <c r="E162" s="28">
        <f t="shared" si="15"/>
        <v>0</v>
      </c>
      <c r="F162" s="89"/>
      <c r="I162" s="273" t="e">
        <f t="shared" si="16"/>
        <v>#REF!</v>
      </c>
      <c r="J162" s="273" t="e">
        <f t="shared" si="18"/>
        <v>#REF!</v>
      </c>
      <c r="K162" s="273" t="e">
        <f t="shared" si="17"/>
        <v>#REF!</v>
      </c>
      <c r="L162" s="273" t="e">
        <f t="shared" si="19"/>
        <v>#REF!</v>
      </c>
      <c r="M162" s="273" t="e">
        <f t="shared" si="20"/>
        <v>#REF!</v>
      </c>
      <c r="N162">
        <v>142</v>
      </c>
    </row>
    <row r="163" spans="1:14" hidden="1">
      <c r="A163" s="72" t="s">
        <v>516</v>
      </c>
      <c r="B163" s="92"/>
      <c r="C163" s="91"/>
      <c r="D163" s="91"/>
      <c r="E163" s="28">
        <f t="shared" si="15"/>
        <v>0</v>
      </c>
      <c r="F163" s="89"/>
      <c r="I163" s="273" t="e">
        <f t="shared" si="16"/>
        <v>#REF!</v>
      </c>
      <c r="J163" s="273" t="e">
        <f t="shared" si="18"/>
        <v>#REF!</v>
      </c>
      <c r="K163" s="273" t="e">
        <f t="shared" si="17"/>
        <v>#REF!</v>
      </c>
      <c r="L163" s="273" t="e">
        <f t="shared" si="19"/>
        <v>#REF!</v>
      </c>
      <c r="M163" s="273" t="e">
        <f t="shared" si="20"/>
        <v>#REF!</v>
      </c>
      <c r="N163">
        <v>143</v>
      </c>
    </row>
    <row r="164" spans="1:14" hidden="1">
      <c r="A164" s="72" t="s">
        <v>517</v>
      </c>
      <c r="B164" s="92"/>
      <c r="C164" s="91"/>
      <c r="D164" s="91"/>
      <c r="E164" s="28">
        <f t="shared" si="15"/>
        <v>0</v>
      </c>
      <c r="F164" s="89"/>
      <c r="I164" s="273" t="e">
        <f t="shared" si="16"/>
        <v>#REF!</v>
      </c>
      <c r="J164" s="273" t="e">
        <f t="shared" si="18"/>
        <v>#REF!</v>
      </c>
      <c r="K164" s="273" t="e">
        <f t="shared" si="17"/>
        <v>#REF!</v>
      </c>
      <c r="L164" s="273" t="e">
        <f t="shared" si="19"/>
        <v>#REF!</v>
      </c>
      <c r="M164" s="273" t="e">
        <f t="shared" si="20"/>
        <v>#REF!</v>
      </c>
      <c r="N164">
        <v>144</v>
      </c>
    </row>
    <row r="165" spans="1:14" hidden="1">
      <c r="A165" s="72" t="s">
        <v>518</v>
      </c>
      <c r="B165" s="92"/>
      <c r="C165" s="91"/>
      <c r="D165" s="91"/>
      <c r="E165" s="28">
        <f t="shared" si="15"/>
        <v>0</v>
      </c>
      <c r="F165" s="89"/>
      <c r="I165" s="273" t="e">
        <f t="shared" si="16"/>
        <v>#REF!</v>
      </c>
      <c r="J165" s="273" t="e">
        <f t="shared" si="18"/>
        <v>#REF!</v>
      </c>
      <c r="K165" s="273" t="e">
        <f t="shared" si="17"/>
        <v>#REF!</v>
      </c>
      <c r="L165" s="273" t="e">
        <f t="shared" si="19"/>
        <v>#REF!</v>
      </c>
      <c r="M165" s="273" t="e">
        <f t="shared" si="20"/>
        <v>#REF!</v>
      </c>
      <c r="N165">
        <v>145</v>
      </c>
    </row>
    <row r="166" spans="1:14" hidden="1">
      <c r="A166" s="72" t="s">
        <v>519</v>
      </c>
      <c r="B166" s="92"/>
      <c r="C166" s="91"/>
      <c r="D166" s="91"/>
      <c r="E166" s="28">
        <f t="shared" si="15"/>
        <v>0</v>
      </c>
      <c r="F166" s="89"/>
      <c r="I166" s="273" t="e">
        <f t="shared" si="16"/>
        <v>#REF!</v>
      </c>
      <c r="J166" s="273" t="e">
        <f t="shared" si="18"/>
        <v>#REF!</v>
      </c>
      <c r="K166" s="273" t="e">
        <f t="shared" si="17"/>
        <v>#REF!</v>
      </c>
      <c r="L166" s="273" t="e">
        <f t="shared" si="19"/>
        <v>#REF!</v>
      </c>
      <c r="M166" s="273" t="e">
        <f t="shared" si="20"/>
        <v>#REF!</v>
      </c>
      <c r="N166">
        <v>146</v>
      </c>
    </row>
    <row r="167" spans="1:14" hidden="1">
      <c r="A167" s="72" t="s">
        <v>520</v>
      </c>
      <c r="B167" s="92"/>
      <c r="C167" s="91"/>
      <c r="D167" s="91"/>
      <c r="E167" s="28">
        <f t="shared" si="15"/>
        <v>0</v>
      </c>
      <c r="F167" s="89"/>
      <c r="I167" s="273" t="e">
        <f t="shared" si="16"/>
        <v>#REF!</v>
      </c>
      <c r="J167" s="273" t="e">
        <f t="shared" si="18"/>
        <v>#REF!</v>
      </c>
      <c r="K167" s="273" t="e">
        <f t="shared" si="17"/>
        <v>#REF!</v>
      </c>
      <c r="L167" s="273" t="e">
        <f t="shared" si="19"/>
        <v>#REF!</v>
      </c>
      <c r="M167" s="273" t="e">
        <f t="shared" si="20"/>
        <v>#REF!</v>
      </c>
      <c r="N167">
        <v>147</v>
      </c>
    </row>
    <row r="168" spans="1:14" hidden="1">
      <c r="A168" s="72" t="s">
        <v>521</v>
      </c>
      <c r="B168" s="92"/>
      <c r="C168" s="91"/>
      <c r="D168" s="91"/>
      <c r="E168" s="28">
        <f t="shared" si="15"/>
        <v>0</v>
      </c>
      <c r="F168" s="89"/>
      <c r="I168" s="273" t="e">
        <f t="shared" si="16"/>
        <v>#REF!</v>
      </c>
      <c r="J168" s="273" t="e">
        <f t="shared" si="18"/>
        <v>#REF!</v>
      </c>
      <c r="K168" s="273" t="e">
        <f t="shared" si="17"/>
        <v>#REF!</v>
      </c>
      <c r="L168" s="273" t="e">
        <f t="shared" si="19"/>
        <v>#REF!</v>
      </c>
      <c r="M168" s="273" t="e">
        <f t="shared" si="20"/>
        <v>#REF!</v>
      </c>
      <c r="N168">
        <v>148</v>
      </c>
    </row>
    <row r="169" spans="1:14" hidden="1">
      <c r="A169" s="72" t="s">
        <v>522</v>
      </c>
      <c r="B169" s="92"/>
      <c r="C169" s="91"/>
      <c r="D169" s="91"/>
      <c r="E169" s="28">
        <f t="shared" si="15"/>
        <v>0</v>
      </c>
      <c r="F169" s="89"/>
      <c r="I169" s="273" t="e">
        <f t="shared" si="16"/>
        <v>#REF!</v>
      </c>
      <c r="J169" s="273" t="e">
        <f t="shared" si="18"/>
        <v>#REF!</v>
      </c>
      <c r="K169" s="273" t="e">
        <f t="shared" si="17"/>
        <v>#REF!</v>
      </c>
      <c r="L169" s="273" t="e">
        <f t="shared" si="19"/>
        <v>#REF!</v>
      </c>
      <c r="M169" s="273" t="e">
        <f t="shared" si="20"/>
        <v>#REF!</v>
      </c>
      <c r="N169">
        <v>149</v>
      </c>
    </row>
    <row r="170" spans="1:14" hidden="1">
      <c r="A170" s="72" t="s">
        <v>523</v>
      </c>
      <c r="B170" s="92"/>
      <c r="C170" s="91"/>
      <c r="D170" s="91"/>
      <c r="E170" s="28">
        <f t="shared" si="15"/>
        <v>0</v>
      </c>
      <c r="F170" s="89"/>
      <c r="I170" s="273" t="e">
        <f t="shared" si="16"/>
        <v>#REF!</v>
      </c>
      <c r="J170" s="273" t="e">
        <f t="shared" si="18"/>
        <v>#REF!</v>
      </c>
      <c r="K170" s="273" t="e">
        <f t="shared" si="17"/>
        <v>#REF!</v>
      </c>
      <c r="L170" s="273" t="e">
        <f t="shared" si="19"/>
        <v>#REF!</v>
      </c>
      <c r="M170" s="273" t="e">
        <f t="shared" si="20"/>
        <v>#REF!</v>
      </c>
      <c r="N170">
        <v>150</v>
      </c>
    </row>
    <row r="171" spans="1:14" hidden="1">
      <c r="A171" s="72" t="s">
        <v>524</v>
      </c>
      <c r="B171" s="92"/>
      <c r="C171" s="91"/>
      <c r="D171" s="91"/>
      <c r="E171" s="28">
        <f t="shared" si="15"/>
        <v>0</v>
      </c>
      <c r="F171" s="89"/>
      <c r="I171" s="273" t="e">
        <f t="shared" si="16"/>
        <v>#REF!</v>
      </c>
      <c r="J171" s="273" t="e">
        <f t="shared" si="18"/>
        <v>#REF!</v>
      </c>
      <c r="K171" s="273" t="e">
        <f t="shared" si="17"/>
        <v>#REF!</v>
      </c>
      <c r="L171" s="273" t="e">
        <f t="shared" si="19"/>
        <v>#REF!</v>
      </c>
      <c r="M171" s="273" t="e">
        <f t="shared" si="20"/>
        <v>#REF!</v>
      </c>
      <c r="N171">
        <v>151</v>
      </c>
    </row>
    <row r="172" spans="1:14" hidden="1">
      <c r="A172" s="72" t="s">
        <v>525</v>
      </c>
      <c r="B172" s="92"/>
      <c r="C172" s="91"/>
      <c r="D172" s="91"/>
      <c r="E172" s="28">
        <f t="shared" si="15"/>
        <v>0</v>
      </c>
      <c r="F172" s="89"/>
      <c r="I172" s="273" t="e">
        <f t="shared" si="16"/>
        <v>#REF!</v>
      </c>
      <c r="J172" s="273" t="e">
        <f t="shared" si="18"/>
        <v>#REF!</v>
      </c>
      <c r="K172" s="273" t="e">
        <f t="shared" si="17"/>
        <v>#REF!</v>
      </c>
      <c r="L172" s="273" t="e">
        <f t="shared" si="19"/>
        <v>#REF!</v>
      </c>
      <c r="M172" s="273" t="e">
        <f t="shared" si="20"/>
        <v>#REF!</v>
      </c>
      <c r="N172">
        <v>152</v>
      </c>
    </row>
    <row r="173" spans="1:14" hidden="1">
      <c r="A173" s="72" t="s">
        <v>526</v>
      </c>
      <c r="B173" s="92"/>
      <c r="C173" s="91"/>
      <c r="D173" s="91"/>
      <c r="E173" s="28">
        <f t="shared" si="15"/>
        <v>0</v>
      </c>
      <c r="F173" s="89"/>
      <c r="I173" s="273" t="e">
        <f t="shared" si="16"/>
        <v>#REF!</v>
      </c>
      <c r="J173" s="273" t="e">
        <f t="shared" si="18"/>
        <v>#REF!</v>
      </c>
      <c r="K173" s="273" t="e">
        <f t="shared" si="17"/>
        <v>#REF!</v>
      </c>
      <c r="L173" s="273" t="e">
        <f t="shared" si="19"/>
        <v>#REF!</v>
      </c>
      <c r="M173" s="273" t="e">
        <f t="shared" si="20"/>
        <v>#REF!</v>
      </c>
      <c r="N173">
        <v>153</v>
      </c>
    </row>
    <row r="174" spans="1:14" hidden="1">
      <c r="A174" s="72" t="s">
        <v>527</v>
      </c>
      <c r="B174" s="92"/>
      <c r="C174" s="91"/>
      <c r="D174" s="91"/>
      <c r="E174" s="28">
        <f t="shared" si="15"/>
        <v>0</v>
      </c>
      <c r="F174" s="89"/>
      <c r="I174" s="273" t="e">
        <f t="shared" si="16"/>
        <v>#REF!</v>
      </c>
      <c r="J174" s="273" t="e">
        <f t="shared" si="18"/>
        <v>#REF!</v>
      </c>
      <c r="K174" s="273" t="e">
        <f t="shared" si="17"/>
        <v>#REF!</v>
      </c>
      <c r="L174" s="273" t="e">
        <f t="shared" si="19"/>
        <v>#REF!</v>
      </c>
      <c r="M174" s="273" t="e">
        <f t="shared" si="20"/>
        <v>#REF!</v>
      </c>
      <c r="N174">
        <v>154</v>
      </c>
    </row>
    <row r="175" spans="1:14" hidden="1">
      <c r="A175" s="72" t="s">
        <v>528</v>
      </c>
      <c r="B175" s="92"/>
      <c r="C175" s="91"/>
      <c r="D175" s="91"/>
      <c r="E175" s="28">
        <f t="shared" si="15"/>
        <v>0</v>
      </c>
      <c r="F175" s="89"/>
      <c r="I175" s="273" t="e">
        <f t="shared" si="16"/>
        <v>#REF!</v>
      </c>
      <c r="J175" s="273" t="e">
        <f t="shared" si="18"/>
        <v>#REF!</v>
      </c>
      <c r="K175" s="273" t="e">
        <f t="shared" si="17"/>
        <v>#REF!</v>
      </c>
      <c r="L175" s="273" t="e">
        <f t="shared" si="19"/>
        <v>#REF!</v>
      </c>
      <c r="M175" s="273" t="e">
        <f t="shared" si="20"/>
        <v>#REF!</v>
      </c>
      <c r="N175">
        <v>155</v>
      </c>
    </row>
    <row r="176" spans="1:14" hidden="1">
      <c r="A176" s="72" t="s">
        <v>529</v>
      </c>
      <c r="B176" s="92"/>
      <c r="C176" s="91"/>
      <c r="D176" s="91"/>
      <c r="E176" s="28">
        <f t="shared" si="15"/>
        <v>0</v>
      </c>
      <c r="F176" s="89"/>
      <c r="I176" s="273" t="e">
        <f t="shared" si="16"/>
        <v>#REF!</v>
      </c>
      <c r="J176" s="273" t="e">
        <f t="shared" si="18"/>
        <v>#REF!</v>
      </c>
      <c r="K176" s="273" t="e">
        <f t="shared" si="17"/>
        <v>#REF!</v>
      </c>
      <c r="L176" s="273" t="e">
        <f t="shared" si="19"/>
        <v>#REF!</v>
      </c>
      <c r="M176" s="273" t="e">
        <f t="shared" si="20"/>
        <v>#REF!</v>
      </c>
      <c r="N176">
        <v>156</v>
      </c>
    </row>
    <row r="177" spans="1:14" hidden="1">
      <c r="A177" s="72" t="s">
        <v>530</v>
      </c>
      <c r="B177" s="92"/>
      <c r="C177" s="91"/>
      <c r="D177" s="91"/>
      <c r="E177" s="28">
        <f t="shared" si="15"/>
        <v>0</v>
      </c>
      <c r="F177" s="89"/>
      <c r="I177" s="273" t="e">
        <f t="shared" si="16"/>
        <v>#REF!</v>
      </c>
      <c r="J177" s="273" t="e">
        <f t="shared" si="18"/>
        <v>#REF!</v>
      </c>
      <c r="K177" s="273" t="e">
        <f t="shared" si="17"/>
        <v>#REF!</v>
      </c>
      <c r="L177" s="273" t="e">
        <f t="shared" si="19"/>
        <v>#REF!</v>
      </c>
      <c r="M177" s="273" t="e">
        <f t="shared" si="20"/>
        <v>#REF!</v>
      </c>
      <c r="N177">
        <v>157</v>
      </c>
    </row>
    <row r="178" spans="1:14" hidden="1">
      <c r="A178" s="72" t="s">
        <v>531</v>
      </c>
      <c r="B178" s="92"/>
      <c r="C178" s="91"/>
      <c r="D178" s="91"/>
      <c r="E178" s="28">
        <f t="shared" si="15"/>
        <v>0</v>
      </c>
      <c r="F178" s="89"/>
      <c r="I178" s="273" t="e">
        <f t="shared" si="16"/>
        <v>#REF!</v>
      </c>
      <c r="J178" s="273" t="e">
        <f t="shared" si="18"/>
        <v>#REF!</v>
      </c>
      <c r="K178" s="273" t="e">
        <f t="shared" si="17"/>
        <v>#REF!</v>
      </c>
      <c r="L178" s="273" t="e">
        <f t="shared" si="19"/>
        <v>#REF!</v>
      </c>
      <c r="M178" s="273" t="e">
        <f t="shared" si="20"/>
        <v>#REF!</v>
      </c>
      <c r="N178">
        <v>158</v>
      </c>
    </row>
    <row r="179" spans="1:14" hidden="1">
      <c r="A179" s="72" t="s">
        <v>532</v>
      </c>
      <c r="B179" s="92"/>
      <c r="C179" s="91"/>
      <c r="D179" s="91"/>
      <c r="E179" s="28">
        <f t="shared" si="15"/>
        <v>0</v>
      </c>
      <c r="F179" s="89"/>
      <c r="I179" s="273" t="e">
        <f t="shared" si="16"/>
        <v>#REF!</v>
      </c>
      <c r="J179" s="273" t="e">
        <f t="shared" si="18"/>
        <v>#REF!</v>
      </c>
      <c r="K179" s="273" t="e">
        <f t="shared" si="17"/>
        <v>#REF!</v>
      </c>
      <c r="L179" s="273" t="e">
        <f t="shared" si="19"/>
        <v>#REF!</v>
      </c>
      <c r="M179" s="273" t="e">
        <f t="shared" si="20"/>
        <v>#REF!</v>
      </c>
      <c r="N179">
        <v>159</v>
      </c>
    </row>
    <row r="180" spans="1:14" hidden="1">
      <c r="A180" s="72" t="s">
        <v>533</v>
      </c>
      <c r="B180" s="92"/>
      <c r="C180" s="91"/>
      <c r="D180" s="91"/>
      <c r="E180" s="28">
        <f t="shared" si="15"/>
        <v>0</v>
      </c>
      <c r="F180" s="89"/>
      <c r="I180" s="273" t="e">
        <f t="shared" si="16"/>
        <v>#REF!</v>
      </c>
      <c r="J180" s="273" t="e">
        <f t="shared" si="18"/>
        <v>#REF!</v>
      </c>
      <c r="K180" s="273" t="e">
        <f t="shared" si="17"/>
        <v>#REF!</v>
      </c>
      <c r="L180" s="273" t="e">
        <f t="shared" si="19"/>
        <v>#REF!</v>
      </c>
      <c r="M180" s="273" t="e">
        <f t="shared" si="20"/>
        <v>#REF!</v>
      </c>
      <c r="N180">
        <v>160</v>
      </c>
    </row>
    <row r="181" spans="1:14" hidden="1">
      <c r="A181" s="72" t="s">
        <v>534</v>
      </c>
      <c r="B181" s="92"/>
      <c r="C181" s="91"/>
      <c r="D181" s="91"/>
      <c r="E181" s="28">
        <f t="shared" si="15"/>
        <v>0</v>
      </c>
      <c r="F181" s="89"/>
      <c r="I181" s="273" t="e">
        <f t="shared" si="16"/>
        <v>#REF!</v>
      </c>
      <c r="J181" s="273" t="e">
        <f t="shared" si="18"/>
        <v>#REF!</v>
      </c>
      <c r="K181" s="273" t="e">
        <f t="shared" si="17"/>
        <v>#REF!</v>
      </c>
      <c r="L181" s="273" t="e">
        <f t="shared" si="19"/>
        <v>#REF!</v>
      </c>
      <c r="M181" s="273" t="e">
        <f t="shared" si="20"/>
        <v>#REF!</v>
      </c>
      <c r="N181">
        <v>161</v>
      </c>
    </row>
    <row r="182" spans="1:14" hidden="1">
      <c r="A182" s="72" t="s">
        <v>535</v>
      </c>
      <c r="B182" s="92"/>
      <c r="C182" s="91"/>
      <c r="D182" s="91"/>
      <c r="E182" s="28">
        <f t="shared" si="15"/>
        <v>0</v>
      </c>
      <c r="F182" s="89"/>
      <c r="I182" s="273" t="e">
        <f t="shared" si="16"/>
        <v>#REF!</v>
      </c>
      <c r="J182" s="273" t="e">
        <f t="shared" si="18"/>
        <v>#REF!</v>
      </c>
      <c r="K182" s="273" t="e">
        <f t="shared" si="17"/>
        <v>#REF!</v>
      </c>
      <c r="L182" s="273" t="e">
        <f t="shared" si="19"/>
        <v>#REF!</v>
      </c>
      <c r="M182" s="273" t="e">
        <f t="shared" si="20"/>
        <v>#REF!</v>
      </c>
      <c r="N182">
        <v>162</v>
      </c>
    </row>
    <row r="183" spans="1:14" hidden="1">
      <c r="A183" s="72" t="s">
        <v>536</v>
      </c>
      <c r="B183" s="92"/>
      <c r="C183" s="91"/>
      <c r="D183" s="91"/>
      <c r="E183" s="28">
        <f t="shared" si="15"/>
        <v>0</v>
      </c>
      <c r="F183" s="89"/>
      <c r="I183" s="273" t="e">
        <f t="shared" si="16"/>
        <v>#REF!</v>
      </c>
      <c r="J183" s="273" t="e">
        <f t="shared" si="18"/>
        <v>#REF!</v>
      </c>
      <c r="K183" s="273" t="e">
        <f t="shared" si="17"/>
        <v>#REF!</v>
      </c>
      <c r="L183" s="273" t="e">
        <f t="shared" si="19"/>
        <v>#REF!</v>
      </c>
      <c r="M183" s="273" t="e">
        <f t="shared" si="20"/>
        <v>#REF!</v>
      </c>
      <c r="N183">
        <v>163</v>
      </c>
    </row>
    <row r="184" spans="1:14" hidden="1">
      <c r="A184" s="72" t="s">
        <v>537</v>
      </c>
      <c r="B184" s="92"/>
      <c r="C184" s="91"/>
      <c r="D184" s="91"/>
      <c r="E184" s="28">
        <f t="shared" si="15"/>
        <v>0</v>
      </c>
      <c r="F184" s="89"/>
      <c r="I184" s="273" t="e">
        <f t="shared" si="16"/>
        <v>#REF!</v>
      </c>
      <c r="J184" s="273" t="e">
        <f t="shared" si="18"/>
        <v>#REF!</v>
      </c>
      <c r="K184" s="273" t="e">
        <f t="shared" si="17"/>
        <v>#REF!</v>
      </c>
      <c r="L184" s="273" t="e">
        <f t="shared" si="19"/>
        <v>#REF!</v>
      </c>
      <c r="M184" s="273" t="e">
        <f t="shared" si="20"/>
        <v>#REF!</v>
      </c>
      <c r="N184">
        <v>164</v>
      </c>
    </row>
    <row r="185" spans="1:14" hidden="1">
      <c r="A185" s="72" t="s">
        <v>538</v>
      </c>
      <c r="B185" s="92"/>
      <c r="C185" s="91"/>
      <c r="D185" s="91"/>
      <c r="E185" s="28">
        <f t="shared" si="15"/>
        <v>0</v>
      </c>
      <c r="F185" s="89"/>
      <c r="I185" s="273" t="e">
        <f t="shared" si="16"/>
        <v>#REF!</v>
      </c>
      <c r="J185" s="273" t="e">
        <f t="shared" si="18"/>
        <v>#REF!</v>
      </c>
      <c r="K185" s="273" t="e">
        <f t="shared" si="17"/>
        <v>#REF!</v>
      </c>
      <c r="L185" s="273" t="e">
        <f t="shared" si="19"/>
        <v>#REF!</v>
      </c>
      <c r="M185" s="273" t="e">
        <f t="shared" si="20"/>
        <v>#REF!</v>
      </c>
      <c r="N185">
        <v>165</v>
      </c>
    </row>
    <row r="186" spans="1:14" hidden="1">
      <c r="A186" s="72" t="s">
        <v>539</v>
      </c>
      <c r="B186" s="92"/>
      <c r="C186" s="91"/>
      <c r="D186" s="91"/>
      <c r="E186" s="28">
        <f t="shared" si="15"/>
        <v>0</v>
      </c>
      <c r="F186" s="89"/>
      <c r="I186" s="273" t="e">
        <f t="shared" si="16"/>
        <v>#REF!</v>
      </c>
      <c r="J186" s="273" t="e">
        <f t="shared" si="18"/>
        <v>#REF!</v>
      </c>
      <c r="K186" s="273" t="e">
        <f t="shared" si="17"/>
        <v>#REF!</v>
      </c>
      <c r="L186" s="273" t="e">
        <f t="shared" si="19"/>
        <v>#REF!</v>
      </c>
      <c r="M186" s="273" t="e">
        <f t="shared" si="20"/>
        <v>#REF!</v>
      </c>
      <c r="N186">
        <v>166</v>
      </c>
    </row>
    <row r="187" spans="1:14" hidden="1">
      <c r="A187" s="72" t="s">
        <v>540</v>
      </c>
      <c r="B187" s="92"/>
      <c r="C187" s="91"/>
      <c r="D187" s="91"/>
      <c r="E187" s="28">
        <f t="shared" si="15"/>
        <v>0</v>
      </c>
      <c r="F187" s="89"/>
      <c r="I187" s="273" t="e">
        <f t="shared" si="16"/>
        <v>#REF!</v>
      </c>
      <c r="J187" s="273" t="e">
        <f t="shared" si="18"/>
        <v>#REF!</v>
      </c>
      <c r="K187" s="273" t="e">
        <f t="shared" si="17"/>
        <v>#REF!</v>
      </c>
      <c r="L187" s="273" t="e">
        <f t="shared" si="19"/>
        <v>#REF!</v>
      </c>
      <c r="M187" s="273" t="e">
        <f t="shared" si="20"/>
        <v>#REF!</v>
      </c>
      <c r="N187">
        <v>167</v>
      </c>
    </row>
    <row r="188" spans="1:14" hidden="1">
      <c r="A188" s="72" t="s">
        <v>541</v>
      </c>
      <c r="B188" s="92"/>
      <c r="C188" s="91"/>
      <c r="D188" s="91"/>
      <c r="E188" s="28">
        <f t="shared" si="15"/>
        <v>0</v>
      </c>
      <c r="F188" s="89"/>
      <c r="I188" s="273" t="e">
        <f t="shared" si="16"/>
        <v>#REF!</v>
      </c>
      <c r="J188" s="273" t="e">
        <f t="shared" si="18"/>
        <v>#REF!</v>
      </c>
      <c r="K188" s="273" t="e">
        <f t="shared" si="17"/>
        <v>#REF!</v>
      </c>
      <c r="L188" s="273" t="e">
        <f t="shared" si="19"/>
        <v>#REF!</v>
      </c>
      <c r="M188" s="273" t="e">
        <f t="shared" si="20"/>
        <v>#REF!</v>
      </c>
      <c r="N188">
        <v>168</v>
      </c>
    </row>
    <row r="189" spans="1:14" hidden="1">
      <c r="A189" s="72" t="s">
        <v>542</v>
      </c>
      <c r="B189" s="92"/>
      <c r="C189" s="91"/>
      <c r="D189" s="91"/>
      <c r="E189" s="28">
        <f t="shared" si="15"/>
        <v>0</v>
      </c>
      <c r="F189" s="89"/>
      <c r="I189" s="273" t="e">
        <f t="shared" si="16"/>
        <v>#REF!</v>
      </c>
      <c r="J189" s="273" t="e">
        <f t="shared" si="18"/>
        <v>#REF!</v>
      </c>
      <c r="K189" s="273" t="e">
        <f t="shared" si="17"/>
        <v>#REF!</v>
      </c>
      <c r="L189" s="273" t="e">
        <f t="shared" si="19"/>
        <v>#REF!</v>
      </c>
      <c r="M189" s="273" t="e">
        <f t="shared" si="20"/>
        <v>#REF!</v>
      </c>
      <c r="N189">
        <v>169</v>
      </c>
    </row>
    <row r="190" spans="1:14" hidden="1">
      <c r="A190" s="72" t="s">
        <v>543</v>
      </c>
      <c r="B190" s="92"/>
      <c r="C190" s="91"/>
      <c r="D190" s="91"/>
      <c r="E190" s="28">
        <f t="shared" si="15"/>
        <v>0</v>
      </c>
      <c r="F190" s="89"/>
      <c r="I190" s="273" t="e">
        <f t="shared" si="16"/>
        <v>#REF!</v>
      </c>
      <c r="J190" s="273" t="e">
        <f t="shared" si="18"/>
        <v>#REF!</v>
      </c>
      <c r="K190" s="273" t="e">
        <f t="shared" si="17"/>
        <v>#REF!</v>
      </c>
      <c r="L190" s="273" t="e">
        <f t="shared" si="19"/>
        <v>#REF!</v>
      </c>
      <c r="M190" s="273" t="e">
        <f t="shared" si="20"/>
        <v>#REF!</v>
      </c>
      <c r="N190">
        <v>170</v>
      </c>
    </row>
    <row r="191" spans="1:14" hidden="1">
      <c r="A191" s="72" t="s">
        <v>544</v>
      </c>
      <c r="B191" s="92"/>
      <c r="C191" s="91"/>
      <c r="D191" s="91"/>
      <c r="E191" s="28">
        <f t="shared" si="15"/>
        <v>0</v>
      </c>
      <c r="F191" s="89"/>
      <c r="I191" s="273" t="e">
        <f t="shared" si="16"/>
        <v>#REF!</v>
      </c>
      <c r="J191" s="273" t="e">
        <f t="shared" si="18"/>
        <v>#REF!</v>
      </c>
      <c r="K191" s="273" t="e">
        <f t="shared" si="17"/>
        <v>#REF!</v>
      </c>
      <c r="L191" s="273" t="e">
        <f t="shared" si="19"/>
        <v>#REF!</v>
      </c>
      <c r="M191" s="273" t="e">
        <f t="shared" si="20"/>
        <v>#REF!</v>
      </c>
      <c r="N191">
        <v>171</v>
      </c>
    </row>
    <row r="192" spans="1:14" hidden="1">
      <c r="A192" s="72" t="s">
        <v>545</v>
      </c>
      <c r="B192" s="92"/>
      <c r="C192" s="91"/>
      <c r="D192" s="91"/>
      <c r="E192" s="28">
        <f t="shared" si="15"/>
        <v>0</v>
      </c>
      <c r="F192" s="89"/>
      <c r="I192" s="273" t="e">
        <f t="shared" si="16"/>
        <v>#REF!</v>
      </c>
      <c r="J192" s="273" t="e">
        <f t="shared" si="18"/>
        <v>#REF!</v>
      </c>
      <c r="K192" s="273" t="e">
        <f t="shared" si="17"/>
        <v>#REF!</v>
      </c>
      <c r="L192" s="273" t="e">
        <f t="shared" si="19"/>
        <v>#REF!</v>
      </c>
      <c r="M192" s="273" t="e">
        <f t="shared" si="20"/>
        <v>#REF!</v>
      </c>
      <c r="N192">
        <v>172</v>
      </c>
    </row>
    <row r="193" spans="1:14" hidden="1">
      <c r="A193" s="72" t="s">
        <v>546</v>
      </c>
      <c r="B193" s="92"/>
      <c r="C193" s="91"/>
      <c r="D193" s="91"/>
      <c r="E193" s="28">
        <f t="shared" si="15"/>
        <v>0</v>
      </c>
      <c r="F193" s="89"/>
      <c r="I193" s="273" t="e">
        <f t="shared" si="16"/>
        <v>#REF!</v>
      </c>
      <c r="J193" s="273" t="e">
        <f t="shared" si="18"/>
        <v>#REF!</v>
      </c>
      <c r="K193" s="273" t="e">
        <f t="shared" si="17"/>
        <v>#REF!</v>
      </c>
      <c r="L193" s="273" t="e">
        <f t="shared" si="19"/>
        <v>#REF!</v>
      </c>
      <c r="M193" s="273" t="e">
        <f t="shared" si="20"/>
        <v>#REF!</v>
      </c>
      <c r="N193">
        <v>173</v>
      </c>
    </row>
    <row r="194" spans="1:14" hidden="1">
      <c r="A194" s="72" t="s">
        <v>547</v>
      </c>
      <c r="B194" s="92"/>
      <c r="C194" s="91"/>
      <c r="D194" s="91"/>
      <c r="E194" s="28">
        <f t="shared" si="15"/>
        <v>0</v>
      </c>
      <c r="F194" s="89"/>
      <c r="I194" s="273" t="e">
        <f t="shared" si="16"/>
        <v>#REF!</v>
      </c>
      <c r="J194" s="273" t="e">
        <f t="shared" si="18"/>
        <v>#REF!</v>
      </c>
      <c r="K194" s="273" t="e">
        <f t="shared" si="17"/>
        <v>#REF!</v>
      </c>
      <c r="L194" s="273" t="e">
        <f t="shared" si="19"/>
        <v>#REF!</v>
      </c>
      <c r="M194" s="273" t="e">
        <f t="shared" si="20"/>
        <v>#REF!</v>
      </c>
      <c r="N194">
        <v>174</v>
      </c>
    </row>
    <row r="195" spans="1:14" hidden="1">
      <c r="A195" s="72" t="s">
        <v>548</v>
      </c>
      <c r="B195" s="92"/>
      <c r="C195" s="91"/>
      <c r="D195" s="91"/>
      <c r="E195" s="28">
        <f t="shared" si="15"/>
        <v>0</v>
      </c>
      <c r="F195" s="89"/>
      <c r="I195" s="273" t="e">
        <f t="shared" si="16"/>
        <v>#REF!</v>
      </c>
      <c r="J195" s="273" t="e">
        <f t="shared" si="18"/>
        <v>#REF!</v>
      </c>
      <c r="K195" s="273" t="e">
        <f t="shared" si="17"/>
        <v>#REF!</v>
      </c>
      <c r="L195" s="273" t="e">
        <f t="shared" si="19"/>
        <v>#REF!</v>
      </c>
      <c r="M195" s="273" t="e">
        <f t="shared" si="20"/>
        <v>#REF!</v>
      </c>
      <c r="N195">
        <v>175</v>
      </c>
    </row>
    <row r="196" spans="1:14" hidden="1">
      <c r="A196" s="72" t="s">
        <v>549</v>
      </c>
      <c r="B196" s="92"/>
      <c r="C196" s="91"/>
      <c r="D196" s="91"/>
      <c r="E196" s="28">
        <f t="shared" si="15"/>
        <v>0</v>
      </c>
      <c r="F196" s="89"/>
      <c r="I196" s="273" t="e">
        <f t="shared" si="16"/>
        <v>#REF!</v>
      </c>
      <c r="J196" s="273" t="e">
        <f t="shared" si="18"/>
        <v>#REF!</v>
      </c>
      <c r="K196" s="273" t="e">
        <f t="shared" si="17"/>
        <v>#REF!</v>
      </c>
      <c r="L196" s="273" t="e">
        <f t="shared" si="19"/>
        <v>#REF!</v>
      </c>
      <c r="M196" s="273" t="e">
        <f t="shared" si="20"/>
        <v>#REF!</v>
      </c>
      <c r="N196">
        <v>176</v>
      </c>
    </row>
    <row r="197" spans="1:14" hidden="1">
      <c r="A197" s="72" t="s">
        <v>550</v>
      </c>
      <c r="B197" s="92"/>
      <c r="C197" s="91"/>
      <c r="D197" s="91"/>
      <c r="E197" s="28">
        <f t="shared" si="15"/>
        <v>0</v>
      </c>
      <c r="F197" s="89"/>
      <c r="I197" s="273" t="e">
        <f t="shared" si="16"/>
        <v>#REF!</v>
      </c>
      <c r="J197" s="273" t="e">
        <f t="shared" si="18"/>
        <v>#REF!</v>
      </c>
      <c r="K197" s="273" t="e">
        <f t="shared" si="17"/>
        <v>#REF!</v>
      </c>
      <c r="L197" s="273" t="e">
        <f t="shared" si="19"/>
        <v>#REF!</v>
      </c>
      <c r="M197" s="273" t="e">
        <f t="shared" si="20"/>
        <v>#REF!</v>
      </c>
      <c r="N197">
        <v>177</v>
      </c>
    </row>
    <row r="198" spans="1:14" hidden="1">
      <c r="A198" s="72" t="s">
        <v>551</v>
      </c>
      <c r="B198" s="92"/>
      <c r="C198" s="91"/>
      <c r="D198" s="91"/>
      <c r="E198" s="28">
        <f t="shared" si="15"/>
        <v>0</v>
      </c>
      <c r="F198" s="89"/>
      <c r="I198" s="273" t="e">
        <f t="shared" si="16"/>
        <v>#REF!</v>
      </c>
      <c r="J198" s="273" t="e">
        <f t="shared" si="18"/>
        <v>#REF!</v>
      </c>
      <c r="K198" s="273" t="e">
        <f t="shared" si="17"/>
        <v>#REF!</v>
      </c>
      <c r="L198" s="273" t="e">
        <f t="shared" si="19"/>
        <v>#REF!</v>
      </c>
      <c r="M198" s="273" t="e">
        <f t="shared" si="20"/>
        <v>#REF!</v>
      </c>
      <c r="N198">
        <v>178</v>
      </c>
    </row>
    <row r="199" spans="1:14" hidden="1">
      <c r="A199" s="72" t="s">
        <v>552</v>
      </c>
      <c r="B199" s="92"/>
      <c r="C199" s="91"/>
      <c r="D199" s="91"/>
      <c r="E199" s="28">
        <f t="shared" si="15"/>
        <v>0</v>
      </c>
      <c r="F199" s="89"/>
      <c r="I199" s="273" t="e">
        <f t="shared" si="16"/>
        <v>#REF!</v>
      </c>
      <c r="J199" s="273" t="e">
        <f t="shared" si="18"/>
        <v>#REF!</v>
      </c>
      <c r="K199" s="273" t="e">
        <f t="shared" si="17"/>
        <v>#REF!</v>
      </c>
      <c r="L199" s="273" t="e">
        <f t="shared" si="19"/>
        <v>#REF!</v>
      </c>
      <c r="M199" s="273" t="e">
        <f t="shared" si="20"/>
        <v>#REF!</v>
      </c>
      <c r="N199">
        <v>179</v>
      </c>
    </row>
    <row r="200" spans="1:14" hidden="1">
      <c r="A200" s="72" t="s">
        <v>553</v>
      </c>
      <c r="B200" s="92"/>
      <c r="C200" s="91"/>
      <c r="D200" s="91"/>
      <c r="E200" s="28">
        <f t="shared" si="15"/>
        <v>0</v>
      </c>
      <c r="F200" s="89"/>
      <c r="I200" s="273" t="e">
        <f t="shared" si="16"/>
        <v>#REF!</v>
      </c>
      <c r="J200" s="273" t="e">
        <f t="shared" si="18"/>
        <v>#REF!</v>
      </c>
      <c r="K200" s="273" t="e">
        <f t="shared" si="17"/>
        <v>#REF!</v>
      </c>
      <c r="L200" s="273" t="e">
        <f t="shared" si="19"/>
        <v>#REF!</v>
      </c>
      <c r="M200" s="273" t="e">
        <f t="shared" si="20"/>
        <v>#REF!</v>
      </c>
      <c r="N200">
        <v>180</v>
      </c>
    </row>
    <row r="201" spans="1:14" hidden="1">
      <c r="A201" s="72" t="s">
        <v>554</v>
      </c>
      <c r="B201" s="92"/>
      <c r="C201" s="91"/>
      <c r="D201" s="91"/>
      <c r="E201" s="28">
        <f t="shared" si="15"/>
        <v>0</v>
      </c>
      <c r="F201" s="89"/>
      <c r="I201" s="273" t="e">
        <f t="shared" si="16"/>
        <v>#REF!</v>
      </c>
      <c r="J201" s="273" t="e">
        <f t="shared" si="18"/>
        <v>#REF!</v>
      </c>
      <c r="K201" s="273" t="e">
        <f t="shared" si="17"/>
        <v>#REF!</v>
      </c>
      <c r="L201" s="273" t="e">
        <f t="shared" si="19"/>
        <v>#REF!</v>
      </c>
      <c r="M201" s="273" t="e">
        <f t="shared" si="20"/>
        <v>#REF!</v>
      </c>
      <c r="N201">
        <v>181</v>
      </c>
    </row>
    <row r="202" spans="1:14" hidden="1">
      <c r="A202" s="72" t="s">
        <v>555</v>
      </c>
      <c r="B202" s="92"/>
      <c r="C202" s="91"/>
      <c r="D202" s="91"/>
      <c r="E202" s="28">
        <f t="shared" si="15"/>
        <v>0</v>
      </c>
      <c r="F202" s="89"/>
      <c r="I202" s="273" t="e">
        <f t="shared" si="16"/>
        <v>#REF!</v>
      </c>
      <c r="J202" s="273" t="e">
        <f t="shared" si="18"/>
        <v>#REF!</v>
      </c>
      <c r="K202" s="273" t="e">
        <f t="shared" si="17"/>
        <v>#REF!</v>
      </c>
      <c r="L202" s="273" t="e">
        <f t="shared" si="19"/>
        <v>#REF!</v>
      </c>
      <c r="M202" s="273" t="e">
        <f t="shared" si="20"/>
        <v>#REF!</v>
      </c>
      <c r="N202">
        <v>182</v>
      </c>
    </row>
    <row r="203" spans="1:14" hidden="1">
      <c r="A203" s="72" t="s">
        <v>556</v>
      </c>
      <c r="B203" s="92"/>
      <c r="C203" s="91"/>
      <c r="D203" s="91"/>
      <c r="E203" s="28">
        <f t="shared" si="15"/>
        <v>0</v>
      </c>
      <c r="F203" s="89"/>
      <c r="I203" s="273" t="e">
        <f t="shared" si="16"/>
        <v>#REF!</v>
      </c>
      <c r="J203" s="273" t="e">
        <f t="shared" si="18"/>
        <v>#REF!</v>
      </c>
      <c r="K203" s="273" t="e">
        <f t="shared" si="17"/>
        <v>#REF!</v>
      </c>
      <c r="L203" s="273" t="e">
        <f t="shared" si="19"/>
        <v>#REF!</v>
      </c>
      <c r="M203" s="273" t="e">
        <f t="shared" si="20"/>
        <v>#REF!</v>
      </c>
      <c r="N203">
        <v>183</v>
      </c>
    </row>
    <row r="204" spans="1:14" hidden="1">
      <c r="A204" s="72" t="s">
        <v>557</v>
      </c>
      <c r="B204" s="92"/>
      <c r="C204" s="91"/>
      <c r="D204" s="91"/>
      <c r="E204" s="28">
        <f t="shared" si="15"/>
        <v>0</v>
      </c>
      <c r="F204" s="89"/>
      <c r="I204" s="273" t="e">
        <f t="shared" si="16"/>
        <v>#REF!</v>
      </c>
      <c r="J204" s="273" t="e">
        <f t="shared" si="18"/>
        <v>#REF!</v>
      </c>
      <c r="K204" s="273" t="e">
        <f t="shared" si="17"/>
        <v>#REF!</v>
      </c>
      <c r="L204" s="273" t="e">
        <f t="shared" si="19"/>
        <v>#REF!</v>
      </c>
      <c r="M204" s="273" t="e">
        <f t="shared" si="20"/>
        <v>#REF!</v>
      </c>
      <c r="N204">
        <v>184</v>
      </c>
    </row>
    <row r="205" spans="1:14" hidden="1">
      <c r="A205" s="72" t="s">
        <v>558</v>
      </c>
      <c r="B205" s="92"/>
      <c r="C205" s="91"/>
      <c r="D205" s="91"/>
      <c r="E205" s="28">
        <f t="shared" si="15"/>
        <v>0</v>
      </c>
      <c r="F205" s="89"/>
      <c r="I205" s="273" t="e">
        <f t="shared" si="16"/>
        <v>#REF!</v>
      </c>
      <c r="J205" s="273" t="e">
        <f t="shared" si="18"/>
        <v>#REF!</v>
      </c>
      <c r="K205" s="273" t="e">
        <f t="shared" si="17"/>
        <v>#REF!</v>
      </c>
      <c r="L205" s="273" t="e">
        <f t="shared" si="19"/>
        <v>#REF!</v>
      </c>
      <c r="M205" s="273" t="e">
        <f t="shared" si="20"/>
        <v>#REF!</v>
      </c>
      <c r="N205">
        <v>185</v>
      </c>
    </row>
    <row r="206" spans="1:14" hidden="1">
      <c r="A206" s="72" t="s">
        <v>559</v>
      </c>
      <c r="B206" s="92"/>
      <c r="C206" s="91"/>
      <c r="D206" s="91"/>
      <c r="E206" s="28">
        <f t="shared" si="15"/>
        <v>0</v>
      </c>
      <c r="F206" s="89"/>
      <c r="I206" s="273" t="e">
        <f t="shared" si="16"/>
        <v>#REF!</v>
      </c>
      <c r="J206" s="273" t="e">
        <f t="shared" si="18"/>
        <v>#REF!</v>
      </c>
      <c r="K206" s="273" t="e">
        <f t="shared" si="17"/>
        <v>#REF!</v>
      </c>
      <c r="L206" s="273" t="e">
        <f t="shared" si="19"/>
        <v>#REF!</v>
      </c>
      <c r="M206" s="273" t="e">
        <f t="shared" si="20"/>
        <v>#REF!</v>
      </c>
      <c r="N206">
        <v>186</v>
      </c>
    </row>
    <row r="207" spans="1:14" hidden="1">
      <c r="A207" s="72" t="s">
        <v>560</v>
      </c>
      <c r="B207" s="92"/>
      <c r="C207" s="91"/>
      <c r="D207" s="91"/>
      <c r="E207" s="28">
        <f t="shared" si="15"/>
        <v>0</v>
      </c>
      <c r="F207" s="89"/>
      <c r="I207" s="273" t="e">
        <f t="shared" si="16"/>
        <v>#REF!</v>
      </c>
      <c r="J207" s="273" t="e">
        <f t="shared" si="18"/>
        <v>#REF!</v>
      </c>
      <c r="K207" s="273" t="e">
        <f t="shared" si="17"/>
        <v>#REF!</v>
      </c>
      <c r="L207" s="273" t="e">
        <f t="shared" si="19"/>
        <v>#REF!</v>
      </c>
      <c r="M207" s="273" t="e">
        <f t="shared" si="20"/>
        <v>#REF!</v>
      </c>
      <c r="N207">
        <v>187</v>
      </c>
    </row>
    <row r="208" spans="1:14" hidden="1">
      <c r="A208" s="72" t="s">
        <v>561</v>
      </c>
      <c r="B208" s="92"/>
      <c r="C208" s="91"/>
      <c r="D208" s="91"/>
      <c r="E208" s="28">
        <f t="shared" ref="E208:E271" si="21">SUM(C208:D208)</f>
        <v>0</v>
      </c>
      <c r="F208" s="89"/>
      <c r="I208" s="273" t="e">
        <f t="shared" si="16"/>
        <v>#REF!</v>
      </c>
      <c r="J208" s="273" t="e">
        <f t="shared" si="18"/>
        <v>#REF!</v>
      </c>
      <c r="K208" s="273" t="e">
        <f t="shared" si="17"/>
        <v>#REF!</v>
      </c>
      <c r="L208" s="273" t="e">
        <f t="shared" si="19"/>
        <v>#REF!</v>
      </c>
      <c r="M208" s="273" t="e">
        <f t="shared" si="20"/>
        <v>#REF!</v>
      </c>
      <c r="N208">
        <v>188</v>
      </c>
    </row>
    <row r="209" spans="1:14" hidden="1">
      <c r="A209" s="72" t="s">
        <v>562</v>
      </c>
      <c r="B209" s="92"/>
      <c r="C209" s="91"/>
      <c r="D209" s="91"/>
      <c r="E209" s="28">
        <f t="shared" si="21"/>
        <v>0</v>
      </c>
      <c r="F209" s="89"/>
      <c r="I209" s="273" t="e">
        <f t="shared" si="16"/>
        <v>#REF!</v>
      </c>
      <c r="J209" s="273" t="e">
        <f t="shared" si="18"/>
        <v>#REF!</v>
      </c>
      <c r="K209" s="273" t="e">
        <f t="shared" si="17"/>
        <v>#REF!</v>
      </c>
      <c r="L209" s="273" t="e">
        <f t="shared" si="19"/>
        <v>#REF!</v>
      </c>
      <c r="M209" s="273" t="e">
        <f t="shared" si="20"/>
        <v>#REF!</v>
      </c>
      <c r="N209">
        <v>189</v>
      </c>
    </row>
    <row r="210" spans="1:14" hidden="1">
      <c r="A210" s="72" t="s">
        <v>563</v>
      </c>
      <c r="B210" s="92"/>
      <c r="C210" s="91"/>
      <c r="D210" s="91"/>
      <c r="E210" s="28">
        <f t="shared" si="21"/>
        <v>0</v>
      </c>
      <c r="F210" s="89"/>
      <c r="I210" s="273" t="e">
        <f t="shared" si="16"/>
        <v>#REF!</v>
      </c>
      <c r="J210" s="273" t="e">
        <f t="shared" si="18"/>
        <v>#REF!</v>
      </c>
      <c r="K210" s="273" t="e">
        <f t="shared" si="17"/>
        <v>#REF!</v>
      </c>
      <c r="L210" s="273" t="e">
        <f t="shared" si="19"/>
        <v>#REF!</v>
      </c>
      <c r="M210" s="273" t="e">
        <f t="shared" si="20"/>
        <v>#REF!</v>
      </c>
      <c r="N210">
        <v>190</v>
      </c>
    </row>
    <row r="211" spans="1:14" hidden="1">
      <c r="A211" s="72" t="s">
        <v>564</v>
      </c>
      <c r="B211" s="92"/>
      <c r="C211" s="91"/>
      <c r="D211" s="91"/>
      <c r="E211" s="28">
        <f t="shared" si="21"/>
        <v>0</v>
      </c>
      <c r="F211" s="89"/>
      <c r="I211" s="273" t="e">
        <f t="shared" si="16"/>
        <v>#REF!</v>
      </c>
      <c r="J211" s="273" t="e">
        <f t="shared" si="18"/>
        <v>#REF!</v>
      </c>
      <c r="K211" s="273" t="e">
        <f t="shared" si="17"/>
        <v>#REF!</v>
      </c>
      <c r="L211" s="273" t="e">
        <f t="shared" si="19"/>
        <v>#REF!</v>
      </c>
      <c r="M211" s="273" t="e">
        <f t="shared" si="20"/>
        <v>#REF!</v>
      </c>
      <c r="N211">
        <v>191</v>
      </c>
    </row>
    <row r="212" spans="1:14" hidden="1">
      <c r="A212" s="72" t="s">
        <v>565</v>
      </c>
      <c r="B212" s="92"/>
      <c r="C212" s="91"/>
      <c r="D212" s="91"/>
      <c r="E212" s="28">
        <f t="shared" si="21"/>
        <v>0</v>
      </c>
      <c r="F212" s="89"/>
      <c r="I212" s="273" t="e">
        <f t="shared" si="16"/>
        <v>#REF!</v>
      </c>
      <c r="J212" s="273" t="e">
        <f t="shared" si="18"/>
        <v>#REF!</v>
      </c>
      <c r="K212" s="273" t="e">
        <f t="shared" si="17"/>
        <v>#REF!</v>
      </c>
      <c r="L212" s="273" t="e">
        <f t="shared" si="19"/>
        <v>#REF!</v>
      </c>
      <c r="M212" s="273" t="e">
        <f t="shared" si="20"/>
        <v>#REF!</v>
      </c>
      <c r="N212">
        <v>192</v>
      </c>
    </row>
    <row r="213" spans="1:14" hidden="1">
      <c r="A213" s="72" t="s">
        <v>566</v>
      </c>
      <c r="B213" s="92"/>
      <c r="C213" s="91"/>
      <c r="D213" s="91"/>
      <c r="E213" s="28">
        <f t="shared" si="21"/>
        <v>0</v>
      </c>
      <c r="F213" s="89"/>
      <c r="I213" s="273" t="e">
        <f t="shared" ref="I213:I276" si="22">IF($B$15&gt;=N213,IF($D598="",$C$15,IF($D598&lt;=22000,$D598,22000)),"")</f>
        <v>#REF!</v>
      </c>
      <c r="J213" s="273" t="e">
        <f t="shared" si="18"/>
        <v>#REF!</v>
      </c>
      <c r="K213" s="273" t="e">
        <f t="shared" ref="K213:K276" si="23">IF($B$15&gt;=N213,IF($D967="",$C$18,$D967),"")</f>
        <v>#REF!</v>
      </c>
      <c r="L213" s="273" t="e">
        <f t="shared" si="19"/>
        <v>#REF!</v>
      </c>
      <c r="M213" s="273" t="e">
        <f t="shared" si="20"/>
        <v>#REF!</v>
      </c>
      <c r="N213">
        <v>193</v>
      </c>
    </row>
    <row r="214" spans="1:14" hidden="1">
      <c r="A214" s="72" t="s">
        <v>567</v>
      </c>
      <c r="B214" s="92"/>
      <c r="C214" s="91"/>
      <c r="D214" s="91"/>
      <c r="E214" s="28">
        <f t="shared" si="21"/>
        <v>0</v>
      </c>
      <c r="F214" s="89"/>
      <c r="I214" s="273" t="e">
        <f t="shared" si="22"/>
        <v>#REF!</v>
      </c>
      <c r="J214" s="273" t="e">
        <f t="shared" si="18"/>
        <v>#REF!</v>
      </c>
      <c r="K214" s="273" t="e">
        <f t="shared" si="23"/>
        <v>#REF!</v>
      </c>
      <c r="L214" s="273" t="e">
        <f t="shared" si="19"/>
        <v>#REF!</v>
      </c>
      <c r="M214" s="273" t="e">
        <f t="shared" si="20"/>
        <v>#REF!</v>
      </c>
      <c r="N214">
        <v>194</v>
      </c>
    </row>
    <row r="215" spans="1:14" hidden="1">
      <c r="A215" s="72" t="s">
        <v>568</v>
      </c>
      <c r="B215" s="92"/>
      <c r="C215" s="91"/>
      <c r="D215" s="91"/>
      <c r="E215" s="28">
        <f t="shared" si="21"/>
        <v>0</v>
      </c>
      <c r="F215" s="89"/>
      <c r="I215" s="273" t="e">
        <f t="shared" si="22"/>
        <v>#REF!</v>
      </c>
      <c r="J215" s="273" t="e">
        <f t="shared" ref="J215:J278" si="24">IF($B$15&gt;=N215,$C$16+$C$17,"")</f>
        <v>#REF!</v>
      </c>
      <c r="K215" s="273" t="e">
        <f t="shared" si="23"/>
        <v>#REF!</v>
      </c>
      <c r="L215" s="273" t="e">
        <f t="shared" ref="L215:L278" si="25">IF($B$14&gt;=N215,$C$14,"")</f>
        <v>#REF!</v>
      </c>
      <c r="M215" s="273" t="e">
        <f t="shared" ref="M215:M278" si="26">SUM(I215:L215)</f>
        <v>#REF!</v>
      </c>
      <c r="N215">
        <v>195</v>
      </c>
    </row>
    <row r="216" spans="1:14" hidden="1">
      <c r="A216" s="72" t="s">
        <v>569</v>
      </c>
      <c r="B216" s="92"/>
      <c r="C216" s="91"/>
      <c r="D216" s="91"/>
      <c r="E216" s="28">
        <f t="shared" si="21"/>
        <v>0</v>
      </c>
      <c r="F216" s="89"/>
      <c r="I216" s="273" t="e">
        <f t="shared" si="22"/>
        <v>#REF!</v>
      </c>
      <c r="J216" s="273" t="e">
        <f t="shared" si="24"/>
        <v>#REF!</v>
      </c>
      <c r="K216" s="273" t="e">
        <f t="shared" si="23"/>
        <v>#REF!</v>
      </c>
      <c r="L216" s="273" t="e">
        <f t="shared" si="25"/>
        <v>#REF!</v>
      </c>
      <c r="M216" s="273" t="e">
        <f t="shared" si="26"/>
        <v>#REF!</v>
      </c>
      <c r="N216">
        <v>196</v>
      </c>
    </row>
    <row r="217" spans="1:14" hidden="1">
      <c r="A217" s="72" t="s">
        <v>570</v>
      </c>
      <c r="B217" s="92"/>
      <c r="C217" s="91"/>
      <c r="D217" s="91"/>
      <c r="E217" s="28">
        <f t="shared" si="21"/>
        <v>0</v>
      </c>
      <c r="F217" s="89"/>
      <c r="I217" s="273" t="e">
        <f t="shared" si="22"/>
        <v>#REF!</v>
      </c>
      <c r="J217" s="273" t="e">
        <f t="shared" si="24"/>
        <v>#REF!</v>
      </c>
      <c r="K217" s="273" t="e">
        <f t="shared" si="23"/>
        <v>#REF!</v>
      </c>
      <c r="L217" s="273" t="e">
        <f t="shared" si="25"/>
        <v>#REF!</v>
      </c>
      <c r="M217" s="273" t="e">
        <f t="shared" si="26"/>
        <v>#REF!</v>
      </c>
      <c r="N217">
        <v>197</v>
      </c>
    </row>
    <row r="218" spans="1:14" hidden="1">
      <c r="A218" s="72" t="s">
        <v>571</v>
      </c>
      <c r="B218" s="92"/>
      <c r="C218" s="91"/>
      <c r="D218" s="91"/>
      <c r="E218" s="28">
        <f t="shared" si="21"/>
        <v>0</v>
      </c>
      <c r="F218" s="89"/>
      <c r="I218" s="273" t="e">
        <f t="shared" si="22"/>
        <v>#REF!</v>
      </c>
      <c r="J218" s="273" t="e">
        <f t="shared" si="24"/>
        <v>#REF!</v>
      </c>
      <c r="K218" s="273" t="e">
        <f t="shared" si="23"/>
        <v>#REF!</v>
      </c>
      <c r="L218" s="273" t="e">
        <f t="shared" si="25"/>
        <v>#REF!</v>
      </c>
      <c r="M218" s="273" t="e">
        <f t="shared" si="26"/>
        <v>#REF!</v>
      </c>
      <c r="N218">
        <v>198</v>
      </c>
    </row>
    <row r="219" spans="1:14" hidden="1">
      <c r="A219" s="72" t="s">
        <v>572</v>
      </c>
      <c r="B219" s="92"/>
      <c r="C219" s="91"/>
      <c r="D219" s="91"/>
      <c r="E219" s="28">
        <f t="shared" si="21"/>
        <v>0</v>
      </c>
      <c r="F219" s="89"/>
      <c r="I219" s="273" t="e">
        <f t="shared" si="22"/>
        <v>#REF!</v>
      </c>
      <c r="J219" s="273" t="e">
        <f t="shared" si="24"/>
        <v>#REF!</v>
      </c>
      <c r="K219" s="273" t="e">
        <f t="shared" si="23"/>
        <v>#REF!</v>
      </c>
      <c r="L219" s="273" t="e">
        <f t="shared" si="25"/>
        <v>#REF!</v>
      </c>
      <c r="M219" s="273" t="e">
        <f t="shared" si="26"/>
        <v>#REF!</v>
      </c>
      <c r="N219">
        <v>199</v>
      </c>
    </row>
    <row r="220" spans="1:14" hidden="1">
      <c r="A220" s="72" t="s">
        <v>573</v>
      </c>
      <c r="B220" s="92"/>
      <c r="C220" s="91"/>
      <c r="D220" s="91"/>
      <c r="E220" s="28">
        <f t="shared" si="21"/>
        <v>0</v>
      </c>
      <c r="F220" s="89"/>
      <c r="I220" s="273" t="e">
        <f t="shared" si="22"/>
        <v>#REF!</v>
      </c>
      <c r="J220" s="273" t="e">
        <f t="shared" si="24"/>
        <v>#REF!</v>
      </c>
      <c r="K220" s="273" t="e">
        <f t="shared" si="23"/>
        <v>#REF!</v>
      </c>
      <c r="L220" s="273" t="e">
        <f t="shared" si="25"/>
        <v>#REF!</v>
      </c>
      <c r="M220" s="273" t="e">
        <f t="shared" si="26"/>
        <v>#REF!</v>
      </c>
      <c r="N220">
        <v>200</v>
      </c>
    </row>
    <row r="221" spans="1:14" hidden="1">
      <c r="A221" s="72" t="s">
        <v>574</v>
      </c>
      <c r="B221" s="92"/>
      <c r="C221" s="91"/>
      <c r="D221" s="91"/>
      <c r="E221" s="28">
        <f t="shared" si="21"/>
        <v>0</v>
      </c>
      <c r="F221" s="89"/>
      <c r="I221" s="273" t="e">
        <f t="shared" si="22"/>
        <v>#REF!</v>
      </c>
      <c r="J221" s="273" t="e">
        <f t="shared" si="24"/>
        <v>#REF!</v>
      </c>
      <c r="K221" s="273" t="e">
        <f t="shared" si="23"/>
        <v>#REF!</v>
      </c>
      <c r="L221" s="273" t="e">
        <f t="shared" si="25"/>
        <v>#REF!</v>
      </c>
      <c r="M221" s="273" t="e">
        <f t="shared" si="26"/>
        <v>#REF!</v>
      </c>
      <c r="N221">
        <v>201</v>
      </c>
    </row>
    <row r="222" spans="1:14" hidden="1">
      <c r="A222" s="72" t="s">
        <v>575</v>
      </c>
      <c r="B222" s="92"/>
      <c r="C222" s="91"/>
      <c r="D222" s="91"/>
      <c r="E222" s="28">
        <f t="shared" si="21"/>
        <v>0</v>
      </c>
      <c r="F222" s="89"/>
      <c r="I222" s="273" t="e">
        <f t="shared" si="22"/>
        <v>#REF!</v>
      </c>
      <c r="J222" s="273" t="e">
        <f t="shared" si="24"/>
        <v>#REF!</v>
      </c>
      <c r="K222" s="273" t="e">
        <f t="shared" si="23"/>
        <v>#REF!</v>
      </c>
      <c r="L222" s="273" t="e">
        <f t="shared" si="25"/>
        <v>#REF!</v>
      </c>
      <c r="M222" s="273" t="e">
        <f t="shared" si="26"/>
        <v>#REF!</v>
      </c>
      <c r="N222">
        <v>202</v>
      </c>
    </row>
    <row r="223" spans="1:14" hidden="1">
      <c r="A223" s="72" t="s">
        <v>576</v>
      </c>
      <c r="B223" s="92"/>
      <c r="C223" s="91"/>
      <c r="D223" s="91"/>
      <c r="E223" s="28">
        <f t="shared" si="21"/>
        <v>0</v>
      </c>
      <c r="F223" s="89"/>
      <c r="I223" s="273" t="e">
        <f t="shared" si="22"/>
        <v>#REF!</v>
      </c>
      <c r="J223" s="273" t="e">
        <f t="shared" si="24"/>
        <v>#REF!</v>
      </c>
      <c r="K223" s="273" t="e">
        <f t="shared" si="23"/>
        <v>#REF!</v>
      </c>
      <c r="L223" s="273" t="e">
        <f t="shared" si="25"/>
        <v>#REF!</v>
      </c>
      <c r="M223" s="273" t="e">
        <f t="shared" si="26"/>
        <v>#REF!</v>
      </c>
      <c r="N223">
        <v>203</v>
      </c>
    </row>
    <row r="224" spans="1:14" hidden="1">
      <c r="A224" s="72" t="s">
        <v>577</v>
      </c>
      <c r="B224" s="92"/>
      <c r="C224" s="91"/>
      <c r="D224" s="91"/>
      <c r="E224" s="28">
        <f t="shared" si="21"/>
        <v>0</v>
      </c>
      <c r="F224" s="89"/>
      <c r="I224" s="273" t="e">
        <f t="shared" si="22"/>
        <v>#REF!</v>
      </c>
      <c r="J224" s="273" t="e">
        <f t="shared" si="24"/>
        <v>#REF!</v>
      </c>
      <c r="K224" s="273" t="e">
        <f t="shared" si="23"/>
        <v>#REF!</v>
      </c>
      <c r="L224" s="273" t="e">
        <f t="shared" si="25"/>
        <v>#REF!</v>
      </c>
      <c r="M224" s="273" t="e">
        <f t="shared" si="26"/>
        <v>#REF!</v>
      </c>
      <c r="N224">
        <v>204</v>
      </c>
    </row>
    <row r="225" spans="1:14" hidden="1">
      <c r="A225" s="72" t="s">
        <v>578</v>
      </c>
      <c r="B225" s="92"/>
      <c r="C225" s="91"/>
      <c r="D225" s="91"/>
      <c r="E225" s="28">
        <f t="shared" si="21"/>
        <v>0</v>
      </c>
      <c r="F225" s="89"/>
      <c r="I225" s="273" t="e">
        <f t="shared" si="22"/>
        <v>#REF!</v>
      </c>
      <c r="J225" s="273" t="e">
        <f t="shared" si="24"/>
        <v>#REF!</v>
      </c>
      <c r="K225" s="273" t="e">
        <f t="shared" si="23"/>
        <v>#REF!</v>
      </c>
      <c r="L225" s="273" t="e">
        <f t="shared" si="25"/>
        <v>#REF!</v>
      </c>
      <c r="M225" s="273" t="e">
        <f t="shared" si="26"/>
        <v>#REF!</v>
      </c>
      <c r="N225">
        <v>205</v>
      </c>
    </row>
    <row r="226" spans="1:14" hidden="1">
      <c r="A226" s="72" t="s">
        <v>579</v>
      </c>
      <c r="B226" s="92"/>
      <c r="C226" s="91"/>
      <c r="D226" s="91"/>
      <c r="E226" s="28">
        <f t="shared" si="21"/>
        <v>0</v>
      </c>
      <c r="F226" s="89"/>
      <c r="I226" s="273" t="e">
        <f t="shared" si="22"/>
        <v>#REF!</v>
      </c>
      <c r="J226" s="273" t="e">
        <f t="shared" si="24"/>
        <v>#REF!</v>
      </c>
      <c r="K226" s="273" t="e">
        <f t="shared" si="23"/>
        <v>#REF!</v>
      </c>
      <c r="L226" s="273" t="e">
        <f t="shared" si="25"/>
        <v>#REF!</v>
      </c>
      <c r="M226" s="273" t="e">
        <f t="shared" si="26"/>
        <v>#REF!</v>
      </c>
      <c r="N226">
        <v>206</v>
      </c>
    </row>
    <row r="227" spans="1:14" hidden="1">
      <c r="A227" s="72" t="s">
        <v>580</v>
      </c>
      <c r="B227" s="92"/>
      <c r="C227" s="91"/>
      <c r="D227" s="91"/>
      <c r="E227" s="28">
        <f t="shared" si="21"/>
        <v>0</v>
      </c>
      <c r="F227" s="89"/>
      <c r="I227" s="273" t="e">
        <f t="shared" si="22"/>
        <v>#REF!</v>
      </c>
      <c r="J227" s="273" t="e">
        <f t="shared" si="24"/>
        <v>#REF!</v>
      </c>
      <c r="K227" s="273" t="e">
        <f t="shared" si="23"/>
        <v>#REF!</v>
      </c>
      <c r="L227" s="273" t="e">
        <f t="shared" si="25"/>
        <v>#REF!</v>
      </c>
      <c r="M227" s="273" t="e">
        <f t="shared" si="26"/>
        <v>#REF!</v>
      </c>
      <c r="N227">
        <v>207</v>
      </c>
    </row>
    <row r="228" spans="1:14" hidden="1">
      <c r="A228" s="72" t="s">
        <v>581</v>
      </c>
      <c r="B228" s="92"/>
      <c r="C228" s="91"/>
      <c r="D228" s="91"/>
      <c r="E228" s="28">
        <f t="shared" si="21"/>
        <v>0</v>
      </c>
      <c r="F228" s="89"/>
      <c r="I228" s="273" t="e">
        <f t="shared" si="22"/>
        <v>#REF!</v>
      </c>
      <c r="J228" s="273" t="e">
        <f t="shared" si="24"/>
        <v>#REF!</v>
      </c>
      <c r="K228" s="273" t="e">
        <f t="shared" si="23"/>
        <v>#REF!</v>
      </c>
      <c r="L228" s="273" t="e">
        <f t="shared" si="25"/>
        <v>#REF!</v>
      </c>
      <c r="M228" s="273" t="e">
        <f t="shared" si="26"/>
        <v>#REF!</v>
      </c>
      <c r="N228">
        <v>208</v>
      </c>
    </row>
    <row r="229" spans="1:14" hidden="1">
      <c r="A229" s="72" t="s">
        <v>582</v>
      </c>
      <c r="B229" s="92"/>
      <c r="C229" s="91"/>
      <c r="D229" s="91"/>
      <c r="E229" s="28">
        <f t="shared" si="21"/>
        <v>0</v>
      </c>
      <c r="F229" s="89"/>
      <c r="I229" s="273" t="e">
        <f t="shared" si="22"/>
        <v>#REF!</v>
      </c>
      <c r="J229" s="273" t="e">
        <f t="shared" si="24"/>
        <v>#REF!</v>
      </c>
      <c r="K229" s="273" t="e">
        <f t="shared" si="23"/>
        <v>#REF!</v>
      </c>
      <c r="L229" s="273" t="e">
        <f t="shared" si="25"/>
        <v>#REF!</v>
      </c>
      <c r="M229" s="273" t="e">
        <f t="shared" si="26"/>
        <v>#REF!</v>
      </c>
      <c r="N229">
        <v>209</v>
      </c>
    </row>
    <row r="230" spans="1:14" hidden="1">
      <c r="A230" s="72" t="s">
        <v>583</v>
      </c>
      <c r="B230" s="92"/>
      <c r="C230" s="91"/>
      <c r="D230" s="91"/>
      <c r="E230" s="28">
        <f t="shared" si="21"/>
        <v>0</v>
      </c>
      <c r="F230" s="89"/>
      <c r="I230" s="273" t="e">
        <f t="shared" si="22"/>
        <v>#REF!</v>
      </c>
      <c r="J230" s="273" t="e">
        <f t="shared" si="24"/>
        <v>#REF!</v>
      </c>
      <c r="K230" s="273" t="e">
        <f t="shared" si="23"/>
        <v>#REF!</v>
      </c>
      <c r="L230" s="273" t="e">
        <f t="shared" si="25"/>
        <v>#REF!</v>
      </c>
      <c r="M230" s="273" t="e">
        <f t="shared" si="26"/>
        <v>#REF!</v>
      </c>
      <c r="N230">
        <v>210</v>
      </c>
    </row>
    <row r="231" spans="1:14" hidden="1">
      <c r="A231" s="72" t="s">
        <v>584</v>
      </c>
      <c r="B231" s="92"/>
      <c r="C231" s="91"/>
      <c r="D231" s="91"/>
      <c r="E231" s="28">
        <f t="shared" si="21"/>
        <v>0</v>
      </c>
      <c r="F231" s="89"/>
      <c r="I231" s="273" t="e">
        <f t="shared" si="22"/>
        <v>#REF!</v>
      </c>
      <c r="J231" s="273" t="e">
        <f t="shared" si="24"/>
        <v>#REF!</v>
      </c>
      <c r="K231" s="273" t="e">
        <f t="shared" si="23"/>
        <v>#REF!</v>
      </c>
      <c r="L231" s="273" t="e">
        <f t="shared" si="25"/>
        <v>#REF!</v>
      </c>
      <c r="M231" s="273" t="e">
        <f t="shared" si="26"/>
        <v>#REF!</v>
      </c>
      <c r="N231">
        <v>211</v>
      </c>
    </row>
    <row r="232" spans="1:14" hidden="1">
      <c r="A232" s="72" t="s">
        <v>585</v>
      </c>
      <c r="B232" s="92"/>
      <c r="C232" s="91"/>
      <c r="D232" s="91"/>
      <c r="E232" s="28">
        <f t="shared" si="21"/>
        <v>0</v>
      </c>
      <c r="F232" s="89"/>
      <c r="I232" s="273" t="e">
        <f t="shared" si="22"/>
        <v>#REF!</v>
      </c>
      <c r="J232" s="273" t="e">
        <f t="shared" si="24"/>
        <v>#REF!</v>
      </c>
      <c r="K232" s="273" t="e">
        <f t="shared" si="23"/>
        <v>#REF!</v>
      </c>
      <c r="L232" s="273" t="e">
        <f t="shared" si="25"/>
        <v>#REF!</v>
      </c>
      <c r="M232" s="273" t="e">
        <f t="shared" si="26"/>
        <v>#REF!</v>
      </c>
      <c r="N232">
        <v>212</v>
      </c>
    </row>
    <row r="233" spans="1:14" hidden="1">
      <c r="A233" s="72" t="s">
        <v>586</v>
      </c>
      <c r="B233" s="92"/>
      <c r="C233" s="91"/>
      <c r="D233" s="91"/>
      <c r="E233" s="28">
        <f t="shared" si="21"/>
        <v>0</v>
      </c>
      <c r="F233" s="89"/>
      <c r="I233" s="273" t="e">
        <f t="shared" si="22"/>
        <v>#REF!</v>
      </c>
      <c r="J233" s="273" t="e">
        <f t="shared" si="24"/>
        <v>#REF!</v>
      </c>
      <c r="K233" s="273" t="e">
        <f t="shared" si="23"/>
        <v>#REF!</v>
      </c>
      <c r="L233" s="273" t="e">
        <f t="shared" si="25"/>
        <v>#REF!</v>
      </c>
      <c r="M233" s="273" t="e">
        <f t="shared" si="26"/>
        <v>#REF!</v>
      </c>
      <c r="N233">
        <v>213</v>
      </c>
    </row>
    <row r="234" spans="1:14" hidden="1">
      <c r="A234" s="72" t="s">
        <v>587</v>
      </c>
      <c r="B234" s="92"/>
      <c r="C234" s="91"/>
      <c r="D234" s="91"/>
      <c r="E234" s="28">
        <f t="shared" si="21"/>
        <v>0</v>
      </c>
      <c r="F234" s="89"/>
      <c r="I234" s="273" t="e">
        <f t="shared" si="22"/>
        <v>#REF!</v>
      </c>
      <c r="J234" s="273" t="e">
        <f t="shared" si="24"/>
        <v>#REF!</v>
      </c>
      <c r="K234" s="273" t="e">
        <f t="shared" si="23"/>
        <v>#REF!</v>
      </c>
      <c r="L234" s="273" t="e">
        <f t="shared" si="25"/>
        <v>#REF!</v>
      </c>
      <c r="M234" s="273" t="e">
        <f t="shared" si="26"/>
        <v>#REF!</v>
      </c>
      <c r="N234">
        <v>214</v>
      </c>
    </row>
    <row r="235" spans="1:14" hidden="1">
      <c r="A235" s="72" t="s">
        <v>588</v>
      </c>
      <c r="B235" s="92"/>
      <c r="C235" s="91"/>
      <c r="D235" s="91"/>
      <c r="E235" s="28">
        <f t="shared" si="21"/>
        <v>0</v>
      </c>
      <c r="F235" s="89"/>
      <c r="I235" s="273" t="e">
        <f t="shared" si="22"/>
        <v>#REF!</v>
      </c>
      <c r="J235" s="273" t="e">
        <f t="shared" si="24"/>
        <v>#REF!</v>
      </c>
      <c r="K235" s="273" t="e">
        <f t="shared" si="23"/>
        <v>#REF!</v>
      </c>
      <c r="L235" s="273" t="e">
        <f t="shared" si="25"/>
        <v>#REF!</v>
      </c>
      <c r="M235" s="273" t="e">
        <f t="shared" si="26"/>
        <v>#REF!</v>
      </c>
      <c r="N235">
        <v>215</v>
      </c>
    </row>
    <row r="236" spans="1:14" hidden="1">
      <c r="A236" s="72" t="s">
        <v>589</v>
      </c>
      <c r="B236" s="92"/>
      <c r="C236" s="91"/>
      <c r="D236" s="91"/>
      <c r="E236" s="28">
        <f t="shared" si="21"/>
        <v>0</v>
      </c>
      <c r="F236" s="89"/>
      <c r="I236" s="273" t="e">
        <f t="shared" si="22"/>
        <v>#REF!</v>
      </c>
      <c r="J236" s="273" t="e">
        <f t="shared" si="24"/>
        <v>#REF!</v>
      </c>
      <c r="K236" s="273" t="e">
        <f t="shared" si="23"/>
        <v>#REF!</v>
      </c>
      <c r="L236" s="273" t="e">
        <f t="shared" si="25"/>
        <v>#REF!</v>
      </c>
      <c r="M236" s="273" t="e">
        <f t="shared" si="26"/>
        <v>#REF!</v>
      </c>
      <c r="N236">
        <v>216</v>
      </c>
    </row>
    <row r="237" spans="1:14" hidden="1">
      <c r="A237" s="72" t="s">
        <v>590</v>
      </c>
      <c r="B237" s="92"/>
      <c r="C237" s="91"/>
      <c r="D237" s="91"/>
      <c r="E237" s="28">
        <f t="shared" si="21"/>
        <v>0</v>
      </c>
      <c r="F237" s="89"/>
      <c r="I237" s="273" t="e">
        <f t="shared" si="22"/>
        <v>#REF!</v>
      </c>
      <c r="J237" s="273" t="e">
        <f t="shared" si="24"/>
        <v>#REF!</v>
      </c>
      <c r="K237" s="273" t="e">
        <f t="shared" si="23"/>
        <v>#REF!</v>
      </c>
      <c r="L237" s="273" t="e">
        <f t="shared" si="25"/>
        <v>#REF!</v>
      </c>
      <c r="M237" s="273" t="e">
        <f t="shared" si="26"/>
        <v>#REF!</v>
      </c>
      <c r="N237">
        <v>217</v>
      </c>
    </row>
    <row r="238" spans="1:14" hidden="1">
      <c r="A238" s="72" t="s">
        <v>591</v>
      </c>
      <c r="B238" s="92"/>
      <c r="C238" s="91"/>
      <c r="D238" s="91"/>
      <c r="E238" s="28">
        <f t="shared" si="21"/>
        <v>0</v>
      </c>
      <c r="F238" s="89"/>
      <c r="I238" s="273" t="e">
        <f t="shared" si="22"/>
        <v>#REF!</v>
      </c>
      <c r="J238" s="273" t="e">
        <f t="shared" si="24"/>
        <v>#REF!</v>
      </c>
      <c r="K238" s="273" t="e">
        <f t="shared" si="23"/>
        <v>#REF!</v>
      </c>
      <c r="L238" s="273" t="e">
        <f t="shared" si="25"/>
        <v>#REF!</v>
      </c>
      <c r="M238" s="273" t="e">
        <f t="shared" si="26"/>
        <v>#REF!</v>
      </c>
      <c r="N238">
        <v>218</v>
      </c>
    </row>
    <row r="239" spans="1:14" hidden="1">
      <c r="A239" s="72" t="s">
        <v>592</v>
      </c>
      <c r="B239" s="92"/>
      <c r="C239" s="91"/>
      <c r="D239" s="91"/>
      <c r="E239" s="28">
        <f t="shared" si="21"/>
        <v>0</v>
      </c>
      <c r="F239" s="89"/>
      <c r="I239" s="273" t="e">
        <f t="shared" si="22"/>
        <v>#REF!</v>
      </c>
      <c r="J239" s="273" t="e">
        <f t="shared" si="24"/>
        <v>#REF!</v>
      </c>
      <c r="K239" s="273" t="e">
        <f t="shared" si="23"/>
        <v>#REF!</v>
      </c>
      <c r="L239" s="273" t="e">
        <f t="shared" si="25"/>
        <v>#REF!</v>
      </c>
      <c r="M239" s="273" t="e">
        <f t="shared" si="26"/>
        <v>#REF!</v>
      </c>
      <c r="N239">
        <v>219</v>
      </c>
    </row>
    <row r="240" spans="1:14" hidden="1">
      <c r="A240" s="72" t="s">
        <v>593</v>
      </c>
      <c r="B240" s="92"/>
      <c r="C240" s="91"/>
      <c r="D240" s="91"/>
      <c r="E240" s="28">
        <f t="shared" si="21"/>
        <v>0</v>
      </c>
      <c r="F240" s="89"/>
      <c r="I240" s="273" t="e">
        <f t="shared" si="22"/>
        <v>#REF!</v>
      </c>
      <c r="J240" s="273" t="e">
        <f t="shared" si="24"/>
        <v>#REF!</v>
      </c>
      <c r="K240" s="273" t="e">
        <f t="shared" si="23"/>
        <v>#REF!</v>
      </c>
      <c r="L240" s="273" t="e">
        <f t="shared" si="25"/>
        <v>#REF!</v>
      </c>
      <c r="M240" s="273" t="e">
        <f t="shared" si="26"/>
        <v>#REF!</v>
      </c>
      <c r="N240">
        <v>220</v>
      </c>
    </row>
    <row r="241" spans="1:14" hidden="1">
      <c r="A241" s="72" t="s">
        <v>594</v>
      </c>
      <c r="B241" s="92"/>
      <c r="C241" s="91"/>
      <c r="D241" s="91"/>
      <c r="E241" s="28">
        <f t="shared" si="21"/>
        <v>0</v>
      </c>
      <c r="F241" s="89"/>
      <c r="I241" s="273" t="e">
        <f t="shared" si="22"/>
        <v>#REF!</v>
      </c>
      <c r="J241" s="273" t="e">
        <f t="shared" si="24"/>
        <v>#REF!</v>
      </c>
      <c r="K241" s="273" t="e">
        <f t="shared" si="23"/>
        <v>#REF!</v>
      </c>
      <c r="L241" s="273" t="e">
        <f t="shared" si="25"/>
        <v>#REF!</v>
      </c>
      <c r="M241" s="273" t="e">
        <f t="shared" si="26"/>
        <v>#REF!</v>
      </c>
      <c r="N241">
        <v>221</v>
      </c>
    </row>
    <row r="242" spans="1:14" hidden="1">
      <c r="A242" s="72" t="s">
        <v>595</v>
      </c>
      <c r="B242" s="92"/>
      <c r="C242" s="91"/>
      <c r="D242" s="91"/>
      <c r="E242" s="28">
        <f t="shared" si="21"/>
        <v>0</v>
      </c>
      <c r="F242" s="89"/>
      <c r="I242" s="273" t="e">
        <f t="shared" si="22"/>
        <v>#REF!</v>
      </c>
      <c r="J242" s="273" t="e">
        <f t="shared" si="24"/>
        <v>#REF!</v>
      </c>
      <c r="K242" s="273" t="e">
        <f t="shared" si="23"/>
        <v>#REF!</v>
      </c>
      <c r="L242" s="273" t="e">
        <f t="shared" si="25"/>
        <v>#REF!</v>
      </c>
      <c r="M242" s="273" t="e">
        <f t="shared" si="26"/>
        <v>#REF!</v>
      </c>
      <c r="N242">
        <v>222</v>
      </c>
    </row>
    <row r="243" spans="1:14" hidden="1">
      <c r="A243" s="72" t="s">
        <v>596</v>
      </c>
      <c r="B243" s="92"/>
      <c r="C243" s="91"/>
      <c r="D243" s="91"/>
      <c r="E243" s="28">
        <f t="shared" si="21"/>
        <v>0</v>
      </c>
      <c r="F243" s="89"/>
      <c r="I243" s="273" t="e">
        <f t="shared" si="22"/>
        <v>#REF!</v>
      </c>
      <c r="J243" s="273" t="e">
        <f t="shared" si="24"/>
        <v>#REF!</v>
      </c>
      <c r="K243" s="273" t="e">
        <f t="shared" si="23"/>
        <v>#REF!</v>
      </c>
      <c r="L243" s="273" t="e">
        <f t="shared" si="25"/>
        <v>#REF!</v>
      </c>
      <c r="M243" s="273" t="e">
        <f t="shared" si="26"/>
        <v>#REF!</v>
      </c>
      <c r="N243">
        <v>223</v>
      </c>
    </row>
    <row r="244" spans="1:14" hidden="1">
      <c r="A244" s="72" t="s">
        <v>597</v>
      </c>
      <c r="B244" s="92"/>
      <c r="C244" s="91"/>
      <c r="D244" s="91"/>
      <c r="E244" s="28">
        <f t="shared" si="21"/>
        <v>0</v>
      </c>
      <c r="F244" s="89"/>
      <c r="I244" s="273" t="e">
        <f t="shared" si="22"/>
        <v>#REF!</v>
      </c>
      <c r="J244" s="273" t="e">
        <f t="shared" si="24"/>
        <v>#REF!</v>
      </c>
      <c r="K244" s="273" t="e">
        <f t="shared" si="23"/>
        <v>#REF!</v>
      </c>
      <c r="L244" s="273" t="e">
        <f t="shared" si="25"/>
        <v>#REF!</v>
      </c>
      <c r="M244" s="273" t="e">
        <f t="shared" si="26"/>
        <v>#REF!</v>
      </c>
      <c r="N244">
        <v>224</v>
      </c>
    </row>
    <row r="245" spans="1:14" hidden="1">
      <c r="A245" s="72" t="s">
        <v>598</v>
      </c>
      <c r="B245" s="92"/>
      <c r="C245" s="91"/>
      <c r="D245" s="91"/>
      <c r="E245" s="28">
        <f t="shared" si="21"/>
        <v>0</v>
      </c>
      <c r="F245" s="89"/>
      <c r="I245" s="273" t="e">
        <f t="shared" si="22"/>
        <v>#REF!</v>
      </c>
      <c r="J245" s="273" t="e">
        <f t="shared" si="24"/>
        <v>#REF!</v>
      </c>
      <c r="K245" s="273" t="e">
        <f t="shared" si="23"/>
        <v>#REF!</v>
      </c>
      <c r="L245" s="273" t="e">
        <f t="shared" si="25"/>
        <v>#REF!</v>
      </c>
      <c r="M245" s="273" t="e">
        <f t="shared" si="26"/>
        <v>#REF!</v>
      </c>
      <c r="N245">
        <v>225</v>
      </c>
    </row>
    <row r="246" spans="1:14" hidden="1">
      <c r="A246" s="72" t="s">
        <v>599</v>
      </c>
      <c r="B246" s="92"/>
      <c r="C246" s="91"/>
      <c r="D246" s="91"/>
      <c r="E246" s="28">
        <f t="shared" si="21"/>
        <v>0</v>
      </c>
      <c r="F246" s="89"/>
      <c r="I246" s="273" t="e">
        <f t="shared" si="22"/>
        <v>#REF!</v>
      </c>
      <c r="J246" s="273" t="e">
        <f t="shared" si="24"/>
        <v>#REF!</v>
      </c>
      <c r="K246" s="273" t="e">
        <f t="shared" si="23"/>
        <v>#REF!</v>
      </c>
      <c r="L246" s="273" t="e">
        <f t="shared" si="25"/>
        <v>#REF!</v>
      </c>
      <c r="M246" s="273" t="e">
        <f t="shared" si="26"/>
        <v>#REF!</v>
      </c>
      <c r="N246">
        <v>226</v>
      </c>
    </row>
    <row r="247" spans="1:14" hidden="1">
      <c r="A247" s="72" t="s">
        <v>600</v>
      </c>
      <c r="B247" s="92"/>
      <c r="C247" s="91"/>
      <c r="D247" s="91"/>
      <c r="E247" s="28">
        <f t="shared" si="21"/>
        <v>0</v>
      </c>
      <c r="F247" s="89"/>
      <c r="I247" s="273" t="e">
        <f t="shared" si="22"/>
        <v>#REF!</v>
      </c>
      <c r="J247" s="273" t="e">
        <f t="shared" si="24"/>
        <v>#REF!</v>
      </c>
      <c r="K247" s="273" t="e">
        <f t="shared" si="23"/>
        <v>#REF!</v>
      </c>
      <c r="L247" s="273" t="e">
        <f t="shared" si="25"/>
        <v>#REF!</v>
      </c>
      <c r="M247" s="273" t="e">
        <f t="shared" si="26"/>
        <v>#REF!</v>
      </c>
      <c r="N247">
        <v>227</v>
      </c>
    </row>
    <row r="248" spans="1:14" hidden="1">
      <c r="A248" s="72" t="s">
        <v>601</v>
      </c>
      <c r="B248" s="92"/>
      <c r="C248" s="91"/>
      <c r="D248" s="91"/>
      <c r="E248" s="28">
        <f t="shared" si="21"/>
        <v>0</v>
      </c>
      <c r="F248" s="89"/>
      <c r="I248" s="273" t="e">
        <f t="shared" si="22"/>
        <v>#REF!</v>
      </c>
      <c r="J248" s="273" t="e">
        <f t="shared" si="24"/>
        <v>#REF!</v>
      </c>
      <c r="K248" s="273" t="e">
        <f t="shared" si="23"/>
        <v>#REF!</v>
      </c>
      <c r="L248" s="273" t="e">
        <f t="shared" si="25"/>
        <v>#REF!</v>
      </c>
      <c r="M248" s="273" t="e">
        <f t="shared" si="26"/>
        <v>#REF!</v>
      </c>
      <c r="N248">
        <v>228</v>
      </c>
    </row>
    <row r="249" spans="1:14" hidden="1">
      <c r="A249" s="72" t="s">
        <v>602</v>
      </c>
      <c r="B249" s="92"/>
      <c r="C249" s="91"/>
      <c r="D249" s="91"/>
      <c r="E249" s="28">
        <f t="shared" si="21"/>
        <v>0</v>
      </c>
      <c r="F249" s="89"/>
      <c r="I249" s="273" t="e">
        <f t="shared" si="22"/>
        <v>#REF!</v>
      </c>
      <c r="J249" s="273" t="e">
        <f t="shared" si="24"/>
        <v>#REF!</v>
      </c>
      <c r="K249" s="273" t="e">
        <f t="shared" si="23"/>
        <v>#REF!</v>
      </c>
      <c r="L249" s="273" t="e">
        <f t="shared" si="25"/>
        <v>#REF!</v>
      </c>
      <c r="M249" s="273" t="e">
        <f t="shared" si="26"/>
        <v>#REF!</v>
      </c>
      <c r="N249">
        <v>229</v>
      </c>
    </row>
    <row r="250" spans="1:14" hidden="1">
      <c r="A250" s="72" t="s">
        <v>603</v>
      </c>
      <c r="B250" s="92"/>
      <c r="C250" s="91"/>
      <c r="D250" s="91"/>
      <c r="E250" s="28">
        <f t="shared" si="21"/>
        <v>0</v>
      </c>
      <c r="F250" s="89"/>
      <c r="I250" s="273" t="e">
        <f t="shared" si="22"/>
        <v>#REF!</v>
      </c>
      <c r="J250" s="273" t="e">
        <f t="shared" si="24"/>
        <v>#REF!</v>
      </c>
      <c r="K250" s="273" t="e">
        <f t="shared" si="23"/>
        <v>#REF!</v>
      </c>
      <c r="L250" s="273" t="e">
        <f t="shared" si="25"/>
        <v>#REF!</v>
      </c>
      <c r="M250" s="273" t="e">
        <f t="shared" si="26"/>
        <v>#REF!</v>
      </c>
      <c r="N250">
        <v>230</v>
      </c>
    </row>
    <row r="251" spans="1:14" hidden="1">
      <c r="A251" s="72" t="s">
        <v>604</v>
      </c>
      <c r="B251" s="92"/>
      <c r="C251" s="91"/>
      <c r="D251" s="91"/>
      <c r="E251" s="28">
        <f t="shared" si="21"/>
        <v>0</v>
      </c>
      <c r="F251" s="89"/>
      <c r="I251" s="273" t="e">
        <f t="shared" si="22"/>
        <v>#REF!</v>
      </c>
      <c r="J251" s="273" t="e">
        <f t="shared" si="24"/>
        <v>#REF!</v>
      </c>
      <c r="K251" s="273" t="e">
        <f t="shared" si="23"/>
        <v>#REF!</v>
      </c>
      <c r="L251" s="273" t="e">
        <f t="shared" si="25"/>
        <v>#REF!</v>
      </c>
      <c r="M251" s="273" t="e">
        <f t="shared" si="26"/>
        <v>#REF!</v>
      </c>
      <c r="N251">
        <v>231</v>
      </c>
    </row>
    <row r="252" spans="1:14" hidden="1">
      <c r="A252" s="72" t="s">
        <v>605</v>
      </c>
      <c r="B252" s="92"/>
      <c r="C252" s="91"/>
      <c r="D252" s="91"/>
      <c r="E252" s="28">
        <f t="shared" si="21"/>
        <v>0</v>
      </c>
      <c r="F252" s="89"/>
      <c r="I252" s="273" t="e">
        <f t="shared" si="22"/>
        <v>#REF!</v>
      </c>
      <c r="J252" s="273" t="e">
        <f t="shared" si="24"/>
        <v>#REF!</v>
      </c>
      <c r="K252" s="273" t="e">
        <f t="shared" si="23"/>
        <v>#REF!</v>
      </c>
      <c r="L252" s="273" t="e">
        <f t="shared" si="25"/>
        <v>#REF!</v>
      </c>
      <c r="M252" s="273" t="e">
        <f t="shared" si="26"/>
        <v>#REF!</v>
      </c>
      <c r="N252">
        <v>232</v>
      </c>
    </row>
    <row r="253" spans="1:14" hidden="1">
      <c r="A253" s="72" t="s">
        <v>606</v>
      </c>
      <c r="B253" s="92"/>
      <c r="C253" s="91"/>
      <c r="D253" s="91"/>
      <c r="E253" s="28">
        <f t="shared" si="21"/>
        <v>0</v>
      </c>
      <c r="F253" s="89"/>
      <c r="I253" s="273" t="e">
        <f t="shared" si="22"/>
        <v>#REF!</v>
      </c>
      <c r="J253" s="273" t="e">
        <f t="shared" si="24"/>
        <v>#REF!</v>
      </c>
      <c r="K253" s="273" t="e">
        <f t="shared" si="23"/>
        <v>#REF!</v>
      </c>
      <c r="L253" s="273" t="e">
        <f t="shared" si="25"/>
        <v>#REF!</v>
      </c>
      <c r="M253" s="273" t="e">
        <f t="shared" si="26"/>
        <v>#REF!</v>
      </c>
      <c r="N253">
        <v>233</v>
      </c>
    </row>
    <row r="254" spans="1:14" hidden="1">
      <c r="A254" s="72" t="s">
        <v>607</v>
      </c>
      <c r="B254" s="92"/>
      <c r="C254" s="91"/>
      <c r="D254" s="91"/>
      <c r="E254" s="28">
        <f t="shared" si="21"/>
        <v>0</v>
      </c>
      <c r="F254" s="89"/>
      <c r="I254" s="273" t="e">
        <f t="shared" si="22"/>
        <v>#REF!</v>
      </c>
      <c r="J254" s="273" t="e">
        <f t="shared" si="24"/>
        <v>#REF!</v>
      </c>
      <c r="K254" s="273" t="e">
        <f t="shared" si="23"/>
        <v>#REF!</v>
      </c>
      <c r="L254" s="273" t="e">
        <f t="shared" si="25"/>
        <v>#REF!</v>
      </c>
      <c r="M254" s="273" t="e">
        <f t="shared" si="26"/>
        <v>#REF!</v>
      </c>
      <c r="N254">
        <v>234</v>
      </c>
    </row>
    <row r="255" spans="1:14" hidden="1">
      <c r="A255" s="72" t="s">
        <v>608</v>
      </c>
      <c r="B255" s="92"/>
      <c r="C255" s="91"/>
      <c r="D255" s="91"/>
      <c r="E255" s="28">
        <f t="shared" si="21"/>
        <v>0</v>
      </c>
      <c r="F255" s="89"/>
      <c r="I255" s="273" t="e">
        <f t="shared" si="22"/>
        <v>#REF!</v>
      </c>
      <c r="J255" s="273" t="e">
        <f t="shared" si="24"/>
        <v>#REF!</v>
      </c>
      <c r="K255" s="273" t="e">
        <f t="shared" si="23"/>
        <v>#REF!</v>
      </c>
      <c r="L255" s="273" t="e">
        <f t="shared" si="25"/>
        <v>#REF!</v>
      </c>
      <c r="M255" s="273" t="e">
        <f t="shared" si="26"/>
        <v>#REF!</v>
      </c>
      <c r="N255">
        <v>235</v>
      </c>
    </row>
    <row r="256" spans="1:14" hidden="1">
      <c r="A256" s="72" t="s">
        <v>609</v>
      </c>
      <c r="B256" s="92"/>
      <c r="C256" s="91"/>
      <c r="D256" s="91"/>
      <c r="E256" s="28">
        <f t="shared" si="21"/>
        <v>0</v>
      </c>
      <c r="F256" s="89"/>
      <c r="I256" s="273" t="e">
        <f t="shared" si="22"/>
        <v>#REF!</v>
      </c>
      <c r="J256" s="273" t="e">
        <f t="shared" si="24"/>
        <v>#REF!</v>
      </c>
      <c r="K256" s="273" t="e">
        <f t="shared" si="23"/>
        <v>#REF!</v>
      </c>
      <c r="L256" s="273" t="e">
        <f t="shared" si="25"/>
        <v>#REF!</v>
      </c>
      <c r="M256" s="273" t="e">
        <f t="shared" si="26"/>
        <v>#REF!</v>
      </c>
      <c r="N256">
        <v>236</v>
      </c>
    </row>
    <row r="257" spans="1:14" hidden="1">
      <c r="A257" s="72" t="s">
        <v>610</v>
      </c>
      <c r="B257" s="92"/>
      <c r="C257" s="91"/>
      <c r="D257" s="91"/>
      <c r="E257" s="28">
        <f t="shared" si="21"/>
        <v>0</v>
      </c>
      <c r="F257" s="89"/>
      <c r="I257" s="273" t="e">
        <f t="shared" si="22"/>
        <v>#REF!</v>
      </c>
      <c r="J257" s="273" t="e">
        <f t="shared" si="24"/>
        <v>#REF!</v>
      </c>
      <c r="K257" s="273" t="e">
        <f t="shared" si="23"/>
        <v>#REF!</v>
      </c>
      <c r="L257" s="273" t="e">
        <f t="shared" si="25"/>
        <v>#REF!</v>
      </c>
      <c r="M257" s="273" t="e">
        <f t="shared" si="26"/>
        <v>#REF!</v>
      </c>
      <c r="N257">
        <v>237</v>
      </c>
    </row>
    <row r="258" spans="1:14" hidden="1">
      <c r="A258" s="72" t="s">
        <v>611</v>
      </c>
      <c r="B258" s="92"/>
      <c r="C258" s="91"/>
      <c r="D258" s="91"/>
      <c r="E258" s="28">
        <f t="shared" si="21"/>
        <v>0</v>
      </c>
      <c r="F258" s="89"/>
      <c r="I258" s="273" t="e">
        <f t="shared" si="22"/>
        <v>#REF!</v>
      </c>
      <c r="J258" s="273" t="e">
        <f t="shared" si="24"/>
        <v>#REF!</v>
      </c>
      <c r="K258" s="273" t="e">
        <f t="shared" si="23"/>
        <v>#REF!</v>
      </c>
      <c r="L258" s="273" t="e">
        <f t="shared" si="25"/>
        <v>#REF!</v>
      </c>
      <c r="M258" s="273" t="e">
        <f t="shared" si="26"/>
        <v>#REF!</v>
      </c>
      <c r="N258">
        <v>238</v>
      </c>
    </row>
    <row r="259" spans="1:14" hidden="1">
      <c r="A259" s="72" t="s">
        <v>612</v>
      </c>
      <c r="B259" s="92"/>
      <c r="C259" s="91"/>
      <c r="D259" s="91"/>
      <c r="E259" s="28">
        <f t="shared" si="21"/>
        <v>0</v>
      </c>
      <c r="F259" s="89"/>
      <c r="I259" s="273" t="e">
        <f t="shared" si="22"/>
        <v>#REF!</v>
      </c>
      <c r="J259" s="273" t="e">
        <f t="shared" si="24"/>
        <v>#REF!</v>
      </c>
      <c r="K259" s="273" t="e">
        <f t="shared" si="23"/>
        <v>#REF!</v>
      </c>
      <c r="L259" s="273" t="e">
        <f t="shared" si="25"/>
        <v>#REF!</v>
      </c>
      <c r="M259" s="273" t="e">
        <f t="shared" si="26"/>
        <v>#REF!</v>
      </c>
      <c r="N259">
        <v>239</v>
      </c>
    </row>
    <row r="260" spans="1:14" hidden="1">
      <c r="A260" s="72" t="s">
        <v>613</v>
      </c>
      <c r="B260" s="92"/>
      <c r="C260" s="91"/>
      <c r="D260" s="91"/>
      <c r="E260" s="28">
        <f t="shared" si="21"/>
        <v>0</v>
      </c>
      <c r="F260" s="89"/>
      <c r="I260" s="273" t="e">
        <f t="shared" si="22"/>
        <v>#REF!</v>
      </c>
      <c r="J260" s="273" t="e">
        <f t="shared" si="24"/>
        <v>#REF!</v>
      </c>
      <c r="K260" s="273" t="e">
        <f t="shared" si="23"/>
        <v>#REF!</v>
      </c>
      <c r="L260" s="273" t="e">
        <f t="shared" si="25"/>
        <v>#REF!</v>
      </c>
      <c r="M260" s="273" t="e">
        <f t="shared" si="26"/>
        <v>#REF!</v>
      </c>
      <c r="N260">
        <v>240</v>
      </c>
    </row>
    <row r="261" spans="1:14" hidden="1">
      <c r="A261" s="72" t="s">
        <v>614</v>
      </c>
      <c r="B261" s="92"/>
      <c r="C261" s="91"/>
      <c r="D261" s="91"/>
      <c r="E261" s="28">
        <f t="shared" si="21"/>
        <v>0</v>
      </c>
      <c r="F261" s="89"/>
      <c r="I261" s="273" t="e">
        <f t="shared" si="22"/>
        <v>#REF!</v>
      </c>
      <c r="J261" s="273" t="e">
        <f t="shared" si="24"/>
        <v>#REF!</v>
      </c>
      <c r="K261" s="273" t="e">
        <f t="shared" si="23"/>
        <v>#REF!</v>
      </c>
      <c r="L261" s="273" t="e">
        <f t="shared" si="25"/>
        <v>#REF!</v>
      </c>
      <c r="M261" s="273" t="e">
        <f t="shared" si="26"/>
        <v>#REF!</v>
      </c>
      <c r="N261">
        <v>241</v>
      </c>
    </row>
    <row r="262" spans="1:14" hidden="1">
      <c r="A262" s="72" t="s">
        <v>615</v>
      </c>
      <c r="B262" s="92"/>
      <c r="C262" s="91"/>
      <c r="D262" s="91"/>
      <c r="E262" s="28">
        <f t="shared" si="21"/>
        <v>0</v>
      </c>
      <c r="F262" s="89"/>
      <c r="I262" s="273" t="e">
        <f t="shared" si="22"/>
        <v>#REF!</v>
      </c>
      <c r="J262" s="273" t="e">
        <f t="shared" si="24"/>
        <v>#REF!</v>
      </c>
      <c r="K262" s="273" t="e">
        <f t="shared" si="23"/>
        <v>#REF!</v>
      </c>
      <c r="L262" s="273" t="e">
        <f t="shared" si="25"/>
        <v>#REF!</v>
      </c>
      <c r="M262" s="273" t="e">
        <f t="shared" si="26"/>
        <v>#REF!</v>
      </c>
      <c r="N262">
        <v>242</v>
      </c>
    </row>
    <row r="263" spans="1:14" hidden="1">
      <c r="A263" s="72" t="s">
        <v>616</v>
      </c>
      <c r="B263" s="92"/>
      <c r="C263" s="91"/>
      <c r="D263" s="91"/>
      <c r="E263" s="28">
        <f t="shared" si="21"/>
        <v>0</v>
      </c>
      <c r="F263" s="89"/>
      <c r="I263" s="273" t="e">
        <f t="shared" si="22"/>
        <v>#REF!</v>
      </c>
      <c r="J263" s="273" t="e">
        <f t="shared" si="24"/>
        <v>#REF!</v>
      </c>
      <c r="K263" s="273" t="e">
        <f t="shared" si="23"/>
        <v>#REF!</v>
      </c>
      <c r="L263" s="273" t="e">
        <f t="shared" si="25"/>
        <v>#REF!</v>
      </c>
      <c r="M263" s="273" t="e">
        <f t="shared" si="26"/>
        <v>#REF!</v>
      </c>
      <c r="N263">
        <v>243</v>
      </c>
    </row>
    <row r="264" spans="1:14" hidden="1">
      <c r="A264" s="72" t="s">
        <v>617</v>
      </c>
      <c r="B264" s="92"/>
      <c r="C264" s="91"/>
      <c r="D264" s="91"/>
      <c r="E264" s="28">
        <f t="shared" si="21"/>
        <v>0</v>
      </c>
      <c r="F264" s="89"/>
      <c r="I264" s="273" t="e">
        <f t="shared" si="22"/>
        <v>#REF!</v>
      </c>
      <c r="J264" s="273" t="e">
        <f t="shared" si="24"/>
        <v>#REF!</v>
      </c>
      <c r="K264" s="273" t="e">
        <f t="shared" si="23"/>
        <v>#REF!</v>
      </c>
      <c r="L264" s="273" t="e">
        <f t="shared" si="25"/>
        <v>#REF!</v>
      </c>
      <c r="M264" s="273" t="e">
        <f t="shared" si="26"/>
        <v>#REF!</v>
      </c>
      <c r="N264">
        <v>244</v>
      </c>
    </row>
    <row r="265" spans="1:14" hidden="1">
      <c r="A265" s="72" t="s">
        <v>618</v>
      </c>
      <c r="B265" s="92"/>
      <c r="C265" s="91"/>
      <c r="D265" s="91"/>
      <c r="E265" s="28">
        <f t="shared" si="21"/>
        <v>0</v>
      </c>
      <c r="F265" s="89"/>
      <c r="I265" s="273" t="e">
        <f t="shared" si="22"/>
        <v>#REF!</v>
      </c>
      <c r="J265" s="273" t="e">
        <f t="shared" si="24"/>
        <v>#REF!</v>
      </c>
      <c r="K265" s="273" t="e">
        <f t="shared" si="23"/>
        <v>#REF!</v>
      </c>
      <c r="L265" s="273" t="e">
        <f t="shared" si="25"/>
        <v>#REF!</v>
      </c>
      <c r="M265" s="273" t="e">
        <f t="shared" si="26"/>
        <v>#REF!</v>
      </c>
      <c r="N265">
        <v>245</v>
      </c>
    </row>
    <row r="266" spans="1:14" hidden="1">
      <c r="A266" s="72" t="s">
        <v>619</v>
      </c>
      <c r="B266" s="92"/>
      <c r="C266" s="91"/>
      <c r="D266" s="91"/>
      <c r="E266" s="28">
        <f t="shared" si="21"/>
        <v>0</v>
      </c>
      <c r="F266" s="89"/>
      <c r="I266" s="273" t="e">
        <f t="shared" si="22"/>
        <v>#REF!</v>
      </c>
      <c r="J266" s="273" t="e">
        <f t="shared" si="24"/>
        <v>#REF!</v>
      </c>
      <c r="K266" s="273" t="e">
        <f t="shared" si="23"/>
        <v>#REF!</v>
      </c>
      <c r="L266" s="273" t="e">
        <f t="shared" si="25"/>
        <v>#REF!</v>
      </c>
      <c r="M266" s="273" t="e">
        <f t="shared" si="26"/>
        <v>#REF!</v>
      </c>
      <c r="N266">
        <v>246</v>
      </c>
    </row>
    <row r="267" spans="1:14" hidden="1">
      <c r="A267" s="72" t="s">
        <v>620</v>
      </c>
      <c r="B267" s="92"/>
      <c r="C267" s="91"/>
      <c r="D267" s="91"/>
      <c r="E267" s="28">
        <f t="shared" si="21"/>
        <v>0</v>
      </c>
      <c r="F267" s="89"/>
      <c r="I267" s="273" t="e">
        <f t="shared" si="22"/>
        <v>#REF!</v>
      </c>
      <c r="J267" s="273" t="e">
        <f t="shared" si="24"/>
        <v>#REF!</v>
      </c>
      <c r="K267" s="273" t="e">
        <f t="shared" si="23"/>
        <v>#REF!</v>
      </c>
      <c r="L267" s="273" t="e">
        <f t="shared" si="25"/>
        <v>#REF!</v>
      </c>
      <c r="M267" s="273" t="e">
        <f t="shared" si="26"/>
        <v>#REF!</v>
      </c>
      <c r="N267">
        <v>247</v>
      </c>
    </row>
    <row r="268" spans="1:14" hidden="1">
      <c r="A268" s="72" t="s">
        <v>621</v>
      </c>
      <c r="B268" s="92"/>
      <c r="C268" s="91"/>
      <c r="D268" s="91"/>
      <c r="E268" s="28">
        <f t="shared" si="21"/>
        <v>0</v>
      </c>
      <c r="F268" s="89"/>
      <c r="I268" s="273" t="e">
        <f t="shared" si="22"/>
        <v>#REF!</v>
      </c>
      <c r="J268" s="273" t="e">
        <f t="shared" si="24"/>
        <v>#REF!</v>
      </c>
      <c r="K268" s="273" t="e">
        <f t="shared" si="23"/>
        <v>#REF!</v>
      </c>
      <c r="L268" s="273" t="e">
        <f t="shared" si="25"/>
        <v>#REF!</v>
      </c>
      <c r="M268" s="273" t="e">
        <f t="shared" si="26"/>
        <v>#REF!</v>
      </c>
      <c r="N268">
        <v>248</v>
      </c>
    </row>
    <row r="269" spans="1:14" hidden="1">
      <c r="A269" s="72" t="s">
        <v>622</v>
      </c>
      <c r="B269" s="92"/>
      <c r="C269" s="91"/>
      <c r="D269" s="91"/>
      <c r="E269" s="28">
        <f t="shared" si="21"/>
        <v>0</v>
      </c>
      <c r="F269" s="89"/>
      <c r="I269" s="273" t="e">
        <f t="shared" si="22"/>
        <v>#REF!</v>
      </c>
      <c r="J269" s="273" t="e">
        <f t="shared" si="24"/>
        <v>#REF!</v>
      </c>
      <c r="K269" s="273" t="e">
        <f t="shared" si="23"/>
        <v>#REF!</v>
      </c>
      <c r="L269" s="273" t="e">
        <f t="shared" si="25"/>
        <v>#REF!</v>
      </c>
      <c r="M269" s="273" t="e">
        <f t="shared" si="26"/>
        <v>#REF!</v>
      </c>
      <c r="N269">
        <v>249</v>
      </c>
    </row>
    <row r="270" spans="1:14" hidden="1">
      <c r="A270" s="72" t="s">
        <v>623</v>
      </c>
      <c r="B270" s="92"/>
      <c r="C270" s="91"/>
      <c r="D270" s="91"/>
      <c r="E270" s="28">
        <f t="shared" si="21"/>
        <v>0</v>
      </c>
      <c r="F270" s="89"/>
      <c r="I270" s="273" t="e">
        <f t="shared" si="22"/>
        <v>#REF!</v>
      </c>
      <c r="J270" s="273" t="e">
        <f t="shared" si="24"/>
        <v>#REF!</v>
      </c>
      <c r="K270" s="273" t="e">
        <f t="shared" si="23"/>
        <v>#REF!</v>
      </c>
      <c r="L270" s="273" t="e">
        <f t="shared" si="25"/>
        <v>#REF!</v>
      </c>
      <c r="M270" s="273" t="e">
        <f t="shared" si="26"/>
        <v>#REF!</v>
      </c>
      <c r="N270">
        <v>250</v>
      </c>
    </row>
    <row r="271" spans="1:14" hidden="1">
      <c r="A271" s="72" t="s">
        <v>624</v>
      </c>
      <c r="B271" s="92"/>
      <c r="C271" s="91"/>
      <c r="D271" s="91"/>
      <c r="E271" s="28">
        <f t="shared" si="21"/>
        <v>0</v>
      </c>
      <c r="F271" s="89"/>
      <c r="I271" s="273" t="e">
        <f t="shared" si="22"/>
        <v>#REF!</v>
      </c>
      <c r="J271" s="273" t="e">
        <f t="shared" si="24"/>
        <v>#REF!</v>
      </c>
      <c r="K271" s="273" t="e">
        <f t="shared" si="23"/>
        <v>#REF!</v>
      </c>
      <c r="L271" s="273" t="e">
        <f t="shared" si="25"/>
        <v>#REF!</v>
      </c>
      <c r="M271" s="273" t="e">
        <f t="shared" si="26"/>
        <v>#REF!</v>
      </c>
      <c r="N271">
        <v>251</v>
      </c>
    </row>
    <row r="272" spans="1:14" hidden="1">
      <c r="A272" s="72" t="s">
        <v>625</v>
      </c>
      <c r="B272" s="92"/>
      <c r="C272" s="91"/>
      <c r="D272" s="91"/>
      <c r="E272" s="28">
        <f t="shared" ref="E272:E335" si="27">SUM(C272:D272)</f>
        <v>0</v>
      </c>
      <c r="F272" s="89"/>
      <c r="I272" s="273" t="e">
        <f t="shared" si="22"/>
        <v>#REF!</v>
      </c>
      <c r="J272" s="273" t="e">
        <f t="shared" si="24"/>
        <v>#REF!</v>
      </c>
      <c r="K272" s="273" t="e">
        <f t="shared" si="23"/>
        <v>#REF!</v>
      </c>
      <c r="L272" s="273" t="e">
        <f t="shared" si="25"/>
        <v>#REF!</v>
      </c>
      <c r="M272" s="273" t="e">
        <f t="shared" si="26"/>
        <v>#REF!</v>
      </c>
      <c r="N272">
        <v>252</v>
      </c>
    </row>
    <row r="273" spans="1:14" hidden="1">
      <c r="A273" s="72" t="s">
        <v>626</v>
      </c>
      <c r="B273" s="92"/>
      <c r="C273" s="91"/>
      <c r="D273" s="91"/>
      <c r="E273" s="28">
        <f t="shared" si="27"/>
        <v>0</v>
      </c>
      <c r="F273" s="89"/>
      <c r="I273" s="273" t="e">
        <f t="shared" si="22"/>
        <v>#REF!</v>
      </c>
      <c r="J273" s="273" t="e">
        <f t="shared" si="24"/>
        <v>#REF!</v>
      </c>
      <c r="K273" s="273" t="e">
        <f t="shared" si="23"/>
        <v>#REF!</v>
      </c>
      <c r="L273" s="273" t="e">
        <f t="shared" si="25"/>
        <v>#REF!</v>
      </c>
      <c r="M273" s="273" t="e">
        <f t="shared" si="26"/>
        <v>#REF!</v>
      </c>
      <c r="N273">
        <v>253</v>
      </c>
    </row>
    <row r="274" spans="1:14" hidden="1">
      <c r="A274" s="72" t="s">
        <v>627</v>
      </c>
      <c r="B274" s="92"/>
      <c r="C274" s="91"/>
      <c r="D274" s="91"/>
      <c r="E274" s="28">
        <f t="shared" si="27"/>
        <v>0</v>
      </c>
      <c r="F274" s="89"/>
      <c r="I274" s="273" t="e">
        <f t="shared" si="22"/>
        <v>#REF!</v>
      </c>
      <c r="J274" s="273" t="e">
        <f t="shared" si="24"/>
        <v>#REF!</v>
      </c>
      <c r="K274" s="273" t="e">
        <f t="shared" si="23"/>
        <v>#REF!</v>
      </c>
      <c r="L274" s="273" t="e">
        <f t="shared" si="25"/>
        <v>#REF!</v>
      </c>
      <c r="M274" s="273" t="e">
        <f t="shared" si="26"/>
        <v>#REF!</v>
      </c>
      <c r="N274">
        <v>254</v>
      </c>
    </row>
    <row r="275" spans="1:14" hidden="1">
      <c r="A275" s="72" t="s">
        <v>628</v>
      </c>
      <c r="B275" s="92"/>
      <c r="C275" s="91"/>
      <c r="D275" s="91"/>
      <c r="E275" s="28">
        <f t="shared" si="27"/>
        <v>0</v>
      </c>
      <c r="F275" s="89"/>
      <c r="I275" s="273" t="e">
        <f t="shared" si="22"/>
        <v>#REF!</v>
      </c>
      <c r="J275" s="273" t="e">
        <f t="shared" si="24"/>
        <v>#REF!</v>
      </c>
      <c r="K275" s="273" t="e">
        <f t="shared" si="23"/>
        <v>#REF!</v>
      </c>
      <c r="L275" s="273" t="e">
        <f t="shared" si="25"/>
        <v>#REF!</v>
      </c>
      <c r="M275" s="273" t="e">
        <f t="shared" si="26"/>
        <v>#REF!</v>
      </c>
      <c r="N275">
        <v>255</v>
      </c>
    </row>
    <row r="276" spans="1:14" hidden="1">
      <c r="A276" s="72" t="s">
        <v>629</v>
      </c>
      <c r="B276" s="92"/>
      <c r="C276" s="91"/>
      <c r="D276" s="91"/>
      <c r="E276" s="28">
        <f t="shared" si="27"/>
        <v>0</v>
      </c>
      <c r="F276" s="89"/>
      <c r="I276" s="273" t="e">
        <f t="shared" si="22"/>
        <v>#REF!</v>
      </c>
      <c r="J276" s="273" t="e">
        <f t="shared" si="24"/>
        <v>#REF!</v>
      </c>
      <c r="K276" s="273" t="e">
        <f t="shared" si="23"/>
        <v>#REF!</v>
      </c>
      <c r="L276" s="273" t="e">
        <f t="shared" si="25"/>
        <v>#REF!</v>
      </c>
      <c r="M276" s="273" t="e">
        <f t="shared" si="26"/>
        <v>#REF!</v>
      </c>
      <c r="N276">
        <v>256</v>
      </c>
    </row>
    <row r="277" spans="1:14" hidden="1">
      <c r="A277" s="72" t="s">
        <v>630</v>
      </c>
      <c r="B277" s="92"/>
      <c r="C277" s="91"/>
      <c r="D277" s="91"/>
      <c r="E277" s="28">
        <f t="shared" si="27"/>
        <v>0</v>
      </c>
      <c r="F277" s="89"/>
      <c r="I277" s="273" t="e">
        <f t="shared" ref="I277:I340" si="28">IF($B$15&gt;=N277,IF($D662="",$C$15,IF($D662&lt;=22000,$D662,22000)),"")</f>
        <v>#REF!</v>
      </c>
      <c r="J277" s="273" t="e">
        <f t="shared" si="24"/>
        <v>#REF!</v>
      </c>
      <c r="K277" s="273" t="e">
        <f t="shared" ref="K277:K340" si="29">IF($B$15&gt;=N277,IF($D1031="",$C$18,$D1031),"")</f>
        <v>#REF!</v>
      </c>
      <c r="L277" s="273" t="e">
        <f t="shared" si="25"/>
        <v>#REF!</v>
      </c>
      <c r="M277" s="273" t="e">
        <f t="shared" si="26"/>
        <v>#REF!</v>
      </c>
      <c r="N277">
        <v>257</v>
      </c>
    </row>
    <row r="278" spans="1:14" hidden="1">
      <c r="A278" s="72" t="s">
        <v>631</v>
      </c>
      <c r="B278" s="92"/>
      <c r="C278" s="91"/>
      <c r="D278" s="91"/>
      <c r="E278" s="28">
        <f t="shared" si="27"/>
        <v>0</v>
      </c>
      <c r="F278" s="89"/>
      <c r="I278" s="273" t="e">
        <f t="shared" si="28"/>
        <v>#REF!</v>
      </c>
      <c r="J278" s="273" t="e">
        <f t="shared" si="24"/>
        <v>#REF!</v>
      </c>
      <c r="K278" s="273" t="e">
        <f t="shared" si="29"/>
        <v>#REF!</v>
      </c>
      <c r="L278" s="273" t="e">
        <f t="shared" si="25"/>
        <v>#REF!</v>
      </c>
      <c r="M278" s="273" t="e">
        <f t="shared" si="26"/>
        <v>#REF!</v>
      </c>
      <c r="N278">
        <v>258</v>
      </c>
    </row>
    <row r="279" spans="1:14" hidden="1">
      <c r="A279" s="72" t="s">
        <v>632</v>
      </c>
      <c r="B279" s="92"/>
      <c r="C279" s="91"/>
      <c r="D279" s="91"/>
      <c r="E279" s="28">
        <f t="shared" si="27"/>
        <v>0</v>
      </c>
      <c r="F279" s="89"/>
      <c r="I279" s="273" t="e">
        <f t="shared" si="28"/>
        <v>#REF!</v>
      </c>
      <c r="J279" s="273" t="e">
        <f t="shared" ref="J279:J342" si="30">IF($B$15&gt;=N279,$C$16+$C$17,"")</f>
        <v>#REF!</v>
      </c>
      <c r="K279" s="273" t="e">
        <f t="shared" si="29"/>
        <v>#REF!</v>
      </c>
      <c r="L279" s="273" t="e">
        <f t="shared" ref="L279:L342" si="31">IF($B$14&gt;=N279,$C$14,"")</f>
        <v>#REF!</v>
      </c>
      <c r="M279" s="273" t="e">
        <f t="shared" ref="M279:M342" si="32">SUM(I279:L279)</f>
        <v>#REF!</v>
      </c>
      <c r="N279">
        <v>259</v>
      </c>
    </row>
    <row r="280" spans="1:14" hidden="1">
      <c r="A280" s="72" t="s">
        <v>633</v>
      </c>
      <c r="B280" s="92"/>
      <c r="C280" s="91"/>
      <c r="D280" s="91"/>
      <c r="E280" s="28">
        <f t="shared" si="27"/>
        <v>0</v>
      </c>
      <c r="F280" s="89"/>
      <c r="I280" s="273" t="e">
        <f t="shared" si="28"/>
        <v>#REF!</v>
      </c>
      <c r="J280" s="273" t="e">
        <f t="shared" si="30"/>
        <v>#REF!</v>
      </c>
      <c r="K280" s="273" t="e">
        <f t="shared" si="29"/>
        <v>#REF!</v>
      </c>
      <c r="L280" s="273" t="e">
        <f t="shared" si="31"/>
        <v>#REF!</v>
      </c>
      <c r="M280" s="273" t="e">
        <f t="shared" si="32"/>
        <v>#REF!</v>
      </c>
      <c r="N280">
        <v>260</v>
      </c>
    </row>
    <row r="281" spans="1:14" hidden="1">
      <c r="A281" s="72" t="s">
        <v>634</v>
      </c>
      <c r="B281" s="92"/>
      <c r="C281" s="91"/>
      <c r="D281" s="91"/>
      <c r="E281" s="28">
        <f t="shared" si="27"/>
        <v>0</v>
      </c>
      <c r="F281" s="89"/>
      <c r="I281" s="273" t="e">
        <f t="shared" si="28"/>
        <v>#REF!</v>
      </c>
      <c r="J281" s="273" t="e">
        <f t="shared" si="30"/>
        <v>#REF!</v>
      </c>
      <c r="K281" s="273" t="e">
        <f t="shared" si="29"/>
        <v>#REF!</v>
      </c>
      <c r="L281" s="273" t="e">
        <f t="shared" si="31"/>
        <v>#REF!</v>
      </c>
      <c r="M281" s="273" t="e">
        <f t="shared" si="32"/>
        <v>#REF!</v>
      </c>
      <c r="N281">
        <v>261</v>
      </c>
    </row>
    <row r="282" spans="1:14" hidden="1">
      <c r="A282" s="72" t="s">
        <v>635</v>
      </c>
      <c r="B282" s="92"/>
      <c r="C282" s="91"/>
      <c r="D282" s="91"/>
      <c r="E282" s="28">
        <f t="shared" si="27"/>
        <v>0</v>
      </c>
      <c r="F282" s="89"/>
      <c r="I282" s="273" t="e">
        <f t="shared" si="28"/>
        <v>#REF!</v>
      </c>
      <c r="J282" s="273" t="e">
        <f t="shared" si="30"/>
        <v>#REF!</v>
      </c>
      <c r="K282" s="273" t="e">
        <f t="shared" si="29"/>
        <v>#REF!</v>
      </c>
      <c r="L282" s="273" t="e">
        <f t="shared" si="31"/>
        <v>#REF!</v>
      </c>
      <c r="M282" s="273" t="e">
        <f t="shared" si="32"/>
        <v>#REF!</v>
      </c>
      <c r="N282">
        <v>262</v>
      </c>
    </row>
    <row r="283" spans="1:14" hidden="1">
      <c r="A283" s="72" t="s">
        <v>636</v>
      </c>
      <c r="B283" s="92"/>
      <c r="C283" s="91"/>
      <c r="D283" s="91"/>
      <c r="E283" s="28">
        <f t="shared" si="27"/>
        <v>0</v>
      </c>
      <c r="F283" s="89"/>
      <c r="I283" s="273" t="e">
        <f t="shared" si="28"/>
        <v>#REF!</v>
      </c>
      <c r="J283" s="273" t="e">
        <f t="shared" si="30"/>
        <v>#REF!</v>
      </c>
      <c r="K283" s="273" t="e">
        <f t="shared" si="29"/>
        <v>#REF!</v>
      </c>
      <c r="L283" s="273" t="e">
        <f t="shared" si="31"/>
        <v>#REF!</v>
      </c>
      <c r="M283" s="273" t="e">
        <f t="shared" si="32"/>
        <v>#REF!</v>
      </c>
      <c r="N283">
        <v>263</v>
      </c>
    </row>
    <row r="284" spans="1:14" hidden="1">
      <c r="A284" s="72" t="s">
        <v>637</v>
      </c>
      <c r="B284" s="92"/>
      <c r="C284" s="91"/>
      <c r="D284" s="91"/>
      <c r="E284" s="28">
        <f t="shared" si="27"/>
        <v>0</v>
      </c>
      <c r="F284" s="89"/>
      <c r="I284" s="273" t="e">
        <f t="shared" si="28"/>
        <v>#REF!</v>
      </c>
      <c r="J284" s="273" t="e">
        <f t="shared" si="30"/>
        <v>#REF!</v>
      </c>
      <c r="K284" s="273" t="e">
        <f t="shared" si="29"/>
        <v>#REF!</v>
      </c>
      <c r="L284" s="273" t="e">
        <f t="shared" si="31"/>
        <v>#REF!</v>
      </c>
      <c r="M284" s="273" t="e">
        <f t="shared" si="32"/>
        <v>#REF!</v>
      </c>
      <c r="N284">
        <v>264</v>
      </c>
    </row>
    <row r="285" spans="1:14" hidden="1">
      <c r="A285" s="72" t="s">
        <v>638</v>
      </c>
      <c r="B285" s="92"/>
      <c r="C285" s="91"/>
      <c r="D285" s="91"/>
      <c r="E285" s="28">
        <f t="shared" si="27"/>
        <v>0</v>
      </c>
      <c r="F285" s="89"/>
      <c r="I285" s="273" t="e">
        <f t="shared" si="28"/>
        <v>#REF!</v>
      </c>
      <c r="J285" s="273" t="e">
        <f t="shared" si="30"/>
        <v>#REF!</v>
      </c>
      <c r="K285" s="273" t="e">
        <f t="shared" si="29"/>
        <v>#REF!</v>
      </c>
      <c r="L285" s="273" t="e">
        <f t="shared" si="31"/>
        <v>#REF!</v>
      </c>
      <c r="M285" s="273" t="e">
        <f t="shared" si="32"/>
        <v>#REF!</v>
      </c>
      <c r="N285">
        <v>265</v>
      </c>
    </row>
    <row r="286" spans="1:14" hidden="1">
      <c r="A286" s="72" t="s">
        <v>639</v>
      </c>
      <c r="B286" s="92"/>
      <c r="C286" s="91"/>
      <c r="D286" s="91"/>
      <c r="E286" s="28">
        <f t="shared" si="27"/>
        <v>0</v>
      </c>
      <c r="F286" s="89"/>
      <c r="I286" s="273" t="e">
        <f t="shared" si="28"/>
        <v>#REF!</v>
      </c>
      <c r="J286" s="273" t="e">
        <f t="shared" si="30"/>
        <v>#REF!</v>
      </c>
      <c r="K286" s="273" t="e">
        <f t="shared" si="29"/>
        <v>#REF!</v>
      </c>
      <c r="L286" s="273" t="e">
        <f t="shared" si="31"/>
        <v>#REF!</v>
      </c>
      <c r="M286" s="273" t="e">
        <f t="shared" si="32"/>
        <v>#REF!</v>
      </c>
      <c r="N286">
        <v>266</v>
      </c>
    </row>
    <row r="287" spans="1:14" hidden="1">
      <c r="A287" s="72" t="s">
        <v>640</v>
      </c>
      <c r="B287" s="92"/>
      <c r="C287" s="91"/>
      <c r="D287" s="91"/>
      <c r="E287" s="28">
        <f t="shared" si="27"/>
        <v>0</v>
      </c>
      <c r="F287" s="89"/>
      <c r="I287" s="273" t="e">
        <f t="shared" si="28"/>
        <v>#REF!</v>
      </c>
      <c r="J287" s="273" t="e">
        <f t="shared" si="30"/>
        <v>#REF!</v>
      </c>
      <c r="K287" s="273" t="e">
        <f t="shared" si="29"/>
        <v>#REF!</v>
      </c>
      <c r="L287" s="273" t="e">
        <f t="shared" si="31"/>
        <v>#REF!</v>
      </c>
      <c r="M287" s="273" t="e">
        <f t="shared" si="32"/>
        <v>#REF!</v>
      </c>
      <c r="N287">
        <v>267</v>
      </c>
    </row>
    <row r="288" spans="1:14" hidden="1">
      <c r="A288" s="72" t="s">
        <v>641</v>
      </c>
      <c r="B288" s="92"/>
      <c r="C288" s="91"/>
      <c r="D288" s="91"/>
      <c r="E288" s="28">
        <f t="shared" si="27"/>
        <v>0</v>
      </c>
      <c r="F288" s="89"/>
      <c r="I288" s="273" t="e">
        <f t="shared" si="28"/>
        <v>#REF!</v>
      </c>
      <c r="J288" s="273" t="e">
        <f t="shared" si="30"/>
        <v>#REF!</v>
      </c>
      <c r="K288" s="273" t="e">
        <f t="shared" si="29"/>
        <v>#REF!</v>
      </c>
      <c r="L288" s="273" t="e">
        <f t="shared" si="31"/>
        <v>#REF!</v>
      </c>
      <c r="M288" s="273" t="e">
        <f t="shared" si="32"/>
        <v>#REF!</v>
      </c>
      <c r="N288">
        <v>268</v>
      </c>
    </row>
    <row r="289" spans="1:14" hidden="1">
      <c r="A289" s="72" t="s">
        <v>642</v>
      </c>
      <c r="B289" s="92"/>
      <c r="C289" s="91"/>
      <c r="D289" s="91"/>
      <c r="E289" s="28">
        <f t="shared" si="27"/>
        <v>0</v>
      </c>
      <c r="F289" s="89"/>
      <c r="I289" s="273" t="e">
        <f t="shared" si="28"/>
        <v>#REF!</v>
      </c>
      <c r="J289" s="273" t="e">
        <f t="shared" si="30"/>
        <v>#REF!</v>
      </c>
      <c r="K289" s="273" t="e">
        <f t="shared" si="29"/>
        <v>#REF!</v>
      </c>
      <c r="L289" s="273" t="e">
        <f t="shared" si="31"/>
        <v>#REF!</v>
      </c>
      <c r="M289" s="273" t="e">
        <f t="shared" si="32"/>
        <v>#REF!</v>
      </c>
      <c r="N289">
        <v>269</v>
      </c>
    </row>
    <row r="290" spans="1:14" hidden="1">
      <c r="A290" s="72" t="s">
        <v>643</v>
      </c>
      <c r="B290" s="92"/>
      <c r="C290" s="91"/>
      <c r="D290" s="91"/>
      <c r="E290" s="28">
        <f t="shared" si="27"/>
        <v>0</v>
      </c>
      <c r="F290" s="89"/>
      <c r="I290" s="273" t="e">
        <f t="shared" si="28"/>
        <v>#REF!</v>
      </c>
      <c r="J290" s="273" t="e">
        <f t="shared" si="30"/>
        <v>#REF!</v>
      </c>
      <c r="K290" s="273" t="e">
        <f t="shared" si="29"/>
        <v>#REF!</v>
      </c>
      <c r="L290" s="273" t="e">
        <f t="shared" si="31"/>
        <v>#REF!</v>
      </c>
      <c r="M290" s="273" t="e">
        <f t="shared" si="32"/>
        <v>#REF!</v>
      </c>
      <c r="N290">
        <v>270</v>
      </c>
    </row>
    <row r="291" spans="1:14" hidden="1">
      <c r="A291" s="72" t="s">
        <v>644</v>
      </c>
      <c r="B291" s="92"/>
      <c r="C291" s="91"/>
      <c r="D291" s="91"/>
      <c r="E291" s="28">
        <f t="shared" si="27"/>
        <v>0</v>
      </c>
      <c r="F291" s="89"/>
      <c r="I291" s="273" t="e">
        <f t="shared" si="28"/>
        <v>#REF!</v>
      </c>
      <c r="J291" s="273" t="e">
        <f t="shared" si="30"/>
        <v>#REF!</v>
      </c>
      <c r="K291" s="273" t="e">
        <f t="shared" si="29"/>
        <v>#REF!</v>
      </c>
      <c r="L291" s="273" t="e">
        <f t="shared" si="31"/>
        <v>#REF!</v>
      </c>
      <c r="M291" s="273" t="e">
        <f t="shared" si="32"/>
        <v>#REF!</v>
      </c>
      <c r="N291">
        <v>271</v>
      </c>
    </row>
    <row r="292" spans="1:14" hidden="1">
      <c r="A292" s="72" t="s">
        <v>645</v>
      </c>
      <c r="B292" s="92"/>
      <c r="C292" s="91"/>
      <c r="D292" s="91"/>
      <c r="E292" s="28">
        <f t="shared" si="27"/>
        <v>0</v>
      </c>
      <c r="F292" s="89"/>
      <c r="I292" s="273" t="e">
        <f t="shared" si="28"/>
        <v>#REF!</v>
      </c>
      <c r="J292" s="273" t="e">
        <f t="shared" si="30"/>
        <v>#REF!</v>
      </c>
      <c r="K292" s="273" t="e">
        <f t="shared" si="29"/>
        <v>#REF!</v>
      </c>
      <c r="L292" s="273" t="e">
        <f t="shared" si="31"/>
        <v>#REF!</v>
      </c>
      <c r="M292" s="273" t="e">
        <f t="shared" si="32"/>
        <v>#REF!</v>
      </c>
      <c r="N292">
        <v>272</v>
      </c>
    </row>
    <row r="293" spans="1:14" hidden="1">
      <c r="A293" s="72" t="s">
        <v>646</v>
      </c>
      <c r="B293" s="92"/>
      <c r="C293" s="91"/>
      <c r="D293" s="91"/>
      <c r="E293" s="28">
        <f t="shared" si="27"/>
        <v>0</v>
      </c>
      <c r="F293" s="89"/>
      <c r="I293" s="273" t="e">
        <f t="shared" si="28"/>
        <v>#REF!</v>
      </c>
      <c r="J293" s="273" t="e">
        <f t="shared" si="30"/>
        <v>#REF!</v>
      </c>
      <c r="K293" s="273" t="e">
        <f t="shared" si="29"/>
        <v>#REF!</v>
      </c>
      <c r="L293" s="273" t="e">
        <f t="shared" si="31"/>
        <v>#REF!</v>
      </c>
      <c r="M293" s="273" t="e">
        <f t="shared" si="32"/>
        <v>#REF!</v>
      </c>
      <c r="N293">
        <v>273</v>
      </c>
    </row>
    <row r="294" spans="1:14" hidden="1">
      <c r="A294" s="72" t="s">
        <v>647</v>
      </c>
      <c r="B294" s="92"/>
      <c r="C294" s="91"/>
      <c r="D294" s="91"/>
      <c r="E294" s="28">
        <f t="shared" si="27"/>
        <v>0</v>
      </c>
      <c r="F294" s="89"/>
      <c r="I294" s="273" t="e">
        <f t="shared" si="28"/>
        <v>#REF!</v>
      </c>
      <c r="J294" s="273" t="e">
        <f t="shared" si="30"/>
        <v>#REF!</v>
      </c>
      <c r="K294" s="273" t="e">
        <f t="shared" si="29"/>
        <v>#REF!</v>
      </c>
      <c r="L294" s="273" t="e">
        <f t="shared" si="31"/>
        <v>#REF!</v>
      </c>
      <c r="M294" s="273" t="e">
        <f t="shared" si="32"/>
        <v>#REF!</v>
      </c>
      <c r="N294">
        <v>274</v>
      </c>
    </row>
    <row r="295" spans="1:14" hidden="1">
      <c r="A295" s="72" t="s">
        <v>648</v>
      </c>
      <c r="B295" s="92"/>
      <c r="C295" s="91"/>
      <c r="D295" s="91"/>
      <c r="E295" s="28">
        <f t="shared" si="27"/>
        <v>0</v>
      </c>
      <c r="F295" s="89"/>
      <c r="I295" s="273" t="e">
        <f t="shared" si="28"/>
        <v>#REF!</v>
      </c>
      <c r="J295" s="273" t="e">
        <f t="shared" si="30"/>
        <v>#REF!</v>
      </c>
      <c r="K295" s="273" t="e">
        <f t="shared" si="29"/>
        <v>#REF!</v>
      </c>
      <c r="L295" s="273" t="e">
        <f t="shared" si="31"/>
        <v>#REF!</v>
      </c>
      <c r="M295" s="273" t="e">
        <f t="shared" si="32"/>
        <v>#REF!</v>
      </c>
      <c r="N295">
        <v>275</v>
      </c>
    </row>
    <row r="296" spans="1:14" hidden="1">
      <c r="A296" s="72" t="s">
        <v>649</v>
      </c>
      <c r="B296" s="92"/>
      <c r="C296" s="91"/>
      <c r="D296" s="91"/>
      <c r="E296" s="28">
        <f t="shared" si="27"/>
        <v>0</v>
      </c>
      <c r="F296" s="89"/>
      <c r="I296" s="273" t="e">
        <f t="shared" si="28"/>
        <v>#REF!</v>
      </c>
      <c r="J296" s="273" t="e">
        <f t="shared" si="30"/>
        <v>#REF!</v>
      </c>
      <c r="K296" s="273" t="e">
        <f t="shared" si="29"/>
        <v>#REF!</v>
      </c>
      <c r="L296" s="273" t="e">
        <f t="shared" si="31"/>
        <v>#REF!</v>
      </c>
      <c r="M296" s="273" t="e">
        <f t="shared" si="32"/>
        <v>#REF!</v>
      </c>
      <c r="N296">
        <v>276</v>
      </c>
    </row>
    <row r="297" spans="1:14" hidden="1">
      <c r="A297" s="72" t="s">
        <v>650</v>
      </c>
      <c r="B297" s="92"/>
      <c r="C297" s="91"/>
      <c r="D297" s="91"/>
      <c r="E297" s="28">
        <f t="shared" si="27"/>
        <v>0</v>
      </c>
      <c r="F297" s="89"/>
      <c r="I297" s="273" t="e">
        <f t="shared" si="28"/>
        <v>#REF!</v>
      </c>
      <c r="J297" s="273" t="e">
        <f t="shared" si="30"/>
        <v>#REF!</v>
      </c>
      <c r="K297" s="273" t="e">
        <f t="shared" si="29"/>
        <v>#REF!</v>
      </c>
      <c r="L297" s="273" t="e">
        <f t="shared" si="31"/>
        <v>#REF!</v>
      </c>
      <c r="M297" s="273" t="e">
        <f t="shared" si="32"/>
        <v>#REF!</v>
      </c>
      <c r="N297">
        <v>277</v>
      </c>
    </row>
    <row r="298" spans="1:14" hidden="1">
      <c r="A298" s="72" t="s">
        <v>651</v>
      </c>
      <c r="B298" s="92"/>
      <c r="C298" s="91"/>
      <c r="D298" s="91"/>
      <c r="E298" s="28">
        <f t="shared" si="27"/>
        <v>0</v>
      </c>
      <c r="F298" s="89"/>
      <c r="I298" s="273" t="e">
        <f t="shared" si="28"/>
        <v>#REF!</v>
      </c>
      <c r="J298" s="273" t="e">
        <f t="shared" si="30"/>
        <v>#REF!</v>
      </c>
      <c r="K298" s="273" t="e">
        <f t="shared" si="29"/>
        <v>#REF!</v>
      </c>
      <c r="L298" s="273" t="e">
        <f t="shared" si="31"/>
        <v>#REF!</v>
      </c>
      <c r="M298" s="273" t="e">
        <f t="shared" si="32"/>
        <v>#REF!</v>
      </c>
      <c r="N298">
        <v>278</v>
      </c>
    </row>
    <row r="299" spans="1:14" hidden="1">
      <c r="A299" s="72" t="s">
        <v>652</v>
      </c>
      <c r="B299" s="92"/>
      <c r="C299" s="91"/>
      <c r="D299" s="91"/>
      <c r="E299" s="28">
        <f t="shared" si="27"/>
        <v>0</v>
      </c>
      <c r="F299" s="89"/>
      <c r="I299" s="273" t="e">
        <f t="shared" si="28"/>
        <v>#REF!</v>
      </c>
      <c r="J299" s="273" t="e">
        <f t="shared" si="30"/>
        <v>#REF!</v>
      </c>
      <c r="K299" s="273" t="e">
        <f t="shared" si="29"/>
        <v>#REF!</v>
      </c>
      <c r="L299" s="273" t="e">
        <f t="shared" si="31"/>
        <v>#REF!</v>
      </c>
      <c r="M299" s="273" t="e">
        <f t="shared" si="32"/>
        <v>#REF!</v>
      </c>
      <c r="N299">
        <v>279</v>
      </c>
    </row>
    <row r="300" spans="1:14" hidden="1">
      <c r="A300" s="72" t="s">
        <v>653</v>
      </c>
      <c r="B300" s="92"/>
      <c r="C300" s="91"/>
      <c r="D300" s="91"/>
      <c r="E300" s="28">
        <f t="shared" si="27"/>
        <v>0</v>
      </c>
      <c r="F300" s="89"/>
      <c r="I300" s="273" t="e">
        <f t="shared" si="28"/>
        <v>#REF!</v>
      </c>
      <c r="J300" s="273" t="e">
        <f t="shared" si="30"/>
        <v>#REF!</v>
      </c>
      <c r="K300" s="273" t="e">
        <f t="shared" si="29"/>
        <v>#REF!</v>
      </c>
      <c r="L300" s="273" t="e">
        <f t="shared" si="31"/>
        <v>#REF!</v>
      </c>
      <c r="M300" s="273" t="e">
        <f t="shared" si="32"/>
        <v>#REF!</v>
      </c>
      <c r="N300">
        <v>280</v>
      </c>
    </row>
    <row r="301" spans="1:14" hidden="1">
      <c r="A301" s="72" t="s">
        <v>654</v>
      </c>
      <c r="B301" s="92"/>
      <c r="C301" s="91"/>
      <c r="D301" s="91"/>
      <c r="E301" s="28">
        <f t="shared" si="27"/>
        <v>0</v>
      </c>
      <c r="F301" s="89"/>
      <c r="I301" s="273" t="e">
        <f t="shared" si="28"/>
        <v>#REF!</v>
      </c>
      <c r="J301" s="273" t="e">
        <f t="shared" si="30"/>
        <v>#REF!</v>
      </c>
      <c r="K301" s="273" t="e">
        <f t="shared" si="29"/>
        <v>#REF!</v>
      </c>
      <c r="L301" s="273" t="e">
        <f t="shared" si="31"/>
        <v>#REF!</v>
      </c>
      <c r="M301" s="273" t="e">
        <f t="shared" si="32"/>
        <v>#REF!</v>
      </c>
      <c r="N301">
        <v>281</v>
      </c>
    </row>
    <row r="302" spans="1:14" hidden="1">
      <c r="A302" s="72" t="s">
        <v>655</v>
      </c>
      <c r="B302" s="92"/>
      <c r="C302" s="91"/>
      <c r="D302" s="91"/>
      <c r="E302" s="28">
        <f t="shared" si="27"/>
        <v>0</v>
      </c>
      <c r="F302" s="89"/>
      <c r="I302" s="273" t="e">
        <f t="shared" si="28"/>
        <v>#REF!</v>
      </c>
      <c r="J302" s="273" t="e">
        <f t="shared" si="30"/>
        <v>#REF!</v>
      </c>
      <c r="K302" s="273" t="e">
        <f t="shared" si="29"/>
        <v>#REF!</v>
      </c>
      <c r="L302" s="273" t="e">
        <f t="shared" si="31"/>
        <v>#REF!</v>
      </c>
      <c r="M302" s="273" t="e">
        <f t="shared" si="32"/>
        <v>#REF!</v>
      </c>
      <c r="N302">
        <v>282</v>
      </c>
    </row>
    <row r="303" spans="1:14" hidden="1">
      <c r="A303" s="72" t="s">
        <v>656</v>
      </c>
      <c r="B303" s="92"/>
      <c r="C303" s="91"/>
      <c r="D303" s="91"/>
      <c r="E303" s="28">
        <f t="shared" si="27"/>
        <v>0</v>
      </c>
      <c r="F303" s="89"/>
      <c r="I303" s="273" t="e">
        <f t="shared" si="28"/>
        <v>#REF!</v>
      </c>
      <c r="J303" s="273" t="e">
        <f t="shared" si="30"/>
        <v>#REF!</v>
      </c>
      <c r="K303" s="273" t="e">
        <f t="shared" si="29"/>
        <v>#REF!</v>
      </c>
      <c r="L303" s="273" t="e">
        <f t="shared" si="31"/>
        <v>#REF!</v>
      </c>
      <c r="M303" s="273" t="e">
        <f t="shared" si="32"/>
        <v>#REF!</v>
      </c>
      <c r="N303">
        <v>283</v>
      </c>
    </row>
    <row r="304" spans="1:14" hidden="1">
      <c r="A304" s="72" t="s">
        <v>657</v>
      </c>
      <c r="B304" s="92"/>
      <c r="C304" s="91"/>
      <c r="D304" s="91"/>
      <c r="E304" s="28">
        <f t="shared" si="27"/>
        <v>0</v>
      </c>
      <c r="F304" s="89"/>
      <c r="I304" s="273" t="e">
        <f t="shared" si="28"/>
        <v>#REF!</v>
      </c>
      <c r="J304" s="273" t="e">
        <f t="shared" si="30"/>
        <v>#REF!</v>
      </c>
      <c r="K304" s="273" t="e">
        <f t="shared" si="29"/>
        <v>#REF!</v>
      </c>
      <c r="L304" s="273" t="e">
        <f t="shared" si="31"/>
        <v>#REF!</v>
      </c>
      <c r="M304" s="273" t="e">
        <f t="shared" si="32"/>
        <v>#REF!</v>
      </c>
      <c r="N304">
        <v>284</v>
      </c>
    </row>
    <row r="305" spans="1:14" hidden="1">
      <c r="A305" s="72" t="s">
        <v>658</v>
      </c>
      <c r="B305" s="92"/>
      <c r="C305" s="91"/>
      <c r="D305" s="91"/>
      <c r="E305" s="28">
        <f t="shared" si="27"/>
        <v>0</v>
      </c>
      <c r="F305" s="89"/>
      <c r="I305" s="273" t="e">
        <f t="shared" si="28"/>
        <v>#REF!</v>
      </c>
      <c r="J305" s="273" t="e">
        <f t="shared" si="30"/>
        <v>#REF!</v>
      </c>
      <c r="K305" s="273" t="e">
        <f t="shared" si="29"/>
        <v>#REF!</v>
      </c>
      <c r="L305" s="273" t="e">
        <f t="shared" si="31"/>
        <v>#REF!</v>
      </c>
      <c r="M305" s="273" t="e">
        <f t="shared" si="32"/>
        <v>#REF!</v>
      </c>
      <c r="N305">
        <v>285</v>
      </c>
    </row>
    <row r="306" spans="1:14" hidden="1">
      <c r="A306" s="72" t="s">
        <v>659</v>
      </c>
      <c r="B306" s="92"/>
      <c r="C306" s="91"/>
      <c r="D306" s="91"/>
      <c r="E306" s="28">
        <f t="shared" si="27"/>
        <v>0</v>
      </c>
      <c r="F306" s="89"/>
      <c r="I306" s="273" t="e">
        <f t="shared" si="28"/>
        <v>#REF!</v>
      </c>
      <c r="J306" s="273" t="e">
        <f t="shared" si="30"/>
        <v>#REF!</v>
      </c>
      <c r="K306" s="273" t="e">
        <f t="shared" si="29"/>
        <v>#REF!</v>
      </c>
      <c r="L306" s="273" t="e">
        <f t="shared" si="31"/>
        <v>#REF!</v>
      </c>
      <c r="M306" s="273" t="e">
        <f t="shared" si="32"/>
        <v>#REF!</v>
      </c>
      <c r="N306">
        <v>286</v>
      </c>
    </row>
    <row r="307" spans="1:14" hidden="1">
      <c r="A307" s="72" t="s">
        <v>660</v>
      </c>
      <c r="B307" s="92"/>
      <c r="C307" s="91"/>
      <c r="D307" s="91"/>
      <c r="E307" s="28">
        <f t="shared" si="27"/>
        <v>0</v>
      </c>
      <c r="F307" s="89"/>
      <c r="I307" s="273" t="e">
        <f t="shared" si="28"/>
        <v>#REF!</v>
      </c>
      <c r="J307" s="273" t="e">
        <f t="shared" si="30"/>
        <v>#REF!</v>
      </c>
      <c r="K307" s="273" t="e">
        <f t="shared" si="29"/>
        <v>#REF!</v>
      </c>
      <c r="L307" s="273" t="e">
        <f t="shared" si="31"/>
        <v>#REF!</v>
      </c>
      <c r="M307" s="273" t="e">
        <f t="shared" si="32"/>
        <v>#REF!</v>
      </c>
      <c r="N307">
        <v>287</v>
      </c>
    </row>
    <row r="308" spans="1:14" hidden="1">
      <c r="A308" s="72" t="s">
        <v>661</v>
      </c>
      <c r="B308" s="92"/>
      <c r="C308" s="91"/>
      <c r="D308" s="91"/>
      <c r="E308" s="28">
        <f t="shared" si="27"/>
        <v>0</v>
      </c>
      <c r="F308" s="89"/>
      <c r="I308" s="273" t="e">
        <f t="shared" si="28"/>
        <v>#REF!</v>
      </c>
      <c r="J308" s="273" t="e">
        <f t="shared" si="30"/>
        <v>#REF!</v>
      </c>
      <c r="K308" s="273" t="e">
        <f t="shared" si="29"/>
        <v>#REF!</v>
      </c>
      <c r="L308" s="273" t="e">
        <f t="shared" si="31"/>
        <v>#REF!</v>
      </c>
      <c r="M308" s="273" t="e">
        <f t="shared" si="32"/>
        <v>#REF!</v>
      </c>
      <c r="N308">
        <v>288</v>
      </c>
    </row>
    <row r="309" spans="1:14" hidden="1">
      <c r="A309" s="72" t="s">
        <v>662</v>
      </c>
      <c r="B309" s="92"/>
      <c r="C309" s="91"/>
      <c r="D309" s="91"/>
      <c r="E309" s="28">
        <f t="shared" si="27"/>
        <v>0</v>
      </c>
      <c r="F309" s="89"/>
      <c r="I309" s="273" t="e">
        <f t="shared" si="28"/>
        <v>#REF!</v>
      </c>
      <c r="J309" s="273" t="e">
        <f t="shared" si="30"/>
        <v>#REF!</v>
      </c>
      <c r="K309" s="273" t="e">
        <f t="shared" si="29"/>
        <v>#REF!</v>
      </c>
      <c r="L309" s="273" t="e">
        <f t="shared" si="31"/>
        <v>#REF!</v>
      </c>
      <c r="M309" s="273" t="e">
        <f t="shared" si="32"/>
        <v>#REF!</v>
      </c>
      <c r="N309">
        <v>289</v>
      </c>
    </row>
    <row r="310" spans="1:14" hidden="1">
      <c r="A310" s="72" t="s">
        <v>663</v>
      </c>
      <c r="B310" s="92"/>
      <c r="C310" s="91"/>
      <c r="D310" s="91"/>
      <c r="E310" s="28">
        <f t="shared" si="27"/>
        <v>0</v>
      </c>
      <c r="F310" s="89"/>
      <c r="I310" s="273" t="e">
        <f t="shared" si="28"/>
        <v>#REF!</v>
      </c>
      <c r="J310" s="273" t="e">
        <f t="shared" si="30"/>
        <v>#REF!</v>
      </c>
      <c r="K310" s="273" t="e">
        <f t="shared" si="29"/>
        <v>#REF!</v>
      </c>
      <c r="L310" s="273" t="e">
        <f t="shared" si="31"/>
        <v>#REF!</v>
      </c>
      <c r="M310" s="273" t="e">
        <f t="shared" si="32"/>
        <v>#REF!</v>
      </c>
      <c r="N310">
        <v>290</v>
      </c>
    </row>
    <row r="311" spans="1:14" hidden="1">
      <c r="A311" s="72" t="s">
        <v>664</v>
      </c>
      <c r="B311" s="92"/>
      <c r="C311" s="91"/>
      <c r="D311" s="91"/>
      <c r="E311" s="28">
        <f t="shared" si="27"/>
        <v>0</v>
      </c>
      <c r="F311" s="89"/>
      <c r="I311" s="273" t="e">
        <f t="shared" si="28"/>
        <v>#REF!</v>
      </c>
      <c r="J311" s="273" t="e">
        <f t="shared" si="30"/>
        <v>#REF!</v>
      </c>
      <c r="K311" s="273" t="e">
        <f t="shared" si="29"/>
        <v>#REF!</v>
      </c>
      <c r="L311" s="273" t="e">
        <f t="shared" si="31"/>
        <v>#REF!</v>
      </c>
      <c r="M311" s="273" t="e">
        <f t="shared" si="32"/>
        <v>#REF!</v>
      </c>
      <c r="N311">
        <v>291</v>
      </c>
    </row>
    <row r="312" spans="1:14" hidden="1">
      <c r="A312" s="72" t="s">
        <v>665</v>
      </c>
      <c r="B312" s="92"/>
      <c r="C312" s="91"/>
      <c r="D312" s="91"/>
      <c r="E312" s="28">
        <f t="shared" si="27"/>
        <v>0</v>
      </c>
      <c r="F312" s="89"/>
      <c r="I312" s="273" t="e">
        <f t="shared" si="28"/>
        <v>#REF!</v>
      </c>
      <c r="J312" s="273" t="e">
        <f t="shared" si="30"/>
        <v>#REF!</v>
      </c>
      <c r="K312" s="273" t="e">
        <f t="shared" si="29"/>
        <v>#REF!</v>
      </c>
      <c r="L312" s="273" t="e">
        <f t="shared" si="31"/>
        <v>#REF!</v>
      </c>
      <c r="M312" s="273" t="e">
        <f t="shared" si="32"/>
        <v>#REF!</v>
      </c>
      <c r="N312">
        <v>292</v>
      </c>
    </row>
    <row r="313" spans="1:14" hidden="1">
      <c r="A313" s="72" t="s">
        <v>666</v>
      </c>
      <c r="B313" s="92"/>
      <c r="C313" s="91"/>
      <c r="D313" s="91"/>
      <c r="E313" s="28">
        <f t="shared" si="27"/>
        <v>0</v>
      </c>
      <c r="F313" s="89"/>
      <c r="I313" s="273" t="e">
        <f t="shared" si="28"/>
        <v>#REF!</v>
      </c>
      <c r="J313" s="273" t="e">
        <f t="shared" si="30"/>
        <v>#REF!</v>
      </c>
      <c r="K313" s="273" t="e">
        <f t="shared" si="29"/>
        <v>#REF!</v>
      </c>
      <c r="L313" s="273" t="e">
        <f t="shared" si="31"/>
        <v>#REF!</v>
      </c>
      <c r="M313" s="273" t="e">
        <f t="shared" si="32"/>
        <v>#REF!</v>
      </c>
      <c r="N313">
        <v>293</v>
      </c>
    </row>
    <row r="314" spans="1:14" hidden="1">
      <c r="A314" s="72" t="s">
        <v>667</v>
      </c>
      <c r="B314" s="92"/>
      <c r="C314" s="91"/>
      <c r="D314" s="91"/>
      <c r="E314" s="28">
        <f t="shared" si="27"/>
        <v>0</v>
      </c>
      <c r="F314" s="89"/>
      <c r="I314" s="273" t="e">
        <f t="shared" si="28"/>
        <v>#REF!</v>
      </c>
      <c r="J314" s="273" t="e">
        <f t="shared" si="30"/>
        <v>#REF!</v>
      </c>
      <c r="K314" s="273" t="e">
        <f t="shared" si="29"/>
        <v>#REF!</v>
      </c>
      <c r="L314" s="273" t="e">
        <f t="shared" si="31"/>
        <v>#REF!</v>
      </c>
      <c r="M314" s="273" t="e">
        <f t="shared" si="32"/>
        <v>#REF!</v>
      </c>
      <c r="N314">
        <v>294</v>
      </c>
    </row>
    <row r="315" spans="1:14" hidden="1">
      <c r="A315" s="72" t="s">
        <v>668</v>
      </c>
      <c r="B315" s="92"/>
      <c r="C315" s="91"/>
      <c r="D315" s="91"/>
      <c r="E315" s="28">
        <f t="shared" si="27"/>
        <v>0</v>
      </c>
      <c r="F315" s="89"/>
      <c r="I315" s="273" t="e">
        <f t="shared" si="28"/>
        <v>#REF!</v>
      </c>
      <c r="J315" s="273" t="e">
        <f t="shared" si="30"/>
        <v>#REF!</v>
      </c>
      <c r="K315" s="273" t="e">
        <f t="shared" si="29"/>
        <v>#REF!</v>
      </c>
      <c r="L315" s="273" t="e">
        <f t="shared" si="31"/>
        <v>#REF!</v>
      </c>
      <c r="M315" s="273" t="e">
        <f t="shared" si="32"/>
        <v>#REF!</v>
      </c>
      <c r="N315">
        <v>295</v>
      </c>
    </row>
    <row r="316" spans="1:14" hidden="1">
      <c r="A316" s="72" t="s">
        <v>669</v>
      </c>
      <c r="B316" s="92"/>
      <c r="C316" s="91"/>
      <c r="D316" s="91"/>
      <c r="E316" s="28">
        <f t="shared" si="27"/>
        <v>0</v>
      </c>
      <c r="F316" s="89"/>
      <c r="I316" s="273" t="e">
        <f t="shared" si="28"/>
        <v>#REF!</v>
      </c>
      <c r="J316" s="273" t="e">
        <f t="shared" si="30"/>
        <v>#REF!</v>
      </c>
      <c r="K316" s="273" t="e">
        <f t="shared" si="29"/>
        <v>#REF!</v>
      </c>
      <c r="L316" s="273" t="e">
        <f t="shared" si="31"/>
        <v>#REF!</v>
      </c>
      <c r="M316" s="273" t="e">
        <f t="shared" si="32"/>
        <v>#REF!</v>
      </c>
      <c r="N316">
        <v>296</v>
      </c>
    </row>
    <row r="317" spans="1:14" hidden="1">
      <c r="A317" s="72" t="s">
        <v>670</v>
      </c>
      <c r="B317" s="92"/>
      <c r="C317" s="91"/>
      <c r="D317" s="91"/>
      <c r="E317" s="28">
        <f t="shared" si="27"/>
        <v>0</v>
      </c>
      <c r="F317" s="89"/>
      <c r="I317" s="273" t="e">
        <f t="shared" si="28"/>
        <v>#REF!</v>
      </c>
      <c r="J317" s="273" t="e">
        <f t="shared" si="30"/>
        <v>#REF!</v>
      </c>
      <c r="K317" s="273" t="e">
        <f t="shared" si="29"/>
        <v>#REF!</v>
      </c>
      <c r="L317" s="273" t="e">
        <f t="shared" si="31"/>
        <v>#REF!</v>
      </c>
      <c r="M317" s="273" t="e">
        <f t="shared" si="32"/>
        <v>#REF!</v>
      </c>
      <c r="N317">
        <v>297</v>
      </c>
    </row>
    <row r="318" spans="1:14" hidden="1">
      <c r="A318" s="72" t="s">
        <v>671</v>
      </c>
      <c r="B318" s="92"/>
      <c r="C318" s="91"/>
      <c r="D318" s="91"/>
      <c r="E318" s="28">
        <f t="shared" si="27"/>
        <v>0</v>
      </c>
      <c r="F318" s="89"/>
      <c r="I318" s="273" t="e">
        <f t="shared" si="28"/>
        <v>#REF!</v>
      </c>
      <c r="J318" s="273" t="e">
        <f t="shared" si="30"/>
        <v>#REF!</v>
      </c>
      <c r="K318" s="273" t="e">
        <f t="shared" si="29"/>
        <v>#REF!</v>
      </c>
      <c r="L318" s="273" t="e">
        <f t="shared" si="31"/>
        <v>#REF!</v>
      </c>
      <c r="M318" s="273" t="e">
        <f t="shared" si="32"/>
        <v>#REF!</v>
      </c>
      <c r="N318">
        <v>298</v>
      </c>
    </row>
    <row r="319" spans="1:14" hidden="1">
      <c r="A319" s="72" t="s">
        <v>672</v>
      </c>
      <c r="B319" s="92"/>
      <c r="C319" s="91"/>
      <c r="D319" s="91"/>
      <c r="E319" s="28">
        <f t="shared" si="27"/>
        <v>0</v>
      </c>
      <c r="F319" s="89"/>
      <c r="I319" s="273" t="e">
        <f t="shared" si="28"/>
        <v>#REF!</v>
      </c>
      <c r="J319" s="273" t="e">
        <f t="shared" si="30"/>
        <v>#REF!</v>
      </c>
      <c r="K319" s="273" t="e">
        <f t="shared" si="29"/>
        <v>#REF!</v>
      </c>
      <c r="L319" s="273" t="e">
        <f t="shared" si="31"/>
        <v>#REF!</v>
      </c>
      <c r="M319" s="273" t="e">
        <f t="shared" si="32"/>
        <v>#REF!</v>
      </c>
      <c r="N319">
        <v>299</v>
      </c>
    </row>
    <row r="320" spans="1:14" hidden="1">
      <c r="A320" s="72" t="s">
        <v>673</v>
      </c>
      <c r="B320" s="92"/>
      <c r="C320" s="91"/>
      <c r="D320" s="91"/>
      <c r="E320" s="28">
        <f t="shared" si="27"/>
        <v>0</v>
      </c>
      <c r="F320" s="89"/>
      <c r="I320" s="273" t="e">
        <f t="shared" si="28"/>
        <v>#REF!</v>
      </c>
      <c r="J320" s="273" t="e">
        <f t="shared" si="30"/>
        <v>#REF!</v>
      </c>
      <c r="K320" s="273" t="e">
        <f t="shared" si="29"/>
        <v>#REF!</v>
      </c>
      <c r="L320" s="273" t="e">
        <f t="shared" si="31"/>
        <v>#REF!</v>
      </c>
      <c r="M320" s="273" t="e">
        <f t="shared" si="32"/>
        <v>#REF!</v>
      </c>
      <c r="N320">
        <v>300</v>
      </c>
    </row>
    <row r="321" spans="1:14" hidden="1">
      <c r="A321" s="72" t="s">
        <v>674</v>
      </c>
      <c r="B321" s="92"/>
      <c r="C321" s="91"/>
      <c r="D321" s="91"/>
      <c r="E321" s="28">
        <f t="shared" si="27"/>
        <v>0</v>
      </c>
      <c r="F321" s="89"/>
      <c r="I321" s="273" t="e">
        <f t="shared" si="28"/>
        <v>#REF!</v>
      </c>
      <c r="J321" s="273" t="e">
        <f t="shared" si="30"/>
        <v>#REF!</v>
      </c>
      <c r="K321" s="273" t="e">
        <f t="shared" si="29"/>
        <v>#REF!</v>
      </c>
      <c r="L321" s="273" t="e">
        <f t="shared" si="31"/>
        <v>#REF!</v>
      </c>
      <c r="M321" s="273" t="e">
        <f t="shared" si="32"/>
        <v>#REF!</v>
      </c>
      <c r="N321">
        <v>301</v>
      </c>
    </row>
    <row r="322" spans="1:14" hidden="1">
      <c r="A322" s="72" t="s">
        <v>675</v>
      </c>
      <c r="B322" s="92"/>
      <c r="C322" s="91"/>
      <c r="D322" s="91"/>
      <c r="E322" s="28">
        <f t="shared" si="27"/>
        <v>0</v>
      </c>
      <c r="F322" s="89"/>
      <c r="I322" s="273" t="e">
        <f t="shared" si="28"/>
        <v>#REF!</v>
      </c>
      <c r="J322" s="273" t="e">
        <f t="shared" si="30"/>
        <v>#REF!</v>
      </c>
      <c r="K322" s="273" t="e">
        <f t="shared" si="29"/>
        <v>#REF!</v>
      </c>
      <c r="L322" s="273" t="e">
        <f t="shared" si="31"/>
        <v>#REF!</v>
      </c>
      <c r="M322" s="273" t="e">
        <f t="shared" si="32"/>
        <v>#REF!</v>
      </c>
      <c r="N322">
        <v>302</v>
      </c>
    </row>
    <row r="323" spans="1:14" hidden="1">
      <c r="A323" s="72" t="s">
        <v>676</v>
      </c>
      <c r="B323" s="92"/>
      <c r="C323" s="91"/>
      <c r="D323" s="91"/>
      <c r="E323" s="28">
        <f t="shared" si="27"/>
        <v>0</v>
      </c>
      <c r="F323" s="89"/>
      <c r="I323" s="273" t="e">
        <f t="shared" si="28"/>
        <v>#REF!</v>
      </c>
      <c r="J323" s="273" t="e">
        <f t="shared" si="30"/>
        <v>#REF!</v>
      </c>
      <c r="K323" s="273" t="e">
        <f t="shared" si="29"/>
        <v>#REF!</v>
      </c>
      <c r="L323" s="273" t="e">
        <f t="shared" si="31"/>
        <v>#REF!</v>
      </c>
      <c r="M323" s="273" t="e">
        <f t="shared" si="32"/>
        <v>#REF!</v>
      </c>
      <c r="N323">
        <v>303</v>
      </c>
    </row>
    <row r="324" spans="1:14" hidden="1">
      <c r="A324" s="72" t="s">
        <v>677</v>
      </c>
      <c r="B324" s="92"/>
      <c r="C324" s="91"/>
      <c r="D324" s="91"/>
      <c r="E324" s="28">
        <f t="shared" si="27"/>
        <v>0</v>
      </c>
      <c r="F324" s="89"/>
      <c r="I324" s="273" t="e">
        <f t="shared" si="28"/>
        <v>#REF!</v>
      </c>
      <c r="J324" s="273" t="e">
        <f t="shared" si="30"/>
        <v>#REF!</v>
      </c>
      <c r="K324" s="273" t="e">
        <f t="shared" si="29"/>
        <v>#REF!</v>
      </c>
      <c r="L324" s="273" t="e">
        <f t="shared" si="31"/>
        <v>#REF!</v>
      </c>
      <c r="M324" s="273" t="e">
        <f t="shared" si="32"/>
        <v>#REF!</v>
      </c>
      <c r="N324">
        <v>304</v>
      </c>
    </row>
    <row r="325" spans="1:14" hidden="1">
      <c r="A325" s="72" t="s">
        <v>678</v>
      </c>
      <c r="B325" s="92"/>
      <c r="C325" s="91"/>
      <c r="D325" s="91"/>
      <c r="E325" s="28">
        <f t="shared" si="27"/>
        <v>0</v>
      </c>
      <c r="F325" s="89"/>
      <c r="I325" s="273" t="e">
        <f t="shared" si="28"/>
        <v>#REF!</v>
      </c>
      <c r="J325" s="273" t="e">
        <f t="shared" si="30"/>
        <v>#REF!</v>
      </c>
      <c r="K325" s="273" t="e">
        <f t="shared" si="29"/>
        <v>#REF!</v>
      </c>
      <c r="L325" s="273" t="e">
        <f t="shared" si="31"/>
        <v>#REF!</v>
      </c>
      <c r="M325" s="273" t="e">
        <f t="shared" si="32"/>
        <v>#REF!</v>
      </c>
      <c r="N325">
        <v>305</v>
      </c>
    </row>
    <row r="326" spans="1:14" hidden="1">
      <c r="A326" s="72" t="s">
        <v>679</v>
      </c>
      <c r="B326" s="92"/>
      <c r="C326" s="91"/>
      <c r="D326" s="91"/>
      <c r="E326" s="28">
        <f t="shared" si="27"/>
        <v>0</v>
      </c>
      <c r="F326" s="89"/>
      <c r="I326" s="273" t="e">
        <f t="shared" si="28"/>
        <v>#REF!</v>
      </c>
      <c r="J326" s="273" t="e">
        <f t="shared" si="30"/>
        <v>#REF!</v>
      </c>
      <c r="K326" s="273" t="e">
        <f t="shared" si="29"/>
        <v>#REF!</v>
      </c>
      <c r="L326" s="273" t="e">
        <f t="shared" si="31"/>
        <v>#REF!</v>
      </c>
      <c r="M326" s="273" t="e">
        <f t="shared" si="32"/>
        <v>#REF!</v>
      </c>
      <c r="N326">
        <v>306</v>
      </c>
    </row>
    <row r="327" spans="1:14" hidden="1">
      <c r="A327" s="72" t="s">
        <v>680</v>
      </c>
      <c r="B327" s="92"/>
      <c r="C327" s="91"/>
      <c r="D327" s="91"/>
      <c r="E327" s="28">
        <f t="shared" si="27"/>
        <v>0</v>
      </c>
      <c r="F327" s="89"/>
      <c r="I327" s="273" t="e">
        <f t="shared" si="28"/>
        <v>#REF!</v>
      </c>
      <c r="J327" s="273" t="e">
        <f t="shared" si="30"/>
        <v>#REF!</v>
      </c>
      <c r="K327" s="273" t="e">
        <f t="shared" si="29"/>
        <v>#REF!</v>
      </c>
      <c r="L327" s="273" t="e">
        <f t="shared" si="31"/>
        <v>#REF!</v>
      </c>
      <c r="M327" s="273" t="e">
        <f t="shared" si="32"/>
        <v>#REF!</v>
      </c>
      <c r="N327">
        <v>307</v>
      </c>
    </row>
    <row r="328" spans="1:14" hidden="1">
      <c r="A328" s="72" t="s">
        <v>681</v>
      </c>
      <c r="B328" s="92"/>
      <c r="C328" s="91"/>
      <c r="D328" s="91"/>
      <c r="E328" s="28">
        <f t="shared" si="27"/>
        <v>0</v>
      </c>
      <c r="F328" s="89"/>
      <c r="I328" s="273" t="e">
        <f t="shared" si="28"/>
        <v>#REF!</v>
      </c>
      <c r="J328" s="273" t="e">
        <f t="shared" si="30"/>
        <v>#REF!</v>
      </c>
      <c r="K328" s="273" t="e">
        <f t="shared" si="29"/>
        <v>#REF!</v>
      </c>
      <c r="L328" s="273" t="e">
        <f t="shared" si="31"/>
        <v>#REF!</v>
      </c>
      <c r="M328" s="273" t="e">
        <f t="shared" si="32"/>
        <v>#REF!</v>
      </c>
      <c r="N328">
        <v>308</v>
      </c>
    </row>
    <row r="329" spans="1:14" hidden="1">
      <c r="A329" s="72" t="s">
        <v>682</v>
      </c>
      <c r="B329" s="92"/>
      <c r="C329" s="91"/>
      <c r="D329" s="91"/>
      <c r="E329" s="28">
        <f t="shared" si="27"/>
        <v>0</v>
      </c>
      <c r="F329" s="89"/>
      <c r="I329" s="273" t="e">
        <f t="shared" si="28"/>
        <v>#REF!</v>
      </c>
      <c r="J329" s="273" t="e">
        <f t="shared" si="30"/>
        <v>#REF!</v>
      </c>
      <c r="K329" s="273" t="e">
        <f t="shared" si="29"/>
        <v>#REF!</v>
      </c>
      <c r="L329" s="273" t="e">
        <f t="shared" si="31"/>
        <v>#REF!</v>
      </c>
      <c r="M329" s="273" t="e">
        <f t="shared" si="32"/>
        <v>#REF!</v>
      </c>
      <c r="N329">
        <v>309</v>
      </c>
    </row>
    <row r="330" spans="1:14" hidden="1">
      <c r="A330" s="72" t="s">
        <v>683</v>
      </c>
      <c r="B330" s="92"/>
      <c r="C330" s="91"/>
      <c r="D330" s="91"/>
      <c r="E330" s="28">
        <f t="shared" si="27"/>
        <v>0</v>
      </c>
      <c r="F330" s="89"/>
      <c r="I330" s="273" t="e">
        <f t="shared" si="28"/>
        <v>#REF!</v>
      </c>
      <c r="J330" s="273" t="e">
        <f t="shared" si="30"/>
        <v>#REF!</v>
      </c>
      <c r="K330" s="273" t="e">
        <f t="shared" si="29"/>
        <v>#REF!</v>
      </c>
      <c r="L330" s="273" t="e">
        <f t="shared" si="31"/>
        <v>#REF!</v>
      </c>
      <c r="M330" s="273" t="e">
        <f t="shared" si="32"/>
        <v>#REF!</v>
      </c>
      <c r="N330">
        <v>310</v>
      </c>
    </row>
    <row r="331" spans="1:14" hidden="1">
      <c r="A331" s="72" t="s">
        <v>684</v>
      </c>
      <c r="B331" s="92"/>
      <c r="C331" s="91"/>
      <c r="D331" s="91"/>
      <c r="E331" s="28">
        <f t="shared" si="27"/>
        <v>0</v>
      </c>
      <c r="F331" s="89"/>
      <c r="I331" s="273" t="e">
        <f t="shared" si="28"/>
        <v>#REF!</v>
      </c>
      <c r="J331" s="273" t="e">
        <f t="shared" si="30"/>
        <v>#REF!</v>
      </c>
      <c r="K331" s="273" t="e">
        <f t="shared" si="29"/>
        <v>#REF!</v>
      </c>
      <c r="L331" s="273" t="e">
        <f t="shared" si="31"/>
        <v>#REF!</v>
      </c>
      <c r="M331" s="273" t="e">
        <f t="shared" si="32"/>
        <v>#REF!</v>
      </c>
      <c r="N331">
        <v>311</v>
      </c>
    </row>
    <row r="332" spans="1:14" hidden="1">
      <c r="A332" s="72" t="s">
        <v>685</v>
      </c>
      <c r="B332" s="92"/>
      <c r="C332" s="91"/>
      <c r="D332" s="91"/>
      <c r="E332" s="28">
        <f t="shared" si="27"/>
        <v>0</v>
      </c>
      <c r="F332" s="89"/>
      <c r="I332" s="273" t="e">
        <f t="shared" si="28"/>
        <v>#REF!</v>
      </c>
      <c r="J332" s="273" t="e">
        <f t="shared" si="30"/>
        <v>#REF!</v>
      </c>
      <c r="K332" s="273" t="e">
        <f t="shared" si="29"/>
        <v>#REF!</v>
      </c>
      <c r="L332" s="273" t="e">
        <f t="shared" si="31"/>
        <v>#REF!</v>
      </c>
      <c r="M332" s="273" t="e">
        <f t="shared" si="32"/>
        <v>#REF!</v>
      </c>
      <c r="N332">
        <v>312</v>
      </c>
    </row>
    <row r="333" spans="1:14" hidden="1">
      <c r="A333" s="72" t="s">
        <v>686</v>
      </c>
      <c r="B333" s="92"/>
      <c r="C333" s="91"/>
      <c r="D333" s="91"/>
      <c r="E333" s="28">
        <f t="shared" si="27"/>
        <v>0</v>
      </c>
      <c r="F333" s="89"/>
      <c r="I333" s="273" t="e">
        <f t="shared" si="28"/>
        <v>#REF!</v>
      </c>
      <c r="J333" s="273" t="e">
        <f t="shared" si="30"/>
        <v>#REF!</v>
      </c>
      <c r="K333" s="273" t="e">
        <f t="shared" si="29"/>
        <v>#REF!</v>
      </c>
      <c r="L333" s="273" t="e">
        <f t="shared" si="31"/>
        <v>#REF!</v>
      </c>
      <c r="M333" s="273" t="e">
        <f t="shared" si="32"/>
        <v>#REF!</v>
      </c>
      <c r="N333">
        <v>313</v>
      </c>
    </row>
    <row r="334" spans="1:14" hidden="1">
      <c r="A334" s="72" t="s">
        <v>687</v>
      </c>
      <c r="B334" s="92"/>
      <c r="C334" s="91"/>
      <c r="D334" s="91"/>
      <c r="E334" s="28">
        <f t="shared" si="27"/>
        <v>0</v>
      </c>
      <c r="F334" s="89"/>
      <c r="I334" s="273" t="e">
        <f t="shared" si="28"/>
        <v>#REF!</v>
      </c>
      <c r="J334" s="273" t="e">
        <f t="shared" si="30"/>
        <v>#REF!</v>
      </c>
      <c r="K334" s="273" t="e">
        <f t="shared" si="29"/>
        <v>#REF!</v>
      </c>
      <c r="L334" s="273" t="e">
        <f t="shared" si="31"/>
        <v>#REF!</v>
      </c>
      <c r="M334" s="273" t="e">
        <f t="shared" si="32"/>
        <v>#REF!</v>
      </c>
      <c r="N334">
        <v>314</v>
      </c>
    </row>
    <row r="335" spans="1:14" hidden="1">
      <c r="A335" s="72" t="s">
        <v>688</v>
      </c>
      <c r="B335" s="92"/>
      <c r="C335" s="91"/>
      <c r="D335" s="91"/>
      <c r="E335" s="28">
        <f t="shared" si="27"/>
        <v>0</v>
      </c>
      <c r="F335" s="89"/>
      <c r="I335" s="273" t="e">
        <f t="shared" si="28"/>
        <v>#REF!</v>
      </c>
      <c r="J335" s="273" t="e">
        <f t="shared" si="30"/>
        <v>#REF!</v>
      </c>
      <c r="K335" s="273" t="e">
        <f t="shared" si="29"/>
        <v>#REF!</v>
      </c>
      <c r="L335" s="273" t="e">
        <f t="shared" si="31"/>
        <v>#REF!</v>
      </c>
      <c r="M335" s="273" t="e">
        <f t="shared" si="32"/>
        <v>#REF!</v>
      </c>
      <c r="N335">
        <v>315</v>
      </c>
    </row>
    <row r="336" spans="1:14" hidden="1">
      <c r="A336" s="72" t="s">
        <v>689</v>
      </c>
      <c r="B336" s="92"/>
      <c r="C336" s="91"/>
      <c r="D336" s="91"/>
      <c r="E336" s="28">
        <f t="shared" ref="E336:E374" si="33">SUM(C336:D336)</f>
        <v>0</v>
      </c>
      <c r="F336" s="89"/>
      <c r="I336" s="273" t="e">
        <f t="shared" si="28"/>
        <v>#REF!</v>
      </c>
      <c r="J336" s="273" t="e">
        <f t="shared" si="30"/>
        <v>#REF!</v>
      </c>
      <c r="K336" s="273" t="e">
        <f t="shared" si="29"/>
        <v>#REF!</v>
      </c>
      <c r="L336" s="273" t="e">
        <f t="shared" si="31"/>
        <v>#REF!</v>
      </c>
      <c r="M336" s="273" t="e">
        <f t="shared" si="32"/>
        <v>#REF!</v>
      </c>
      <c r="N336">
        <v>316</v>
      </c>
    </row>
    <row r="337" spans="1:14" hidden="1">
      <c r="A337" s="72" t="s">
        <v>690</v>
      </c>
      <c r="B337" s="92"/>
      <c r="C337" s="91"/>
      <c r="D337" s="91"/>
      <c r="E337" s="28">
        <f t="shared" si="33"/>
        <v>0</v>
      </c>
      <c r="F337" s="89"/>
      <c r="I337" s="273" t="e">
        <f t="shared" si="28"/>
        <v>#REF!</v>
      </c>
      <c r="J337" s="273" t="e">
        <f t="shared" si="30"/>
        <v>#REF!</v>
      </c>
      <c r="K337" s="273" t="e">
        <f t="shared" si="29"/>
        <v>#REF!</v>
      </c>
      <c r="L337" s="273" t="e">
        <f t="shared" si="31"/>
        <v>#REF!</v>
      </c>
      <c r="M337" s="273" t="e">
        <f t="shared" si="32"/>
        <v>#REF!</v>
      </c>
      <c r="N337">
        <v>317</v>
      </c>
    </row>
    <row r="338" spans="1:14" hidden="1">
      <c r="A338" s="72" t="s">
        <v>691</v>
      </c>
      <c r="B338" s="92"/>
      <c r="C338" s="91"/>
      <c r="D338" s="91"/>
      <c r="E338" s="28">
        <f t="shared" si="33"/>
        <v>0</v>
      </c>
      <c r="F338" s="89"/>
      <c r="I338" s="273" t="e">
        <f t="shared" si="28"/>
        <v>#REF!</v>
      </c>
      <c r="J338" s="273" t="e">
        <f t="shared" si="30"/>
        <v>#REF!</v>
      </c>
      <c r="K338" s="273" t="e">
        <f t="shared" si="29"/>
        <v>#REF!</v>
      </c>
      <c r="L338" s="273" t="e">
        <f t="shared" si="31"/>
        <v>#REF!</v>
      </c>
      <c r="M338" s="273" t="e">
        <f t="shared" si="32"/>
        <v>#REF!</v>
      </c>
      <c r="N338">
        <v>318</v>
      </c>
    </row>
    <row r="339" spans="1:14" hidden="1">
      <c r="A339" s="72" t="s">
        <v>692</v>
      </c>
      <c r="B339" s="92"/>
      <c r="C339" s="91"/>
      <c r="D339" s="91"/>
      <c r="E339" s="28">
        <f t="shared" si="33"/>
        <v>0</v>
      </c>
      <c r="F339" s="89"/>
      <c r="I339" s="273" t="e">
        <f t="shared" si="28"/>
        <v>#REF!</v>
      </c>
      <c r="J339" s="273" t="e">
        <f t="shared" si="30"/>
        <v>#REF!</v>
      </c>
      <c r="K339" s="273" t="e">
        <f t="shared" si="29"/>
        <v>#REF!</v>
      </c>
      <c r="L339" s="273" t="e">
        <f t="shared" si="31"/>
        <v>#REF!</v>
      </c>
      <c r="M339" s="273" t="e">
        <f t="shared" si="32"/>
        <v>#REF!</v>
      </c>
      <c r="N339">
        <v>319</v>
      </c>
    </row>
    <row r="340" spans="1:14" hidden="1">
      <c r="A340" s="72" t="s">
        <v>693</v>
      </c>
      <c r="B340" s="92"/>
      <c r="C340" s="91"/>
      <c r="D340" s="91"/>
      <c r="E340" s="28">
        <f t="shared" si="33"/>
        <v>0</v>
      </c>
      <c r="F340" s="89"/>
      <c r="I340" s="273" t="e">
        <f t="shared" si="28"/>
        <v>#REF!</v>
      </c>
      <c r="J340" s="273" t="e">
        <f t="shared" si="30"/>
        <v>#REF!</v>
      </c>
      <c r="K340" s="273" t="e">
        <f t="shared" si="29"/>
        <v>#REF!</v>
      </c>
      <c r="L340" s="273" t="e">
        <f t="shared" si="31"/>
        <v>#REF!</v>
      </c>
      <c r="M340" s="273" t="e">
        <f t="shared" si="32"/>
        <v>#REF!</v>
      </c>
      <c r="N340">
        <v>320</v>
      </c>
    </row>
    <row r="341" spans="1:14" hidden="1">
      <c r="A341" s="72" t="s">
        <v>694</v>
      </c>
      <c r="B341" s="92"/>
      <c r="C341" s="91"/>
      <c r="D341" s="91"/>
      <c r="E341" s="28">
        <f t="shared" si="33"/>
        <v>0</v>
      </c>
      <c r="F341" s="89"/>
      <c r="I341" s="273" t="e">
        <f t="shared" ref="I341:I385" si="34">IF($B$15&gt;=N341,IF($D726="",$C$15,IF($D726&lt;=22000,$D726,22000)),"")</f>
        <v>#REF!</v>
      </c>
      <c r="J341" s="273" t="e">
        <f t="shared" si="30"/>
        <v>#REF!</v>
      </c>
      <c r="K341" s="273" t="e">
        <f t="shared" ref="K341:K385" si="35">IF($B$15&gt;=N341,IF($D1095="",$C$18,$D1095),"")</f>
        <v>#REF!</v>
      </c>
      <c r="L341" s="273" t="e">
        <f t="shared" si="31"/>
        <v>#REF!</v>
      </c>
      <c r="M341" s="273" t="e">
        <f t="shared" si="32"/>
        <v>#REF!</v>
      </c>
      <c r="N341">
        <v>321</v>
      </c>
    </row>
    <row r="342" spans="1:14" hidden="1">
      <c r="A342" s="72" t="s">
        <v>695</v>
      </c>
      <c r="B342" s="92"/>
      <c r="C342" s="91"/>
      <c r="D342" s="91"/>
      <c r="E342" s="28">
        <f t="shared" si="33"/>
        <v>0</v>
      </c>
      <c r="F342" s="89"/>
      <c r="I342" s="273" t="e">
        <f t="shared" si="34"/>
        <v>#REF!</v>
      </c>
      <c r="J342" s="273" t="e">
        <f t="shared" si="30"/>
        <v>#REF!</v>
      </c>
      <c r="K342" s="273" t="e">
        <f t="shared" si="35"/>
        <v>#REF!</v>
      </c>
      <c r="L342" s="273" t="e">
        <f t="shared" si="31"/>
        <v>#REF!</v>
      </c>
      <c r="M342" s="273" t="e">
        <f t="shared" si="32"/>
        <v>#REF!</v>
      </c>
      <c r="N342">
        <v>322</v>
      </c>
    </row>
    <row r="343" spans="1:14" hidden="1">
      <c r="A343" s="72" t="s">
        <v>696</v>
      </c>
      <c r="B343" s="92"/>
      <c r="C343" s="91"/>
      <c r="D343" s="91"/>
      <c r="E343" s="28">
        <f t="shared" si="33"/>
        <v>0</v>
      </c>
      <c r="F343" s="89"/>
      <c r="I343" s="273" t="e">
        <f t="shared" si="34"/>
        <v>#REF!</v>
      </c>
      <c r="J343" s="273" t="e">
        <f t="shared" ref="J343:J385" si="36">IF($B$15&gt;=N343,$C$16+$C$17,"")</f>
        <v>#REF!</v>
      </c>
      <c r="K343" s="273" t="e">
        <f t="shared" si="35"/>
        <v>#REF!</v>
      </c>
      <c r="L343" s="273" t="e">
        <f t="shared" ref="L343:L385" si="37">IF($B$14&gt;=N343,$C$14,"")</f>
        <v>#REF!</v>
      </c>
      <c r="M343" s="273" t="e">
        <f t="shared" ref="M343:M384" si="38">SUM(I343:L343)</f>
        <v>#REF!</v>
      </c>
      <c r="N343">
        <v>323</v>
      </c>
    </row>
    <row r="344" spans="1:14" hidden="1">
      <c r="A344" s="72" t="s">
        <v>697</v>
      </c>
      <c r="B344" s="92"/>
      <c r="C344" s="91"/>
      <c r="D344" s="91"/>
      <c r="E344" s="28">
        <f t="shared" si="33"/>
        <v>0</v>
      </c>
      <c r="F344" s="89"/>
      <c r="I344" s="273" t="e">
        <f t="shared" si="34"/>
        <v>#REF!</v>
      </c>
      <c r="J344" s="273" t="e">
        <f t="shared" si="36"/>
        <v>#REF!</v>
      </c>
      <c r="K344" s="273" t="e">
        <f t="shared" si="35"/>
        <v>#REF!</v>
      </c>
      <c r="L344" s="273" t="e">
        <f t="shared" si="37"/>
        <v>#REF!</v>
      </c>
      <c r="M344" s="273" t="e">
        <f t="shared" si="38"/>
        <v>#REF!</v>
      </c>
      <c r="N344">
        <v>324</v>
      </c>
    </row>
    <row r="345" spans="1:14" hidden="1">
      <c r="A345" s="72" t="s">
        <v>698</v>
      </c>
      <c r="B345" s="92"/>
      <c r="C345" s="91"/>
      <c r="D345" s="91"/>
      <c r="E345" s="28">
        <f t="shared" si="33"/>
        <v>0</v>
      </c>
      <c r="F345" s="89"/>
      <c r="I345" s="273" t="e">
        <f t="shared" si="34"/>
        <v>#REF!</v>
      </c>
      <c r="J345" s="273" t="e">
        <f t="shared" si="36"/>
        <v>#REF!</v>
      </c>
      <c r="K345" s="273" t="e">
        <f t="shared" si="35"/>
        <v>#REF!</v>
      </c>
      <c r="L345" s="273" t="e">
        <f t="shared" si="37"/>
        <v>#REF!</v>
      </c>
      <c r="M345" s="273" t="e">
        <f t="shared" si="38"/>
        <v>#REF!</v>
      </c>
      <c r="N345">
        <v>325</v>
      </c>
    </row>
    <row r="346" spans="1:14" hidden="1">
      <c r="A346" s="72" t="s">
        <v>699</v>
      </c>
      <c r="B346" s="92"/>
      <c r="C346" s="91"/>
      <c r="D346" s="91"/>
      <c r="E346" s="28">
        <f t="shared" si="33"/>
        <v>0</v>
      </c>
      <c r="F346" s="89"/>
      <c r="I346" s="273" t="e">
        <f t="shared" si="34"/>
        <v>#REF!</v>
      </c>
      <c r="J346" s="273" t="e">
        <f t="shared" si="36"/>
        <v>#REF!</v>
      </c>
      <c r="K346" s="273" t="e">
        <f t="shared" si="35"/>
        <v>#REF!</v>
      </c>
      <c r="L346" s="273" t="e">
        <f t="shared" si="37"/>
        <v>#REF!</v>
      </c>
      <c r="M346" s="273" t="e">
        <f t="shared" si="38"/>
        <v>#REF!</v>
      </c>
      <c r="N346">
        <v>326</v>
      </c>
    </row>
    <row r="347" spans="1:14" hidden="1">
      <c r="A347" s="72" t="s">
        <v>700</v>
      </c>
      <c r="B347" s="92"/>
      <c r="C347" s="91"/>
      <c r="D347" s="91"/>
      <c r="E347" s="28">
        <f t="shared" si="33"/>
        <v>0</v>
      </c>
      <c r="F347" s="89"/>
      <c r="I347" s="273" t="e">
        <f t="shared" si="34"/>
        <v>#REF!</v>
      </c>
      <c r="J347" s="273" t="e">
        <f t="shared" si="36"/>
        <v>#REF!</v>
      </c>
      <c r="K347" s="273" t="e">
        <f t="shared" si="35"/>
        <v>#REF!</v>
      </c>
      <c r="L347" s="273" t="e">
        <f t="shared" si="37"/>
        <v>#REF!</v>
      </c>
      <c r="M347" s="273" t="e">
        <f t="shared" si="38"/>
        <v>#REF!</v>
      </c>
      <c r="N347">
        <v>327</v>
      </c>
    </row>
    <row r="348" spans="1:14" hidden="1">
      <c r="A348" s="72" t="s">
        <v>701</v>
      </c>
      <c r="B348" s="92"/>
      <c r="C348" s="91"/>
      <c r="D348" s="91"/>
      <c r="E348" s="28">
        <f t="shared" si="33"/>
        <v>0</v>
      </c>
      <c r="F348" s="89"/>
      <c r="I348" s="273" t="e">
        <f t="shared" si="34"/>
        <v>#REF!</v>
      </c>
      <c r="J348" s="273" t="e">
        <f t="shared" si="36"/>
        <v>#REF!</v>
      </c>
      <c r="K348" s="273" t="e">
        <f t="shared" si="35"/>
        <v>#REF!</v>
      </c>
      <c r="L348" s="273" t="e">
        <f t="shared" si="37"/>
        <v>#REF!</v>
      </c>
      <c r="M348" s="273" t="e">
        <f t="shared" si="38"/>
        <v>#REF!</v>
      </c>
      <c r="N348">
        <v>328</v>
      </c>
    </row>
    <row r="349" spans="1:14" hidden="1">
      <c r="A349" s="72" t="s">
        <v>702</v>
      </c>
      <c r="B349" s="92"/>
      <c r="C349" s="91"/>
      <c r="D349" s="91"/>
      <c r="E349" s="28">
        <f t="shared" si="33"/>
        <v>0</v>
      </c>
      <c r="F349" s="89"/>
      <c r="I349" s="273" t="e">
        <f t="shared" si="34"/>
        <v>#REF!</v>
      </c>
      <c r="J349" s="273" t="e">
        <f t="shared" si="36"/>
        <v>#REF!</v>
      </c>
      <c r="K349" s="273" t="e">
        <f t="shared" si="35"/>
        <v>#REF!</v>
      </c>
      <c r="L349" s="273" t="e">
        <f t="shared" si="37"/>
        <v>#REF!</v>
      </c>
      <c r="M349" s="273" t="e">
        <f t="shared" si="38"/>
        <v>#REF!</v>
      </c>
      <c r="N349">
        <v>329</v>
      </c>
    </row>
    <row r="350" spans="1:14" hidden="1">
      <c r="A350" s="72" t="s">
        <v>703</v>
      </c>
      <c r="B350" s="92"/>
      <c r="C350" s="91"/>
      <c r="D350" s="91"/>
      <c r="E350" s="28">
        <f t="shared" si="33"/>
        <v>0</v>
      </c>
      <c r="F350" s="89"/>
      <c r="I350" s="273" t="e">
        <f t="shared" si="34"/>
        <v>#REF!</v>
      </c>
      <c r="J350" s="273" t="e">
        <f t="shared" si="36"/>
        <v>#REF!</v>
      </c>
      <c r="K350" s="273" t="e">
        <f t="shared" si="35"/>
        <v>#REF!</v>
      </c>
      <c r="L350" s="273" t="e">
        <f t="shared" si="37"/>
        <v>#REF!</v>
      </c>
      <c r="M350" s="273" t="e">
        <f t="shared" si="38"/>
        <v>#REF!</v>
      </c>
      <c r="N350">
        <v>330</v>
      </c>
    </row>
    <row r="351" spans="1:14" hidden="1">
      <c r="A351" s="72" t="s">
        <v>704</v>
      </c>
      <c r="B351" s="92"/>
      <c r="C351" s="91"/>
      <c r="D351" s="91"/>
      <c r="E351" s="28">
        <f t="shared" si="33"/>
        <v>0</v>
      </c>
      <c r="F351" s="89"/>
      <c r="I351" s="273" t="e">
        <f t="shared" si="34"/>
        <v>#REF!</v>
      </c>
      <c r="J351" s="273" t="e">
        <f t="shared" si="36"/>
        <v>#REF!</v>
      </c>
      <c r="K351" s="273" t="e">
        <f t="shared" si="35"/>
        <v>#REF!</v>
      </c>
      <c r="L351" s="273" t="e">
        <f t="shared" si="37"/>
        <v>#REF!</v>
      </c>
      <c r="M351" s="273" t="e">
        <f t="shared" si="38"/>
        <v>#REF!</v>
      </c>
      <c r="N351">
        <v>331</v>
      </c>
    </row>
    <row r="352" spans="1:14" hidden="1">
      <c r="A352" s="72" t="s">
        <v>705</v>
      </c>
      <c r="B352" s="92"/>
      <c r="C352" s="91"/>
      <c r="D352" s="91"/>
      <c r="E352" s="28">
        <f t="shared" si="33"/>
        <v>0</v>
      </c>
      <c r="F352" s="89"/>
      <c r="I352" s="273" t="e">
        <f t="shared" si="34"/>
        <v>#REF!</v>
      </c>
      <c r="J352" s="273" t="e">
        <f t="shared" si="36"/>
        <v>#REF!</v>
      </c>
      <c r="K352" s="273" t="e">
        <f t="shared" si="35"/>
        <v>#REF!</v>
      </c>
      <c r="L352" s="273" t="e">
        <f t="shared" si="37"/>
        <v>#REF!</v>
      </c>
      <c r="M352" s="273" t="e">
        <f t="shared" si="38"/>
        <v>#REF!</v>
      </c>
      <c r="N352">
        <v>332</v>
      </c>
    </row>
    <row r="353" spans="1:14" hidden="1">
      <c r="A353" s="72" t="s">
        <v>706</v>
      </c>
      <c r="B353" s="92"/>
      <c r="C353" s="91"/>
      <c r="D353" s="91"/>
      <c r="E353" s="28">
        <f t="shared" si="33"/>
        <v>0</v>
      </c>
      <c r="F353" s="89"/>
      <c r="I353" s="273" t="e">
        <f t="shared" si="34"/>
        <v>#REF!</v>
      </c>
      <c r="J353" s="273" t="e">
        <f t="shared" si="36"/>
        <v>#REF!</v>
      </c>
      <c r="K353" s="273" t="e">
        <f t="shared" si="35"/>
        <v>#REF!</v>
      </c>
      <c r="L353" s="273" t="e">
        <f t="shared" si="37"/>
        <v>#REF!</v>
      </c>
      <c r="M353" s="273" t="e">
        <f t="shared" si="38"/>
        <v>#REF!</v>
      </c>
      <c r="N353">
        <v>333</v>
      </c>
    </row>
    <row r="354" spans="1:14" hidden="1">
      <c r="A354" s="72" t="s">
        <v>707</v>
      </c>
      <c r="B354" s="92"/>
      <c r="C354" s="91"/>
      <c r="D354" s="91"/>
      <c r="E354" s="28">
        <f t="shared" si="33"/>
        <v>0</v>
      </c>
      <c r="F354" s="89"/>
      <c r="I354" s="273" t="e">
        <f t="shared" si="34"/>
        <v>#REF!</v>
      </c>
      <c r="J354" s="273" t="e">
        <f t="shared" si="36"/>
        <v>#REF!</v>
      </c>
      <c r="K354" s="273" t="e">
        <f t="shared" si="35"/>
        <v>#REF!</v>
      </c>
      <c r="L354" s="273" t="e">
        <f t="shared" si="37"/>
        <v>#REF!</v>
      </c>
      <c r="M354" s="273" t="e">
        <f t="shared" si="38"/>
        <v>#REF!</v>
      </c>
      <c r="N354">
        <v>334</v>
      </c>
    </row>
    <row r="355" spans="1:14" hidden="1">
      <c r="A355" s="72" t="s">
        <v>708</v>
      </c>
      <c r="B355" s="92"/>
      <c r="C355" s="91"/>
      <c r="D355" s="91"/>
      <c r="E355" s="28">
        <f t="shared" si="33"/>
        <v>0</v>
      </c>
      <c r="F355" s="89"/>
      <c r="I355" s="273" t="e">
        <f t="shared" si="34"/>
        <v>#REF!</v>
      </c>
      <c r="J355" s="273" t="e">
        <f t="shared" si="36"/>
        <v>#REF!</v>
      </c>
      <c r="K355" s="273" t="e">
        <f t="shared" si="35"/>
        <v>#REF!</v>
      </c>
      <c r="L355" s="273" t="e">
        <f t="shared" si="37"/>
        <v>#REF!</v>
      </c>
      <c r="M355" s="273" t="e">
        <f t="shared" si="38"/>
        <v>#REF!</v>
      </c>
      <c r="N355">
        <v>335</v>
      </c>
    </row>
    <row r="356" spans="1:14" hidden="1">
      <c r="A356" s="72" t="s">
        <v>709</v>
      </c>
      <c r="B356" s="92"/>
      <c r="C356" s="91"/>
      <c r="D356" s="91"/>
      <c r="E356" s="28">
        <f t="shared" si="33"/>
        <v>0</v>
      </c>
      <c r="F356" s="89"/>
      <c r="I356" s="273" t="e">
        <f t="shared" si="34"/>
        <v>#REF!</v>
      </c>
      <c r="J356" s="273" t="e">
        <f t="shared" si="36"/>
        <v>#REF!</v>
      </c>
      <c r="K356" s="273" t="e">
        <f t="shared" si="35"/>
        <v>#REF!</v>
      </c>
      <c r="L356" s="273" t="e">
        <f t="shared" si="37"/>
        <v>#REF!</v>
      </c>
      <c r="M356" s="273" t="e">
        <f t="shared" si="38"/>
        <v>#REF!</v>
      </c>
      <c r="N356">
        <v>336</v>
      </c>
    </row>
    <row r="357" spans="1:14" hidden="1">
      <c r="A357" s="72" t="s">
        <v>710</v>
      </c>
      <c r="B357" s="92"/>
      <c r="C357" s="91"/>
      <c r="D357" s="91"/>
      <c r="E357" s="28">
        <f t="shared" si="33"/>
        <v>0</v>
      </c>
      <c r="F357" s="89"/>
      <c r="I357" s="273" t="e">
        <f t="shared" si="34"/>
        <v>#REF!</v>
      </c>
      <c r="J357" s="273" t="e">
        <f t="shared" si="36"/>
        <v>#REF!</v>
      </c>
      <c r="K357" s="273" t="e">
        <f t="shared" si="35"/>
        <v>#REF!</v>
      </c>
      <c r="L357" s="273" t="e">
        <f t="shared" si="37"/>
        <v>#REF!</v>
      </c>
      <c r="M357" s="273" t="e">
        <f t="shared" si="38"/>
        <v>#REF!</v>
      </c>
      <c r="N357">
        <v>337</v>
      </c>
    </row>
    <row r="358" spans="1:14" hidden="1">
      <c r="A358" s="72" t="s">
        <v>711</v>
      </c>
      <c r="B358" s="92"/>
      <c r="C358" s="91"/>
      <c r="D358" s="91"/>
      <c r="E358" s="28">
        <f t="shared" si="33"/>
        <v>0</v>
      </c>
      <c r="F358" s="89"/>
      <c r="I358" s="273" t="e">
        <f t="shared" si="34"/>
        <v>#REF!</v>
      </c>
      <c r="J358" s="273" t="e">
        <f t="shared" si="36"/>
        <v>#REF!</v>
      </c>
      <c r="K358" s="273" t="e">
        <f t="shared" si="35"/>
        <v>#REF!</v>
      </c>
      <c r="L358" s="273" t="e">
        <f t="shared" si="37"/>
        <v>#REF!</v>
      </c>
      <c r="M358" s="273" t="e">
        <f t="shared" si="38"/>
        <v>#REF!</v>
      </c>
      <c r="N358">
        <v>338</v>
      </c>
    </row>
    <row r="359" spans="1:14" hidden="1">
      <c r="A359" s="72" t="s">
        <v>712</v>
      </c>
      <c r="B359" s="92"/>
      <c r="C359" s="91"/>
      <c r="D359" s="91"/>
      <c r="E359" s="28">
        <f t="shared" si="33"/>
        <v>0</v>
      </c>
      <c r="F359" s="89"/>
      <c r="I359" s="273" t="e">
        <f t="shared" si="34"/>
        <v>#REF!</v>
      </c>
      <c r="J359" s="273" t="e">
        <f t="shared" si="36"/>
        <v>#REF!</v>
      </c>
      <c r="K359" s="273" t="e">
        <f t="shared" si="35"/>
        <v>#REF!</v>
      </c>
      <c r="L359" s="273" t="e">
        <f t="shared" si="37"/>
        <v>#REF!</v>
      </c>
      <c r="M359" s="273" t="e">
        <f t="shared" si="38"/>
        <v>#REF!</v>
      </c>
      <c r="N359">
        <v>339</v>
      </c>
    </row>
    <row r="360" spans="1:14" hidden="1">
      <c r="A360" s="72" t="s">
        <v>713</v>
      </c>
      <c r="B360" s="92"/>
      <c r="C360" s="91"/>
      <c r="D360" s="91"/>
      <c r="E360" s="28">
        <f t="shared" si="33"/>
        <v>0</v>
      </c>
      <c r="F360" s="89"/>
      <c r="I360" s="273" t="e">
        <f t="shared" si="34"/>
        <v>#REF!</v>
      </c>
      <c r="J360" s="273" t="e">
        <f t="shared" si="36"/>
        <v>#REF!</v>
      </c>
      <c r="K360" s="273" t="e">
        <f t="shared" si="35"/>
        <v>#REF!</v>
      </c>
      <c r="L360" s="273" t="e">
        <f t="shared" si="37"/>
        <v>#REF!</v>
      </c>
      <c r="M360" s="273" t="e">
        <f t="shared" si="38"/>
        <v>#REF!</v>
      </c>
      <c r="N360">
        <v>340</v>
      </c>
    </row>
    <row r="361" spans="1:14" hidden="1">
      <c r="A361" s="72" t="s">
        <v>714</v>
      </c>
      <c r="B361" s="92"/>
      <c r="C361" s="91"/>
      <c r="D361" s="91"/>
      <c r="E361" s="28">
        <f t="shared" si="33"/>
        <v>0</v>
      </c>
      <c r="F361" s="89"/>
      <c r="I361" s="273" t="e">
        <f t="shared" si="34"/>
        <v>#REF!</v>
      </c>
      <c r="J361" s="273" t="e">
        <f t="shared" si="36"/>
        <v>#REF!</v>
      </c>
      <c r="K361" s="273" t="e">
        <f t="shared" si="35"/>
        <v>#REF!</v>
      </c>
      <c r="L361" s="273" t="e">
        <f t="shared" si="37"/>
        <v>#REF!</v>
      </c>
      <c r="M361" s="273" t="e">
        <f t="shared" si="38"/>
        <v>#REF!</v>
      </c>
      <c r="N361">
        <v>341</v>
      </c>
    </row>
    <row r="362" spans="1:14" hidden="1">
      <c r="A362" s="72" t="s">
        <v>715</v>
      </c>
      <c r="B362" s="92"/>
      <c r="C362" s="91"/>
      <c r="D362" s="91"/>
      <c r="E362" s="28">
        <f t="shared" si="33"/>
        <v>0</v>
      </c>
      <c r="F362" s="89"/>
      <c r="I362" s="273" t="e">
        <f t="shared" si="34"/>
        <v>#REF!</v>
      </c>
      <c r="J362" s="273" t="e">
        <f t="shared" si="36"/>
        <v>#REF!</v>
      </c>
      <c r="K362" s="273" t="e">
        <f t="shared" si="35"/>
        <v>#REF!</v>
      </c>
      <c r="L362" s="273" t="e">
        <f t="shared" si="37"/>
        <v>#REF!</v>
      </c>
      <c r="M362" s="273" t="e">
        <f t="shared" si="38"/>
        <v>#REF!</v>
      </c>
      <c r="N362">
        <v>342</v>
      </c>
    </row>
    <row r="363" spans="1:14" hidden="1">
      <c r="A363" s="72" t="s">
        <v>716</v>
      </c>
      <c r="B363" s="92"/>
      <c r="C363" s="91"/>
      <c r="D363" s="91"/>
      <c r="E363" s="28">
        <f t="shared" si="33"/>
        <v>0</v>
      </c>
      <c r="F363" s="89"/>
      <c r="I363" s="273" t="e">
        <f t="shared" si="34"/>
        <v>#REF!</v>
      </c>
      <c r="J363" s="273" t="e">
        <f t="shared" si="36"/>
        <v>#REF!</v>
      </c>
      <c r="K363" s="273" t="e">
        <f t="shared" si="35"/>
        <v>#REF!</v>
      </c>
      <c r="L363" s="273" t="e">
        <f t="shared" si="37"/>
        <v>#REF!</v>
      </c>
      <c r="M363" s="273" t="e">
        <f t="shared" si="38"/>
        <v>#REF!</v>
      </c>
      <c r="N363">
        <v>343</v>
      </c>
    </row>
    <row r="364" spans="1:14" hidden="1">
      <c r="A364" s="72" t="s">
        <v>717</v>
      </c>
      <c r="B364" s="92"/>
      <c r="C364" s="91"/>
      <c r="D364" s="91"/>
      <c r="E364" s="28">
        <f t="shared" si="33"/>
        <v>0</v>
      </c>
      <c r="F364" s="89"/>
      <c r="I364" s="273" t="e">
        <f t="shared" si="34"/>
        <v>#REF!</v>
      </c>
      <c r="J364" s="273" t="e">
        <f t="shared" si="36"/>
        <v>#REF!</v>
      </c>
      <c r="K364" s="273" t="e">
        <f t="shared" si="35"/>
        <v>#REF!</v>
      </c>
      <c r="L364" s="273" t="e">
        <f t="shared" si="37"/>
        <v>#REF!</v>
      </c>
      <c r="M364" s="273" t="e">
        <f t="shared" si="38"/>
        <v>#REF!</v>
      </c>
      <c r="N364">
        <v>344</v>
      </c>
    </row>
    <row r="365" spans="1:14" hidden="1">
      <c r="A365" s="72" t="s">
        <v>718</v>
      </c>
      <c r="B365" s="92"/>
      <c r="C365" s="91"/>
      <c r="D365" s="91"/>
      <c r="E365" s="28">
        <f t="shared" si="33"/>
        <v>0</v>
      </c>
      <c r="F365" s="89"/>
      <c r="I365" s="273" t="e">
        <f t="shared" si="34"/>
        <v>#REF!</v>
      </c>
      <c r="J365" s="273" t="e">
        <f t="shared" si="36"/>
        <v>#REF!</v>
      </c>
      <c r="K365" s="273" t="e">
        <f t="shared" si="35"/>
        <v>#REF!</v>
      </c>
      <c r="L365" s="273" t="e">
        <f t="shared" si="37"/>
        <v>#REF!</v>
      </c>
      <c r="M365" s="273" t="e">
        <f t="shared" si="38"/>
        <v>#REF!</v>
      </c>
      <c r="N365">
        <v>345</v>
      </c>
    </row>
    <row r="366" spans="1:14" hidden="1">
      <c r="A366" s="72" t="s">
        <v>719</v>
      </c>
      <c r="B366" s="92"/>
      <c r="C366" s="91"/>
      <c r="D366" s="91"/>
      <c r="E366" s="28">
        <f t="shared" si="33"/>
        <v>0</v>
      </c>
      <c r="F366" s="89"/>
      <c r="I366" s="273" t="e">
        <f t="shared" si="34"/>
        <v>#REF!</v>
      </c>
      <c r="J366" s="273" t="e">
        <f t="shared" si="36"/>
        <v>#REF!</v>
      </c>
      <c r="K366" s="273" t="e">
        <f t="shared" si="35"/>
        <v>#REF!</v>
      </c>
      <c r="L366" s="273" t="e">
        <f t="shared" si="37"/>
        <v>#REF!</v>
      </c>
      <c r="M366" s="273" t="e">
        <f t="shared" si="38"/>
        <v>#REF!</v>
      </c>
      <c r="N366">
        <v>346</v>
      </c>
    </row>
    <row r="367" spans="1:14" hidden="1">
      <c r="A367" s="72" t="s">
        <v>720</v>
      </c>
      <c r="B367" s="92"/>
      <c r="C367" s="91"/>
      <c r="D367" s="91"/>
      <c r="E367" s="28">
        <f t="shared" si="33"/>
        <v>0</v>
      </c>
      <c r="F367" s="89"/>
      <c r="I367" s="273" t="e">
        <f t="shared" si="34"/>
        <v>#REF!</v>
      </c>
      <c r="J367" s="273" t="e">
        <f t="shared" si="36"/>
        <v>#REF!</v>
      </c>
      <c r="K367" s="273" t="e">
        <f t="shared" si="35"/>
        <v>#REF!</v>
      </c>
      <c r="L367" s="273" t="e">
        <f t="shared" si="37"/>
        <v>#REF!</v>
      </c>
      <c r="M367" s="273" t="e">
        <f t="shared" si="38"/>
        <v>#REF!</v>
      </c>
      <c r="N367">
        <v>347</v>
      </c>
    </row>
    <row r="368" spans="1:14" hidden="1">
      <c r="A368" s="72" t="s">
        <v>721</v>
      </c>
      <c r="B368" s="92"/>
      <c r="C368" s="91"/>
      <c r="D368" s="91"/>
      <c r="E368" s="28">
        <f t="shared" si="33"/>
        <v>0</v>
      </c>
      <c r="F368" s="89"/>
      <c r="I368" s="273" t="e">
        <f t="shared" si="34"/>
        <v>#REF!</v>
      </c>
      <c r="J368" s="273" t="e">
        <f t="shared" si="36"/>
        <v>#REF!</v>
      </c>
      <c r="K368" s="273" t="e">
        <f t="shared" si="35"/>
        <v>#REF!</v>
      </c>
      <c r="L368" s="273" t="e">
        <f t="shared" si="37"/>
        <v>#REF!</v>
      </c>
      <c r="M368" s="273" t="e">
        <f t="shared" si="38"/>
        <v>#REF!</v>
      </c>
      <c r="N368">
        <v>348</v>
      </c>
    </row>
    <row r="369" spans="1:14" hidden="1">
      <c r="A369" s="72" t="s">
        <v>722</v>
      </c>
      <c r="B369" s="92"/>
      <c r="C369" s="91"/>
      <c r="D369" s="91"/>
      <c r="E369" s="28">
        <f t="shared" si="33"/>
        <v>0</v>
      </c>
      <c r="F369" s="89"/>
      <c r="I369" s="273" t="e">
        <f t="shared" si="34"/>
        <v>#REF!</v>
      </c>
      <c r="J369" s="273" t="e">
        <f t="shared" si="36"/>
        <v>#REF!</v>
      </c>
      <c r="K369" s="273" t="e">
        <f t="shared" si="35"/>
        <v>#REF!</v>
      </c>
      <c r="L369" s="273" t="e">
        <f t="shared" si="37"/>
        <v>#REF!</v>
      </c>
      <c r="M369" s="273" t="e">
        <f t="shared" si="38"/>
        <v>#REF!</v>
      </c>
      <c r="N369">
        <v>349</v>
      </c>
    </row>
    <row r="370" spans="1:14" hidden="1">
      <c r="A370" s="72" t="s">
        <v>723</v>
      </c>
      <c r="B370" s="92"/>
      <c r="C370" s="91"/>
      <c r="D370" s="91"/>
      <c r="E370" s="28">
        <f t="shared" si="33"/>
        <v>0</v>
      </c>
      <c r="F370" s="89"/>
      <c r="I370" s="273" t="e">
        <f t="shared" si="34"/>
        <v>#REF!</v>
      </c>
      <c r="J370" s="273" t="e">
        <f t="shared" si="36"/>
        <v>#REF!</v>
      </c>
      <c r="K370" s="273" t="e">
        <f t="shared" si="35"/>
        <v>#REF!</v>
      </c>
      <c r="L370" s="273" t="e">
        <f t="shared" si="37"/>
        <v>#REF!</v>
      </c>
      <c r="M370" s="273" t="e">
        <f t="shared" si="38"/>
        <v>#REF!</v>
      </c>
      <c r="N370">
        <v>350</v>
      </c>
    </row>
    <row r="371" spans="1:14" hidden="1">
      <c r="A371" s="72" t="s">
        <v>724</v>
      </c>
      <c r="B371" s="92"/>
      <c r="C371" s="91"/>
      <c r="D371" s="91"/>
      <c r="E371" s="28">
        <f t="shared" si="33"/>
        <v>0</v>
      </c>
      <c r="F371" s="89"/>
      <c r="I371" s="273" t="e">
        <f t="shared" si="34"/>
        <v>#REF!</v>
      </c>
      <c r="J371" s="273" t="e">
        <f t="shared" si="36"/>
        <v>#REF!</v>
      </c>
      <c r="K371" s="273" t="e">
        <f t="shared" si="35"/>
        <v>#REF!</v>
      </c>
      <c r="L371" s="273" t="e">
        <f t="shared" si="37"/>
        <v>#REF!</v>
      </c>
      <c r="M371" s="273" t="e">
        <f t="shared" si="38"/>
        <v>#REF!</v>
      </c>
      <c r="N371">
        <v>351</v>
      </c>
    </row>
    <row r="372" spans="1:14" hidden="1">
      <c r="A372" s="72" t="s">
        <v>725</v>
      </c>
      <c r="B372" s="92"/>
      <c r="C372" s="91"/>
      <c r="D372" s="91"/>
      <c r="E372" s="28">
        <f t="shared" si="33"/>
        <v>0</v>
      </c>
      <c r="F372" s="89"/>
      <c r="I372" s="273" t="e">
        <f t="shared" si="34"/>
        <v>#REF!</v>
      </c>
      <c r="J372" s="273" t="e">
        <f t="shared" si="36"/>
        <v>#REF!</v>
      </c>
      <c r="K372" s="273" t="e">
        <f t="shared" si="35"/>
        <v>#REF!</v>
      </c>
      <c r="L372" s="273" t="e">
        <f t="shared" si="37"/>
        <v>#REF!</v>
      </c>
      <c r="M372" s="273" t="e">
        <f t="shared" si="38"/>
        <v>#REF!</v>
      </c>
      <c r="N372">
        <v>352</v>
      </c>
    </row>
    <row r="373" spans="1:14" hidden="1">
      <c r="A373" s="72" t="s">
        <v>726</v>
      </c>
      <c r="B373" s="92"/>
      <c r="C373" s="91"/>
      <c r="D373" s="91"/>
      <c r="E373" s="28">
        <f t="shared" si="33"/>
        <v>0</v>
      </c>
      <c r="F373" s="89"/>
      <c r="I373" s="273" t="e">
        <f t="shared" si="34"/>
        <v>#REF!</v>
      </c>
      <c r="J373" s="273" t="e">
        <f t="shared" si="36"/>
        <v>#REF!</v>
      </c>
      <c r="K373" s="273" t="e">
        <f t="shared" si="35"/>
        <v>#REF!</v>
      </c>
      <c r="L373" s="273" t="e">
        <f t="shared" si="37"/>
        <v>#REF!</v>
      </c>
      <c r="M373" s="273" t="e">
        <f t="shared" si="38"/>
        <v>#REF!</v>
      </c>
      <c r="N373">
        <v>353</v>
      </c>
    </row>
    <row r="374" spans="1:14" hidden="1">
      <c r="A374" s="72" t="s">
        <v>727</v>
      </c>
      <c r="B374" s="92"/>
      <c r="C374" s="91"/>
      <c r="D374" s="91"/>
      <c r="E374" s="28">
        <f t="shared" si="33"/>
        <v>0</v>
      </c>
      <c r="F374" s="89"/>
      <c r="I374" s="273" t="e">
        <f t="shared" si="34"/>
        <v>#REF!</v>
      </c>
      <c r="J374" s="273" t="e">
        <f t="shared" si="36"/>
        <v>#REF!</v>
      </c>
      <c r="K374" s="273" t="e">
        <f t="shared" si="35"/>
        <v>#REF!</v>
      </c>
      <c r="L374" s="273" t="e">
        <f t="shared" si="37"/>
        <v>#REF!</v>
      </c>
      <c r="M374" s="273" t="e">
        <f t="shared" si="38"/>
        <v>#REF!</v>
      </c>
      <c r="N374">
        <v>354</v>
      </c>
    </row>
    <row r="375" spans="1:14" hidden="1">
      <c r="A375" s="72" t="s">
        <v>728</v>
      </c>
      <c r="B375" s="92"/>
      <c r="C375" s="91"/>
      <c r="D375" s="91"/>
      <c r="E375" s="28">
        <f t="shared" ref="E375:E384" si="39">SUM(C375:D375)</f>
        <v>0</v>
      </c>
      <c r="F375" s="89"/>
      <c r="I375" s="273" t="e">
        <f t="shared" si="34"/>
        <v>#REF!</v>
      </c>
      <c r="J375" s="273" t="e">
        <f t="shared" si="36"/>
        <v>#REF!</v>
      </c>
      <c r="K375" s="273" t="e">
        <f t="shared" si="35"/>
        <v>#REF!</v>
      </c>
      <c r="L375" s="273" t="e">
        <f t="shared" si="37"/>
        <v>#REF!</v>
      </c>
      <c r="M375" s="273" t="e">
        <f t="shared" si="38"/>
        <v>#REF!</v>
      </c>
      <c r="N375">
        <v>355</v>
      </c>
    </row>
    <row r="376" spans="1:14" hidden="1">
      <c r="A376" s="72" t="s">
        <v>729</v>
      </c>
      <c r="B376" s="92"/>
      <c r="C376" s="91"/>
      <c r="D376" s="91"/>
      <c r="E376" s="28">
        <f t="shared" si="39"/>
        <v>0</v>
      </c>
      <c r="F376" s="89"/>
      <c r="I376" s="273" t="e">
        <f t="shared" si="34"/>
        <v>#REF!</v>
      </c>
      <c r="J376" s="273" t="e">
        <f t="shared" si="36"/>
        <v>#REF!</v>
      </c>
      <c r="K376" s="273" t="e">
        <f t="shared" si="35"/>
        <v>#REF!</v>
      </c>
      <c r="L376" s="273" t="e">
        <f t="shared" si="37"/>
        <v>#REF!</v>
      </c>
      <c r="M376" s="273" t="e">
        <f t="shared" si="38"/>
        <v>#REF!</v>
      </c>
      <c r="N376">
        <v>356</v>
      </c>
    </row>
    <row r="377" spans="1:14" hidden="1">
      <c r="A377" s="72" t="s">
        <v>730</v>
      </c>
      <c r="B377" s="92"/>
      <c r="C377" s="91"/>
      <c r="D377" s="91"/>
      <c r="E377" s="28">
        <f t="shared" si="39"/>
        <v>0</v>
      </c>
      <c r="F377" s="89"/>
      <c r="I377" s="273" t="e">
        <f t="shared" si="34"/>
        <v>#REF!</v>
      </c>
      <c r="J377" s="273" t="e">
        <f t="shared" si="36"/>
        <v>#REF!</v>
      </c>
      <c r="K377" s="273" t="e">
        <f t="shared" si="35"/>
        <v>#REF!</v>
      </c>
      <c r="L377" s="273" t="e">
        <f t="shared" si="37"/>
        <v>#REF!</v>
      </c>
      <c r="M377" s="273" t="e">
        <f t="shared" si="38"/>
        <v>#REF!</v>
      </c>
      <c r="N377">
        <v>357</v>
      </c>
    </row>
    <row r="378" spans="1:14" hidden="1">
      <c r="A378" s="72" t="s">
        <v>731</v>
      </c>
      <c r="B378" s="92"/>
      <c r="C378" s="91"/>
      <c r="D378" s="91"/>
      <c r="E378" s="28">
        <f t="shared" si="39"/>
        <v>0</v>
      </c>
      <c r="F378" s="89"/>
      <c r="I378" s="273" t="e">
        <f t="shared" si="34"/>
        <v>#REF!</v>
      </c>
      <c r="J378" s="273" t="e">
        <f t="shared" si="36"/>
        <v>#REF!</v>
      </c>
      <c r="K378" s="273" t="e">
        <f t="shared" si="35"/>
        <v>#REF!</v>
      </c>
      <c r="L378" s="273" t="e">
        <f t="shared" si="37"/>
        <v>#REF!</v>
      </c>
      <c r="M378" s="273" t="e">
        <f t="shared" si="38"/>
        <v>#REF!</v>
      </c>
      <c r="N378">
        <v>358</v>
      </c>
    </row>
    <row r="379" spans="1:14" hidden="1">
      <c r="A379" s="72" t="s">
        <v>732</v>
      </c>
      <c r="B379" s="92"/>
      <c r="C379" s="91"/>
      <c r="D379" s="91"/>
      <c r="E379" s="28">
        <f t="shared" si="39"/>
        <v>0</v>
      </c>
      <c r="F379" s="89"/>
      <c r="I379" s="273" t="e">
        <f t="shared" si="34"/>
        <v>#REF!</v>
      </c>
      <c r="J379" s="273" t="e">
        <f t="shared" si="36"/>
        <v>#REF!</v>
      </c>
      <c r="K379" s="273" t="e">
        <f t="shared" si="35"/>
        <v>#REF!</v>
      </c>
      <c r="L379" s="273" t="e">
        <f t="shared" si="37"/>
        <v>#REF!</v>
      </c>
      <c r="M379" s="273" t="e">
        <f t="shared" si="38"/>
        <v>#REF!</v>
      </c>
      <c r="N379">
        <v>359</v>
      </c>
    </row>
    <row r="380" spans="1:14" hidden="1">
      <c r="A380" s="72" t="s">
        <v>733</v>
      </c>
      <c r="B380" s="92"/>
      <c r="C380" s="91"/>
      <c r="D380" s="91"/>
      <c r="E380" s="28">
        <f t="shared" si="39"/>
        <v>0</v>
      </c>
      <c r="F380" s="89"/>
      <c r="I380" s="273" t="e">
        <f t="shared" si="34"/>
        <v>#REF!</v>
      </c>
      <c r="J380" s="273" t="e">
        <f t="shared" si="36"/>
        <v>#REF!</v>
      </c>
      <c r="K380" s="273" t="e">
        <f t="shared" si="35"/>
        <v>#REF!</v>
      </c>
      <c r="L380" s="273" t="e">
        <f t="shared" si="37"/>
        <v>#REF!</v>
      </c>
      <c r="M380" s="273" t="e">
        <f t="shared" si="38"/>
        <v>#REF!</v>
      </c>
      <c r="N380">
        <v>360</v>
      </c>
    </row>
    <row r="381" spans="1:14" hidden="1">
      <c r="A381" s="72" t="s">
        <v>734</v>
      </c>
      <c r="B381" s="92"/>
      <c r="C381" s="91"/>
      <c r="D381" s="91"/>
      <c r="E381" s="28">
        <f t="shared" si="39"/>
        <v>0</v>
      </c>
      <c r="F381" s="89"/>
      <c r="I381" s="273" t="e">
        <f t="shared" si="34"/>
        <v>#REF!</v>
      </c>
      <c r="J381" s="273" t="e">
        <f t="shared" si="36"/>
        <v>#REF!</v>
      </c>
      <c r="K381" s="273" t="e">
        <f t="shared" si="35"/>
        <v>#REF!</v>
      </c>
      <c r="L381" s="273" t="e">
        <f t="shared" si="37"/>
        <v>#REF!</v>
      </c>
      <c r="M381" s="273" t="e">
        <f t="shared" si="38"/>
        <v>#REF!</v>
      </c>
      <c r="N381">
        <v>361</v>
      </c>
    </row>
    <row r="382" spans="1:14" hidden="1">
      <c r="A382" s="72" t="s">
        <v>735</v>
      </c>
      <c r="B382" s="92"/>
      <c r="C382" s="91"/>
      <c r="D382" s="91"/>
      <c r="E382" s="28">
        <f t="shared" si="39"/>
        <v>0</v>
      </c>
      <c r="F382" s="89"/>
      <c r="I382" s="273" t="e">
        <f t="shared" si="34"/>
        <v>#REF!</v>
      </c>
      <c r="J382" s="273" t="e">
        <f t="shared" si="36"/>
        <v>#REF!</v>
      </c>
      <c r="K382" s="273" t="e">
        <f t="shared" si="35"/>
        <v>#REF!</v>
      </c>
      <c r="L382" s="273" t="e">
        <f t="shared" si="37"/>
        <v>#REF!</v>
      </c>
      <c r="M382" s="273" t="e">
        <f t="shared" si="38"/>
        <v>#REF!</v>
      </c>
      <c r="N382">
        <v>362</v>
      </c>
    </row>
    <row r="383" spans="1:14" hidden="1">
      <c r="A383" s="72" t="s">
        <v>736</v>
      </c>
      <c r="B383" s="92"/>
      <c r="C383" s="91"/>
      <c r="D383" s="91"/>
      <c r="E383" s="28">
        <f>SUM(C383:D383)</f>
        <v>0</v>
      </c>
      <c r="F383" s="89"/>
      <c r="I383" s="273" t="e">
        <f t="shared" si="34"/>
        <v>#REF!</v>
      </c>
      <c r="J383" s="273" t="e">
        <f t="shared" si="36"/>
        <v>#REF!</v>
      </c>
      <c r="K383" s="273" t="e">
        <f t="shared" si="35"/>
        <v>#REF!</v>
      </c>
      <c r="L383" s="273" t="e">
        <f t="shared" si="37"/>
        <v>#REF!</v>
      </c>
      <c r="M383" s="273" t="e">
        <f t="shared" si="38"/>
        <v>#REF!</v>
      </c>
      <c r="N383">
        <v>363</v>
      </c>
    </row>
    <row r="384" spans="1:14" hidden="1">
      <c r="A384" s="72" t="s">
        <v>737</v>
      </c>
      <c r="B384" s="92"/>
      <c r="C384" s="91"/>
      <c r="D384" s="91"/>
      <c r="E384" s="28">
        <f t="shared" si="39"/>
        <v>0</v>
      </c>
      <c r="F384" s="89"/>
      <c r="I384" s="273" t="e">
        <f t="shared" si="34"/>
        <v>#REF!</v>
      </c>
      <c r="J384" s="273" t="e">
        <f t="shared" si="36"/>
        <v>#REF!</v>
      </c>
      <c r="K384" s="273" t="e">
        <f t="shared" si="35"/>
        <v>#REF!</v>
      </c>
      <c r="L384" s="273" t="e">
        <f t="shared" si="37"/>
        <v>#REF!</v>
      </c>
      <c r="M384" s="273" t="e">
        <f t="shared" si="38"/>
        <v>#REF!</v>
      </c>
      <c r="N384">
        <v>364</v>
      </c>
    </row>
    <row r="385" spans="1:14" hidden="1">
      <c r="A385" s="72" t="s">
        <v>738</v>
      </c>
      <c r="B385" s="92"/>
      <c r="C385" s="91"/>
      <c r="D385" s="91"/>
      <c r="E385" s="28">
        <f t="shared" ref="E385:E391" si="40">SUM(C385:D385)</f>
        <v>0</v>
      </c>
      <c r="F385" s="89"/>
      <c r="I385" s="273" t="e">
        <f t="shared" si="34"/>
        <v>#REF!</v>
      </c>
      <c r="J385" s="273" t="e">
        <f t="shared" si="36"/>
        <v>#REF!</v>
      </c>
      <c r="K385" s="273" t="e">
        <f t="shared" si="35"/>
        <v>#REF!</v>
      </c>
      <c r="L385" s="273" t="e">
        <f t="shared" si="37"/>
        <v>#REF!</v>
      </c>
      <c r="M385" s="273" t="e">
        <f>SUM(I385:L385)</f>
        <v>#REF!</v>
      </c>
      <c r="N385">
        <v>365</v>
      </c>
    </row>
    <row r="386" spans="1:14" ht="14.25" thickBot="1">
      <c r="A386" s="159"/>
      <c r="B386" s="279"/>
      <c r="C386" s="280"/>
      <c r="D386" s="280"/>
      <c r="E386" s="47">
        <f t="shared" si="40"/>
        <v>0</v>
      </c>
      <c r="F386" s="148"/>
      <c r="I386" s="273" t="e">
        <f>SUM(I21:I385)</f>
        <v>#REF!</v>
      </c>
      <c r="J386" s="273" t="e">
        <f t="shared" ref="J386:K386" si="41">SUM(J21:J385)</f>
        <v>#REF!</v>
      </c>
      <c r="K386" s="273" t="e">
        <f t="shared" si="41"/>
        <v>#REF!</v>
      </c>
      <c r="L386" s="273" t="e">
        <f>SUM(L21:L385)</f>
        <v>#REF!</v>
      </c>
      <c r="M386" s="273" t="e">
        <f>SUM(M21:M385)</f>
        <v>#REF!</v>
      </c>
    </row>
    <row r="387" spans="1:14" ht="14.25" thickTop="1">
      <c r="A387" s="157" t="s">
        <v>739</v>
      </c>
      <c r="B387" s="275"/>
      <c r="C387" s="276"/>
      <c r="D387" s="276"/>
      <c r="E387" s="154">
        <f t="shared" si="40"/>
        <v>0</v>
      </c>
      <c r="F387" s="277"/>
      <c r="I387" s="274"/>
      <c r="J387" s="274"/>
      <c r="K387" s="274"/>
      <c r="L387" s="274"/>
      <c r="M387" s="274"/>
    </row>
    <row r="388" spans="1:14" ht="14.25" thickBot="1">
      <c r="A388" s="278" t="s">
        <v>740</v>
      </c>
      <c r="B388" s="155"/>
      <c r="C388" s="156"/>
      <c r="D388" s="156"/>
      <c r="E388" s="162">
        <f t="shared" si="40"/>
        <v>0</v>
      </c>
      <c r="F388" s="160"/>
      <c r="I388" s="274"/>
      <c r="J388" s="274"/>
      <c r="K388" s="274"/>
      <c r="L388" s="274"/>
      <c r="M388" s="274"/>
    </row>
    <row r="389" spans="1:14" ht="14.25" hidden="1" thickTop="1">
      <c r="A389" s="149" t="s">
        <v>741</v>
      </c>
      <c r="B389" s="150"/>
      <c r="C389" s="151"/>
      <c r="D389" s="151"/>
      <c r="E389" s="45">
        <f t="shared" si="40"/>
        <v>0</v>
      </c>
      <c r="F389" s="152"/>
    </row>
    <row r="390" spans="1:14" hidden="1">
      <c r="A390" s="72" t="s">
        <v>742</v>
      </c>
      <c r="B390" s="92"/>
      <c r="C390" s="91"/>
      <c r="D390" s="91"/>
      <c r="E390" s="28">
        <f t="shared" si="40"/>
        <v>0</v>
      </c>
      <c r="F390" s="89"/>
    </row>
    <row r="391" spans="1:14" hidden="1">
      <c r="A391" s="72" t="s">
        <v>743</v>
      </c>
      <c r="B391" s="92"/>
      <c r="C391" s="91"/>
      <c r="D391" s="91"/>
      <c r="E391" s="28">
        <f t="shared" si="40"/>
        <v>0</v>
      </c>
      <c r="F391" s="89"/>
    </row>
    <row r="392" spans="1:14" hidden="1">
      <c r="A392" s="72" t="s">
        <v>744</v>
      </c>
      <c r="B392" s="92"/>
      <c r="C392" s="91"/>
      <c r="D392" s="91"/>
      <c r="E392" s="28">
        <f t="shared" ref="E392:E393" si="42">SUM(C392:D392)</f>
        <v>0</v>
      </c>
      <c r="F392" s="89"/>
    </row>
    <row r="393" spans="1:14" hidden="1">
      <c r="A393" s="72" t="s">
        <v>745</v>
      </c>
      <c r="B393" s="92"/>
      <c r="C393" s="91"/>
      <c r="D393" s="91"/>
      <c r="E393" s="28">
        <f t="shared" si="42"/>
        <v>0</v>
      </c>
      <c r="F393" s="89"/>
    </row>
    <row r="394" spans="1:14" ht="14.25" thickTop="1">
      <c r="A394" s="25"/>
      <c r="B394" s="21"/>
      <c r="C394" s="28"/>
      <c r="D394" s="28"/>
      <c r="E394" s="28"/>
      <c r="F394" s="89"/>
    </row>
    <row r="395" spans="1:14">
      <c r="A395" s="25" t="s">
        <v>746</v>
      </c>
      <c r="B395" s="21"/>
      <c r="C395" s="28"/>
      <c r="D395" s="28"/>
      <c r="E395" s="28">
        <f>C1150</f>
        <v>0</v>
      </c>
      <c r="F395" s="89"/>
    </row>
    <row r="396" spans="1:14">
      <c r="A396" s="25"/>
      <c r="B396" s="21"/>
      <c r="C396" s="28"/>
      <c r="D396" s="28"/>
      <c r="E396" s="28"/>
      <c r="F396" s="89"/>
    </row>
    <row r="397" spans="1:14" ht="14.25" thickBot="1">
      <c r="A397" s="26" t="s">
        <v>747</v>
      </c>
      <c r="B397" s="27"/>
      <c r="C397" s="29"/>
      <c r="D397" s="29"/>
      <c r="E397" s="29" t="e">
        <f>SUM(E19,E21:E393,E395)</f>
        <v>#REF!</v>
      </c>
      <c r="F397" s="90"/>
    </row>
    <row r="398" spans="1:14" ht="14.25" thickBot="1"/>
    <row r="399" spans="1:14">
      <c r="A399" s="73" t="s">
        <v>14</v>
      </c>
      <c r="B399" s="835"/>
      <c r="C399" s="836"/>
      <c r="D399" s="836"/>
      <c r="E399" s="836"/>
      <c r="F399" s="837"/>
    </row>
    <row r="400" spans="1:14">
      <c r="A400" s="42"/>
      <c r="B400" s="838"/>
      <c r="C400" s="839"/>
      <c r="D400" s="839"/>
      <c r="E400" s="839"/>
      <c r="F400" s="840"/>
    </row>
    <row r="401" spans="1:8">
      <c r="A401" s="42"/>
      <c r="B401" s="838"/>
      <c r="C401" s="839"/>
      <c r="D401" s="839"/>
      <c r="E401" s="839"/>
      <c r="F401" s="840"/>
    </row>
    <row r="402" spans="1:8" ht="14.25" thickBot="1">
      <c r="A402" s="44"/>
      <c r="B402" s="841"/>
      <c r="C402" s="842"/>
      <c r="D402" s="842"/>
      <c r="E402" s="842"/>
      <c r="F402" s="843"/>
    </row>
    <row r="403" spans="1:8">
      <c r="E403" s="56" t="s">
        <v>254</v>
      </c>
      <c r="F403" s="834" t="str">
        <f>F1</f>
        <v>2025-350000-</v>
      </c>
      <c r="G403" s="834"/>
      <c r="H403" s="7"/>
    </row>
    <row r="404" spans="1:8">
      <c r="B404" s="75"/>
      <c r="E404" s="56"/>
      <c r="F404" s="7"/>
    </row>
    <row r="405" spans="1:8">
      <c r="A405" s="39" t="s">
        <v>748</v>
      </c>
      <c r="B405" s="21"/>
      <c r="C405" s="21" t="s">
        <v>367</v>
      </c>
      <c r="D405" s="74" t="s">
        <v>749</v>
      </c>
      <c r="E405" s="74" t="s">
        <v>750</v>
      </c>
    </row>
    <row r="406" spans="1:8">
      <c r="A406" s="40" t="s">
        <v>751</v>
      </c>
      <c r="B406" s="21" t="s">
        <v>752</v>
      </c>
      <c r="C406" s="301" t="e">
        <f>B12</f>
        <v>#REF!</v>
      </c>
      <c r="D406" s="91"/>
      <c r="E406" s="28">
        <f>IF(D406&lt;=22000,D406,22000)</f>
        <v>0</v>
      </c>
    </row>
    <row r="407" spans="1:8">
      <c r="A407" s="40"/>
      <c r="B407" s="21" t="s">
        <v>753</v>
      </c>
      <c r="C407" s="93"/>
      <c r="D407" s="91"/>
      <c r="E407" s="28">
        <f t="shared" ref="E407:E410" si="43">IF(D407&lt;=22000,D407,22000)</f>
        <v>0</v>
      </c>
    </row>
    <row r="408" spans="1:8">
      <c r="A408" s="40"/>
      <c r="B408" s="21" t="s">
        <v>754</v>
      </c>
      <c r="C408" s="93"/>
      <c r="D408" s="91"/>
      <c r="E408" s="28">
        <f t="shared" si="43"/>
        <v>0</v>
      </c>
    </row>
    <row r="409" spans="1:8">
      <c r="A409" s="40"/>
      <c r="B409" s="21" t="s">
        <v>755</v>
      </c>
      <c r="C409" s="93"/>
      <c r="D409" s="91"/>
      <c r="E409" s="28">
        <f t="shared" si="43"/>
        <v>0</v>
      </c>
    </row>
    <row r="410" spans="1:8">
      <c r="A410" s="40"/>
      <c r="B410" s="21" t="s">
        <v>756</v>
      </c>
      <c r="C410" s="93"/>
      <c r="D410" s="91"/>
      <c r="E410" s="28">
        <f t="shared" si="43"/>
        <v>0</v>
      </c>
    </row>
    <row r="411" spans="1:8" hidden="1">
      <c r="A411" s="40"/>
      <c r="B411" s="21" t="s">
        <v>757</v>
      </c>
      <c r="C411" s="93"/>
      <c r="D411" s="91"/>
      <c r="E411" s="28">
        <f t="shared" ref="E411:E474" si="44">IF(D411&lt;=22000,D411,22000)</f>
        <v>0</v>
      </c>
    </row>
    <row r="412" spans="1:8" hidden="1">
      <c r="A412" s="40"/>
      <c r="B412" s="21" t="s">
        <v>758</v>
      </c>
      <c r="C412" s="93"/>
      <c r="D412" s="91"/>
      <c r="E412" s="28">
        <f t="shared" si="44"/>
        <v>0</v>
      </c>
    </row>
    <row r="413" spans="1:8" hidden="1">
      <c r="A413" s="40"/>
      <c r="B413" s="21" t="s">
        <v>759</v>
      </c>
      <c r="C413" s="93"/>
      <c r="D413" s="91"/>
      <c r="E413" s="28">
        <f t="shared" si="44"/>
        <v>0</v>
      </c>
    </row>
    <row r="414" spans="1:8" hidden="1">
      <c r="A414" s="40"/>
      <c r="B414" s="21" t="s">
        <v>760</v>
      </c>
      <c r="C414" s="93"/>
      <c r="D414" s="91"/>
      <c r="E414" s="28">
        <f t="shared" si="44"/>
        <v>0</v>
      </c>
    </row>
    <row r="415" spans="1:8" hidden="1">
      <c r="A415" s="40"/>
      <c r="B415" s="21" t="s">
        <v>761</v>
      </c>
      <c r="C415" s="93"/>
      <c r="D415" s="91"/>
      <c r="E415" s="28">
        <f t="shared" si="44"/>
        <v>0</v>
      </c>
    </row>
    <row r="416" spans="1:8" hidden="1">
      <c r="A416" s="40"/>
      <c r="B416" s="21" t="s">
        <v>762</v>
      </c>
      <c r="C416" s="93"/>
      <c r="D416" s="91"/>
      <c r="E416" s="28">
        <f t="shared" si="44"/>
        <v>0</v>
      </c>
    </row>
    <row r="417" spans="1:5" hidden="1">
      <c r="A417" s="40"/>
      <c r="B417" s="21" t="s">
        <v>763</v>
      </c>
      <c r="C417" s="93"/>
      <c r="D417" s="91"/>
      <c r="E417" s="28">
        <f t="shared" si="44"/>
        <v>0</v>
      </c>
    </row>
    <row r="418" spans="1:5" hidden="1">
      <c r="A418" s="40"/>
      <c r="B418" s="21" t="s">
        <v>764</v>
      </c>
      <c r="C418" s="93"/>
      <c r="D418" s="91"/>
      <c r="E418" s="28">
        <f t="shared" si="44"/>
        <v>0</v>
      </c>
    </row>
    <row r="419" spans="1:5" hidden="1">
      <c r="A419" s="40"/>
      <c r="B419" s="21" t="s">
        <v>765</v>
      </c>
      <c r="C419" s="93"/>
      <c r="D419" s="91"/>
      <c r="E419" s="28">
        <f t="shared" si="44"/>
        <v>0</v>
      </c>
    </row>
    <row r="420" spans="1:5" hidden="1">
      <c r="A420" s="40"/>
      <c r="B420" s="21" t="s">
        <v>766</v>
      </c>
      <c r="C420" s="93"/>
      <c r="D420" s="91"/>
      <c r="E420" s="28">
        <f t="shared" si="44"/>
        <v>0</v>
      </c>
    </row>
    <row r="421" spans="1:5" hidden="1">
      <c r="A421" s="40"/>
      <c r="B421" s="21" t="s">
        <v>767</v>
      </c>
      <c r="C421" s="93"/>
      <c r="D421" s="91"/>
      <c r="E421" s="28">
        <f t="shared" si="44"/>
        <v>0</v>
      </c>
    </row>
    <row r="422" spans="1:5" hidden="1">
      <c r="A422" s="40"/>
      <c r="B422" s="21" t="s">
        <v>768</v>
      </c>
      <c r="C422" s="93"/>
      <c r="D422" s="91"/>
      <c r="E422" s="28">
        <f t="shared" si="44"/>
        <v>0</v>
      </c>
    </row>
    <row r="423" spans="1:5" hidden="1">
      <c r="A423" s="40"/>
      <c r="B423" s="21" t="s">
        <v>769</v>
      </c>
      <c r="C423" s="93"/>
      <c r="D423" s="91"/>
      <c r="E423" s="28">
        <f t="shared" si="44"/>
        <v>0</v>
      </c>
    </row>
    <row r="424" spans="1:5" hidden="1">
      <c r="A424" s="40"/>
      <c r="B424" s="21" t="s">
        <v>770</v>
      </c>
      <c r="C424" s="93"/>
      <c r="D424" s="91"/>
      <c r="E424" s="28">
        <f t="shared" si="44"/>
        <v>0</v>
      </c>
    </row>
    <row r="425" spans="1:5" hidden="1">
      <c r="A425" s="40"/>
      <c r="B425" s="21" t="s">
        <v>771</v>
      </c>
      <c r="C425" s="93"/>
      <c r="D425" s="91"/>
      <c r="E425" s="28">
        <f t="shared" si="44"/>
        <v>0</v>
      </c>
    </row>
    <row r="426" spans="1:5" hidden="1">
      <c r="A426" s="40"/>
      <c r="B426" s="21" t="s">
        <v>772</v>
      </c>
      <c r="C426" s="93"/>
      <c r="D426" s="91"/>
      <c r="E426" s="28">
        <f t="shared" si="44"/>
        <v>0</v>
      </c>
    </row>
    <row r="427" spans="1:5" hidden="1">
      <c r="A427" s="40"/>
      <c r="B427" s="21" t="s">
        <v>773</v>
      </c>
      <c r="C427" s="93"/>
      <c r="D427" s="91"/>
      <c r="E427" s="28">
        <f t="shared" si="44"/>
        <v>0</v>
      </c>
    </row>
    <row r="428" spans="1:5" hidden="1">
      <c r="A428" s="40"/>
      <c r="B428" s="21" t="s">
        <v>774</v>
      </c>
      <c r="C428" s="93"/>
      <c r="D428" s="91"/>
      <c r="E428" s="28">
        <f t="shared" si="44"/>
        <v>0</v>
      </c>
    </row>
    <row r="429" spans="1:5" hidden="1">
      <c r="A429" s="40"/>
      <c r="B429" s="21" t="s">
        <v>775</v>
      </c>
      <c r="C429" s="93"/>
      <c r="D429" s="91"/>
      <c r="E429" s="28">
        <f t="shared" si="44"/>
        <v>0</v>
      </c>
    </row>
    <row r="430" spans="1:5" hidden="1">
      <c r="A430" s="40"/>
      <c r="B430" s="21" t="s">
        <v>776</v>
      </c>
      <c r="C430" s="93"/>
      <c r="D430" s="91"/>
      <c r="E430" s="28">
        <f t="shared" si="44"/>
        <v>0</v>
      </c>
    </row>
    <row r="431" spans="1:5" hidden="1">
      <c r="A431" s="40"/>
      <c r="B431" s="21" t="s">
        <v>777</v>
      </c>
      <c r="C431" s="93"/>
      <c r="D431" s="91"/>
      <c r="E431" s="28">
        <f t="shared" si="44"/>
        <v>0</v>
      </c>
    </row>
    <row r="432" spans="1:5" hidden="1">
      <c r="A432" s="40"/>
      <c r="B432" s="21" t="s">
        <v>778</v>
      </c>
      <c r="C432" s="93"/>
      <c r="D432" s="91"/>
      <c r="E432" s="28">
        <f t="shared" si="44"/>
        <v>0</v>
      </c>
    </row>
    <row r="433" spans="1:5" hidden="1">
      <c r="A433" s="40"/>
      <c r="B433" s="21" t="s">
        <v>779</v>
      </c>
      <c r="C433" s="93"/>
      <c r="D433" s="91"/>
      <c r="E433" s="28">
        <f t="shared" si="44"/>
        <v>0</v>
      </c>
    </row>
    <row r="434" spans="1:5" hidden="1">
      <c r="A434" s="40"/>
      <c r="B434" s="21" t="s">
        <v>780</v>
      </c>
      <c r="C434" s="93"/>
      <c r="D434" s="91"/>
      <c r="E434" s="28">
        <f t="shared" si="44"/>
        <v>0</v>
      </c>
    </row>
    <row r="435" spans="1:5" hidden="1">
      <c r="A435" s="40"/>
      <c r="B435" s="21" t="s">
        <v>781</v>
      </c>
      <c r="C435" s="93"/>
      <c r="D435" s="91"/>
      <c r="E435" s="28">
        <f t="shared" si="44"/>
        <v>0</v>
      </c>
    </row>
    <row r="436" spans="1:5" hidden="1">
      <c r="A436" s="40"/>
      <c r="B436" s="21" t="s">
        <v>782</v>
      </c>
      <c r="C436" s="93"/>
      <c r="D436" s="91"/>
      <c r="E436" s="28">
        <f t="shared" si="44"/>
        <v>0</v>
      </c>
    </row>
    <row r="437" spans="1:5" hidden="1">
      <c r="A437" s="40"/>
      <c r="B437" s="21" t="s">
        <v>783</v>
      </c>
      <c r="C437" s="93"/>
      <c r="D437" s="91"/>
      <c r="E437" s="28">
        <f t="shared" si="44"/>
        <v>0</v>
      </c>
    </row>
    <row r="438" spans="1:5" hidden="1">
      <c r="A438" s="40"/>
      <c r="B438" s="21" t="s">
        <v>784</v>
      </c>
      <c r="C438" s="93"/>
      <c r="D438" s="91"/>
      <c r="E438" s="28">
        <f t="shared" si="44"/>
        <v>0</v>
      </c>
    </row>
    <row r="439" spans="1:5" hidden="1">
      <c r="A439" s="40"/>
      <c r="B439" s="21" t="s">
        <v>785</v>
      </c>
      <c r="C439" s="93"/>
      <c r="D439" s="91"/>
      <c r="E439" s="28">
        <f t="shared" si="44"/>
        <v>0</v>
      </c>
    </row>
    <row r="440" spans="1:5" hidden="1">
      <c r="A440" s="40"/>
      <c r="B440" s="21" t="s">
        <v>786</v>
      </c>
      <c r="C440" s="93"/>
      <c r="D440" s="91"/>
      <c r="E440" s="28">
        <f t="shared" si="44"/>
        <v>0</v>
      </c>
    </row>
    <row r="441" spans="1:5" hidden="1">
      <c r="A441" s="40"/>
      <c r="B441" s="21" t="s">
        <v>787</v>
      </c>
      <c r="C441" s="93"/>
      <c r="D441" s="91"/>
      <c r="E441" s="28">
        <f t="shared" si="44"/>
        <v>0</v>
      </c>
    </row>
    <row r="442" spans="1:5" hidden="1">
      <c r="A442" s="40"/>
      <c r="B442" s="21" t="s">
        <v>788</v>
      </c>
      <c r="C442" s="93"/>
      <c r="D442" s="91"/>
      <c r="E442" s="28">
        <f t="shared" si="44"/>
        <v>0</v>
      </c>
    </row>
    <row r="443" spans="1:5" hidden="1">
      <c r="A443" s="40"/>
      <c r="B443" s="21" t="s">
        <v>789</v>
      </c>
      <c r="C443" s="93"/>
      <c r="D443" s="91"/>
      <c r="E443" s="28">
        <f t="shared" si="44"/>
        <v>0</v>
      </c>
    </row>
    <row r="444" spans="1:5" hidden="1">
      <c r="A444" s="40"/>
      <c r="B444" s="21" t="s">
        <v>790</v>
      </c>
      <c r="C444" s="93"/>
      <c r="D444" s="91"/>
      <c r="E444" s="28">
        <f t="shared" si="44"/>
        <v>0</v>
      </c>
    </row>
    <row r="445" spans="1:5" hidden="1">
      <c r="A445" s="40"/>
      <c r="B445" s="21" t="s">
        <v>791</v>
      </c>
      <c r="C445" s="93"/>
      <c r="D445" s="91"/>
      <c r="E445" s="28">
        <f t="shared" si="44"/>
        <v>0</v>
      </c>
    </row>
    <row r="446" spans="1:5" hidden="1">
      <c r="A446" s="40"/>
      <c r="B446" s="21" t="s">
        <v>792</v>
      </c>
      <c r="C446" s="93"/>
      <c r="D446" s="91"/>
      <c r="E446" s="28">
        <f t="shared" si="44"/>
        <v>0</v>
      </c>
    </row>
    <row r="447" spans="1:5" hidden="1">
      <c r="A447" s="40"/>
      <c r="B447" s="21" t="s">
        <v>793</v>
      </c>
      <c r="C447" s="93"/>
      <c r="D447" s="91"/>
      <c r="E447" s="28">
        <f t="shared" si="44"/>
        <v>0</v>
      </c>
    </row>
    <row r="448" spans="1:5" hidden="1">
      <c r="A448" s="40"/>
      <c r="B448" s="21" t="s">
        <v>794</v>
      </c>
      <c r="C448" s="93"/>
      <c r="D448" s="91"/>
      <c r="E448" s="28">
        <f t="shared" si="44"/>
        <v>0</v>
      </c>
    </row>
    <row r="449" spans="1:5" hidden="1">
      <c r="A449" s="40"/>
      <c r="B449" s="21" t="s">
        <v>795</v>
      </c>
      <c r="C449" s="93"/>
      <c r="D449" s="91"/>
      <c r="E449" s="28">
        <f t="shared" si="44"/>
        <v>0</v>
      </c>
    </row>
    <row r="450" spans="1:5" hidden="1">
      <c r="A450" s="40"/>
      <c r="B450" s="21" t="s">
        <v>796</v>
      </c>
      <c r="C450" s="93"/>
      <c r="D450" s="91"/>
      <c r="E450" s="28">
        <f t="shared" si="44"/>
        <v>0</v>
      </c>
    </row>
    <row r="451" spans="1:5" hidden="1">
      <c r="A451" s="40"/>
      <c r="B451" s="21" t="s">
        <v>797</v>
      </c>
      <c r="C451" s="93"/>
      <c r="D451" s="91"/>
      <c r="E451" s="28">
        <f t="shared" si="44"/>
        <v>0</v>
      </c>
    </row>
    <row r="452" spans="1:5" hidden="1">
      <c r="A452" s="40"/>
      <c r="B452" s="21" t="s">
        <v>798</v>
      </c>
      <c r="C452" s="93"/>
      <c r="D452" s="91"/>
      <c r="E452" s="28">
        <f t="shared" si="44"/>
        <v>0</v>
      </c>
    </row>
    <row r="453" spans="1:5" hidden="1">
      <c r="A453" s="40"/>
      <c r="B453" s="21" t="s">
        <v>799</v>
      </c>
      <c r="C453" s="93"/>
      <c r="D453" s="91"/>
      <c r="E453" s="28">
        <f t="shared" si="44"/>
        <v>0</v>
      </c>
    </row>
    <row r="454" spans="1:5" hidden="1">
      <c r="A454" s="40"/>
      <c r="B454" s="21" t="s">
        <v>800</v>
      </c>
      <c r="C454" s="93"/>
      <c r="D454" s="91"/>
      <c r="E454" s="28">
        <f t="shared" si="44"/>
        <v>0</v>
      </c>
    </row>
    <row r="455" spans="1:5" hidden="1">
      <c r="A455" s="40"/>
      <c r="B455" s="21" t="s">
        <v>801</v>
      </c>
      <c r="C455" s="93"/>
      <c r="D455" s="91"/>
      <c r="E455" s="28">
        <f t="shared" si="44"/>
        <v>0</v>
      </c>
    </row>
    <row r="456" spans="1:5" hidden="1">
      <c r="A456" s="40"/>
      <c r="B456" s="21" t="s">
        <v>802</v>
      </c>
      <c r="C456" s="93"/>
      <c r="D456" s="91"/>
      <c r="E456" s="28">
        <f t="shared" si="44"/>
        <v>0</v>
      </c>
    </row>
    <row r="457" spans="1:5" hidden="1">
      <c r="A457" s="40"/>
      <c r="B457" s="21" t="s">
        <v>803</v>
      </c>
      <c r="C457" s="93"/>
      <c r="D457" s="91"/>
      <c r="E457" s="28">
        <f t="shared" si="44"/>
        <v>0</v>
      </c>
    </row>
    <row r="458" spans="1:5" hidden="1">
      <c r="A458" s="40"/>
      <c r="B458" s="21" t="s">
        <v>804</v>
      </c>
      <c r="C458" s="93"/>
      <c r="D458" s="91"/>
      <c r="E458" s="28">
        <f t="shared" si="44"/>
        <v>0</v>
      </c>
    </row>
    <row r="459" spans="1:5" hidden="1">
      <c r="A459" s="40"/>
      <c r="B459" s="21" t="s">
        <v>805</v>
      </c>
      <c r="C459" s="93"/>
      <c r="D459" s="91"/>
      <c r="E459" s="28">
        <f t="shared" si="44"/>
        <v>0</v>
      </c>
    </row>
    <row r="460" spans="1:5" hidden="1">
      <c r="A460" s="40"/>
      <c r="B460" s="21" t="s">
        <v>806</v>
      </c>
      <c r="C460" s="93"/>
      <c r="D460" s="91"/>
      <c r="E460" s="28">
        <f t="shared" si="44"/>
        <v>0</v>
      </c>
    </row>
    <row r="461" spans="1:5" hidden="1">
      <c r="A461" s="40"/>
      <c r="B461" s="21" t="s">
        <v>807</v>
      </c>
      <c r="C461" s="93"/>
      <c r="D461" s="91"/>
      <c r="E461" s="28">
        <f t="shared" si="44"/>
        <v>0</v>
      </c>
    </row>
    <row r="462" spans="1:5" hidden="1">
      <c r="A462" s="40"/>
      <c r="B462" s="21" t="s">
        <v>808</v>
      </c>
      <c r="C462" s="93"/>
      <c r="D462" s="91"/>
      <c r="E462" s="28">
        <f t="shared" si="44"/>
        <v>0</v>
      </c>
    </row>
    <row r="463" spans="1:5" hidden="1">
      <c r="A463" s="40"/>
      <c r="B463" s="21" t="s">
        <v>809</v>
      </c>
      <c r="C463" s="93"/>
      <c r="D463" s="91"/>
      <c r="E463" s="28">
        <f t="shared" si="44"/>
        <v>0</v>
      </c>
    </row>
    <row r="464" spans="1:5" hidden="1">
      <c r="A464" s="40"/>
      <c r="B464" s="21" t="s">
        <v>810</v>
      </c>
      <c r="C464" s="93"/>
      <c r="D464" s="91"/>
      <c r="E464" s="28">
        <f t="shared" si="44"/>
        <v>0</v>
      </c>
    </row>
    <row r="465" spans="1:5" hidden="1">
      <c r="A465" s="40"/>
      <c r="B465" s="21" t="s">
        <v>811</v>
      </c>
      <c r="C465" s="93"/>
      <c r="D465" s="91"/>
      <c r="E465" s="28">
        <f t="shared" si="44"/>
        <v>0</v>
      </c>
    </row>
    <row r="466" spans="1:5" hidden="1">
      <c r="A466" s="40"/>
      <c r="B466" s="21" t="s">
        <v>812</v>
      </c>
      <c r="C466" s="93"/>
      <c r="D466" s="91"/>
      <c r="E466" s="28">
        <f t="shared" si="44"/>
        <v>0</v>
      </c>
    </row>
    <row r="467" spans="1:5" hidden="1">
      <c r="A467" s="40"/>
      <c r="B467" s="21" t="s">
        <v>813</v>
      </c>
      <c r="C467" s="93"/>
      <c r="D467" s="91"/>
      <c r="E467" s="28">
        <f t="shared" si="44"/>
        <v>0</v>
      </c>
    </row>
    <row r="468" spans="1:5" hidden="1">
      <c r="A468" s="40"/>
      <c r="B468" s="21" t="s">
        <v>814</v>
      </c>
      <c r="C468" s="93"/>
      <c r="D468" s="91"/>
      <c r="E468" s="28">
        <f t="shared" si="44"/>
        <v>0</v>
      </c>
    </row>
    <row r="469" spans="1:5" hidden="1">
      <c r="A469" s="40"/>
      <c r="B469" s="21" t="s">
        <v>815</v>
      </c>
      <c r="C469" s="93"/>
      <c r="D469" s="91"/>
      <c r="E469" s="28">
        <f t="shared" si="44"/>
        <v>0</v>
      </c>
    </row>
    <row r="470" spans="1:5" hidden="1">
      <c r="A470" s="40"/>
      <c r="B470" s="21" t="s">
        <v>816</v>
      </c>
      <c r="C470" s="93"/>
      <c r="D470" s="91"/>
      <c r="E470" s="28">
        <f t="shared" si="44"/>
        <v>0</v>
      </c>
    </row>
    <row r="471" spans="1:5" hidden="1">
      <c r="A471" s="40"/>
      <c r="B471" s="21" t="s">
        <v>817</v>
      </c>
      <c r="C471" s="93"/>
      <c r="D471" s="91"/>
      <c r="E471" s="28">
        <f t="shared" si="44"/>
        <v>0</v>
      </c>
    </row>
    <row r="472" spans="1:5" hidden="1">
      <c r="A472" s="40"/>
      <c r="B472" s="21" t="s">
        <v>818</v>
      </c>
      <c r="C472" s="93"/>
      <c r="D472" s="91"/>
      <c r="E472" s="28">
        <f t="shared" si="44"/>
        <v>0</v>
      </c>
    </row>
    <row r="473" spans="1:5" hidden="1">
      <c r="A473" s="40"/>
      <c r="B473" s="21" t="s">
        <v>819</v>
      </c>
      <c r="C473" s="93"/>
      <c r="D473" s="91"/>
      <c r="E473" s="28">
        <f t="shared" si="44"/>
        <v>0</v>
      </c>
    </row>
    <row r="474" spans="1:5" hidden="1">
      <c r="A474" s="40"/>
      <c r="B474" s="21" t="s">
        <v>820</v>
      </c>
      <c r="C474" s="93"/>
      <c r="D474" s="91"/>
      <c r="E474" s="28">
        <f t="shared" si="44"/>
        <v>0</v>
      </c>
    </row>
    <row r="475" spans="1:5" hidden="1">
      <c r="A475" s="40"/>
      <c r="B475" s="21" t="s">
        <v>821</v>
      </c>
      <c r="C475" s="93"/>
      <c r="D475" s="91"/>
      <c r="E475" s="28">
        <f t="shared" ref="E475:E538" si="45">IF(D475&lt;=22000,D475,22000)</f>
        <v>0</v>
      </c>
    </row>
    <row r="476" spans="1:5" hidden="1">
      <c r="A476" s="40"/>
      <c r="B476" s="21" t="s">
        <v>822</v>
      </c>
      <c r="C476" s="93"/>
      <c r="D476" s="91"/>
      <c r="E476" s="28">
        <f t="shared" si="45"/>
        <v>0</v>
      </c>
    </row>
    <row r="477" spans="1:5" hidden="1">
      <c r="A477" s="40"/>
      <c r="B477" s="21" t="s">
        <v>823</v>
      </c>
      <c r="C477" s="93"/>
      <c r="D477" s="91"/>
      <c r="E477" s="28">
        <f t="shared" si="45"/>
        <v>0</v>
      </c>
    </row>
    <row r="478" spans="1:5" hidden="1">
      <c r="A478" s="40"/>
      <c r="B478" s="21" t="s">
        <v>824</v>
      </c>
      <c r="C478" s="93"/>
      <c r="D478" s="91"/>
      <c r="E478" s="28">
        <f t="shared" si="45"/>
        <v>0</v>
      </c>
    </row>
    <row r="479" spans="1:5" hidden="1">
      <c r="A479" s="40"/>
      <c r="B479" s="21" t="s">
        <v>825</v>
      </c>
      <c r="C479" s="93"/>
      <c r="D479" s="91"/>
      <c r="E479" s="28">
        <f t="shared" si="45"/>
        <v>0</v>
      </c>
    </row>
    <row r="480" spans="1:5" hidden="1">
      <c r="A480" s="40"/>
      <c r="B480" s="21" t="s">
        <v>826</v>
      </c>
      <c r="C480" s="93"/>
      <c r="D480" s="91"/>
      <c r="E480" s="28">
        <f t="shared" si="45"/>
        <v>0</v>
      </c>
    </row>
    <row r="481" spans="1:5" hidden="1">
      <c r="A481" s="40"/>
      <c r="B481" s="21" t="s">
        <v>827</v>
      </c>
      <c r="C481" s="93"/>
      <c r="D481" s="91"/>
      <c r="E481" s="28">
        <f t="shared" si="45"/>
        <v>0</v>
      </c>
    </row>
    <row r="482" spans="1:5" hidden="1">
      <c r="A482" s="40"/>
      <c r="B482" s="21" t="s">
        <v>828</v>
      </c>
      <c r="C482" s="93"/>
      <c r="D482" s="91"/>
      <c r="E482" s="28">
        <f t="shared" si="45"/>
        <v>0</v>
      </c>
    </row>
    <row r="483" spans="1:5" hidden="1">
      <c r="A483" s="40"/>
      <c r="B483" s="21" t="s">
        <v>829</v>
      </c>
      <c r="C483" s="93"/>
      <c r="D483" s="91"/>
      <c r="E483" s="28">
        <f t="shared" si="45"/>
        <v>0</v>
      </c>
    </row>
    <row r="484" spans="1:5" hidden="1">
      <c r="A484" s="40"/>
      <c r="B484" s="21" t="s">
        <v>830</v>
      </c>
      <c r="C484" s="93"/>
      <c r="D484" s="91"/>
      <c r="E484" s="28">
        <f t="shared" si="45"/>
        <v>0</v>
      </c>
    </row>
    <row r="485" spans="1:5" hidden="1">
      <c r="A485" s="40"/>
      <c r="B485" s="21" t="s">
        <v>831</v>
      </c>
      <c r="C485" s="93"/>
      <c r="D485" s="91"/>
      <c r="E485" s="28">
        <f t="shared" si="45"/>
        <v>0</v>
      </c>
    </row>
    <row r="486" spans="1:5" hidden="1">
      <c r="A486" s="40"/>
      <c r="B486" s="21" t="s">
        <v>832</v>
      </c>
      <c r="C486" s="93"/>
      <c r="D486" s="91"/>
      <c r="E486" s="28">
        <f t="shared" si="45"/>
        <v>0</v>
      </c>
    </row>
    <row r="487" spans="1:5" hidden="1">
      <c r="A487" s="40"/>
      <c r="B487" s="21" t="s">
        <v>833</v>
      </c>
      <c r="C487" s="93"/>
      <c r="D487" s="91"/>
      <c r="E487" s="28">
        <f t="shared" si="45"/>
        <v>0</v>
      </c>
    </row>
    <row r="488" spans="1:5" hidden="1">
      <c r="A488" s="40"/>
      <c r="B488" s="21" t="s">
        <v>834</v>
      </c>
      <c r="C488" s="93"/>
      <c r="D488" s="91"/>
      <c r="E488" s="28">
        <f t="shared" si="45"/>
        <v>0</v>
      </c>
    </row>
    <row r="489" spans="1:5" hidden="1">
      <c r="A489" s="40"/>
      <c r="B489" s="21" t="s">
        <v>835</v>
      </c>
      <c r="C489" s="93"/>
      <c r="D489" s="91"/>
      <c r="E489" s="28">
        <f t="shared" si="45"/>
        <v>0</v>
      </c>
    </row>
    <row r="490" spans="1:5" hidden="1">
      <c r="A490" s="40"/>
      <c r="B490" s="21" t="s">
        <v>836</v>
      </c>
      <c r="C490" s="93"/>
      <c r="D490" s="91"/>
      <c r="E490" s="28">
        <f t="shared" si="45"/>
        <v>0</v>
      </c>
    </row>
    <row r="491" spans="1:5" hidden="1">
      <c r="A491" s="40"/>
      <c r="B491" s="21" t="s">
        <v>837</v>
      </c>
      <c r="C491" s="93"/>
      <c r="D491" s="91"/>
      <c r="E491" s="28">
        <f t="shared" si="45"/>
        <v>0</v>
      </c>
    </row>
    <row r="492" spans="1:5" hidden="1">
      <c r="A492" s="40"/>
      <c r="B492" s="21" t="s">
        <v>838</v>
      </c>
      <c r="C492" s="93"/>
      <c r="D492" s="91"/>
      <c r="E492" s="28">
        <f t="shared" si="45"/>
        <v>0</v>
      </c>
    </row>
    <row r="493" spans="1:5" hidden="1">
      <c r="A493" s="40"/>
      <c r="B493" s="21" t="s">
        <v>839</v>
      </c>
      <c r="C493" s="93"/>
      <c r="D493" s="91"/>
      <c r="E493" s="28">
        <f t="shared" si="45"/>
        <v>0</v>
      </c>
    </row>
    <row r="494" spans="1:5" hidden="1">
      <c r="A494" s="40"/>
      <c r="B494" s="21" t="s">
        <v>840</v>
      </c>
      <c r="C494" s="93"/>
      <c r="D494" s="91"/>
      <c r="E494" s="28">
        <f t="shared" si="45"/>
        <v>0</v>
      </c>
    </row>
    <row r="495" spans="1:5" hidden="1">
      <c r="A495" s="40"/>
      <c r="B495" s="21" t="s">
        <v>841</v>
      </c>
      <c r="C495" s="93"/>
      <c r="D495" s="91"/>
      <c r="E495" s="28">
        <f t="shared" si="45"/>
        <v>0</v>
      </c>
    </row>
    <row r="496" spans="1:5" hidden="1">
      <c r="A496" s="40"/>
      <c r="B496" s="21" t="s">
        <v>842</v>
      </c>
      <c r="C496" s="93"/>
      <c r="D496" s="91"/>
      <c r="E496" s="28">
        <f t="shared" si="45"/>
        <v>0</v>
      </c>
    </row>
    <row r="497" spans="1:5" hidden="1">
      <c r="A497" s="40"/>
      <c r="B497" s="21" t="s">
        <v>843</v>
      </c>
      <c r="C497" s="93"/>
      <c r="D497" s="91"/>
      <c r="E497" s="28">
        <f t="shared" si="45"/>
        <v>0</v>
      </c>
    </row>
    <row r="498" spans="1:5" hidden="1">
      <c r="A498" s="40"/>
      <c r="B498" s="21" t="s">
        <v>844</v>
      </c>
      <c r="C498" s="93"/>
      <c r="D498" s="91"/>
      <c r="E498" s="28">
        <f t="shared" si="45"/>
        <v>0</v>
      </c>
    </row>
    <row r="499" spans="1:5" hidden="1">
      <c r="A499" s="40"/>
      <c r="B499" s="21" t="s">
        <v>845</v>
      </c>
      <c r="C499" s="93"/>
      <c r="D499" s="91"/>
      <c r="E499" s="28">
        <f t="shared" si="45"/>
        <v>0</v>
      </c>
    </row>
    <row r="500" spans="1:5" hidden="1">
      <c r="A500" s="40"/>
      <c r="B500" s="21" t="s">
        <v>846</v>
      </c>
      <c r="C500" s="93"/>
      <c r="D500" s="91"/>
      <c r="E500" s="28">
        <f t="shared" si="45"/>
        <v>0</v>
      </c>
    </row>
    <row r="501" spans="1:5" hidden="1">
      <c r="A501" s="40"/>
      <c r="B501" s="21" t="s">
        <v>847</v>
      </c>
      <c r="C501" s="93"/>
      <c r="D501" s="91"/>
      <c r="E501" s="28">
        <f t="shared" si="45"/>
        <v>0</v>
      </c>
    </row>
    <row r="502" spans="1:5" hidden="1">
      <c r="A502" s="40"/>
      <c r="B502" s="21" t="s">
        <v>848</v>
      </c>
      <c r="C502" s="93"/>
      <c r="D502" s="91"/>
      <c r="E502" s="28">
        <f t="shared" si="45"/>
        <v>0</v>
      </c>
    </row>
    <row r="503" spans="1:5" hidden="1">
      <c r="A503" s="40"/>
      <c r="B503" s="21" t="s">
        <v>849</v>
      </c>
      <c r="C503" s="93"/>
      <c r="D503" s="91"/>
      <c r="E503" s="28">
        <f t="shared" si="45"/>
        <v>0</v>
      </c>
    </row>
    <row r="504" spans="1:5" hidden="1">
      <c r="A504" s="40"/>
      <c r="B504" s="21" t="s">
        <v>850</v>
      </c>
      <c r="C504" s="93"/>
      <c r="D504" s="91"/>
      <c r="E504" s="28">
        <f t="shared" si="45"/>
        <v>0</v>
      </c>
    </row>
    <row r="505" spans="1:5" hidden="1">
      <c r="A505" s="40"/>
      <c r="B505" s="21" t="s">
        <v>851</v>
      </c>
      <c r="C505" s="93"/>
      <c r="D505" s="91"/>
      <c r="E505" s="28">
        <f t="shared" si="45"/>
        <v>0</v>
      </c>
    </row>
    <row r="506" spans="1:5" hidden="1">
      <c r="A506" s="40"/>
      <c r="B506" s="21" t="s">
        <v>852</v>
      </c>
      <c r="C506" s="93"/>
      <c r="D506" s="91"/>
      <c r="E506" s="28">
        <f t="shared" si="45"/>
        <v>0</v>
      </c>
    </row>
    <row r="507" spans="1:5" hidden="1">
      <c r="A507" s="40"/>
      <c r="B507" s="21" t="s">
        <v>853</v>
      </c>
      <c r="C507" s="93"/>
      <c r="D507" s="91"/>
      <c r="E507" s="28">
        <f t="shared" si="45"/>
        <v>0</v>
      </c>
    </row>
    <row r="508" spans="1:5" hidden="1">
      <c r="A508" s="40"/>
      <c r="B508" s="21" t="s">
        <v>854</v>
      </c>
      <c r="C508" s="93"/>
      <c r="D508" s="91"/>
      <c r="E508" s="28">
        <f t="shared" si="45"/>
        <v>0</v>
      </c>
    </row>
    <row r="509" spans="1:5" hidden="1">
      <c r="A509" s="40"/>
      <c r="B509" s="21" t="s">
        <v>855</v>
      </c>
      <c r="C509" s="93"/>
      <c r="D509" s="91"/>
      <c r="E509" s="28">
        <f t="shared" si="45"/>
        <v>0</v>
      </c>
    </row>
    <row r="510" spans="1:5" hidden="1">
      <c r="A510" s="40"/>
      <c r="B510" s="21" t="s">
        <v>856</v>
      </c>
      <c r="C510" s="93"/>
      <c r="D510" s="91"/>
      <c r="E510" s="28">
        <f t="shared" si="45"/>
        <v>0</v>
      </c>
    </row>
    <row r="511" spans="1:5" hidden="1">
      <c r="A511" s="40"/>
      <c r="B511" s="21" t="s">
        <v>857</v>
      </c>
      <c r="C511" s="93"/>
      <c r="D511" s="91"/>
      <c r="E511" s="28">
        <f t="shared" si="45"/>
        <v>0</v>
      </c>
    </row>
    <row r="512" spans="1:5" hidden="1">
      <c r="A512" s="40"/>
      <c r="B512" s="21" t="s">
        <v>858</v>
      </c>
      <c r="C512" s="93"/>
      <c r="D512" s="91"/>
      <c r="E512" s="28">
        <f t="shared" si="45"/>
        <v>0</v>
      </c>
    </row>
    <row r="513" spans="1:5" hidden="1">
      <c r="A513" s="40"/>
      <c r="B513" s="21" t="s">
        <v>859</v>
      </c>
      <c r="C513" s="93"/>
      <c r="D513" s="91"/>
      <c r="E513" s="28">
        <f t="shared" si="45"/>
        <v>0</v>
      </c>
    </row>
    <row r="514" spans="1:5" hidden="1">
      <c r="A514" s="40"/>
      <c r="B514" s="21" t="s">
        <v>860</v>
      </c>
      <c r="C514" s="93"/>
      <c r="D514" s="91"/>
      <c r="E514" s="28">
        <f t="shared" si="45"/>
        <v>0</v>
      </c>
    </row>
    <row r="515" spans="1:5" hidden="1">
      <c r="A515" s="40"/>
      <c r="B515" s="21" t="s">
        <v>861</v>
      </c>
      <c r="C515" s="93"/>
      <c r="D515" s="91"/>
      <c r="E515" s="28">
        <f t="shared" si="45"/>
        <v>0</v>
      </c>
    </row>
    <row r="516" spans="1:5" hidden="1">
      <c r="A516" s="40"/>
      <c r="B516" s="21" t="s">
        <v>862</v>
      </c>
      <c r="C516" s="93"/>
      <c r="D516" s="91"/>
      <c r="E516" s="28">
        <f t="shared" si="45"/>
        <v>0</v>
      </c>
    </row>
    <row r="517" spans="1:5" hidden="1">
      <c r="A517" s="40"/>
      <c r="B517" s="21" t="s">
        <v>863</v>
      </c>
      <c r="C517" s="93"/>
      <c r="D517" s="91"/>
      <c r="E517" s="28">
        <f t="shared" si="45"/>
        <v>0</v>
      </c>
    </row>
    <row r="518" spans="1:5" hidden="1">
      <c r="A518" s="40"/>
      <c r="B518" s="21" t="s">
        <v>864</v>
      </c>
      <c r="C518" s="93"/>
      <c r="D518" s="91"/>
      <c r="E518" s="28">
        <f t="shared" si="45"/>
        <v>0</v>
      </c>
    </row>
    <row r="519" spans="1:5" hidden="1">
      <c r="A519" s="40"/>
      <c r="B519" s="21" t="s">
        <v>865</v>
      </c>
      <c r="C519" s="93"/>
      <c r="D519" s="91"/>
      <c r="E519" s="28">
        <f t="shared" si="45"/>
        <v>0</v>
      </c>
    </row>
    <row r="520" spans="1:5" hidden="1">
      <c r="A520" s="40"/>
      <c r="B520" s="21" t="s">
        <v>866</v>
      </c>
      <c r="C520" s="93"/>
      <c r="D520" s="91"/>
      <c r="E520" s="28">
        <f t="shared" si="45"/>
        <v>0</v>
      </c>
    </row>
    <row r="521" spans="1:5" hidden="1">
      <c r="A521" s="40"/>
      <c r="B521" s="21" t="s">
        <v>867</v>
      </c>
      <c r="C521" s="93"/>
      <c r="D521" s="91"/>
      <c r="E521" s="28">
        <f t="shared" si="45"/>
        <v>0</v>
      </c>
    </row>
    <row r="522" spans="1:5" hidden="1">
      <c r="A522" s="40"/>
      <c r="B522" s="21" t="s">
        <v>868</v>
      </c>
      <c r="C522" s="93"/>
      <c r="D522" s="91"/>
      <c r="E522" s="28">
        <f t="shared" si="45"/>
        <v>0</v>
      </c>
    </row>
    <row r="523" spans="1:5" hidden="1">
      <c r="A523" s="40"/>
      <c r="B523" s="21" t="s">
        <v>869</v>
      </c>
      <c r="C523" s="93"/>
      <c r="D523" s="91"/>
      <c r="E523" s="28">
        <f t="shared" si="45"/>
        <v>0</v>
      </c>
    </row>
    <row r="524" spans="1:5" hidden="1">
      <c r="A524" s="40"/>
      <c r="B524" s="21" t="s">
        <v>870</v>
      </c>
      <c r="C524" s="93"/>
      <c r="D524" s="91"/>
      <c r="E524" s="28">
        <f t="shared" si="45"/>
        <v>0</v>
      </c>
    </row>
    <row r="525" spans="1:5" hidden="1">
      <c r="A525" s="40"/>
      <c r="B525" s="21" t="s">
        <v>871</v>
      </c>
      <c r="C525" s="93"/>
      <c r="D525" s="91"/>
      <c r="E525" s="28">
        <f t="shared" si="45"/>
        <v>0</v>
      </c>
    </row>
    <row r="526" spans="1:5" hidden="1">
      <c r="A526" s="40"/>
      <c r="B526" s="21" t="s">
        <v>872</v>
      </c>
      <c r="C526" s="93"/>
      <c r="D526" s="91"/>
      <c r="E526" s="28">
        <f t="shared" si="45"/>
        <v>0</v>
      </c>
    </row>
    <row r="527" spans="1:5" hidden="1">
      <c r="A527" s="40"/>
      <c r="B527" s="21" t="s">
        <v>873</v>
      </c>
      <c r="C527" s="93"/>
      <c r="D527" s="91"/>
      <c r="E527" s="28">
        <f t="shared" si="45"/>
        <v>0</v>
      </c>
    </row>
    <row r="528" spans="1:5" hidden="1">
      <c r="A528" s="40"/>
      <c r="B528" s="21" t="s">
        <v>874</v>
      </c>
      <c r="C528" s="93"/>
      <c r="D528" s="91"/>
      <c r="E528" s="28">
        <f t="shared" si="45"/>
        <v>0</v>
      </c>
    </row>
    <row r="529" spans="1:5" hidden="1">
      <c r="A529" s="40"/>
      <c r="B529" s="21" t="s">
        <v>875</v>
      </c>
      <c r="C529" s="93"/>
      <c r="D529" s="91"/>
      <c r="E529" s="28">
        <f t="shared" si="45"/>
        <v>0</v>
      </c>
    </row>
    <row r="530" spans="1:5" hidden="1">
      <c r="A530" s="40"/>
      <c r="B530" s="21" t="s">
        <v>876</v>
      </c>
      <c r="C530" s="93"/>
      <c r="D530" s="91"/>
      <c r="E530" s="28">
        <f t="shared" si="45"/>
        <v>0</v>
      </c>
    </row>
    <row r="531" spans="1:5" hidden="1">
      <c r="A531" s="40"/>
      <c r="B531" s="21" t="s">
        <v>877</v>
      </c>
      <c r="C531" s="93"/>
      <c r="D531" s="91"/>
      <c r="E531" s="28">
        <f t="shared" si="45"/>
        <v>0</v>
      </c>
    </row>
    <row r="532" spans="1:5" hidden="1">
      <c r="A532" s="40"/>
      <c r="B532" s="21" t="s">
        <v>878</v>
      </c>
      <c r="C532" s="93"/>
      <c r="D532" s="91"/>
      <c r="E532" s="28">
        <f t="shared" si="45"/>
        <v>0</v>
      </c>
    </row>
    <row r="533" spans="1:5" hidden="1">
      <c r="A533" s="40"/>
      <c r="B533" s="21" t="s">
        <v>879</v>
      </c>
      <c r="C533" s="93"/>
      <c r="D533" s="91"/>
      <c r="E533" s="28">
        <f t="shared" si="45"/>
        <v>0</v>
      </c>
    </row>
    <row r="534" spans="1:5" hidden="1">
      <c r="A534" s="40"/>
      <c r="B534" s="21" t="s">
        <v>880</v>
      </c>
      <c r="C534" s="93"/>
      <c r="D534" s="91"/>
      <c r="E534" s="28">
        <f t="shared" si="45"/>
        <v>0</v>
      </c>
    </row>
    <row r="535" spans="1:5" hidden="1">
      <c r="A535" s="40"/>
      <c r="B535" s="21" t="s">
        <v>881</v>
      </c>
      <c r="C535" s="93"/>
      <c r="D535" s="91"/>
      <c r="E535" s="28">
        <f t="shared" si="45"/>
        <v>0</v>
      </c>
    </row>
    <row r="536" spans="1:5" hidden="1">
      <c r="A536" s="40"/>
      <c r="B536" s="21" t="s">
        <v>882</v>
      </c>
      <c r="C536" s="93"/>
      <c r="D536" s="91"/>
      <c r="E536" s="28">
        <f t="shared" si="45"/>
        <v>0</v>
      </c>
    </row>
    <row r="537" spans="1:5" hidden="1">
      <c r="A537" s="40"/>
      <c r="B537" s="21" t="s">
        <v>883</v>
      </c>
      <c r="C537" s="93"/>
      <c r="D537" s="91"/>
      <c r="E537" s="28">
        <f t="shared" si="45"/>
        <v>0</v>
      </c>
    </row>
    <row r="538" spans="1:5" hidden="1">
      <c r="A538" s="40"/>
      <c r="B538" s="21" t="s">
        <v>884</v>
      </c>
      <c r="C538" s="93"/>
      <c r="D538" s="91"/>
      <c r="E538" s="28">
        <f t="shared" si="45"/>
        <v>0</v>
      </c>
    </row>
    <row r="539" spans="1:5" hidden="1">
      <c r="A539" s="40"/>
      <c r="B539" s="21" t="s">
        <v>885</v>
      </c>
      <c r="C539" s="93"/>
      <c r="D539" s="91"/>
      <c r="E539" s="28">
        <f t="shared" ref="E539:E602" si="46">IF(D539&lt;=22000,D539,22000)</f>
        <v>0</v>
      </c>
    </row>
    <row r="540" spans="1:5" hidden="1">
      <c r="A540" s="40"/>
      <c r="B540" s="21" t="s">
        <v>886</v>
      </c>
      <c r="C540" s="93"/>
      <c r="D540" s="91"/>
      <c r="E540" s="28">
        <f t="shared" si="46"/>
        <v>0</v>
      </c>
    </row>
    <row r="541" spans="1:5" hidden="1">
      <c r="A541" s="40"/>
      <c r="B541" s="21" t="s">
        <v>887</v>
      </c>
      <c r="C541" s="93"/>
      <c r="D541" s="91"/>
      <c r="E541" s="28">
        <f t="shared" si="46"/>
        <v>0</v>
      </c>
    </row>
    <row r="542" spans="1:5" hidden="1">
      <c r="A542" s="40"/>
      <c r="B542" s="21" t="s">
        <v>888</v>
      </c>
      <c r="C542" s="93"/>
      <c r="D542" s="91"/>
      <c r="E542" s="28">
        <f t="shared" si="46"/>
        <v>0</v>
      </c>
    </row>
    <row r="543" spans="1:5" hidden="1">
      <c r="A543" s="40"/>
      <c r="B543" s="21" t="s">
        <v>889</v>
      </c>
      <c r="C543" s="93"/>
      <c r="D543" s="91"/>
      <c r="E543" s="28">
        <f t="shared" si="46"/>
        <v>0</v>
      </c>
    </row>
    <row r="544" spans="1:5" hidden="1">
      <c r="A544" s="40"/>
      <c r="B544" s="21" t="s">
        <v>890</v>
      </c>
      <c r="C544" s="93"/>
      <c r="D544" s="91"/>
      <c r="E544" s="28">
        <f t="shared" si="46"/>
        <v>0</v>
      </c>
    </row>
    <row r="545" spans="1:5" hidden="1">
      <c r="A545" s="40"/>
      <c r="B545" s="21" t="s">
        <v>891</v>
      </c>
      <c r="C545" s="93"/>
      <c r="D545" s="91"/>
      <c r="E545" s="28">
        <f t="shared" si="46"/>
        <v>0</v>
      </c>
    </row>
    <row r="546" spans="1:5" hidden="1">
      <c r="A546" s="40"/>
      <c r="B546" s="21" t="s">
        <v>892</v>
      </c>
      <c r="C546" s="93"/>
      <c r="D546" s="91"/>
      <c r="E546" s="28">
        <f t="shared" si="46"/>
        <v>0</v>
      </c>
    </row>
    <row r="547" spans="1:5" hidden="1">
      <c r="A547" s="40"/>
      <c r="B547" s="21" t="s">
        <v>893</v>
      </c>
      <c r="C547" s="93"/>
      <c r="D547" s="91"/>
      <c r="E547" s="28">
        <f t="shared" si="46"/>
        <v>0</v>
      </c>
    </row>
    <row r="548" spans="1:5" hidden="1">
      <c r="A548" s="40"/>
      <c r="B548" s="21" t="s">
        <v>894</v>
      </c>
      <c r="C548" s="93"/>
      <c r="D548" s="91"/>
      <c r="E548" s="28">
        <f t="shared" si="46"/>
        <v>0</v>
      </c>
    </row>
    <row r="549" spans="1:5" hidden="1">
      <c r="A549" s="40"/>
      <c r="B549" s="21" t="s">
        <v>895</v>
      </c>
      <c r="C549" s="93"/>
      <c r="D549" s="91"/>
      <c r="E549" s="28">
        <f t="shared" si="46"/>
        <v>0</v>
      </c>
    </row>
    <row r="550" spans="1:5" hidden="1">
      <c r="A550" s="40"/>
      <c r="B550" s="21" t="s">
        <v>896</v>
      </c>
      <c r="C550" s="93"/>
      <c r="D550" s="91"/>
      <c r="E550" s="28">
        <f t="shared" si="46"/>
        <v>0</v>
      </c>
    </row>
    <row r="551" spans="1:5" hidden="1">
      <c r="A551" s="40"/>
      <c r="B551" s="21" t="s">
        <v>897</v>
      </c>
      <c r="C551" s="93"/>
      <c r="D551" s="91"/>
      <c r="E551" s="28">
        <f t="shared" si="46"/>
        <v>0</v>
      </c>
    </row>
    <row r="552" spans="1:5" hidden="1">
      <c r="A552" s="40"/>
      <c r="B552" s="21" t="s">
        <v>898</v>
      </c>
      <c r="C552" s="93"/>
      <c r="D552" s="91"/>
      <c r="E552" s="28">
        <f t="shared" si="46"/>
        <v>0</v>
      </c>
    </row>
    <row r="553" spans="1:5" hidden="1">
      <c r="A553" s="40"/>
      <c r="B553" s="21" t="s">
        <v>899</v>
      </c>
      <c r="C553" s="93"/>
      <c r="D553" s="91"/>
      <c r="E553" s="28">
        <f t="shared" si="46"/>
        <v>0</v>
      </c>
    </row>
    <row r="554" spans="1:5" hidden="1">
      <c r="A554" s="40"/>
      <c r="B554" s="21" t="s">
        <v>900</v>
      </c>
      <c r="C554" s="93"/>
      <c r="D554" s="91"/>
      <c r="E554" s="28">
        <f t="shared" si="46"/>
        <v>0</v>
      </c>
    </row>
    <row r="555" spans="1:5" hidden="1">
      <c r="A555" s="40"/>
      <c r="B555" s="21" t="s">
        <v>901</v>
      </c>
      <c r="C555" s="93"/>
      <c r="D555" s="91"/>
      <c r="E555" s="28">
        <f t="shared" si="46"/>
        <v>0</v>
      </c>
    </row>
    <row r="556" spans="1:5" hidden="1">
      <c r="A556" s="40"/>
      <c r="B556" s="21" t="s">
        <v>902</v>
      </c>
      <c r="C556" s="93"/>
      <c r="D556" s="91"/>
      <c r="E556" s="28">
        <f t="shared" si="46"/>
        <v>0</v>
      </c>
    </row>
    <row r="557" spans="1:5" hidden="1">
      <c r="A557" s="40"/>
      <c r="B557" s="21" t="s">
        <v>903</v>
      </c>
      <c r="C557" s="93"/>
      <c r="D557" s="91"/>
      <c r="E557" s="28">
        <f t="shared" si="46"/>
        <v>0</v>
      </c>
    </row>
    <row r="558" spans="1:5" hidden="1">
      <c r="A558" s="40"/>
      <c r="B558" s="21" t="s">
        <v>904</v>
      </c>
      <c r="C558" s="93"/>
      <c r="D558" s="91"/>
      <c r="E558" s="28">
        <f t="shared" si="46"/>
        <v>0</v>
      </c>
    </row>
    <row r="559" spans="1:5" hidden="1">
      <c r="A559" s="40"/>
      <c r="B559" s="21" t="s">
        <v>905</v>
      </c>
      <c r="C559" s="93"/>
      <c r="D559" s="91"/>
      <c r="E559" s="28">
        <f t="shared" si="46"/>
        <v>0</v>
      </c>
    </row>
    <row r="560" spans="1:5" hidden="1">
      <c r="A560" s="40"/>
      <c r="B560" s="21" t="s">
        <v>906</v>
      </c>
      <c r="C560" s="93"/>
      <c r="D560" s="91"/>
      <c r="E560" s="28">
        <f t="shared" si="46"/>
        <v>0</v>
      </c>
    </row>
    <row r="561" spans="1:5" hidden="1">
      <c r="A561" s="40"/>
      <c r="B561" s="21" t="s">
        <v>907</v>
      </c>
      <c r="C561" s="93"/>
      <c r="D561" s="91"/>
      <c r="E561" s="28">
        <f t="shared" si="46"/>
        <v>0</v>
      </c>
    </row>
    <row r="562" spans="1:5" hidden="1">
      <c r="A562" s="40"/>
      <c r="B562" s="21" t="s">
        <v>908</v>
      </c>
      <c r="C562" s="93"/>
      <c r="D562" s="91"/>
      <c r="E562" s="28">
        <f t="shared" si="46"/>
        <v>0</v>
      </c>
    </row>
    <row r="563" spans="1:5" hidden="1">
      <c r="A563" s="40"/>
      <c r="B563" s="21" t="s">
        <v>909</v>
      </c>
      <c r="C563" s="93"/>
      <c r="D563" s="91"/>
      <c r="E563" s="28">
        <f t="shared" si="46"/>
        <v>0</v>
      </c>
    </row>
    <row r="564" spans="1:5" hidden="1">
      <c r="A564" s="40"/>
      <c r="B564" s="21" t="s">
        <v>910</v>
      </c>
      <c r="C564" s="93"/>
      <c r="D564" s="91"/>
      <c r="E564" s="28">
        <f t="shared" si="46"/>
        <v>0</v>
      </c>
    </row>
    <row r="565" spans="1:5" hidden="1">
      <c r="A565" s="40"/>
      <c r="B565" s="21" t="s">
        <v>911</v>
      </c>
      <c r="C565" s="93"/>
      <c r="D565" s="91"/>
      <c r="E565" s="28">
        <f t="shared" si="46"/>
        <v>0</v>
      </c>
    </row>
    <row r="566" spans="1:5" hidden="1">
      <c r="A566" s="40"/>
      <c r="B566" s="21" t="s">
        <v>912</v>
      </c>
      <c r="C566" s="93"/>
      <c r="D566" s="91"/>
      <c r="E566" s="28">
        <f t="shared" si="46"/>
        <v>0</v>
      </c>
    </row>
    <row r="567" spans="1:5" hidden="1">
      <c r="A567" s="40"/>
      <c r="B567" s="21" t="s">
        <v>913</v>
      </c>
      <c r="C567" s="93"/>
      <c r="D567" s="91"/>
      <c r="E567" s="28">
        <f t="shared" si="46"/>
        <v>0</v>
      </c>
    </row>
    <row r="568" spans="1:5" hidden="1">
      <c r="A568" s="40"/>
      <c r="B568" s="21" t="s">
        <v>914</v>
      </c>
      <c r="C568" s="93"/>
      <c r="D568" s="91"/>
      <c r="E568" s="28">
        <f t="shared" si="46"/>
        <v>0</v>
      </c>
    </row>
    <row r="569" spans="1:5" hidden="1">
      <c r="A569" s="40"/>
      <c r="B569" s="21" t="s">
        <v>915</v>
      </c>
      <c r="C569" s="93"/>
      <c r="D569" s="91"/>
      <c r="E569" s="28">
        <f t="shared" si="46"/>
        <v>0</v>
      </c>
    </row>
    <row r="570" spans="1:5" hidden="1">
      <c r="A570" s="40"/>
      <c r="B570" s="21" t="s">
        <v>916</v>
      </c>
      <c r="C570" s="93"/>
      <c r="D570" s="91"/>
      <c r="E570" s="28">
        <f t="shared" si="46"/>
        <v>0</v>
      </c>
    </row>
    <row r="571" spans="1:5" hidden="1">
      <c r="A571" s="40"/>
      <c r="B571" s="21" t="s">
        <v>917</v>
      </c>
      <c r="C571" s="93"/>
      <c r="D571" s="91"/>
      <c r="E571" s="28">
        <f t="shared" si="46"/>
        <v>0</v>
      </c>
    </row>
    <row r="572" spans="1:5" hidden="1">
      <c r="A572" s="40"/>
      <c r="B572" s="21" t="s">
        <v>918</v>
      </c>
      <c r="C572" s="93"/>
      <c r="D572" s="91"/>
      <c r="E572" s="28">
        <f t="shared" si="46"/>
        <v>0</v>
      </c>
    </row>
    <row r="573" spans="1:5" hidden="1">
      <c r="A573" s="40"/>
      <c r="B573" s="21" t="s">
        <v>919</v>
      </c>
      <c r="C573" s="93"/>
      <c r="D573" s="91"/>
      <c r="E573" s="28">
        <f t="shared" si="46"/>
        <v>0</v>
      </c>
    </row>
    <row r="574" spans="1:5" hidden="1">
      <c r="A574" s="40"/>
      <c r="B574" s="21" t="s">
        <v>920</v>
      </c>
      <c r="C574" s="93"/>
      <c r="D574" s="91"/>
      <c r="E574" s="28">
        <f t="shared" si="46"/>
        <v>0</v>
      </c>
    </row>
    <row r="575" spans="1:5" hidden="1">
      <c r="A575" s="40"/>
      <c r="B575" s="21" t="s">
        <v>921</v>
      </c>
      <c r="C575" s="93"/>
      <c r="D575" s="91"/>
      <c r="E575" s="28">
        <f t="shared" si="46"/>
        <v>0</v>
      </c>
    </row>
    <row r="576" spans="1:5" hidden="1">
      <c r="A576" s="40"/>
      <c r="B576" s="21" t="s">
        <v>922</v>
      </c>
      <c r="C576" s="93"/>
      <c r="D576" s="91"/>
      <c r="E576" s="28">
        <f t="shared" si="46"/>
        <v>0</v>
      </c>
    </row>
    <row r="577" spans="1:5" hidden="1">
      <c r="A577" s="40"/>
      <c r="B577" s="21" t="s">
        <v>923</v>
      </c>
      <c r="C577" s="93"/>
      <c r="D577" s="91"/>
      <c r="E577" s="28">
        <f t="shared" si="46"/>
        <v>0</v>
      </c>
    </row>
    <row r="578" spans="1:5" hidden="1">
      <c r="A578" s="40"/>
      <c r="B578" s="21" t="s">
        <v>924</v>
      </c>
      <c r="C578" s="93"/>
      <c r="D578" s="91"/>
      <c r="E578" s="28">
        <f t="shared" si="46"/>
        <v>0</v>
      </c>
    </row>
    <row r="579" spans="1:5" hidden="1">
      <c r="A579" s="40"/>
      <c r="B579" s="21" t="s">
        <v>925</v>
      </c>
      <c r="C579" s="93"/>
      <c r="D579" s="91"/>
      <c r="E579" s="28">
        <f t="shared" si="46"/>
        <v>0</v>
      </c>
    </row>
    <row r="580" spans="1:5" hidden="1">
      <c r="A580" s="40"/>
      <c r="B580" s="21" t="s">
        <v>926</v>
      </c>
      <c r="C580" s="93"/>
      <c r="D580" s="91"/>
      <c r="E580" s="28">
        <f t="shared" si="46"/>
        <v>0</v>
      </c>
    </row>
    <row r="581" spans="1:5" hidden="1">
      <c r="A581" s="40"/>
      <c r="B581" s="21" t="s">
        <v>927</v>
      </c>
      <c r="C581" s="93"/>
      <c r="D581" s="91"/>
      <c r="E581" s="28">
        <f t="shared" si="46"/>
        <v>0</v>
      </c>
    </row>
    <row r="582" spans="1:5" hidden="1">
      <c r="A582" s="40"/>
      <c r="B582" s="21" t="s">
        <v>928</v>
      </c>
      <c r="C582" s="93"/>
      <c r="D582" s="91"/>
      <c r="E582" s="28">
        <f t="shared" si="46"/>
        <v>0</v>
      </c>
    </row>
    <row r="583" spans="1:5" hidden="1">
      <c r="A583" s="40"/>
      <c r="B583" s="21" t="s">
        <v>929</v>
      </c>
      <c r="C583" s="93"/>
      <c r="D583" s="91"/>
      <c r="E583" s="28">
        <f t="shared" si="46"/>
        <v>0</v>
      </c>
    </row>
    <row r="584" spans="1:5" hidden="1">
      <c r="A584" s="40"/>
      <c r="B584" s="21" t="s">
        <v>930</v>
      </c>
      <c r="C584" s="93"/>
      <c r="D584" s="91"/>
      <c r="E584" s="28">
        <f t="shared" si="46"/>
        <v>0</v>
      </c>
    </row>
    <row r="585" spans="1:5" hidden="1">
      <c r="A585" s="40"/>
      <c r="B585" s="21" t="s">
        <v>931</v>
      </c>
      <c r="C585" s="93"/>
      <c r="D585" s="91"/>
      <c r="E585" s="28">
        <f t="shared" si="46"/>
        <v>0</v>
      </c>
    </row>
    <row r="586" spans="1:5" hidden="1">
      <c r="A586" s="40"/>
      <c r="B586" s="21" t="s">
        <v>932</v>
      </c>
      <c r="C586" s="93"/>
      <c r="D586" s="91"/>
      <c r="E586" s="28">
        <f t="shared" si="46"/>
        <v>0</v>
      </c>
    </row>
    <row r="587" spans="1:5" hidden="1">
      <c r="A587" s="40"/>
      <c r="B587" s="21" t="s">
        <v>933</v>
      </c>
      <c r="C587" s="93"/>
      <c r="D587" s="91"/>
      <c r="E587" s="28">
        <f t="shared" si="46"/>
        <v>0</v>
      </c>
    </row>
    <row r="588" spans="1:5" hidden="1">
      <c r="A588" s="40"/>
      <c r="B588" s="21" t="s">
        <v>934</v>
      </c>
      <c r="C588" s="93"/>
      <c r="D588" s="91"/>
      <c r="E588" s="28">
        <f t="shared" si="46"/>
        <v>0</v>
      </c>
    </row>
    <row r="589" spans="1:5" hidden="1">
      <c r="A589" s="40"/>
      <c r="B589" s="21" t="s">
        <v>935</v>
      </c>
      <c r="C589" s="93"/>
      <c r="D589" s="91"/>
      <c r="E589" s="28">
        <f t="shared" si="46"/>
        <v>0</v>
      </c>
    </row>
    <row r="590" spans="1:5" hidden="1">
      <c r="A590" s="40"/>
      <c r="B590" s="21" t="s">
        <v>936</v>
      </c>
      <c r="C590" s="93"/>
      <c r="D590" s="91"/>
      <c r="E590" s="28">
        <f t="shared" si="46"/>
        <v>0</v>
      </c>
    </row>
    <row r="591" spans="1:5" hidden="1">
      <c r="A591" s="40"/>
      <c r="B591" s="21" t="s">
        <v>937</v>
      </c>
      <c r="C591" s="93"/>
      <c r="D591" s="91"/>
      <c r="E591" s="28">
        <f t="shared" si="46"/>
        <v>0</v>
      </c>
    </row>
    <row r="592" spans="1:5" hidden="1">
      <c r="A592" s="40"/>
      <c r="B592" s="21" t="s">
        <v>938</v>
      </c>
      <c r="C592" s="93"/>
      <c r="D592" s="91"/>
      <c r="E592" s="28">
        <f t="shared" si="46"/>
        <v>0</v>
      </c>
    </row>
    <row r="593" spans="1:5" hidden="1">
      <c r="A593" s="40"/>
      <c r="B593" s="21" t="s">
        <v>939</v>
      </c>
      <c r="C593" s="93"/>
      <c r="D593" s="91"/>
      <c r="E593" s="28">
        <f t="shared" si="46"/>
        <v>0</v>
      </c>
    </row>
    <row r="594" spans="1:5" hidden="1">
      <c r="A594" s="40"/>
      <c r="B594" s="21" t="s">
        <v>940</v>
      </c>
      <c r="C594" s="93"/>
      <c r="D594" s="91"/>
      <c r="E594" s="28">
        <f t="shared" si="46"/>
        <v>0</v>
      </c>
    </row>
    <row r="595" spans="1:5" hidden="1">
      <c r="A595" s="40"/>
      <c r="B595" s="21" t="s">
        <v>941</v>
      </c>
      <c r="C595" s="93"/>
      <c r="D595" s="91"/>
      <c r="E595" s="28">
        <f t="shared" si="46"/>
        <v>0</v>
      </c>
    </row>
    <row r="596" spans="1:5" hidden="1">
      <c r="A596" s="40"/>
      <c r="B596" s="21" t="s">
        <v>942</v>
      </c>
      <c r="C596" s="93"/>
      <c r="D596" s="91"/>
      <c r="E596" s="28">
        <f t="shared" si="46"/>
        <v>0</v>
      </c>
    </row>
    <row r="597" spans="1:5" hidden="1">
      <c r="A597" s="40"/>
      <c r="B597" s="21" t="s">
        <v>943</v>
      </c>
      <c r="C597" s="93"/>
      <c r="D597" s="91"/>
      <c r="E597" s="28">
        <f t="shared" si="46"/>
        <v>0</v>
      </c>
    </row>
    <row r="598" spans="1:5" hidden="1">
      <c r="A598" s="40"/>
      <c r="B598" s="21" t="s">
        <v>944</v>
      </c>
      <c r="C598" s="93"/>
      <c r="D598" s="91"/>
      <c r="E598" s="28">
        <f t="shared" si="46"/>
        <v>0</v>
      </c>
    </row>
    <row r="599" spans="1:5" hidden="1">
      <c r="A599" s="40"/>
      <c r="B599" s="21" t="s">
        <v>945</v>
      </c>
      <c r="C599" s="93"/>
      <c r="D599" s="91"/>
      <c r="E599" s="28">
        <f t="shared" si="46"/>
        <v>0</v>
      </c>
    </row>
    <row r="600" spans="1:5" hidden="1">
      <c r="A600" s="40"/>
      <c r="B600" s="21" t="s">
        <v>946</v>
      </c>
      <c r="C600" s="93"/>
      <c r="D600" s="91"/>
      <c r="E600" s="28">
        <f t="shared" si="46"/>
        <v>0</v>
      </c>
    </row>
    <row r="601" spans="1:5" hidden="1">
      <c r="A601" s="40"/>
      <c r="B601" s="21" t="s">
        <v>947</v>
      </c>
      <c r="C601" s="93"/>
      <c r="D601" s="91"/>
      <c r="E601" s="28">
        <f t="shared" si="46"/>
        <v>0</v>
      </c>
    </row>
    <row r="602" spans="1:5" hidden="1">
      <c r="A602" s="40"/>
      <c r="B602" s="21" t="s">
        <v>948</v>
      </c>
      <c r="C602" s="93"/>
      <c r="D602" s="91"/>
      <c r="E602" s="28">
        <f t="shared" si="46"/>
        <v>0</v>
      </c>
    </row>
    <row r="603" spans="1:5" hidden="1">
      <c r="A603" s="40"/>
      <c r="B603" s="21" t="s">
        <v>949</v>
      </c>
      <c r="C603" s="93"/>
      <c r="D603" s="91"/>
      <c r="E603" s="28">
        <f t="shared" ref="E603:E666" si="47">IF(D603&lt;=22000,D603,22000)</f>
        <v>0</v>
      </c>
    </row>
    <row r="604" spans="1:5" hidden="1">
      <c r="A604" s="40"/>
      <c r="B604" s="21" t="s">
        <v>950</v>
      </c>
      <c r="C604" s="93"/>
      <c r="D604" s="91"/>
      <c r="E604" s="28">
        <f t="shared" si="47"/>
        <v>0</v>
      </c>
    </row>
    <row r="605" spans="1:5" hidden="1">
      <c r="A605" s="40"/>
      <c r="B605" s="21" t="s">
        <v>951</v>
      </c>
      <c r="C605" s="93"/>
      <c r="D605" s="91"/>
      <c r="E605" s="28">
        <f t="shared" si="47"/>
        <v>0</v>
      </c>
    </row>
    <row r="606" spans="1:5" hidden="1">
      <c r="A606" s="40"/>
      <c r="B606" s="21" t="s">
        <v>952</v>
      </c>
      <c r="C606" s="93"/>
      <c r="D606" s="91"/>
      <c r="E606" s="28">
        <f t="shared" si="47"/>
        <v>0</v>
      </c>
    </row>
    <row r="607" spans="1:5" hidden="1">
      <c r="A607" s="40"/>
      <c r="B607" s="21" t="s">
        <v>953</v>
      </c>
      <c r="C607" s="93"/>
      <c r="D607" s="91"/>
      <c r="E607" s="28">
        <f t="shared" si="47"/>
        <v>0</v>
      </c>
    </row>
    <row r="608" spans="1:5" hidden="1">
      <c r="A608" s="40"/>
      <c r="B608" s="21" t="s">
        <v>954</v>
      </c>
      <c r="C608" s="93"/>
      <c r="D608" s="91"/>
      <c r="E608" s="28">
        <f t="shared" si="47"/>
        <v>0</v>
      </c>
    </row>
    <row r="609" spans="1:5" hidden="1">
      <c r="A609" s="40"/>
      <c r="B609" s="21" t="s">
        <v>955</v>
      </c>
      <c r="C609" s="93"/>
      <c r="D609" s="91"/>
      <c r="E609" s="28">
        <f t="shared" si="47"/>
        <v>0</v>
      </c>
    </row>
    <row r="610" spans="1:5" hidden="1">
      <c r="A610" s="40"/>
      <c r="B610" s="21" t="s">
        <v>956</v>
      </c>
      <c r="C610" s="93"/>
      <c r="D610" s="91"/>
      <c r="E610" s="28">
        <f t="shared" si="47"/>
        <v>0</v>
      </c>
    </row>
    <row r="611" spans="1:5" hidden="1">
      <c r="A611" s="40"/>
      <c r="B611" s="21" t="s">
        <v>957</v>
      </c>
      <c r="C611" s="93"/>
      <c r="D611" s="91"/>
      <c r="E611" s="28">
        <f t="shared" si="47"/>
        <v>0</v>
      </c>
    </row>
    <row r="612" spans="1:5" hidden="1">
      <c r="A612" s="40"/>
      <c r="B612" s="21" t="s">
        <v>958</v>
      </c>
      <c r="C612" s="93"/>
      <c r="D612" s="91"/>
      <c r="E612" s="28">
        <f t="shared" si="47"/>
        <v>0</v>
      </c>
    </row>
    <row r="613" spans="1:5" hidden="1">
      <c r="A613" s="40"/>
      <c r="B613" s="21" t="s">
        <v>959</v>
      </c>
      <c r="C613" s="93"/>
      <c r="D613" s="91"/>
      <c r="E613" s="28">
        <f t="shared" si="47"/>
        <v>0</v>
      </c>
    </row>
    <row r="614" spans="1:5" hidden="1">
      <c r="A614" s="40"/>
      <c r="B614" s="21" t="s">
        <v>960</v>
      </c>
      <c r="C614" s="93"/>
      <c r="D614" s="91"/>
      <c r="E614" s="28">
        <f t="shared" si="47"/>
        <v>0</v>
      </c>
    </row>
    <row r="615" spans="1:5" hidden="1">
      <c r="A615" s="40"/>
      <c r="B615" s="21" t="s">
        <v>961</v>
      </c>
      <c r="C615" s="93"/>
      <c r="D615" s="91"/>
      <c r="E615" s="28">
        <f t="shared" si="47"/>
        <v>0</v>
      </c>
    </row>
    <row r="616" spans="1:5" hidden="1">
      <c r="A616" s="40"/>
      <c r="B616" s="21" t="s">
        <v>962</v>
      </c>
      <c r="C616" s="93"/>
      <c r="D616" s="91"/>
      <c r="E616" s="28">
        <f t="shared" si="47"/>
        <v>0</v>
      </c>
    </row>
    <row r="617" spans="1:5" hidden="1">
      <c r="A617" s="40"/>
      <c r="B617" s="21" t="s">
        <v>963</v>
      </c>
      <c r="C617" s="93"/>
      <c r="D617" s="91"/>
      <c r="E617" s="28">
        <f t="shared" si="47"/>
        <v>0</v>
      </c>
    </row>
    <row r="618" spans="1:5" hidden="1">
      <c r="A618" s="40"/>
      <c r="B618" s="21" t="s">
        <v>964</v>
      </c>
      <c r="C618" s="93"/>
      <c r="D618" s="91"/>
      <c r="E618" s="28">
        <f t="shared" si="47"/>
        <v>0</v>
      </c>
    </row>
    <row r="619" spans="1:5" hidden="1">
      <c r="A619" s="40"/>
      <c r="B619" s="21" t="s">
        <v>965</v>
      </c>
      <c r="C619" s="93"/>
      <c r="D619" s="91"/>
      <c r="E619" s="28">
        <f t="shared" si="47"/>
        <v>0</v>
      </c>
    </row>
    <row r="620" spans="1:5" hidden="1">
      <c r="A620" s="40"/>
      <c r="B620" s="21" t="s">
        <v>966</v>
      </c>
      <c r="C620" s="93"/>
      <c r="D620" s="91"/>
      <c r="E620" s="28">
        <f t="shared" si="47"/>
        <v>0</v>
      </c>
    </row>
    <row r="621" spans="1:5" hidden="1">
      <c r="A621" s="40"/>
      <c r="B621" s="21" t="s">
        <v>967</v>
      </c>
      <c r="C621" s="93"/>
      <c r="D621" s="91"/>
      <c r="E621" s="28">
        <f t="shared" si="47"/>
        <v>0</v>
      </c>
    </row>
    <row r="622" spans="1:5" hidden="1">
      <c r="A622" s="40"/>
      <c r="B622" s="21" t="s">
        <v>968</v>
      </c>
      <c r="C622" s="93"/>
      <c r="D622" s="91"/>
      <c r="E622" s="28">
        <f t="shared" si="47"/>
        <v>0</v>
      </c>
    </row>
    <row r="623" spans="1:5" hidden="1">
      <c r="A623" s="40"/>
      <c r="B623" s="21" t="s">
        <v>969</v>
      </c>
      <c r="C623" s="93"/>
      <c r="D623" s="91"/>
      <c r="E623" s="28">
        <f t="shared" si="47"/>
        <v>0</v>
      </c>
    </row>
    <row r="624" spans="1:5" hidden="1">
      <c r="A624" s="40"/>
      <c r="B624" s="21" t="s">
        <v>970</v>
      </c>
      <c r="C624" s="93"/>
      <c r="D624" s="91"/>
      <c r="E624" s="28">
        <f t="shared" si="47"/>
        <v>0</v>
      </c>
    </row>
    <row r="625" spans="1:5" hidden="1">
      <c r="A625" s="40"/>
      <c r="B625" s="21" t="s">
        <v>971</v>
      </c>
      <c r="C625" s="93"/>
      <c r="D625" s="91"/>
      <c r="E625" s="28">
        <f t="shared" si="47"/>
        <v>0</v>
      </c>
    </row>
    <row r="626" spans="1:5" hidden="1">
      <c r="A626" s="40"/>
      <c r="B626" s="21" t="s">
        <v>972</v>
      </c>
      <c r="C626" s="93"/>
      <c r="D626" s="91"/>
      <c r="E626" s="28">
        <f t="shared" si="47"/>
        <v>0</v>
      </c>
    </row>
    <row r="627" spans="1:5" hidden="1">
      <c r="A627" s="40"/>
      <c r="B627" s="21" t="s">
        <v>973</v>
      </c>
      <c r="C627" s="93"/>
      <c r="D627" s="91"/>
      <c r="E627" s="28">
        <f t="shared" si="47"/>
        <v>0</v>
      </c>
    </row>
    <row r="628" spans="1:5" hidden="1">
      <c r="A628" s="40"/>
      <c r="B628" s="21" t="s">
        <v>974</v>
      </c>
      <c r="C628" s="93"/>
      <c r="D628" s="91"/>
      <c r="E628" s="28">
        <f t="shared" si="47"/>
        <v>0</v>
      </c>
    </row>
    <row r="629" spans="1:5" hidden="1">
      <c r="A629" s="40"/>
      <c r="B629" s="21" t="s">
        <v>975</v>
      </c>
      <c r="C629" s="93"/>
      <c r="D629" s="91"/>
      <c r="E629" s="28">
        <f t="shared" si="47"/>
        <v>0</v>
      </c>
    </row>
    <row r="630" spans="1:5" hidden="1">
      <c r="A630" s="40"/>
      <c r="B630" s="21" t="s">
        <v>976</v>
      </c>
      <c r="C630" s="93"/>
      <c r="D630" s="91"/>
      <c r="E630" s="28">
        <f t="shared" si="47"/>
        <v>0</v>
      </c>
    </row>
    <row r="631" spans="1:5" hidden="1">
      <c r="A631" s="40"/>
      <c r="B631" s="21" t="s">
        <v>977</v>
      </c>
      <c r="C631" s="93"/>
      <c r="D631" s="91"/>
      <c r="E631" s="28">
        <f t="shared" si="47"/>
        <v>0</v>
      </c>
    </row>
    <row r="632" spans="1:5" hidden="1">
      <c r="A632" s="40"/>
      <c r="B632" s="21" t="s">
        <v>978</v>
      </c>
      <c r="C632" s="93"/>
      <c r="D632" s="91"/>
      <c r="E632" s="28">
        <f t="shared" si="47"/>
        <v>0</v>
      </c>
    </row>
    <row r="633" spans="1:5" hidden="1">
      <c r="A633" s="40"/>
      <c r="B633" s="21" t="s">
        <v>979</v>
      </c>
      <c r="C633" s="93"/>
      <c r="D633" s="91"/>
      <c r="E633" s="28">
        <f t="shared" si="47"/>
        <v>0</v>
      </c>
    </row>
    <row r="634" spans="1:5" hidden="1">
      <c r="A634" s="40"/>
      <c r="B634" s="21" t="s">
        <v>980</v>
      </c>
      <c r="C634" s="93"/>
      <c r="D634" s="91"/>
      <c r="E634" s="28">
        <f t="shared" si="47"/>
        <v>0</v>
      </c>
    </row>
    <row r="635" spans="1:5" hidden="1">
      <c r="A635" s="40"/>
      <c r="B635" s="21" t="s">
        <v>981</v>
      </c>
      <c r="C635" s="93"/>
      <c r="D635" s="91"/>
      <c r="E635" s="28">
        <f t="shared" si="47"/>
        <v>0</v>
      </c>
    </row>
    <row r="636" spans="1:5" hidden="1">
      <c r="A636" s="40"/>
      <c r="B636" s="21" t="s">
        <v>982</v>
      </c>
      <c r="C636" s="93"/>
      <c r="D636" s="91"/>
      <c r="E636" s="28">
        <f t="shared" si="47"/>
        <v>0</v>
      </c>
    </row>
    <row r="637" spans="1:5" hidden="1">
      <c r="A637" s="40"/>
      <c r="B637" s="21" t="s">
        <v>983</v>
      </c>
      <c r="C637" s="93"/>
      <c r="D637" s="91"/>
      <c r="E637" s="28">
        <f t="shared" si="47"/>
        <v>0</v>
      </c>
    </row>
    <row r="638" spans="1:5" hidden="1">
      <c r="A638" s="40"/>
      <c r="B638" s="21" t="s">
        <v>984</v>
      </c>
      <c r="C638" s="93"/>
      <c r="D638" s="91"/>
      <c r="E638" s="28">
        <f t="shared" si="47"/>
        <v>0</v>
      </c>
    </row>
    <row r="639" spans="1:5" hidden="1">
      <c r="A639" s="40"/>
      <c r="B639" s="21" t="s">
        <v>985</v>
      </c>
      <c r="C639" s="93"/>
      <c r="D639" s="91"/>
      <c r="E639" s="28">
        <f t="shared" si="47"/>
        <v>0</v>
      </c>
    </row>
    <row r="640" spans="1:5" hidden="1">
      <c r="A640" s="40"/>
      <c r="B640" s="21" t="s">
        <v>986</v>
      </c>
      <c r="C640" s="93"/>
      <c r="D640" s="91"/>
      <c r="E640" s="28">
        <f t="shared" si="47"/>
        <v>0</v>
      </c>
    </row>
    <row r="641" spans="1:5" hidden="1">
      <c r="A641" s="40"/>
      <c r="B641" s="21" t="s">
        <v>987</v>
      </c>
      <c r="C641" s="93"/>
      <c r="D641" s="91"/>
      <c r="E641" s="28">
        <f t="shared" si="47"/>
        <v>0</v>
      </c>
    </row>
    <row r="642" spans="1:5" hidden="1">
      <c r="A642" s="40"/>
      <c r="B642" s="21" t="s">
        <v>988</v>
      </c>
      <c r="C642" s="93"/>
      <c r="D642" s="91"/>
      <c r="E642" s="28">
        <f t="shared" si="47"/>
        <v>0</v>
      </c>
    </row>
    <row r="643" spans="1:5" hidden="1">
      <c r="A643" s="40"/>
      <c r="B643" s="21" t="s">
        <v>989</v>
      </c>
      <c r="C643" s="93"/>
      <c r="D643" s="91"/>
      <c r="E643" s="28">
        <f t="shared" si="47"/>
        <v>0</v>
      </c>
    </row>
    <row r="644" spans="1:5" hidden="1">
      <c r="A644" s="40"/>
      <c r="B644" s="21" t="s">
        <v>990</v>
      </c>
      <c r="C644" s="93"/>
      <c r="D644" s="91"/>
      <c r="E644" s="28">
        <f t="shared" si="47"/>
        <v>0</v>
      </c>
    </row>
    <row r="645" spans="1:5" hidden="1">
      <c r="A645" s="40"/>
      <c r="B645" s="21" t="s">
        <v>991</v>
      </c>
      <c r="C645" s="93"/>
      <c r="D645" s="91"/>
      <c r="E645" s="28">
        <f t="shared" si="47"/>
        <v>0</v>
      </c>
    </row>
    <row r="646" spans="1:5" hidden="1">
      <c r="A646" s="40"/>
      <c r="B646" s="21" t="s">
        <v>992</v>
      </c>
      <c r="C646" s="93"/>
      <c r="D646" s="91"/>
      <c r="E646" s="28">
        <f t="shared" si="47"/>
        <v>0</v>
      </c>
    </row>
    <row r="647" spans="1:5" hidden="1">
      <c r="A647" s="40"/>
      <c r="B647" s="21" t="s">
        <v>993</v>
      </c>
      <c r="C647" s="93"/>
      <c r="D647" s="91"/>
      <c r="E647" s="28">
        <f t="shared" si="47"/>
        <v>0</v>
      </c>
    </row>
    <row r="648" spans="1:5" hidden="1">
      <c r="A648" s="40"/>
      <c r="B648" s="21" t="s">
        <v>994</v>
      </c>
      <c r="C648" s="93"/>
      <c r="D648" s="91"/>
      <c r="E648" s="28">
        <f t="shared" si="47"/>
        <v>0</v>
      </c>
    </row>
    <row r="649" spans="1:5" hidden="1">
      <c r="A649" s="40"/>
      <c r="B649" s="21" t="s">
        <v>995</v>
      </c>
      <c r="C649" s="93"/>
      <c r="D649" s="91"/>
      <c r="E649" s="28">
        <f t="shared" si="47"/>
        <v>0</v>
      </c>
    </row>
    <row r="650" spans="1:5" hidden="1">
      <c r="A650" s="40"/>
      <c r="B650" s="21" t="s">
        <v>996</v>
      </c>
      <c r="C650" s="93"/>
      <c r="D650" s="91"/>
      <c r="E650" s="28">
        <f t="shared" si="47"/>
        <v>0</v>
      </c>
    </row>
    <row r="651" spans="1:5" hidden="1">
      <c r="A651" s="40"/>
      <c r="B651" s="21" t="s">
        <v>997</v>
      </c>
      <c r="C651" s="93"/>
      <c r="D651" s="91"/>
      <c r="E651" s="28">
        <f t="shared" si="47"/>
        <v>0</v>
      </c>
    </row>
    <row r="652" spans="1:5" hidden="1">
      <c r="A652" s="40"/>
      <c r="B652" s="21" t="s">
        <v>998</v>
      </c>
      <c r="C652" s="93"/>
      <c r="D652" s="91"/>
      <c r="E652" s="28">
        <f t="shared" si="47"/>
        <v>0</v>
      </c>
    </row>
    <row r="653" spans="1:5" hidden="1">
      <c r="A653" s="40"/>
      <c r="B653" s="21" t="s">
        <v>999</v>
      </c>
      <c r="C653" s="93"/>
      <c r="D653" s="91"/>
      <c r="E653" s="28">
        <f t="shared" si="47"/>
        <v>0</v>
      </c>
    </row>
    <row r="654" spans="1:5" hidden="1">
      <c r="A654" s="40"/>
      <c r="B654" s="21" t="s">
        <v>1000</v>
      </c>
      <c r="C654" s="93"/>
      <c r="D654" s="91"/>
      <c r="E654" s="28">
        <f t="shared" si="47"/>
        <v>0</v>
      </c>
    </row>
    <row r="655" spans="1:5" hidden="1">
      <c r="A655" s="40"/>
      <c r="B655" s="21" t="s">
        <v>1001</v>
      </c>
      <c r="C655" s="93"/>
      <c r="D655" s="91"/>
      <c r="E655" s="28">
        <f t="shared" si="47"/>
        <v>0</v>
      </c>
    </row>
    <row r="656" spans="1:5" hidden="1">
      <c r="A656" s="40"/>
      <c r="B656" s="21" t="s">
        <v>1002</v>
      </c>
      <c r="C656" s="93"/>
      <c r="D656" s="91"/>
      <c r="E656" s="28">
        <f t="shared" si="47"/>
        <v>0</v>
      </c>
    </row>
    <row r="657" spans="1:5" hidden="1">
      <c r="A657" s="40"/>
      <c r="B657" s="21" t="s">
        <v>1003</v>
      </c>
      <c r="C657" s="93"/>
      <c r="D657" s="91"/>
      <c r="E657" s="28">
        <f t="shared" si="47"/>
        <v>0</v>
      </c>
    </row>
    <row r="658" spans="1:5" hidden="1">
      <c r="A658" s="40"/>
      <c r="B658" s="21" t="s">
        <v>1004</v>
      </c>
      <c r="C658" s="93"/>
      <c r="D658" s="91"/>
      <c r="E658" s="28">
        <f t="shared" si="47"/>
        <v>0</v>
      </c>
    </row>
    <row r="659" spans="1:5" hidden="1">
      <c r="A659" s="40"/>
      <c r="B659" s="21" t="s">
        <v>1005</v>
      </c>
      <c r="C659" s="93"/>
      <c r="D659" s="91"/>
      <c r="E659" s="28">
        <f t="shared" si="47"/>
        <v>0</v>
      </c>
    </row>
    <row r="660" spans="1:5" hidden="1">
      <c r="A660" s="40"/>
      <c r="B660" s="21" t="s">
        <v>1006</v>
      </c>
      <c r="C660" s="93"/>
      <c r="D660" s="91"/>
      <c r="E660" s="28">
        <f t="shared" si="47"/>
        <v>0</v>
      </c>
    </row>
    <row r="661" spans="1:5" hidden="1">
      <c r="A661" s="40"/>
      <c r="B661" s="21" t="s">
        <v>1007</v>
      </c>
      <c r="C661" s="93"/>
      <c r="D661" s="91"/>
      <c r="E661" s="28">
        <f t="shared" si="47"/>
        <v>0</v>
      </c>
    </row>
    <row r="662" spans="1:5" hidden="1">
      <c r="A662" s="40"/>
      <c r="B662" s="21" t="s">
        <v>1008</v>
      </c>
      <c r="C662" s="93"/>
      <c r="D662" s="91"/>
      <c r="E662" s="28">
        <f t="shared" si="47"/>
        <v>0</v>
      </c>
    </row>
    <row r="663" spans="1:5" hidden="1">
      <c r="A663" s="40"/>
      <c r="B663" s="21" t="s">
        <v>1009</v>
      </c>
      <c r="C663" s="93"/>
      <c r="D663" s="91"/>
      <c r="E663" s="28">
        <f t="shared" si="47"/>
        <v>0</v>
      </c>
    </row>
    <row r="664" spans="1:5" hidden="1">
      <c r="A664" s="40"/>
      <c r="B664" s="21" t="s">
        <v>1010</v>
      </c>
      <c r="C664" s="93"/>
      <c r="D664" s="91"/>
      <c r="E664" s="28">
        <f t="shared" si="47"/>
        <v>0</v>
      </c>
    </row>
    <row r="665" spans="1:5" hidden="1">
      <c r="A665" s="40"/>
      <c r="B665" s="21" t="s">
        <v>1011</v>
      </c>
      <c r="C665" s="93"/>
      <c r="D665" s="91"/>
      <c r="E665" s="28">
        <f t="shared" si="47"/>
        <v>0</v>
      </c>
    </row>
    <row r="666" spans="1:5" hidden="1">
      <c r="A666" s="40"/>
      <c r="B666" s="21" t="s">
        <v>1012</v>
      </c>
      <c r="C666" s="93"/>
      <c r="D666" s="91"/>
      <c r="E666" s="28">
        <f t="shared" si="47"/>
        <v>0</v>
      </c>
    </row>
    <row r="667" spans="1:5" hidden="1">
      <c r="A667" s="40"/>
      <c r="B667" s="21" t="s">
        <v>1013</v>
      </c>
      <c r="C667" s="93"/>
      <c r="D667" s="91"/>
      <c r="E667" s="28">
        <f t="shared" ref="E667:E730" si="48">IF(D667&lt;=22000,D667,22000)</f>
        <v>0</v>
      </c>
    </row>
    <row r="668" spans="1:5" hidden="1">
      <c r="A668" s="40"/>
      <c r="B668" s="21" t="s">
        <v>1014</v>
      </c>
      <c r="C668" s="93"/>
      <c r="D668" s="91"/>
      <c r="E668" s="28">
        <f t="shared" si="48"/>
        <v>0</v>
      </c>
    </row>
    <row r="669" spans="1:5" hidden="1">
      <c r="A669" s="40"/>
      <c r="B669" s="21" t="s">
        <v>1015</v>
      </c>
      <c r="C669" s="93"/>
      <c r="D669" s="91"/>
      <c r="E669" s="28">
        <f t="shared" si="48"/>
        <v>0</v>
      </c>
    </row>
    <row r="670" spans="1:5" hidden="1">
      <c r="A670" s="40"/>
      <c r="B670" s="21" t="s">
        <v>1016</v>
      </c>
      <c r="C670" s="93"/>
      <c r="D670" s="91"/>
      <c r="E670" s="28">
        <f t="shared" si="48"/>
        <v>0</v>
      </c>
    </row>
    <row r="671" spans="1:5" hidden="1">
      <c r="A671" s="40"/>
      <c r="B671" s="21" t="s">
        <v>1017</v>
      </c>
      <c r="C671" s="93"/>
      <c r="D671" s="91"/>
      <c r="E671" s="28">
        <f t="shared" si="48"/>
        <v>0</v>
      </c>
    </row>
    <row r="672" spans="1:5" hidden="1">
      <c r="A672" s="40"/>
      <c r="B672" s="21" t="s">
        <v>1018</v>
      </c>
      <c r="C672" s="93"/>
      <c r="D672" s="91"/>
      <c r="E672" s="28">
        <f t="shared" si="48"/>
        <v>0</v>
      </c>
    </row>
    <row r="673" spans="1:5" hidden="1">
      <c r="A673" s="40"/>
      <c r="B673" s="21" t="s">
        <v>1019</v>
      </c>
      <c r="C673" s="93"/>
      <c r="D673" s="91"/>
      <c r="E673" s="28">
        <f t="shared" si="48"/>
        <v>0</v>
      </c>
    </row>
    <row r="674" spans="1:5" hidden="1">
      <c r="A674" s="40"/>
      <c r="B674" s="21" t="s">
        <v>1020</v>
      </c>
      <c r="C674" s="93"/>
      <c r="D674" s="91"/>
      <c r="E674" s="28">
        <f t="shared" si="48"/>
        <v>0</v>
      </c>
    </row>
    <row r="675" spans="1:5" hidden="1">
      <c r="A675" s="40"/>
      <c r="B675" s="21" t="s">
        <v>1021</v>
      </c>
      <c r="C675" s="93"/>
      <c r="D675" s="91"/>
      <c r="E675" s="28">
        <f t="shared" si="48"/>
        <v>0</v>
      </c>
    </row>
    <row r="676" spans="1:5" hidden="1">
      <c r="A676" s="40"/>
      <c r="B676" s="21" t="s">
        <v>1022</v>
      </c>
      <c r="C676" s="93"/>
      <c r="D676" s="91"/>
      <c r="E676" s="28">
        <f t="shared" si="48"/>
        <v>0</v>
      </c>
    </row>
    <row r="677" spans="1:5" hidden="1">
      <c r="A677" s="40"/>
      <c r="B677" s="21" t="s">
        <v>1023</v>
      </c>
      <c r="C677" s="93"/>
      <c r="D677" s="91"/>
      <c r="E677" s="28">
        <f t="shared" si="48"/>
        <v>0</v>
      </c>
    </row>
    <row r="678" spans="1:5" hidden="1">
      <c r="A678" s="40"/>
      <c r="B678" s="21" t="s">
        <v>1024</v>
      </c>
      <c r="C678" s="93"/>
      <c r="D678" s="91"/>
      <c r="E678" s="28">
        <f t="shared" si="48"/>
        <v>0</v>
      </c>
    </row>
    <row r="679" spans="1:5" hidden="1">
      <c r="A679" s="40"/>
      <c r="B679" s="21" t="s">
        <v>1025</v>
      </c>
      <c r="C679" s="93"/>
      <c r="D679" s="91"/>
      <c r="E679" s="28">
        <f t="shared" si="48"/>
        <v>0</v>
      </c>
    </row>
    <row r="680" spans="1:5" hidden="1">
      <c r="A680" s="40"/>
      <c r="B680" s="21" t="s">
        <v>1026</v>
      </c>
      <c r="C680" s="93"/>
      <c r="D680" s="91"/>
      <c r="E680" s="28">
        <f t="shared" si="48"/>
        <v>0</v>
      </c>
    </row>
    <row r="681" spans="1:5" hidden="1">
      <c r="A681" s="40"/>
      <c r="B681" s="21" t="s">
        <v>1027</v>
      </c>
      <c r="C681" s="93"/>
      <c r="D681" s="91"/>
      <c r="E681" s="28">
        <f t="shared" si="48"/>
        <v>0</v>
      </c>
    </row>
    <row r="682" spans="1:5" hidden="1">
      <c r="A682" s="40"/>
      <c r="B682" s="21" t="s">
        <v>1028</v>
      </c>
      <c r="C682" s="93"/>
      <c r="D682" s="91"/>
      <c r="E682" s="28">
        <f t="shared" si="48"/>
        <v>0</v>
      </c>
    </row>
    <row r="683" spans="1:5" hidden="1">
      <c r="A683" s="40"/>
      <c r="B683" s="21" t="s">
        <v>1029</v>
      </c>
      <c r="C683" s="93"/>
      <c r="D683" s="91"/>
      <c r="E683" s="28">
        <f t="shared" si="48"/>
        <v>0</v>
      </c>
    </row>
    <row r="684" spans="1:5" hidden="1">
      <c r="A684" s="40"/>
      <c r="B684" s="21" t="s">
        <v>1030</v>
      </c>
      <c r="C684" s="93"/>
      <c r="D684" s="91"/>
      <c r="E684" s="28">
        <f t="shared" si="48"/>
        <v>0</v>
      </c>
    </row>
    <row r="685" spans="1:5" hidden="1">
      <c r="A685" s="40"/>
      <c r="B685" s="21" t="s">
        <v>1031</v>
      </c>
      <c r="C685" s="93"/>
      <c r="D685" s="91"/>
      <c r="E685" s="28">
        <f t="shared" si="48"/>
        <v>0</v>
      </c>
    </row>
    <row r="686" spans="1:5" hidden="1">
      <c r="A686" s="40"/>
      <c r="B686" s="21" t="s">
        <v>1032</v>
      </c>
      <c r="C686" s="93"/>
      <c r="D686" s="91"/>
      <c r="E686" s="28">
        <f t="shared" si="48"/>
        <v>0</v>
      </c>
    </row>
    <row r="687" spans="1:5" hidden="1">
      <c r="A687" s="40"/>
      <c r="B687" s="21" t="s">
        <v>1033</v>
      </c>
      <c r="C687" s="93"/>
      <c r="D687" s="91"/>
      <c r="E687" s="28">
        <f t="shared" si="48"/>
        <v>0</v>
      </c>
    </row>
    <row r="688" spans="1:5" hidden="1">
      <c r="A688" s="40"/>
      <c r="B688" s="21" t="s">
        <v>1034</v>
      </c>
      <c r="C688" s="93"/>
      <c r="D688" s="91"/>
      <c r="E688" s="28">
        <f t="shared" si="48"/>
        <v>0</v>
      </c>
    </row>
    <row r="689" spans="1:5" hidden="1">
      <c r="A689" s="40"/>
      <c r="B689" s="21" t="s">
        <v>1035</v>
      </c>
      <c r="C689" s="93"/>
      <c r="D689" s="91"/>
      <c r="E689" s="28">
        <f t="shared" si="48"/>
        <v>0</v>
      </c>
    </row>
    <row r="690" spans="1:5" hidden="1">
      <c r="A690" s="40"/>
      <c r="B690" s="21" t="s">
        <v>1036</v>
      </c>
      <c r="C690" s="93"/>
      <c r="D690" s="91"/>
      <c r="E690" s="28">
        <f t="shared" si="48"/>
        <v>0</v>
      </c>
    </row>
    <row r="691" spans="1:5" hidden="1">
      <c r="A691" s="40"/>
      <c r="B691" s="21" t="s">
        <v>1037</v>
      </c>
      <c r="C691" s="93"/>
      <c r="D691" s="91"/>
      <c r="E691" s="28">
        <f t="shared" si="48"/>
        <v>0</v>
      </c>
    </row>
    <row r="692" spans="1:5" hidden="1">
      <c r="A692" s="40"/>
      <c r="B692" s="21" t="s">
        <v>1038</v>
      </c>
      <c r="C692" s="93"/>
      <c r="D692" s="91"/>
      <c r="E692" s="28">
        <f t="shared" si="48"/>
        <v>0</v>
      </c>
    </row>
    <row r="693" spans="1:5" hidden="1">
      <c r="A693" s="40"/>
      <c r="B693" s="21" t="s">
        <v>1039</v>
      </c>
      <c r="C693" s="93"/>
      <c r="D693" s="91"/>
      <c r="E693" s="28">
        <f t="shared" si="48"/>
        <v>0</v>
      </c>
    </row>
    <row r="694" spans="1:5" hidden="1">
      <c r="A694" s="40"/>
      <c r="B694" s="21" t="s">
        <v>1040</v>
      </c>
      <c r="C694" s="93"/>
      <c r="D694" s="91"/>
      <c r="E694" s="28">
        <f t="shared" si="48"/>
        <v>0</v>
      </c>
    </row>
    <row r="695" spans="1:5" hidden="1">
      <c r="A695" s="40"/>
      <c r="B695" s="21" t="s">
        <v>1041</v>
      </c>
      <c r="C695" s="93"/>
      <c r="D695" s="91"/>
      <c r="E695" s="28">
        <f t="shared" si="48"/>
        <v>0</v>
      </c>
    </row>
    <row r="696" spans="1:5" hidden="1">
      <c r="A696" s="40"/>
      <c r="B696" s="21" t="s">
        <v>1042</v>
      </c>
      <c r="C696" s="93"/>
      <c r="D696" s="91"/>
      <c r="E696" s="28">
        <f t="shared" si="48"/>
        <v>0</v>
      </c>
    </row>
    <row r="697" spans="1:5" hidden="1">
      <c r="A697" s="40"/>
      <c r="B697" s="21" t="s">
        <v>1043</v>
      </c>
      <c r="C697" s="93"/>
      <c r="D697" s="91"/>
      <c r="E697" s="28">
        <f t="shared" si="48"/>
        <v>0</v>
      </c>
    </row>
    <row r="698" spans="1:5" hidden="1">
      <c r="A698" s="40"/>
      <c r="B698" s="21" t="s">
        <v>1044</v>
      </c>
      <c r="C698" s="93"/>
      <c r="D698" s="91"/>
      <c r="E698" s="28">
        <f t="shared" si="48"/>
        <v>0</v>
      </c>
    </row>
    <row r="699" spans="1:5" hidden="1">
      <c r="A699" s="40"/>
      <c r="B699" s="21" t="s">
        <v>1045</v>
      </c>
      <c r="C699" s="93"/>
      <c r="D699" s="91"/>
      <c r="E699" s="28">
        <f t="shared" si="48"/>
        <v>0</v>
      </c>
    </row>
    <row r="700" spans="1:5" hidden="1">
      <c r="A700" s="40"/>
      <c r="B700" s="21" t="s">
        <v>1046</v>
      </c>
      <c r="C700" s="93"/>
      <c r="D700" s="91"/>
      <c r="E700" s="28">
        <f t="shared" si="48"/>
        <v>0</v>
      </c>
    </row>
    <row r="701" spans="1:5" hidden="1">
      <c r="A701" s="40"/>
      <c r="B701" s="21" t="s">
        <v>1047</v>
      </c>
      <c r="C701" s="93"/>
      <c r="D701" s="91"/>
      <c r="E701" s="28">
        <f t="shared" si="48"/>
        <v>0</v>
      </c>
    </row>
    <row r="702" spans="1:5" hidden="1">
      <c r="A702" s="40"/>
      <c r="B702" s="21" t="s">
        <v>1048</v>
      </c>
      <c r="C702" s="93"/>
      <c r="D702" s="91"/>
      <c r="E702" s="28">
        <f t="shared" si="48"/>
        <v>0</v>
      </c>
    </row>
    <row r="703" spans="1:5" hidden="1">
      <c r="A703" s="40"/>
      <c r="B703" s="21" t="s">
        <v>1049</v>
      </c>
      <c r="C703" s="93"/>
      <c r="D703" s="91"/>
      <c r="E703" s="28">
        <f t="shared" si="48"/>
        <v>0</v>
      </c>
    </row>
    <row r="704" spans="1:5" hidden="1">
      <c r="A704" s="40"/>
      <c r="B704" s="21" t="s">
        <v>1050</v>
      </c>
      <c r="C704" s="93"/>
      <c r="D704" s="91"/>
      <c r="E704" s="28">
        <f t="shared" si="48"/>
        <v>0</v>
      </c>
    </row>
    <row r="705" spans="1:5" hidden="1">
      <c r="A705" s="40"/>
      <c r="B705" s="21" t="s">
        <v>1051</v>
      </c>
      <c r="C705" s="93"/>
      <c r="D705" s="91"/>
      <c r="E705" s="28">
        <f t="shared" si="48"/>
        <v>0</v>
      </c>
    </row>
    <row r="706" spans="1:5" hidden="1">
      <c r="A706" s="40"/>
      <c r="B706" s="21" t="s">
        <v>1052</v>
      </c>
      <c r="C706" s="93"/>
      <c r="D706" s="91"/>
      <c r="E706" s="28">
        <f t="shared" si="48"/>
        <v>0</v>
      </c>
    </row>
    <row r="707" spans="1:5" hidden="1">
      <c r="A707" s="40"/>
      <c r="B707" s="21" t="s">
        <v>1053</v>
      </c>
      <c r="C707" s="93"/>
      <c r="D707" s="91"/>
      <c r="E707" s="28">
        <f t="shared" si="48"/>
        <v>0</v>
      </c>
    </row>
    <row r="708" spans="1:5" hidden="1">
      <c r="A708" s="40"/>
      <c r="B708" s="21" t="s">
        <v>1054</v>
      </c>
      <c r="C708" s="93"/>
      <c r="D708" s="91"/>
      <c r="E708" s="28">
        <f t="shared" si="48"/>
        <v>0</v>
      </c>
    </row>
    <row r="709" spans="1:5" hidden="1">
      <c r="A709" s="40"/>
      <c r="B709" s="21" t="s">
        <v>1055</v>
      </c>
      <c r="C709" s="93"/>
      <c r="D709" s="91"/>
      <c r="E709" s="28">
        <f t="shared" si="48"/>
        <v>0</v>
      </c>
    </row>
    <row r="710" spans="1:5" hidden="1">
      <c r="A710" s="40"/>
      <c r="B710" s="21" t="s">
        <v>1056</v>
      </c>
      <c r="C710" s="93"/>
      <c r="D710" s="91"/>
      <c r="E710" s="28">
        <f t="shared" si="48"/>
        <v>0</v>
      </c>
    </row>
    <row r="711" spans="1:5" hidden="1">
      <c r="A711" s="40"/>
      <c r="B711" s="21" t="s">
        <v>1057</v>
      </c>
      <c r="C711" s="93"/>
      <c r="D711" s="91"/>
      <c r="E711" s="28">
        <f t="shared" si="48"/>
        <v>0</v>
      </c>
    </row>
    <row r="712" spans="1:5" hidden="1">
      <c r="A712" s="40"/>
      <c r="B712" s="21" t="s">
        <v>1058</v>
      </c>
      <c r="C712" s="93"/>
      <c r="D712" s="91"/>
      <c r="E712" s="28">
        <f t="shared" si="48"/>
        <v>0</v>
      </c>
    </row>
    <row r="713" spans="1:5" hidden="1">
      <c r="A713" s="40"/>
      <c r="B713" s="21" t="s">
        <v>1059</v>
      </c>
      <c r="C713" s="93"/>
      <c r="D713" s="91"/>
      <c r="E713" s="28">
        <f t="shared" si="48"/>
        <v>0</v>
      </c>
    </row>
    <row r="714" spans="1:5" hidden="1">
      <c r="A714" s="40"/>
      <c r="B714" s="21" t="s">
        <v>1060</v>
      </c>
      <c r="C714" s="93"/>
      <c r="D714" s="91"/>
      <c r="E714" s="28">
        <f t="shared" si="48"/>
        <v>0</v>
      </c>
    </row>
    <row r="715" spans="1:5" hidden="1">
      <c r="A715" s="40"/>
      <c r="B715" s="21" t="s">
        <v>1061</v>
      </c>
      <c r="C715" s="93"/>
      <c r="D715" s="91"/>
      <c r="E715" s="28">
        <f t="shared" si="48"/>
        <v>0</v>
      </c>
    </row>
    <row r="716" spans="1:5" hidden="1">
      <c r="A716" s="40"/>
      <c r="B716" s="21" t="s">
        <v>1062</v>
      </c>
      <c r="C716" s="93"/>
      <c r="D716" s="91"/>
      <c r="E716" s="28">
        <f t="shared" si="48"/>
        <v>0</v>
      </c>
    </row>
    <row r="717" spans="1:5" hidden="1">
      <c r="A717" s="40"/>
      <c r="B717" s="21" t="s">
        <v>1063</v>
      </c>
      <c r="C717" s="93"/>
      <c r="D717" s="91"/>
      <c r="E717" s="28">
        <f t="shared" si="48"/>
        <v>0</v>
      </c>
    </row>
    <row r="718" spans="1:5" hidden="1">
      <c r="A718" s="40"/>
      <c r="B718" s="21" t="s">
        <v>1064</v>
      </c>
      <c r="C718" s="93"/>
      <c r="D718" s="91"/>
      <c r="E718" s="28">
        <f t="shared" si="48"/>
        <v>0</v>
      </c>
    </row>
    <row r="719" spans="1:5" hidden="1">
      <c r="A719" s="40"/>
      <c r="B719" s="21" t="s">
        <v>1065</v>
      </c>
      <c r="C719" s="93"/>
      <c r="D719" s="91"/>
      <c r="E719" s="28">
        <f t="shared" si="48"/>
        <v>0</v>
      </c>
    </row>
    <row r="720" spans="1:5" hidden="1">
      <c r="A720" s="40"/>
      <c r="B720" s="21" t="s">
        <v>1066</v>
      </c>
      <c r="C720" s="93"/>
      <c r="D720" s="91"/>
      <c r="E720" s="28">
        <f t="shared" si="48"/>
        <v>0</v>
      </c>
    </row>
    <row r="721" spans="1:5" hidden="1">
      <c r="A721" s="40"/>
      <c r="B721" s="21" t="s">
        <v>1067</v>
      </c>
      <c r="C721" s="93"/>
      <c r="D721" s="91"/>
      <c r="E721" s="28">
        <f t="shared" si="48"/>
        <v>0</v>
      </c>
    </row>
    <row r="722" spans="1:5" hidden="1">
      <c r="A722" s="40"/>
      <c r="B722" s="21" t="s">
        <v>1068</v>
      </c>
      <c r="C722" s="93"/>
      <c r="D722" s="91"/>
      <c r="E722" s="28">
        <f t="shared" si="48"/>
        <v>0</v>
      </c>
    </row>
    <row r="723" spans="1:5" hidden="1">
      <c r="A723" s="40"/>
      <c r="B723" s="21" t="s">
        <v>1069</v>
      </c>
      <c r="C723" s="93"/>
      <c r="D723" s="91"/>
      <c r="E723" s="28">
        <f t="shared" si="48"/>
        <v>0</v>
      </c>
    </row>
    <row r="724" spans="1:5" hidden="1">
      <c r="A724" s="40"/>
      <c r="B724" s="21" t="s">
        <v>1070</v>
      </c>
      <c r="C724" s="93"/>
      <c r="D724" s="91"/>
      <c r="E724" s="28">
        <f t="shared" si="48"/>
        <v>0</v>
      </c>
    </row>
    <row r="725" spans="1:5" hidden="1">
      <c r="A725" s="40"/>
      <c r="B725" s="21" t="s">
        <v>1071</v>
      </c>
      <c r="C725" s="93"/>
      <c r="D725" s="91"/>
      <c r="E725" s="28">
        <f t="shared" si="48"/>
        <v>0</v>
      </c>
    </row>
    <row r="726" spans="1:5" hidden="1">
      <c r="A726" s="40"/>
      <c r="B726" s="21" t="s">
        <v>1072</v>
      </c>
      <c r="C726" s="93"/>
      <c r="D726" s="91"/>
      <c r="E726" s="28">
        <f t="shared" si="48"/>
        <v>0</v>
      </c>
    </row>
    <row r="727" spans="1:5" hidden="1">
      <c r="A727" s="40"/>
      <c r="B727" s="21" t="s">
        <v>1073</v>
      </c>
      <c r="C727" s="93"/>
      <c r="D727" s="91"/>
      <c r="E727" s="28">
        <f t="shared" si="48"/>
        <v>0</v>
      </c>
    </row>
    <row r="728" spans="1:5" hidden="1">
      <c r="A728" s="40"/>
      <c r="B728" s="21" t="s">
        <v>1074</v>
      </c>
      <c r="C728" s="93"/>
      <c r="D728" s="91"/>
      <c r="E728" s="28">
        <f t="shared" si="48"/>
        <v>0</v>
      </c>
    </row>
    <row r="729" spans="1:5" hidden="1">
      <c r="A729" s="40"/>
      <c r="B729" s="21" t="s">
        <v>1075</v>
      </c>
      <c r="C729" s="93"/>
      <c r="D729" s="91"/>
      <c r="E729" s="28">
        <f t="shared" si="48"/>
        <v>0</v>
      </c>
    </row>
    <row r="730" spans="1:5" hidden="1">
      <c r="A730" s="40"/>
      <c r="B730" s="21" t="s">
        <v>1076</v>
      </c>
      <c r="C730" s="93"/>
      <c r="D730" s="91"/>
      <c r="E730" s="28">
        <f t="shared" si="48"/>
        <v>0</v>
      </c>
    </row>
    <row r="731" spans="1:5" hidden="1">
      <c r="A731" s="40"/>
      <c r="B731" s="21" t="s">
        <v>1077</v>
      </c>
      <c r="C731" s="93"/>
      <c r="D731" s="91"/>
      <c r="E731" s="28">
        <f t="shared" ref="E731:E770" si="49">IF(D731&lt;=22000,D731,22000)</f>
        <v>0</v>
      </c>
    </row>
    <row r="732" spans="1:5" hidden="1">
      <c r="A732" s="40"/>
      <c r="B732" s="21" t="s">
        <v>1078</v>
      </c>
      <c r="C732" s="93"/>
      <c r="D732" s="91"/>
      <c r="E732" s="28">
        <f t="shared" si="49"/>
        <v>0</v>
      </c>
    </row>
    <row r="733" spans="1:5" hidden="1">
      <c r="A733" s="40"/>
      <c r="B733" s="21" t="s">
        <v>1079</v>
      </c>
      <c r="C733" s="93"/>
      <c r="D733" s="91"/>
      <c r="E733" s="28">
        <f t="shared" si="49"/>
        <v>0</v>
      </c>
    </row>
    <row r="734" spans="1:5" hidden="1">
      <c r="A734" s="40"/>
      <c r="B734" s="21" t="s">
        <v>1080</v>
      </c>
      <c r="C734" s="93"/>
      <c r="D734" s="91"/>
      <c r="E734" s="28">
        <f t="shared" si="49"/>
        <v>0</v>
      </c>
    </row>
    <row r="735" spans="1:5" hidden="1">
      <c r="A735" s="40"/>
      <c r="B735" s="21" t="s">
        <v>1081</v>
      </c>
      <c r="C735" s="93"/>
      <c r="D735" s="91"/>
      <c r="E735" s="28">
        <f t="shared" si="49"/>
        <v>0</v>
      </c>
    </row>
    <row r="736" spans="1:5" hidden="1">
      <c r="A736" s="40"/>
      <c r="B736" s="21" t="s">
        <v>1082</v>
      </c>
      <c r="C736" s="93"/>
      <c r="D736" s="91"/>
      <c r="E736" s="28">
        <f t="shared" si="49"/>
        <v>0</v>
      </c>
    </row>
    <row r="737" spans="1:5" hidden="1">
      <c r="A737" s="40"/>
      <c r="B737" s="21" t="s">
        <v>1083</v>
      </c>
      <c r="C737" s="93"/>
      <c r="D737" s="91"/>
      <c r="E737" s="28">
        <f t="shared" si="49"/>
        <v>0</v>
      </c>
    </row>
    <row r="738" spans="1:5" hidden="1">
      <c r="A738" s="40"/>
      <c r="B738" s="21" t="s">
        <v>1084</v>
      </c>
      <c r="C738" s="93"/>
      <c r="D738" s="91"/>
      <c r="E738" s="28">
        <f t="shared" si="49"/>
        <v>0</v>
      </c>
    </row>
    <row r="739" spans="1:5" hidden="1">
      <c r="A739" s="40"/>
      <c r="B739" s="21" t="s">
        <v>1085</v>
      </c>
      <c r="C739" s="93"/>
      <c r="D739" s="91"/>
      <c r="E739" s="28">
        <f t="shared" si="49"/>
        <v>0</v>
      </c>
    </row>
    <row r="740" spans="1:5" hidden="1">
      <c r="A740" s="40"/>
      <c r="B740" s="21" t="s">
        <v>1086</v>
      </c>
      <c r="C740" s="93"/>
      <c r="D740" s="91"/>
      <c r="E740" s="28">
        <f t="shared" si="49"/>
        <v>0</v>
      </c>
    </row>
    <row r="741" spans="1:5" hidden="1">
      <c r="A741" s="40"/>
      <c r="B741" s="21" t="s">
        <v>1087</v>
      </c>
      <c r="C741" s="93"/>
      <c r="D741" s="91"/>
      <c r="E741" s="28">
        <f t="shared" si="49"/>
        <v>0</v>
      </c>
    </row>
    <row r="742" spans="1:5" hidden="1">
      <c r="A742" s="40"/>
      <c r="B742" s="21" t="s">
        <v>1088</v>
      </c>
      <c r="C742" s="93"/>
      <c r="D742" s="91"/>
      <c r="E742" s="28">
        <f t="shared" si="49"/>
        <v>0</v>
      </c>
    </row>
    <row r="743" spans="1:5" hidden="1">
      <c r="A743" s="40"/>
      <c r="B743" s="21" t="s">
        <v>1089</v>
      </c>
      <c r="C743" s="93"/>
      <c r="D743" s="91"/>
      <c r="E743" s="28">
        <f t="shared" si="49"/>
        <v>0</v>
      </c>
    </row>
    <row r="744" spans="1:5" hidden="1">
      <c r="A744" s="40"/>
      <c r="B744" s="21" t="s">
        <v>1090</v>
      </c>
      <c r="C744" s="93"/>
      <c r="D744" s="91"/>
      <c r="E744" s="28">
        <f t="shared" si="49"/>
        <v>0</v>
      </c>
    </row>
    <row r="745" spans="1:5" hidden="1">
      <c r="A745" s="40"/>
      <c r="B745" s="21" t="s">
        <v>1091</v>
      </c>
      <c r="C745" s="93"/>
      <c r="D745" s="91"/>
      <c r="E745" s="28">
        <f t="shared" si="49"/>
        <v>0</v>
      </c>
    </row>
    <row r="746" spans="1:5" hidden="1">
      <c r="A746" s="40"/>
      <c r="B746" s="21" t="s">
        <v>1092</v>
      </c>
      <c r="C746" s="93"/>
      <c r="D746" s="91"/>
      <c r="E746" s="28">
        <f t="shared" si="49"/>
        <v>0</v>
      </c>
    </row>
    <row r="747" spans="1:5" hidden="1">
      <c r="A747" s="40"/>
      <c r="B747" s="21" t="s">
        <v>1093</v>
      </c>
      <c r="C747" s="93"/>
      <c r="D747" s="91"/>
      <c r="E747" s="28">
        <f t="shared" si="49"/>
        <v>0</v>
      </c>
    </row>
    <row r="748" spans="1:5" hidden="1">
      <c r="A748" s="40"/>
      <c r="B748" s="21" t="s">
        <v>1094</v>
      </c>
      <c r="C748" s="93"/>
      <c r="D748" s="91"/>
      <c r="E748" s="28">
        <f t="shared" si="49"/>
        <v>0</v>
      </c>
    </row>
    <row r="749" spans="1:5" hidden="1">
      <c r="A749" s="40"/>
      <c r="B749" s="21" t="s">
        <v>1095</v>
      </c>
      <c r="C749" s="93"/>
      <c r="D749" s="91"/>
      <c r="E749" s="28">
        <f t="shared" si="49"/>
        <v>0</v>
      </c>
    </row>
    <row r="750" spans="1:5" hidden="1">
      <c r="A750" s="40"/>
      <c r="B750" s="21" t="s">
        <v>1096</v>
      </c>
      <c r="C750" s="93"/>
      <c r="D750" s="91"/>
      <c r="E750" s="28">
        <f t="shared" si="49"/>
        <v>0</v>
      </c>
    </row>
    <row r="751" spans="1:5" hidden="1">
      <c r="A751" s="40"/>
      <c r="B751" s="21" t="s">
        <v>1097</v>
      </c>
      <c r="C751" s="93"/>
      <c r="D751" s="91"/>
      <c r="E751" s="28">
        <f t="shared" si="49"/>
        <v>0</v>
      </c>
    </row>
    <row r="752" spans="1:5" hidden="1">
      <c r="A752" s="40"/>
      <c r="B752" s="21" t="s">
        <v>1098</v>
      </c>
      <c r="C752" s="93"/>
      <c r="D752" s="91"/>
      <c r="E752" s="28">
        <f t="shared" si="49"/>
        <v>0</v>
      </c>
    </row>
    <row r="753" spans="1:5" hidden="1">
      <c r="A753" s="40"/>
      <c r="B753" s="21" t="s">
        <v>1099</v>
      </c>
      <c r="C753" s="93"/>
      <c r="D753" s="91"/>
      <c r="E753" s="28">
        <f t="shared" si="49"/>
        <v>0</v>
      </c>
    </row>
    <row r="754" spans="1:5" hidden="1">
      <c r="A754" s="40"/>
      <c r="B754" s="21" t="s">
        <v>1100</v>
      </c>
      <c r="C754" s="93"/>
      <c r="D754" s="91"/>
      <c r="E754" s="28">
        <f t="shared" si="49"/>
        <v>0</v>
      </c>
    </row>
    <row r="755" spans="1:5" hidden="1">
      <c r="A755" s="40"/>
      <c r="B755" s="21" t="s">
        <v>1101</v>
      </c>
      <c r="C755" s="93"/>
      <c r="D755" s="91"/>
      <c r="E755" s="28">
        <f t="shared" si="49"/>
        <v>0</v>
      </c>
    </row>
    <row r="756" spans="1:5" hidden="1">
      <c r="A756" s="40"/>
      <c r="B756" s="21" t="s">
        <v>1102</v>
      </c>
      <c r="C756" s="93"/>
      <c r="D756" s="91"/>
      <c r="E756" s="28">
        <f t="shared" si="49"/>
        <v>0</v>
      </c>
    </row>
    <row r="757" spans="1:5" hidden="1">
      <c r="A757" s="40"/>
      <c r="B757" s="21" t="s">
        <v>1103</v>
      </c>
      <c r="C757" s="93"/>
      <c r="D757" s="91"/>
      <c r="E757" s="28">
        <f t="shared" si="49"/>
        <v>0</v>
      </c>
    </row>
    <row r="758" spans="1:5" hidden="1">
      <c r="A758" s="40"/>
      <c r="B758" s="21" t="s">
        <v>1104</v>
      </c>
      <c r="C758" s="93"/>
      <c r="D758" s="91"/>
      <c r="E758" s="28">
        <f t="shared" si="49"/>
        <v>0</v>
      </c>
    </row>
    <row r="759" spans="1:5" hidden="1">
      <c r="A759" s="40"/>
      <c r="B759" s="21" t="s">
        <v>1105</v>
      </c>
      <c r="C759" s="93"/>
      <c r="D759" s="91"/>
      <c r="E759" s="28">
        <f t="shared" si="49"/>
        <v>0</v>
      </c>
    </row>
    <row r="760" spans="1:5" hidden="1">
      <c r="A760" s="40"/>
      <c r="B760" s="21" t="s">
        <v>1106</v>
      </c>
      <c r="C760" s="93"/>
      <c r="D760" s="91"/>
      <c r="E760" s="28">
        <f t="shared" si="49"/>
        <v>0</v>
      </c>
    </row>
    <row r="761" spans="1:5" hidden="1">
      <c r="A761" s="40"/>
      <c r="B761" s="21" t="s">
        <v>1107</v>
      </c>
      <c r="C761" s="93"/>
      <c r="D761" s="91"/>
      <c r="E761" s="28">
        <f t="shared" si="49"/>
        <v>0</v>
      </c>
    </row>
    <row r="762" spans="1:5" hidden="1">
      <c r="A762" s="40"/>
      <c r="B762" s="21" t="s">
        <v>1108</v>
      </c>
      <c r="C762" s="93"/>
      <c r="D762" s="91"/>
      <c r="E762" s="28">
        <f t="shared" si="49"/>
        <v>0</v>
      </c>
    </row>
    <row r="763" spans="1:5" hidden="1">
      <c r="A763" s="40"/>
      <c r="B763" s="21" t="s">
        <v>1109</v>
      </c>
      <c r="C763" s="93"/>
      <c r="D763" s="91"/>
      <c r="E763" s="28">
        <f t="shared" si="49"/>
        <v>0</v>
      </c>
    </row>
    <row r="764" spans="1:5" hidden="1">
      <c r="A764" s="40"/>
      <c r="B764" s="21" t="s">
        <v>1110</v>
      </c>
      <c r="C764" s="93"/>
      <c r="D764" s="91"/>
      <c r="E764" s="28">
        <f t="shared" si="49"/>
        <v>0</v>
      </c>
    </row>
    <row r="765" spans="1:5" hidden="1">
      <c r="A765" s="40"/>
      <c r="B765" s="21" t="s">
        <v>1111</v>
      </c>
      <c r="C765" s="93"/>
      <c r="D765" s="91"/>
      <c r="E765" s="28">
        <f t="shared" si="49"/>
        <v>0</v>
      </c>
    </row>
    <row r="766" spans="1:5" hidden="1">
      <c r="A766" s="40"/>
      <c r="B766" s="21" t="s">
        <v>1112</v>
      </c>
      <c r="C766" s="93"/>
      <c r="D766" s="91"/>
      <c r="E766" s="28">
        <f t="shared" si="49"/>
        <v>0</v>
      </c>
    </row>
    <row r="767" spans="1:5" hidden="1">
      <c r="A767" s="40"/>
      <c r="B767" s="21" t="s">
        <v>1113</v>
      </c>
      <c r="C767" s="93"/>
      <c r="D767" s="91"/>
      <c r="E767" s="28">
        <f t="shared" si="49"/>
        <v>0</v>
      </c>
    </row>
    <row r="768" spans="1:5" hidden="1">
      <c r="A768" s="40"/>
      <c r="B768" s="21" t="s">
        <v>1114</v>
      </c>
      <c r="C768" s="93"/>
      <c r="D768" s="91"/>
      <c r="E768" s="28">
        <f t="shared" si="49"/>
        <v>0</v>
      </c>
    </row>
    <row r="769" spans="1:5" hidden="1">
      <c r="A769" s="40"/>
      <c r="B769" s="21" t="s">
        <v>1115</v>
      </c>
      <c r="C769" s="93"/>
      <c r="D769" s="91"/>
      <c r="E769" s="28">
        <f t="shared" si="49"/>
        <v>0</v>
      </c>
    </row>
    <row r="770" spans="1:5" hidden="1">
      <c r="A770" s="40"/>
      <c r="B770" s="21" t="s">
        <v>1116</v>
      </c>
      <c r="C770" s="93"/>
      <c r="D770" s="91"/>
      <c r="E770" s="28">
        <f t="shared" si="49"/>
        <v>0</v>
      </c>
    </row>
    <row r="771" spans="1:5">
      <c r="A771" s="40"/>
      <c r="B771" s="21"/>
      <c r="C771" s="21"/>
      <c r="D771" s="28"/>
      <c r="E771" s="28"/>
    </row>
    <row r="772" spans="1:5">
      <c r="A772" s="41"/>
      <c r="B772" s="21" t="s">
        <v>1117</v>
      </c>
      <c r="C772" s="21"/>
      <c r="D772" s="28">
        <f>COUNTA(D406:D771)</f>
        <v>0</v>
      </c>
      <c r="E772" s="28" t="str">
        <f>IF(D772=0,"",SUM(E406:E771))</f>
        <v/>
      </c>
    </row>
    <row r="773" spans="1:5">
      <c r="A773" s="76"/>
    </row>
    <row r="774" spans="1:5">
      <c r="A774" s="39" t="s">
        <v>365</v>
      </c>
      <c r="B774" s="21"/>
      <c r="C774" s="21" t="s">
        <v>367</v>
      </c>
      <c r="D774" s="74" t="s">
        <v>749</v>
      </c>
      <c r="E774" s="74" t="s">
        <v>750</v>
      </c>
    </row>
    <row r="775" spans="1:5">
      <c r="A775" s="40" t="s">
        <v>751</v>
      </c>
      <c r="B775" s="21" t="s">
        <v>752</v>
      </c>
      <c r="C775" s="301" t="e">
        <f>B12</f>
        <v>#REF!</v>
      </c>
      <c r="D775" s="91"/>
      <c r="E775" s="28">
        <f>D775</f>
        <v>0</v>
      </c>
    </row>
    <row r="776" spans="1:5">
      <c r="A776" s="40"/>
      <c r="B776" s="21" t="s">
        <v>753</v>
      </c>
      <c r="C776" s="93"/>
      <c r="D776" s="91"/>
      <c r="E776" s="28">
        <f t="shared" ref="E776:E778" si="50">D776</f>
        <v>0</v>
      </c>
    </row>
    <row r="777" spans="1:5">
      <c r="A777" s="40"/>
      <c r="B777" s="21" t="s">
        <v>754</v>
      </c>
      <c r="C777" s="93"/>
      <c r="D777" s="91"/>
      <c r="E777" s="28">
        <f t="shared" si="50"/>
        <v>0</v>
      </c>
    </row>
    <row r="778" spans="1:5">
      <c r="A778" s="40"/>
      <c r="B778" s="21" t="s">
        <v>755</v>
      </c>
      <c r="C778" s="93"/>
      <c r="D778" s="91"/>
      <c r="E778" s="28">
        <f t="shared" si="50"/>
        <v>0</v>
      </c>
    </row>
    <row r="779" spans="1:5">
      <c r="A779" s="40"/>
      <c r="B779" s="21" t="s">
        <v>756</v>
      </c>
      <c r="C779" s="93"/>
      <c r="D779" s="91"/>
      <c r="E779" s="28">
        <f t="shared" ref="E779:E842" si="51">D779</f>
        <v>0</v>
      </c>
    </row>
    <row r="780" spans="1:5" hidden="1">
      <c r="A780" s="40"/>
      <c r="B780" s="21" t="s">
        <v>757</v>
      </c>
      <c r="C780" s="93"/>
      <c r="D780" s="91"/>
      <c r="E780" s="28">
        <f t="shared" si="51"/>
        <v>0</v>
      </c>
    </row>
    <row r="781" spans="1:5" hidden="1">
      <c r="A781" s="40"/>
      <c r="B781" s="21" t="s">
        <v>758</v>
      </c>
      <c r="C781" s="93"/>
      <c r="D781" s="91"/>
      <c r="E781" s="28">
        <f t="shared" si="51"/>
        <v>0</v>
      </c>
    </row>
    <row r="782" spans="1:5" hidden="1">
      <c r="A782" s="40"/>
      <c r="B782" s="21" t="s">
        <v>759</v>
      </c>
      <c r="C782" s="93"/>
      <c r="D782" s="91"/>
      <c r="E782" s="28">
        <f t="shared" si="51"/>
        <v>0</v>
      </c>
    </row>
    <row r="783" spans="1:5" hidden="1">
      <c r="A783" s="40"/>
      <c r="B783" s="21" t="s">
        <v>760</v>
      </c>
      <c r="C783" s="93"/>
      <c r="D783" s="91"/>
      <c r="E783" s="28">
        <f t="shared" si="51"/>
        <v>0</v>
      </c>
    </row>
    <row r="784" spans="1:5" hidden="1">
      <c r="A784" s="40"/>
      <c r="B784" s="21" t="s">
        <v>761</v>
      </c>
      <c r="C784" s="93"/>
      <c r="D784" s="91"/>
      <c r="E784" s="28">
        <f t="shared" si="51"/>
        <v>0</v>
      </c>
    </row>
    <row r="785" spans="1:5" hidden="1">
      <c r="A785" s="40"/>
      <c r="B785" s="21" t="s">
        <v>762</v>
      </c>
      <c r="C785" s="93"/>
      <c r="D785" s="91"/>
      <c r="E785" s="28">
        <f t="shared" si="51"/>
        <v>0</v>
      </c>
    </row>
    <row r="786" spans="1:5" hidden="1">
      <c r="A786" s="40"/>
      <c r="B786" s="21" t="s">
        <v>763</v>
      </c>
      <c r="C786" s="93"/>
      <c r="D786" s="91"/>
      <c r="E786" s="28">
        <f t="shared" si="51"/>
        <v>0</v>
      </c>
    </row>
    <row r="787" spans="1:5" hidden="1">
      <c r="A787" s="40"/>
      <c r="B787" s="21" t="s">
        <v>764</v>
      </c>
      <c r="C787" s="93"/>
      <c r="D787" s="91"/>
      <c r="E787" s="28">
        <f t="shared" si="51"/>
        <v>0</v>
      </c>
    </row>
    <row r="788" spans="1:5" hidden="1">
      <c r="A788" s="40"/>
      <c r="B788" s="21" t="s">
        <v>765</v>
      </c>
      <c r="C788" s="93"/>
      <c r="D788" s="91"/>
      <c r="E788" s="28">
        <f t="shared" si="51"/>
        <v>0</v>
      </c>
    </row>
    <row r="789" spans="1:5" hidden="1">
      <c r="A789" s="40"/>
      <c r="B789" s="21" t="s">
        <v>766</v>
      </c>
      <c r="C789" s="93"/>
      <c r="D789" s="91"/>
      <c r="E789" s="28">
        <f t="shared" si="51"/>
        <v>0</v>
      </c>
    </row>
    <row r="790" spans="1:5" hidden="1">
      <c r="A790" s="40"/>
      <c r="B790" s="21" t="s">
        <v>767</v>
      </c>
      <c r="C790" s="93"/>
      <c r="D790" s="91"/>
      <c r="E790" s="28">
        <f t="shared" si="51"/>
        <v>0</v>
      </c>
    </row>
    <row r="791" spans="1:5" hidden="1">
      <c r="A791" s="40"/>
      <c r="B791" s="21" t="s">
        <v>768</v>
      </c>
      <c r="C791" s="93"/>
      <c r="D791" s="91"/>
      <c r="E791" s="28">
        <f t="shared" si="51"/>
        <v>0</v>
      </c>
    </row>
    <row r="792" spans="1:5" hidden="1">
      <c r="A792" s="40"/>
      <c r="B792" s="21" t="s">
        <v>769</v>
      </c>
      <c r="C792" s="93"/>
      <c r="D792" s="91"/>
      <c r="E792" s="28">
        <f t="shared" si="51"/>
        <v>0</v>
      </c>
    </row>
    <row r="793" spans="1:5" hidden="1">
      <c r="A793" s="40"/>
      <c r="B793" s="21" t="s">
        <v>770</v>
      </c>
      <c r="C793" s="93"/>
      <c r="D793" s="91"/>
      <c r="E793" s="28">
        <f t="shared" si="51"/>
        <v>0</v>
      </c>
    </row>
    <row r="794" spans="1:5" hidden="1">
      <c r="A794" s="40"/>
      <c r="B794" s="21" t="s">
        <v>771</v>
      </c>
      <c r="C794" s="93"/>
      <c r="D794" s="91"/>
      <c r="E794" s="28">
        <f t="shared" si="51"/>
        <v>0</v>
      </c>
    </row>
    <row r="795" spans="1:5" hidden="1">
      <c r="A795" s="40"/>
      <c r="B795" s="21" t="s">
        <v>772</v>
      </c>
      <c r="C795" s="93"/>
      <c r="D795" s="91"/>
      <c r="E795" s="28">
        <f t="shared" si="51"/>
        <v>0</v>
      </c>
    </row>
    <row r="796" spans="1:5" hidden="1">
      <c r="A796" s="40"/>
      <c r="B796" s="21" t="s">
        <v>773</v>
      </c>
      <c r="C796" s="93"/>
      <c r="D796" s="91"/>
      <c r="E796" s="28">
        <f t="shared" si="51"/>
        <v>0</v>
      </c>
    </row>
    <row r="797" spans="1:5" hidden="1">
      <c r="A797" s="40"/>
      <c r="B797" s="21" t="s">
        <v>774</v>
      </c>
      <c r="C797" s="93"/>
      <c r="D797" s="91"/>
      <c r="E797" s="28">
        <f t="shared" si="51"/>
        <v>0</v>
      </c>
    </row>
    <row r="798" spans="1:5" hidden="1">
      <c r="A798" s="40"/>
      <c r="B798" s="21" t="s">
        <v>775</v>
      </c>
      <c r="C798" s="93"/>
      <c r="D798" s="91"/>
      <c r="E798" s="28">
        <f t="shared" si="51"/>
        <v>0</v>
      </c>
    </row>
    <row r="799" spans="1:5" hidden="1">
      <c r="A799" s="40"/>
      <c r="B799" s="21" t="s">
        <v>776</v>
      </c>
      <c r="C799" s="93"/>
      <c r="D799" s="91"/>
      <c r="E799" s="28">
        <f t="shared" si="51"/>
        <v>0</v>
      </c>
    </row>
    <row r="800" spans="1:5" hidden="1">
      <c r="A800" s="40"/>
      <c r="B800" s="21" t="s">
        <v>777</v>
      </c>
      <c r="C800" s="93"/>
      <c r="D800" s="91"/>
      <c r="E800" s="28">
        <f t="shared" si="51"/>
        <v>0</v>
      </c>
    </row>
    <row r="801" spans="1:5" hidden="1">
      <c r="A801" s="40"/>
      <c r="B801" s="21" t="s">
        <v>778</v>
      </c>
      <c r="C801" s="93"/>
      <c r="D801" s="91"/>
      <c r="E801" s="28">
        <f t="shared" si="51"/>
        <v>0</v>
      </c>
    </row>
    <row r="802" spans="1:5" hidden="1">
      <c r="A802" s="40"/>
      <c r="B802" s="21" t="s">
        <v>779</v>
      </c>
      <c r="C802" s="93"/>
      <c r="D802" s="91"/>
      <c r="E802" s="28">
        <f t="shared" si="51"/>
        <v>0</v>
      </c>
    </row>
    <row r="803" spans="1:5" hidden="1">
      <c r="A803" s="40"/>
      <c r="B803" s="21" t="s">
        <v>780</v>
      </c>
      <c r="C803" s="93"/>
      <c r="D803" s="91"/>
      <c r="E803" s="28">
        <f t="shared" si="51"/>
        <v>0</v>
      </c>
    </row>
    <row r="804" spans="1:5" hidden="1">
      <c r="A804" s="40"/>
      <c r="B804" s="21" t="s">
        <v>781</v>
      </c>
      <c r="C804" s="93"/>
      <c r="D804" s="91"/>
      <c r="E804" s="28">
        <f t="shared" si="51"/>
        <v>0</v>
      </c>
    </row>
    <row r="805" spans="1:5" hidden="1">
      <c r="A805" s="40"/>
      <c r="B805" s="21" t="s">
        <v>782</v>
      </c>
      <c r="C805" s="93"/>
      <c r="D805" s="91"/>
      <c r="E805" s="28">
        <f t="shared" si="51"/>
        <v>0</v>
      </c>
    </row>
    <row r="806" spans="1:5" hidden="1">
      <c r="A806" s="40"/>
      <c r="B806" s="21" t="s">
        <v>783</v>
      </c>
      <c r="C806" s="93"/>
      <c r="D806" s="91"/>
      <c r="E806" s="28">
        <f t="shared" si="51"/>
        <v>0</v>
      </c>
    </row>
    <row r="807" spans="1:5" hidden="1">
      <c r="A807" s="40"/>
      <c r="B807" s="21" t="s">
        <v>784</v>
      </c>
      <c r="C807" s="93"/>
      <c r="D807" s="91"/>
      <c r="E807" s="28">
        <f t="shared" si="51"/>
        <v>0</v>
      </c>
    </row>
    <row r="808" spans="1:5" hidden="1">
      <c r="A808" s="40"/>
      <c r="B808" s="21" t="s">
        <v>785</v>
      </c>
      <c r="C808" s="93"/>
      <c r="D808" s="91"/>
      <c r="E808" s="28">
        <f t="shared" si="51"/>
        <v>0</v>
      </c>
    </row>
    <row r="809" spans="1:5" hidden="1">
      <c r="A809" s="40"/>
      <c r="B809" s="21" t="s">
        <v>786</v>
      </c>
      <c r="C809" s="93"/>
      <c r="D809" s="91"/>
      <c r="E809" s="28">
        <f t="shared" si="51"/>
        <v>0</v>
      </c>
    </row>
    <row r="810" spans="1:5" hidden="1">
      <c r="A810" s="40"/>
      <c r="B810" s="21" t="s">
        <v>787</v>
      </c>
      <c r="C810" s="93"/>
      <c r="D810" s="91"/>
      <c r="E810" s="28">
        <f t="shared" si="51"/>
        <v>0</v>
      </c>
    </row>
    <row r="811" spans="1:5" hidden="1">
      <c r="A811" s="40"/>
      <c r="B811" s="21" t="s">
        <v>788</v>
      </c>
      <c r="C811" s="93"/>
      <c r="D811" s="91"/>
      <c r="E811" s="28">
        <f t="shared" si="51"/>
        <v>0</v>
      </c>
    </row>
    <row r="812" spans="1:5" hidden="1">
      <c r="A812" s="40"/>
      <c r="B812" s="21" t="s">
        <v>789</v>
      </c>
      <c r="C812" s="93"/>
      <c r="D812" s="91"/>
      <c r="E812" s="28">
        <f t="shared" si="51"/>
        <v>0</v>
      </c>
    </row>
    <row r="813" spans="1:5" hidden="1">
      <c r="A813" s="40"/>
      <c r="B813" s="21" t="s">
        <v>790</v>
      </c>
      <c r="C813" s="93"/>
      <c r="D813" s="91"/>
      <c r="E813" s="28">
        <f t="shared" si="51"/>
        <v>0</v>
      </c>
    </row>
    <row r="814" spans="1:5" hidden="1">
      <c r="A814" s="40"/>
      <c r="B814" s="21" t="s">
        <v>791</v>
      </c>
      <c r="C814" s="93"/>
      <c r="D814" s="91"/>
      <c r="E814" s="28">
        <f t="shared" si="51"/>
        <v>0</v>
      </c>
    </row>
    <row r="815" spans="1:5" hidden="1">
      <c r="A815" s="40"/>
      <c r="B815" s="21" t="s">
        <v>792</v>
      </c>
      <c r="C815" s="93"/>
      <c r="D815" s="91"/>
      <c r="E815" s="28">
        <f t="shared" si="51"/>
        <v>0</v>
      </c>
    </row>
    <row r="816" spans="1:5" hidden="1">
      <c r="A816" s="40"/>
      <c r="B816" s="21" t="s">
        <v>793</v>
      </c>
      <c r="C816" s="93"/>
      <c r="D816" s="91"/>
      <c r="E816" s="28">
        <f t="shared" si="51"/>
        <v>0</v>
      </c>
    </row>
    <row r="817" spans="1:5" hidden="1">
      <c r="A817" s="40"/>
      <c r="B817" s="21" t="s">
        <v>794</v>
      </c>
      <c r="C817" s="93"/>
      <c r="D817" s="91"/>
      <c r="E817" s="28">
        <f t="shared" si="51"/>
        <v>0</v>
      </c>
    </row>
    <row r="818" spans="1:5" hidden="1">
      <c r="A818" s="40"/>
      <c r="B818" s="21" t="s">
        <v>795</v>
      </c>
      <c r="C818" s="93"/>
      <c r="D818" s="91"/>
      <c r="E818" s="28">
        <f t="shared" si="51"/>
        <v>0</v>
      </c>
    </row>
    <row r="819" spans="1:5" hidden="1">
      <c r="A819" s="40"/>
      <c r="B819" s="21" t="s">
        <v>796</v>
      </c>
      <c r="C819" s="93"/>
      <c r="D819" s="91"/>
      <c r="E819" s="28">
        <f t="shared" si="51"/>
        <v>0</v>
      </c>
    </row>
    <row r="820" spans="1:5" hidden="1">
      <c r="A820" s="40"/>
      <c r="B820" s="21" t="s">
        <v>797</v>
      </c>
      <c r="C820" s="93"/>
      <c r="D820" s="91"/>
      <c r="E820" s="28">
        <f t="shared" si="51"/>
        <v>0</v>
      </c>
    </row>
    <row r="821" spans="1:5" hidden="1">
      <c r="A821" s="40"/>
      <c r="B821" s="21" t="s">
        <v>798</v>
      </c>
      <c r="C821" s="93"/>
      <c r="D821" s="91"/>
      <c r="E821" s="28">
        <f t="shared" si="51"/>
        <v>0</v>
      </c>
    </row>
    <row r="822" spans="1:5" hidden="1">
      <c r="A822" s="40"/>
      <c r="B822" s="21" t="s">
        <v>799</v>
      </c>
      <c r="C822" s="93"/>
      <c r="D822" s="91"/>
      <c r="E822" s="28">
        <f t="shared" si="51"/>
        <v>0</v>
      </c>
    </row>
    <row r="823" spans="1:5" hidden="1">
      <c r="A823" s="40"/>
      <c r="B823" s="21" t="s">
        <v>800</v>
      </c>
      <c r="C823" s="93"/>
      <c r="D823" s="91"/>
      <c r="E823" s="28">
        <f t="shared" si="51"/>
        <v>0</v>
      </c>
    </row>
    <row r="824" spans="1:5" hidden="1">
      <c r="A824" s="40"/>
      <c r="B824" s="21" t="s">
        <v>801</v>
      </c>
      <c r="C824" s="93"/>
      <c r="D824" s="91"/>
      <c r="E824" s="28">
        <f t="shared" si="51"/>
        <v>0</v>
      </c>
    </row>
    <row r="825" spans="1:5" hidden="1">
      <c r="A825" s="40"/>
      <c r="B825" s="21" t="s">
        <v>802</v>
      </c>
      <c r="C825" s="93"/>
      <c r="D825" s="91"/>
      <c r="E825" s="28">
        <f t="shared" si="51"/>
        <v>0</v>
      </c>
    </row>
    <row r="826" spans="1:5" hidden="1">
      <c r="A826" s="40"/>
      <c r="B826" s="21" t="s">
        <v>803</v>
      </c>
      <c r="C826" s="93"/>
      <c r="D826" s="91"/>
      <c r="E826" s="28">
        <f t="shared" si="51"/>
        <v>0</v>
      </c>
    </row>
    <row r="827" spans="1:5" hidden="1">
      <c r="A827" s="40"/>
      <c r="B827" s="21" t="s">
        <v>804</v>
      </c>
      <c r="C827" s="93"/>
      <c r="D827" s="91"/>
      <c r="E827" s="28">
        <f t="shared" si="51"/>
        <v>0</v>
      </c>
    </row>
    <row r="828" spans="1:5" hidden="1">
      <c r="A828" s="40"/>
      <c r="B828" s="21" t="s">
        <v>805</v>
      </c>
      <c r="C828" s="93"/>
      <c r="D828" s="91"/>
      <c r="E828" s="28">
        <f t="shared" si="51"/>
        <v>0</v>
      </c>
    </row>
    <row r="829" spans="1:5" hidden="1">
      <c r="A829" s="40"/>
      <c r="B829" s="21" t="s">
        <v>806</v>
      </c>
      <c r="C829" s="93"/>
      <c r="D829" s="91"/>
      <c r="E829" s="28">
        <f t="shared" si="51"/>
        <v>0</v>
      </c>
    </row>
    <row r="830" spans="1:5" hidden="1">
      <c r="A830" s="40"/>
      <c r="B830" s="21" t="s">
        <v>807</v>
      </c>
      <c r="C830" s="93"/>
      <c r="D830" s="91"/>
      <c r="E830" s="28">
        <f t="shared" si="51"/>
        <v>0</v>
      </c>
    </row>
    <row r="831" spans="1:5" hidden="1">
      <c r="A831" s="40"/>
      <c r="B831" s="21" t="s">
        <v>808</v>
      </c>
      <c r="C831" s="93"/>
      <c r="D831" s="91"/>
      <c r="E831" s="28">
        <f t="shared" si="51"/>
        <v>0</v>
      </c>
    </row>
    <row r="832" spans="1:5" hidden="1">
      <c r="A832" s="40"/>
      <c r="B832" s="21" t="s">
        <v>809</v>
      </c>
      <c r="C832" s="93"/>
      <c r="D832" s="91"/>
      <c r="E832" s="28">
        <f t="shared" si="51"/>
        <v>0</v>
      </c>
    </row>
    <row r="833" spans="1:5" hidden="1">
      <c r="A833" s="40"/>
      <c r="B833" s="21" t="s">
        <v>810</v>
      </c>
      <c r="C833" s="93"/>
      <c r="D833" s="91"/>
      <c r="E833" s="28">
        <f t="shared" si="51"/>
        <v>0</v>
      </c>
    </row>
    <row r="834" spans="1:5" hidden="1">
      <c r="A834" s="40"/>
      <c r="B834" s="21" t="s">
        <v>811</v>
      </c>
      <c r="C834" s="93"/>
      <c r="D834" s="91"/>
      <c r="E834" s="28">
        <f t="shared" si="51"/>
        <v>0</v>
      </c>
    </row>
    <row r="835" spans="1:5" hidden="1">
      <c r="A835" s="40"/>
      <c r="B835" s="21" t="s">
        <v>812</v>
      </c>
      <c r="C835" s="93"/>
      <c r="D835" s="91"/>
      <c r="E835" s="28">
        <f t="shared" si="51"/>
        <v>0</v>
      </c>
    </row>
    <row r="836" spans="1:5" hidden="1">
      <c r="A836" s="40"/>
      <c r="B836" s="21" t="s">
        <v>813</v>
      </c>
      <c r="C836" s="93"/>
      <c r="D836" s="91"/>
      <c r="E836" s="28">
        <f t="shared" si="51"/>
        <v>0</v>
      </c>
    </row>
    <row r="837" spans="1:5" hidden="1">
      <c r="A837" s="40"/>
      <c r="B837" s="21" t="s">
        <v>814</v>
      </c>
      <c r="C837" s="93"/>
      <c r="D837" s="91"/>
      <c r="E837" s="28">
        <f t="shared" si="51"/>
        <v>0</v>
      </c>
    </row>
    <row r="838" spans="1:5" hidden="1">
      <c r="A838" s="40"/>
      <c r="B838" s="21" t="s">
        <v>815</v>
      </c>
      <c r="C838" s="93"/>
      <c r="D838" s="91"/>
      <c r="E838" s="28">
        <f t="shared" si="51"/>
        <v>0</v>
      </c>
    </row>
    <row r="839" spans="1:5" hidden="1">
      <c r="A839" s="40"/>
      <c r="B839" s="21" t="s">
        <v>816</v>
      </c>
      <c r="C839" s="93"/>
      <c r="D839" s="91"/>
      <c r="E839" s="28">
        <f t="shared" si="51"/>
        <v>0</v>
      </c>
    </row>
    <row r="840" spans="1:5" hidden="1">
      <c r="A840" s="40"/>
      <c r="B840" s="21" t="s">
        <v>817</v>
      </c>
      <c r="C840" s="93"/>
      <c r="D840" s="91"/>
      <c r="E840" s="28">
        <f t="shared" si="51"/>
        <v>0</v>
      </c>
    </row>
    <row r="841" spans="1:5" hidden="1">
      <c r="A841" s="40"/>
      <c r="B841" s="21" t="s">
        <v>818</v>
      </c>
      <c r="C841" s="93"/>
      <c r="D841" s="91"/>
      <c r="E841" s="28">
        <f t="shared" si="51"/>
        <v>0</v>
      </c>
    </row>
    <row r="842" spans="1:5" hidden="1">
      <c r="A842" s="40"/>
      <c r="B842" s="21" t="s">
        <v>819</v>
      </c>
      <c r="C842" s="93"/>
      <c r="D842" s="91"/>
      <c r="E842" s="28">
        <f t="shared" si="51"/>
        <v>0</v>
      </c>
    </row>
    <row r="843" spans="1:5" hidden="1">
      <c r="A843" s="40"/>
      <c r="B843" s="21" t="s">
        <v>820</v>
      </c>
      <c r="C843" s="93"/>
      <c r="D843" s="91"/>
      <c r="E843" s="28">
        <f t="shared" ref="E843:E906" si="52">D843</f>
        <v>0</v>
      </c>
    </row>
    <row r="844" spans="1:5" hidden="1">
      <c r="A844" s="40"/>
      <c r="B844" s="21" t="s">
        <v>821</v>
      </c>
      <c r="C844" s="93"/>
      <c r="D844" s="91"/>
      <c r="E844" s="28">
        <f t="shared" si="52"/>
        <v>0</v>
      </c>
    </row>
    <row r="845" spans="1:5" hidden="1">
      <c r="A845" s="40"/>
      <c r="B845" s="21" t="s">
        <v>822</v>
      </c>
      <c r="C845" s="93"/>
      <c r="D845" s="91"/>
      <c r="E845" s="28">
        <f t="shared" si="52"/>
        <v>0</v>
      </c>
    </row>
    <row r="846" spans="1:5" hidden="1">
      <c r="A846" s="40"/>
      <c r="B846" s="21" t="s">
        <v>823</v>
      </c>
      <c r="C846" s="93"/>
      <c r="D846" s="91"/>
      <c r="E846" s="28">
        <f t="shared" si="52"/>
        <v>0</v>
      </c>
    </row>
    <row r="847" spans="1:5" hidden="1">
      <c r="A847" s="40"/>
      <c r="B847" s="21" t="s">
        <v>824</v>
      </c>
      <c r="C847" s="93"/>
      <c r="D847" s="91"/>
      <c r="E847" s="28">
        <f t="shared" si="52"/>
        <v>0</v>
      </c>
    </row>
    <row r="848" spans="1:5" hidden="1">
      <c r="A848" s="40"/>
      <c r="B848" s="21" t="s">
        <v>825</v>
      </c>
      <c r="C848" s="93"/>
      <c r="D848" s="91"/>
      <c r="E848" s="28">
        <f t="shared" si="52"/>
        <v>0</v>
      </c>
    </row>
    <row r="849" spans="1:5" hidden="1">
      <c r="A849" s="40"/>
      <c r="B849" s="21" t="s">
        <v>826</v>
      </c>
      <c r="C849" s="93"/>
      <c r="D849" s="91"/>
      <c r="E849" s="28">
        <f t="shared" si="52"/>
        <v>0</v>
      </c>
    </row>
    <row r="850" spans="1:5" hidden="1">
      <c r="A850" s="40"/>
      <c r="B850" s="21" t="s">
        <v>827</v>
      </c>
      <c r="C850" s="93"/>
      <c r="D850" s="91"/>
      <c r="E850" s="28">
        <f t="shared" si="52"/>
        <v>0</v>
      </c>
    </row>
    <row r="851" spans="1:5" hidden="1">
      <c r="A851" s="40"/>
      <c r="B851" s="21" t="s">
        <v>828</v>
      </c>
      <c r="C851" s="93"/>
      <c r="D851" s="91"/>
      <c r="E851" s="28">
        <f t="shared" si="52"/>
        <v>0</v>
      </c>
    </row>
    <row r="852" spans="1:5" hidden="1">
      <c r="A852" s="40"/>
      <c r="B852" s="21" t="s">
        <v>829</v>
      </c>
      <c r="C852" s="93"/>
      <c r="D852" s="91"/>
      <c r="E852" s="28">
        <f t="shared" si="52"/>
        <v>0</v>
      </c>
    </row>
    <row r="853" spans="1:5" hidden="1">
      <c r="A853" s="40"/>
      <c r="B853" s="21" t="s">
        <v>830</v>
      </c>
      <c r="C853" s="93"/>
      <c r="D853" s="91"/>
      <c r="E853" s="28">
        <f t="shared" si="52"/>
        <v>0</v>
      </c>
    </row>
    <row r="854" spans="1:5" hidden="1">
      <c r="A854" s="40"/>
      <c r="B854" s="21" t="s">
        <v>831</v>
      </c>
      <c r="C854" s="93"/>
      <c r="D854" s="91"/>
      <c r="E854" s="28">
        <f t="shared" si="52"/>
        <v>0</v>
      </c>
    </row>
    <row r="855" spans="1:5" hidden="1">
      <c r="A855" s="40"/>
      <c r="B855" s="21" t="s">
        <v>832</v>
      </c>
      <c r="C855" s="93"/>
      <c r="D855" s="91"/>
      <c r="E855" s="28">
        <f t="shared" si="52"/>
        <v>0</v>
      </c>
    </row>
    <row r="856" spans="1:5" hidden="1">
      <c r="A856" s="40"/>
      <c r="B856" s="21" t="s">
        <v>833</v>
      </c>
      <c r="C856" s="93"/>
      <c r="D856" s="91"/>
      <c r="E856" s="28">
        <f t="shared" si="52"/>
        <v>0</v>
      </c>
    </row>
    <row r="857" spans="1:5" hidden="1">
      <c r="A857" s="40"/>
      <c r="B857" s="21" t="s">
        <v>834</v>
      </c>
      <c r="C857" s="93"/>
      <c r="D857" s="91"/>
      <c r="E857" s="28">
        <f t="shared" si="52"/>
        <v>0</v>
      </c>
    </row>
    <row r="858" spans="1:5" hidden="1">
      <c r="A858" s="40"/>
      <c r="B858" s="21" t="s">
        <v>835</v>
      </c>
      <c r="C858" s="93"/>
      <c r="D858" s="91"/>
      <c r="E858" s="28">
        <f t="shared" si="52"/>
        <v>0</v>
      </c>
    </row>
    <row r="859" spans="1:5" hidden="1">
      <c r="A859" s="40"/>
      <c r="B859" s="21" t="s">
        <v>836</v>
      </c>
      <c r="C859" s="93"/>
      <c r="D859" s="91"/>
      <c r="E859" s="28">
        <f t="shared" si="52"/>
        <v>0</v>
      </c>
    </row>
    <row r="860" spans="1:5" hidden="1">
      <c r="A860" s="40"/>
      <c r="B860" s="21" t="s">
        <v>837</v>
      </c>
      <c r="C860" s="93"/>
      <c r="D860" s="91"/>
      <c r="E860" s="28">
        <f t="shared" si="52"/>
        <v>0</v>
      </c>
    </row>
    <row r="861" spans="1:5" hidden="1">
      <c r="A861" s="40"/>
      <c r="B861" s="21" t="s">
        <v>838</v>
      </c>
      <c r="C861" s="93"/>
      <c r="D861" s="91"/>
      <c r="E861" s="28">
        <f t="shared" si="52"/>
        <v>0</v>
      </c>
    </row>
    <row r="862" spans="1:5" hidden="1">
      <c r="A862" s="40"/>
      <c r="B862" s="21" t="s">
        <v>839</v>
      </c>
      <c r="C862" s="93"/>
      <c r="D862" s="91"/>
      <c r="E862" s="28">
        <f t="shared" si="52"/>
        <v>0</v>
      </c>
    </row>
    <row r="863" spans="1:5" hidden="1">
      <c r="A863" s="40"/>
      <c r="B863" s="21" t="s">
        <v>840</v>
      </c>
      <c r="C863" s="93"/>
      <c r="D863" s="91"/>
      <c r="E863" s="28">
        <f t="shared" si="52"/>
        <v>0</v>
      </c>
    </row>
    <row r="864" spans="1:5" hidden="1">
      <c r="A864" s="40"/>
      <c r="B864" s="21" t="s">
        <v>841</v>
      </c>
      <c r="C864" s="93"/>
      <c r="D864" s="91"/>
      <c r="E864" s="28">
        <f t="shared" si="52"/>
        <v>0</v>
      </c>
    </row>
    <row r="865" spans="1:5" hidden="1">
      <c r="A865" s="40"/>
      <c r="B865" s="21" t="s">
        <v>842</v>
      </c>
      <c r="C865" s="93"/>
      <c r="D865" s="91"/>
      <c r="E865" s="28">
        <f t="shared" si="52"/>
        <v>0</v>
      </c>
    </row>
    <row r="866" spans="1:5" hidden="1">
      <c r="A866" s="40"/>
      <c r="B866" s="21" t="s">
        <v>843</v>
      </c>
      <c r="C866" s="93"/>
      <c r="D866" s="91"/>
      <c r="E866" s="28">
        <f t="shared" si="52"/>
        <v>0</v>
      </c>
    </row>
    <row r="867" spans="1:5" hidden="1">
      <c r="A867" s="40"/>
      <c r="B867" s="21" t="s">
        <v>844</v>
      </c>
      <c r="C867" s="93"/>
      <c r="D867" s="91"/>
      <c r="E867" s="28">
        <f t="shared" si="52"/>
        <v>0</v>
      </c>
    </row>
    <row r="868" spans="1:5" hidden="1">
      <c r="A868" s="40"/>
      <c r="B868" s="21" t="s">
        <v>845</v>
      </c>
      <c r="C868" s="93"/>
      <c r="D868" s="91"/>
      <c r="E868" s="28">
        <f t="shared" si="52"/>
        <v>0</v>
      </c>
    </row>
    <row r="869" spans="1:5" hidden="1">
      <c r="A869" s="40"/>
      <c r="B869" s="21" t="s">
        <v>846</v>
      </c>
      <c r="C869" s="93"/>
      <c r="D869" s="91"/>
      <c r="E869" s="28">
        <f t="shared" si="52"/>
        <v>0</v>
      </c>
    </row>
    <row r="870" spans="1:5" hidden="1">
      <c r="A870" s="40"/>
      <c r="B870" s="21" t="s">
        <v>847</v>
      </c>
      <c r="C870" s="93"/>
      <c r="D870" s="91"/>
      <c r="E870" s="28">
        <f t="shared" si="52"/>
        <v>0</v>
      </c>
    </row>
    <row r="871" spans="1:5" hidden="1">
      <c r="A871" s="40"/>
      <c r="B871" s="21" t="s">
        <v>848</v>
      </c>
      <c r="C871" s="93"/>
      <c r="D871" s="91"/>
      <c r="E871" s="28">
        <f t="shared" si="52"/>
        <v>0</v>
      </c>
    </row>
    <row r="872" spans="1:5" hidden="1">
      <c r="A872" s="40"/>
      <c r="B872" s="21" t="s">
        <v>849</v>
      </c>
      <c r="C872" s="93"/>
      <c r="D872" s="91"/>
      <c r="E872" s="28">
        <f t="shared" si="52"/>
        <v>0</v>
      </c>
    </row>
    <row r="873" spans="1:5" hidden="1">
      <c r="A873" s="40"/>
      <c r="B873" s="21" t="s">
        <v>850</v>
      </c>
      <c r="C873" s="93"/>
      <c r="D873" s="91"/>
      <c r="E873" s="28">
        <f t="shared" si="52"/>
        <v>0</v>
      </c>
    </row>
    <row r="874" spans="1:5" hidden="1">
      <c r="A874" s="40"/>
      <c r="B874" s="21" t="s">
        <v>851</v>
      </c>
      <c r="C874" s="93"/>
      <c r="D874" s="91"/>
      <c r="E874" s="28">
        <f t="shared" si="52"/>
        <v>0</v>
      </c>
    </row>
    <row r="875" spans="1:5" hidden="1">
      <c r="A875" s="40"/>
      <c r="B875" s="21" t="s">
        <v>852</v>
      </c>
      <c r="C875" s="93"/>
      <c r="D875" s="91"/>
      <c r="E875" s="28">
        <f t="shared" si="52"/>
        <v>0</v>
      </c>
    </row>
    <row r="876" spans="1:5" hidden="1">
      <c r="A876" s="40"/>
      <c r="B876" s="21" t="s">
        <v>853</v>
      </c>
      <c r="C876" s="93"/>
      <c r="D876" s="91"/>
      <c r="E876" s="28">
        <f t="shared" si="52"/>
        <v>0</v>
      </c>
    </row>
    <row r="877" spans="1:5" hidden="1">
      <c r="A877" s="40"/>
      <c r="B877" s="21" t="s">
        <v>854</v>
      </c>
      <c r="C877" s="93"/>
      <c r="D877" s="91"/>
      <c r="E877" s="28">
        <f t="shared" si="52"/>
        <v>0</v>
      </c>
    </row>
    <row r="878" spans="1:5" hidden="1">
      <c r="A878" s="40"/>
      <c r="B878" s="21" t="s">
        <v>855</v>
      </c>
      <c r="C878" s="93"/>
      <c r="D878" s="91"/>
      <c r="E878" s="28">
        <f t="shared" si="52"/>
        <v>0</v>
      </c>
    </row>
    <row r="879" spans="1:5" hidden="1">
      <c r="A879" s="40"/>
      <c r="B879" s="21" t="s">
        <v>856</v>
      </c>
      <c r="C879" s="93"/>
      <c r="D879" s="91"/>
      <c r="E879" s="28">
        <f t="shared" si="52"/>
        <v>0</v>
      </c>
    </row>
    <row r="880" spans="1:5" hidden="1">
      <c r="A880" s="40"/>
      <c r="B880" s="21" t="s">
        <v>857</v>
      </c>
      <c r="C880" s="93"/>
      <c r="D880" s="91"/>
      <c r="E880" s="28">
        <f t="shared" si="52"/>
        <v>0</v>
      </c>
    </row>
    <row r="881" spans="1:5" hidden="1">
      <c r="A881" s="40"/>
      <c r="B881" s="21" t="s">
        <v>858</v>
      </c>
      <c r="C881" s="93"/>
      <c r="D881" s="91"/>
      <c r="E881" s="28">
        <f t="shared" si="52"/>
        <v>0</v>
      </c>
    </row>
    <row r="882" spans="1:5" hidden="1">
      <c r="A882" s="40"/>
      <c r="B882" s="21" t="s">
        <v>859</v>
      </c>
      <c r="C882" s="93"/>
      <c r="D882" s="91"/>
      <c r="E882" s="28">
        <f t="shared" si="52"/>
        <v>0</v>
      </c>
    </row>
    <row r="883" spans="1:5" hidden="1">
      <c r="A883" s="40"/>
      <c r="B883" s="21" t="s">
        <v>860</v>
      </c>
      <c r="C883" s="93"/>
      <c r="D883" s="91"/>
      <c r="E883" s="28">
        <f t="shared" si="52"/>
        <v>0</v>
      </c>
    </row>
    <row r="884" spans="1:5" hidden="1">
      <c r="A884" s="40"/>
      <c r="B884" s="21" t="s">
        <v>861</v>
      </c>
      <c r="C884" s="93"/>
      <c r="D884" s="91"/>
      <c r="E884" s="28">
        <f t="shared" si="52"/>
        <v>0</v>
      </c>
    </row>
    <row r="885" spans="1:5" hidden="1">
      <c r="A885" s="40"/>
      <c r="B885" s="21" t="s">
        <v>862</v>
      </c>
      <c r="C885" s="93"/>
      <c r="D885" s="91"/>
      <c r="E885" s="28">
        <f t="shared" si="52"/>
        <v>0</v>
      </c>
    </row>
    <row r="886" spans="1:5" hidden="1">
      <c r="A886" s="40"/>
      <c r="B886" s="21" t="s">
        <v>863</v>
      </c>
      <c r="C886" s="93"/>
      <c r="D886" s="91"/>
      <c r="E886" s="28">
        <f t="shared" si="52"/>
        <v>0</v>
      </c>
    </row>
    <row r="887" spans="1:5" hidden="1">
      <c r="A887" s="40"/>
      <c r="B887" s="21" t="s">
        <v>864</v>
      </c>
      <c r="C887" s="93"/>
      <c r="D887" s="91"/>
      <c r="E887" s="28">
        <f t="shared" si="52"/>
        <v>0</v>
      </c>
    </row>
    <row r="888" spans="1:5" hidden="1">
      <c r="A888" s="40"/>
      <c r="B888" s="21" t="s">
        <v>865</v>
      </c>
      <c r="C888" s="93"/>
      <c r="D888" s="91"/>
      <c r="E888" s="28">
        <f t="shared" si="52"/>
        <v>0</v>
      </c>
    </row>
    <row r="889" spans="1:5" hidden="1">
      <c r="A889" s="40"/>
      <c r="B889" s="21" t="s">
        <v>866</v>
      </c>
      <c r="C889" s="93"/>
      <c r="D889" s="91"/>
      <c r="E889" s="28">
        <f t="shared" si="52"/>
        <v>0</v>
      </c>
    </row>
    <row r="890" spans="1:5" hidden="1">
      <c r="A890" s="40"/>
      <c r="B890" s="21" t="s">
        <v>867</v>
      </c>
      <c r="C890" s="93"/>
      <c r="D890" s="91"/>
      <c r="E890" s="28">
        <f t="shared" si="52"/>
        <v>0</v>
      </c>
    </row>
    <row r="891" spans="1:5" hidden="1">
      <c r="A891" s="40"/>
      <c r="B891" s="21" t="s">
        <v>868</v>
      </c>
      <c r="C891" s="93"/>
      <c r="D891" s="91"/>
      <c r="E891" s="28">
        <f t="shared" si="52"/>
        <v>0</v>
      </c>
    </row>
    <row r="892" spans="1:5" hidden="1">
      <c r="A892" s="40"/>
      <c r="B892" s="21" t="s">
        <v>869</v>
      </c>
      <c r="C892" s="93"/>
      <c r="D892" s="91"/>
      <c r="E892" s="28">
        <f t="shared" si="52"/>
        <v>0</v>
      </c>
    </row>
    <row r="893" spans="1:5" hidden="1">
      <c r="A893" s="40"/>
      <c r="B893" s="21" t="s">
        <v>870</v>
      </c>
      <c r="C893" s="93"/>
      <c r="D893" s="91"/>
      <c r="E893" s="28">
        <f t="shared" si="52"/>
        <v>0</v>
      </c>
    </row>
    <row r="894" spans="1:5" hidden="1">
      <c r="A894" s="40"/>
      <c r="B894" s="21" t="s">
        <v>871</v>
      </c>
      <c r="C894" s="93"/>
      <c r="D894" s="91"/>
      <c r="E894" s="28">
        <f t="shared" si="52"/>
        <v>0</v>
      </c>
    </row>
    <row r="895" spans="1:5" hidden="1">
      <c r="A895" s="40"/>
      <c r="B895" s="21" t="s">
        <v>872</v>
      </c>
      <c r="C895" s="93"/>
      <c r="D895" s="91"/>
      <c r="E895" s="28">
        <f t="shared" si="52"/>
        <v>0</v>
      </c>
    </row>
    <row r="896" spans="1:5" hidden="1">
      <c r="A896" s="40"/>
      <c r="B896" s="21" t="s">
        <v>873</v>
      </c>
      <c r="C896" s="93"/>
      <c r="D896" s="91"/>
      <c r="E896" s="28">
        <f t="shared" si="52"/>
        <v>0</v>
      </c>
    </row>
    <row r="897" spans="1:5" hidden="1">
      <c r="A897" s="40"/>
      <c r="B897" s="21" t="s">
        <v>874</v>
      </c>
      <c r="C897" s="93"/>
      <c r="D897" s="91"/>
      <c r="E897" s="28">
        <f t="shared" si="52"/>
        <v>0</v>
      </c>
    </row>
    <row r="898" spans="1:5" hidden="1">
      <c r="A898" s="40"/>
      <c r="B898" s="21" t="s">
        <v>875</v>
      </c>
      <c r="C898" s="93"/>
      <c r="D898" s="91"/>
      <c r="E898" s="28">
        <f t="shared" si="52"/>
        <v>0</v>
      </c>
    </row>
    <row r="899" spans="1:5" hidden="1">
      <c r="A899" s="40"/>
      <c r="B899" s="21" t="s">
        <v>876</v>
      </c>
      <c r="C899" s="93"/>
      <c r="D899" s="91"/>
      <c r="E899" s="28">
        <f t="shared" si="52"/>
        <v>0</v>
      </c>
    </row>
    <row r="900" spans="1:5" hidden="1">
      <c r="A900" s="40"/>
      <c r="B900" s="21" t="s">
        <v>877</v>
      </c>
      <c r="C900" s="93"/>
      <c r="D900" s="91"/>
      <c r="E900" s="28">
        <f t="shared" si="52"/>
        <v>0</v>
      </c>
    </row>
    <row r="901" spans="1:5" hidden="1">
      <c r="A901" s="40"/>
      <c r="B901" s="21" t="s">
        <v>878</v>
      </c>
      <c r="C901" s="93"/>
      <c r="D901" s="91"/>
      <c r="E901" s="28">
        <f t="shared" si="52"/>
        <v>0</v>
      </c>
    </row>
    <row r="902" spans="1:5" hidden="1">
      <c r="A902" s="40"/>
      <c r="B902" s="21" t="s">
        <v>879</v>
      </c>
      <c r="C902" s="93"/>
      <c r="D902" s="91"/>
      <c r="E902" s="28">
        <f t="shared" si="52"/>
        <v>0</v>
      </c>
    </row>
    <row r="903" spans="1:5" hidden="1">
      <c r="A903" s="40"/>
      <c r="B903" s="21" t="s">
        <v>880</v>
      </c>
      <c r="C903" s="93"/>
      <c r="D903" s="91"/>
      <c r="E903" s="28">
        <f t="shared" si="52"/>
        <v>0</v>
      </c>
    </row>
    <row r="904" spans="1:5" hidden="1">
      <c r="A904" s="40"/>
      <c r="B904" s="21" t="s">
        <v>881</v>
      </c>
      <c r="C904" s="93"/>
      <c r="D904" s="91"/>
      <c r="E904" s="28">
        <f t="shared" si="52"/>
        <v>0</v>
      </c>
    </row>
    <row r="905" spans="1:5" hidden="1">
      <c r="A905" s="40"/>
      <c r="B905" s="21" t="s">
        <v>882</v>
      </c>
      <c r="C905" s="93"/>
      <c r="D905" s="91"/>
      <c r="E905" s="28">
        <f t="shared" si="52"/>
        <v>0</v>
      </c>
    </row>
    <row r="906" spans="1:5" hidden="1">
      <c r="A906" s="40"/>
      <c r="B906" s="21" t="s">
        <v>883</v>
      </c>
      <c r="C906" s="93"/>
      <c r="D906" s="91"/>
      <c r="E906" s="28">
        <f t="shared" si="52"/>
        <v>0</v>
      </c>
    </row>
    <row r="907" spans="1:5" hidden="1">
      <c r="A907" s="40"/>
      <c r="B907" s="21" t="s">
        <v>884</v>
      </c>
      <c r="C907" s="93"/>
      <c r="D907" s="91"/>
      <c r="E907" s="28">
        <f t="shared" ref="E907:E970" si="53">D907</f>
        <v>0</v>
      </c>
    </row>
    <row r="908" spans="1:5" hidden="1">
      <c r="A908" s="40"/>
      <c r="B908" s="21" t="s">
        <v>885</v>
      </c>
      <c r="C908" s="93"/>
      <c r="D908" s="91"/>
      <c r="E908" s="28">
        <f t="shared" si="53"/>
        <v>0</v>
      </c>
    </row>
    <row r="909" spans="1:5" hidden="1">
      <c r="A909" s="40"/>
      <c r="B909" s="21" t="s">
        <v>886</v>
      </c>
      <c r="C909" s="93"/>
      <c r="D909" s="91"/>
      <c r="E909" s="28">
        <f t="shared" si="53"/>
        <v>0</v>
      </c>
    </row>
    <row r="910" spans="1:5" hidden="1">
      <c r="A910" s="40"/>
      <c r="B910" s="21" t="s">
        <v>887</v>
      </c>
      <c r="C910" s="93"/>
      <c r="D910" s="91"/>
      <c r="E910" s="28">
        <f t="shared" si="53"/>
        <v>0</v>
      </c>
    </row>
    <row r="911" spans="1:5" hidden="1">
      <c r="A911" s="40"/>
      <c r="B911" s="21" t="s">
        <v>888</v>
      </c>
      <c r="C911" s="93"/>
      <c r="D911" s="91"/>
      <c r="E911" s="28">
        <f t="shared" si="53"/>
        <v>0</v>
      </c>
    </row>
    <row r="912" spans="1:5" hidden="1">
      <c r="A912" s="40"/>
      <c r="B912" s="21" t="s">
        <v>889</v>
      </c>
      <c r="C912" s="93"/>
      <c r="D912" s="91"/>
      <c r="E912" s="28">
        <f t="shared" si="53"/>
        <v>0</v>
      </c>
    </row>
    <row r="913" spans="1:5" hidden="1">
      <c r="A913" s="40"/>
      <c r="B913" s="21" t="s">
        <v>890</v>
      </c>
      <c r="C913" s="93"/>
      <c r="D913" s="91"/>
      <c r="E913" s="28">
        <f t="shared" si="53"/>
        <v>0</v>
      </c>
    </row>
    <row r="914" spans="1:5" hidden="1">
      <c r="A914" s="40"/>
      <c r="B914" s="21" t="s">
        <v>891</v>
      </c>
      <c r="C914" s="93"/>
      <c r="D914" s="91"/>
      <c r="E914" s="28">
        <f t="shared" si="53"/>
        <v>0</v>
      </c>
    </row>
    <row r="915" spans="1:5" hidden="1">
      <c r="A915" s="40"/>
      <c r="B915" s="21" t="s">
        <v>892</v>
      </c>
      <c r="C915" s="93"/>
      <c r="D915" s="91"/>
      <c r="E915" s="28">
        <f t="shared" si="53"/>
        <v>0</v>
      </c>
    </row>
    <row r="916" spans="1:5" hidden="1">
      <c r="A916" s="40"/>
      <c r="B916" s="21" t="s">
        <v>893</v>
      </c>
      <c r="C916" s="93"/>
      <c r="D916" s="91"/>
      <c r="E916" s="28">
        <f t="shared" si="53"/>
        <v>0</v>
      </c>
    </row>
    <row r="917" spans="1:5" hidden="1">
      <c r="A917" s="40"/>
      <c r="B917" s="21" t="s">
        <v>894</v>
      </c>
      <c r="C917" s="93"/>
      <c r="D917" s="91"/>
      <c r="E917" s="28">
        <f t="shared" si="53"/>
        <v>0</v>
      </c>
    </row>
    <row r="918" spans="1:5" hidden="1">
      <c r="A918" s="40"/>
      <c r="B918" s="21" t="s">
        <v>895</v>
      </c>
      <c r="C918" s="93"/>
      <c r="D918" s="91"/>
      <c r="E918" s="28">
        <f t="shared" si="53"/>
        <v>0</v>
      </c>
    </row>
    <row r="919" spans="1:5" hidden="1">
      <c r="A919" s="40"/>
      <c r="B919" s="21" t="s">
        <v>896</v>
      </c>
      <c r="C919" s="93"/>
      <c r="D919" s="91"/>
      <c r="E919" s="28">
        <f t="shared" si="53"/>
        <v>0</v>
      </c>
    </row>
    <row r="920" spans="1:5" hidden="1">
      <c r="A920" s="40"/>
      <c r="B920" s="21" t="s">
        <v>897</v>
      </c>
      <c r="C920" s="93"/>
      <c r="D920" s="91"/>
      <c r="E920" s="28">
        <f t="shared" si="53"/>
        <v>0</v>
      </c>
    </row>
    <row r="921" spans="1:5" hidden="1">
      <c r="A921" s="40"/>
      <c r="B921" s="21" t="s">
        <v>898</v>
      </c>
      <c r="C921" s="93"/>
      <c r="D921" s="91"/>
      <c r="E921" s="28">
        <f t="shared" si="53"/>
        <v>0</v>
      </c>
    </row>
    <row r="922" spans="1:5" hidden="1">
      <c r="A922" s="40"/>
      <c r="B922" s="21" t="s">
        <v>899</v>
      </c>
      <c r="C922" s="93"/>
      <c r="D922" s="91"/>
      <c r="E922" s="28">
        <f t="shared" si="53"/>
        <v>0</v>
      </c>
    </row>
    <row r="923" spans="1:5" hidden="1">
      <c r="A923" s="40"/>
      <c r="B923" s="21" t="s">
        <v>900</v>
      </c>
      <c r="C923" s="93"/>
      <c r="D923" s="91"/>
      <c r="E923" s="28">
        <f t="shared" si="53"/>
        <v>0</v>
      </c>
    </row>
    <row r="924" spans="1:5" hidden="1">
      <c r="A924" s="40"/>
      <c r="B924" s="21" t="s">
        <v>901</v>
      </c>
      <c r="C924" s="93"/>
      <c r="D924" s="91"/>
      <c r="E924" s="28">
        <f t="shared" si="53"/>
        <v>0</v>
      </c>
    </row>
    <row r="925" spans="1:5" hidden="1">
      <c r="A925" s="40"/>
      <c r="B925" s="21" t="s">
        <v>902</v>
      </c>
      <c r="C925" s="93"/>
      <c r="D925" s="91"/>
      <c r="E925" s="28">
        <f t="shared" si="53"/>
        <v>0</v>
      </c>
    </row>
    <row r="926" spans="1:5" hidden="1">
      <c r="A926" s="40"/>
      <c r="B926" s="21" t="s">
        <v>903</v>
      </c>
      <c r="C926" s="93"/>
      <c r="D926" s="91"/>
      <c r="E926" s="28">
        <f t="shared" si="53"/>
        <v>0</v>
      </c>
    </row>
    <row r="927" spans="1:5" hidden="1">
      <c r="A927" s="40"/>
      <c r="B927" s="21" t="s">
        <v>904</v>
      </c>
      <c r="C927" s="93"/>
      <c r="D927" s="91"/>
      <c r="E927" s="28">
        <f t="shared" si="53"/>
        <v>0</v>
      </c>
    </row>
    <row r="928" spans="1:5" hidden="1">
      <c r="A928" s="40"/>
      <c r="B928" s="21" t="s">
        <v>905</v>
      </c>
      <c r="C928" s="93"/>
      <c r="D928" s="91"/>
      <c r="E928" s="28">
        <f t="shared" si="53"/>
        <v>0</v>
      </c>
    </row>
    <row r="929" spans="1:5" hidden="1">
      <c r="A929" s="40"/>
      <c r="B929" s="21" t="s">
        <v>906</v>
      </c>
      <c r="C929" s="93"/>
      <c r="D929" s="91"/>
      <c r="E929" s="28">
        <f t="shared" si="53"/>
        <v>0</v>
      </c>
    </row>
    <row r="930" spans="1:5" hidden="1">
      <c r="A930" s="40"/>
      <c r="B930" s="21" t="s">
        <v>907</v>
      </c>
      <c r="C930" s="93"/>
      <c r="D930" s="91"/>
      <c r="E930" s="28">
        <f t="shared" si="53"/>
        <v>0</v>
      </c>
    </row>
    <row r="931" spans="1:5" hidden="1">
      <c r="A931" s="40"/>
      <c r="B931" s="21" t="s">
        <v>908</v>
      </c>
      <c r="C931" s="93"/>
      <c r="D931" s="91"/>
      <c r="E931" s="28">
        <f t="shared" si="53"/>
        <v>0</v>
      </c>
    </row>
    <row r="932" spans="1:5" hidden="1">
      <c r="A932" s="40"/>
      <c r="B932" s="21" t="s">
        <v>909</v>
      </c>
      <c r="C932" s="93"/>
      <c r="D932" s="91"/>
      <c r="E932" s="28">
        <f t="shared" si="53"/>
        <v>0</v>
      </c>
    </row>
    <row r="933" spans="1:5" hidden="1">
      <c r="A933" s="40"/>
      <c r="B933" s="21" t="s">
        <v>910</v>
      </c>
      <c r="C933" s="93"/>
      <c r="D933" s="91"/>
      <c r="E933" s="28">
        <f t="shared" si="53"/>
        <v>0</v>
      </c>
    </row>
    <row r="934" spans="1:5" hidden="1">
      <c r="A934" s="40"/>
      <c r="B934" s="21" t="s">
        <v>911</v>
      </c>
      <c r="C934" s="93"/>
      <c r="D934" s="91"/>
      <c r="E934" s="28">
        <f t="shared" si="53"/>
        <v>0</v>
      </c>
    </row>
    <row r="935" spans="1:5" hidden="1">
      <c r="A935" s="40"/>
      <c r="B935" s="21" t="s">
        <v>912</v>
      </c>
      <c r="C935" s="93"/>
      <c r="D935" s="91"/>
      <c r="E935" s="28">
        <f t="shared" si="53"/>
        <v>0</v>
      </c>
    </row>
    <row r="936" spans="1:5" hidden="1">
      <c r="A936" s="40"/>
      <c r="B936" s="21" t="s">
        <v>913</v>
      </c>
      <c r="C936" s="93"/>
      <c r="D936" s="91"/>
      <c r="E936" s="28">
        <f t="shared" si="53"/>
        <v>0</v>
      </c>
    </row>
    <row r="937" spans="1:5" hidden="1">
      <c r="A937" s="40"/>
      <c r="B937" s="21" t="s">
        <v>914</v>
      </c>
      <c r="C937" s="93"/>
      <c r="D937" s="91"/>
      <c r="E937" s="28">
        <f t="shared" si="53"/>
        <v>0</v>
      </c>
    </row>
    <row r="938" spans="1:5" hidden="1">
      <c r="A938" s="40"/>
      <c r="B938" s="21" t="s">
        <v>915</v>
      </c>
      <c r="C938" s="93"/>
      <c r="D938" s="91"/>
      <c r="E938" s="28">
        <f t="shared" si="53"/>
        <v>0</v>
      </c>
    </row>
    <row r="939" spans="1:5" hidden="1">
      <c r="A939" s="40"/>
      <c r="B939" s="21" t="s">
        <v>916</v>
      </c>
      <c r="C939" s="93"/>
      <c r="D939" s="91"/>
      <c r="E939" s="28">
        <f t="shared" si="53"/>
        <v>0</v>
      </c>
    </row>
    <row r="940" spans="1:5" hidden="1">
      <c r="A940" s="40"/>
      <c r="B940" s="21" t="s">
        <v>917</v>
      </c>
      <c r="C940" s="93"/>
      <c r="D940" s="91"/>
      <c r="E940" s="28">
        <f t="shared" si="53"/>
        <v>0</v>
      </c>
    </row>
    <row r="941" spans="1:5" hidden="1">
      <c r="A941" s="40"/>
      <c r="B941" s="21" t="s">
        <v>918</v>
      </c>
      <c r="C941" s="93"/>
      <c r="D941" s="91"/>
      <c r="E941" s="28">
        <f t="shared" si="53"/>
        <v>0</v>
      </c>
    </row>
    <row r="942" spans="1:5" hidden="1">
      <c r="A942" s="40"/>
      <c r="B942" s="21" t="s">
        <v>919</v>
      </c>
      <c r="C942" s="93"/>
      <c r="D942" s="91"/>
      <c r="E942" s="28">
        <f t="shared" si="53"/>
        <v>0</v>
      </c>
    </row>
    <row r="943" spans="1:5" hidden="1">
      <c r="A943" s="40"/>
      <c r="B943" s="21" t="s">
        <v>920</v>
      </c>
      <c r="C943" s="93"/>
      <c r="D943" s="91"/>
      <c r="E943" s="28">
        <f t="shared" si="53"/>
        <v>0</v>
      </c>
    </row>
    <row r="944" spans="1:5" hidden="1">
      <c r="A944" s="40"/>
      <c r="B944" s="21" t="s">
        <v>921</v>
      </c>
      <c r="C944" s="93"/>
      <c r="D944" s="91"/>
      <c r="E944" s="28">
        <f t="shared" si="53"/>
        <v>0</v>
      </c>
    </row>
    <row r="945" spans="1:5" hidden="1">
      <c r="A945" s="40"/>
      <c r="B945" s="21" t="s">
        <v>922</v>
      </c>
      <c r="C945" s="93"/>
      <c r="D945" s="91"/>
      <c r="E945" s="28">
        <f t="shared" si="53"/>
        <v>0</v>
      </c>
    </row>
    <row r="946" spans="1:5" hidden="1">
      <c r="A946" s="40"/>
      <c r="B946" s="21" t="s">
        <v>923</v>
      </c>
      <c r="C946" s="93"/>
      <c r="D946" s="91"/>
      <c r="E946" s="28">
        <f t="shared" si="53"/>
        <v>0</v>
      </c>
    </row>
    <row r="947" spans="1:5" hidden="1">
      <c r="A947" s="40"/>
      <c r="B947" s="21" t="s">
        <v>924</v>
      </c>
      <c r="C947" s="93"/>
      <c r="D947" s="91"/>
      <c r="E947" s="28">
        <f t="shared" si="53"/>
        <v>0</v>
      </c>
    </row>
    <row r="948" spans="1:5" hidden="1">
      <c r="A948" s="40"/>
      <c r="B948" s="21" t="s">
        <v>925</v>
      </c>
      <c r="C948" s="93"/>
      <c r="D948" s="91"/>
      <c r="E948" s="28">
        <f t="shared" si="53"/>
        <v>0</v>
      </c>
    </row>
    <row r="949" spans="1:5" hidden="1">
      <c r="A949" s="40"/>
      <c r="B949" s="21" t="s">
        <v>926</v>
      </c>
      <c r="C949" s="93"/>
      <c r="D949" s="91"/>
      <c r="E949" s="28">
        <f t="shared" si="53"/>
        <v>0</v>
      </c>
    </row>
    <row r="950" spans="1:5" hidden="1">
      <c r="A950" s="40"/>
      <c r="B950" s="21" t="s">
        <v>927</v>
      </c>
      <c r="C950" s="93"/>
      <c r="D950" s="91"/>
      <c r="E950" s="28">
        <f t="shared" si="53"/>
        <v>0</v>
      </c>
    </row>
    <row r="951" spans="1:5" hidden="1">
      <c r="A951" s="40"/>
      <c r="B951" s="21" t="s">
        <v>928</v>
      </c>
      <c r="C951" s="93"/>
      <c r="D951" s="91"/>
      <c r="E951" s="28">
        <f t="shared" si="53"/>
        <v>0</v>
      </c>
    </row>
    <row r="952" spans="1:5" hidden="1">
      <c r="A952" s="40"/>
      <c r="B952" s="21" t="s">
        <v>929</v>
      </c>
      <c r="C952" s="93"/>
      <c r="D952" s="91"/>
      <c r="E952" s="28">
        <f t="shared" si="53"/>
        <v>0</v>
      </c>
    </row>
    <row r="953" spans="1:5" hidden="1">
      <c r="A953" s="40"/>
      <c r="B953" s="21" t="s">
        <v>930</v>
      </c>
      <c r="C953" s="93"/>
      <c r="D953" s="91"/>
      <c r="E953" s="28">
        <f t="shared" si="53"/>
        <v>0</v>
      </c>
    </row>
    <row r="954" spans="1:5" hidden="1">
      <c r="A954" s="40"/>
      <c r="B954" s="21" t="s">
        <v>931</v>
      </c>
      <c r="C954" s="93"/>
      <c r="D954" s="91"/>
      <c r="E954" s="28">
        <f t="shared" si="53"/>
        <v>0</v>
      </c>
    </row>
    <row r="955" spans="1:5" hidden="1">
      <c r="A955" s="40"/>
      <c r="B955" s="21" t="s">
        <v>932</v>
      </c>
      <c r="C955" s="93"/>
      <c r="D955" s="91"/>
      <c r="E955" s="28">
        <f t="shared" si="53"/>
        <v>0</v>
      </c>
    </row>
    <row r="956" spans="1:5" hidden="1">
      <c r="A956" s="40"/>
      <c r="B956" s="21" t="s">
        <v>933</v>
      </c>
      <c r="C956" s="93"/>
      <c r="D956" s="91"/>
      <c r="E956" s="28">
        <f t="shared" si="53"/>
        <v>0</v>
      </c>
    </row>
    <row r="957" spans="1:5" hidden="1">
      <c r="A957" s="40"/>
      <c r="B957" s="21" t="s">
        <v>934</v>
      </c>
      <c r="C957" s="93"/>
      <c r="D957" s="91"/>
      <c r="E957" s="28">
        <f t="shared" si="53"/>
        <v>0</v>
      </c>
    </row>
    <row r="958" spans="1:5" hidden="1">
      <c r="A958" s="40"/>
      <c r="B958" s="21" t="s">
        <v>935</v>
      </c>
      <c r="C958" s="93"/>
      <c r="D958" s="91"/>
      <c r="E958" s="28">
        <f t="shared" si="53"/>
        <v>0</v>
      </c>
    </row>
    <row r="959" spans="1:5" hidden="1">
      <c r="A959" s="40"/>
      <c r="B959" s="21" t="s">
        <v>936</v>
      </c>
      <c r="C959" s="93"/>
      <c r="D959" s="91"/>
      <c r="E959" s="28">
        <f t="shared" si="53"/>
        <v>0</v>
      </c>
    </row>
    <row r="960" spans="1:5" hidden="1">
      <c r="A960" s="40"/>
      <c r="B960" s="21" t="s">
        <v>937</v>
      </c>
      <c r="C960" s="93"/>
      <c r="D960" s="91"/>
      <c r="E960" s="28">
        <f t="shared" si="53"/>
        <v>0</v>
      </c>
    </row>
    <row r="961" spans="1:5" hidden="1">
      <c r="A961" s="40"/>
      <c r="B961" s="21" t="s">
        <v>938</v>
      </c>
      <c r="C961" s="93"/>
      <c r="D961" s="91"/>
      <c r="E961" s="28">
        <f t="shared" si="53"/>
        <v>0</v>
      </c>
    </row>
    <row r="962" spans="1:5" hidden="1">
      <c r="A962" s="40"/>
      <c r="B962" s="21" t="s">
        <v>939</v>
      </c>
      <c r="C962" s="93"/>
      <c r="D962" s="91"/>
      <c r="E962" s="28">
        <f t="shared" si="53"/>
        <v>0</v>
      </c>
    </row>
    <row r="963" spans="1:5" hidden="1">
      <c r="A963" s="40"/>
      <c r="B963" s="21" t="s">
        <v>940</v>
      </c>
      <c r="C963" s="93"/>
      <c r="D963" s="91"/>
      <c r="E963" s="28">
        <f t="shared" si="53"/>
        <v>0</v>
      </c>
    </row>
    <row r="964" spans="1:5" hidden="1">
      <c r="A964" s="40"/>
      <c r="B964" s="21" t="s">
        <v>941</v>
      </c>
      <c r="C964" s="93"/>
      <c r="D964" s="91"/>
      <c r="E964" s="28">
        <f t="shared" si="53"/>
        <v>0</v>
      </c>
    </row>
    <row r="965" spans="1:5" hidden="1">
      <c r="A965" s="40"/>
      <c r="B965" s="21" t="s">
        <v>942</v>
      </c>
      <c r="C965" s="93"/>
      <c r="D965" s="91"/>
      <c r="E965" s="28">
        <f t="shared" si="53"/>
        <v>0</v>
      </c>
    </row>
    <row r="966" spans="1:5" hidden="1">
      <c r="A966" s="40"/>
      <c r="B966" s="21" t="s">
        <v>943</v>
      </c>
      <c r="C966" s="93"/>
      <c r="D966" s="91"/>
      <c r="E966" s="28">
        <f t="shared" si="53"/>
        <v>0</v>
      </c>
    </row>
    <row r="967" spans="1:5" hidden="1">
      <c r="A967" s="40"/>
      <c r="B967" s="21" t="s">
        <v>944</v>
      </c>
      <c r="C967" s="93"/>
      <c r="D967" s="91"/>
      <c r="E967" s="28">
        <f t="shared" si="53"/>
        <v>0</v>
      </c>
    </row>
    <row r="968" spans="1:5" hidden="1">
      <c r="A968" s="40"/>
      <c r="B968" s="21" t="s">
        <v>945</v>
      </c>
      <c r="C968" s="93"/>
      <c r="D968" s="91"/>
      <c r="E968" s="28">
        <f t="shared" si="53"/>
        <v>0</v>
      </c>
    </row>
    <row r="969" spans="1:5" hidden="1">
      <c r="A969" s="40"/>
      <c r="B969" s="21" t="s">
        <v>946</v>
      </c>
      <c r="C969" s="93"/>
      <c r="D969" s="91"/>
      <c r="E969" s="28">
        <f t="shared" si="53"/>
        <v>0</v>
      </c>
    </row>
    <row r="970" spans="1:5" hidden="1">
      <c r="A970" s="40"/>
      <c r="B970" s="21" t="s">
        <v>947</v>
      </c>
      <c r="C970" s="93"/>
      <c r="D970" s="91"/>
      <c r="E970" s="28">
        <f t="shared" si="53"/>
        <v>0</v>
      </c>
    </row>
    <row r="971" spans="1:5" hidden="1">
      <c r="A971" s="40"/>
      <c r="B971" s="21" t="s">
        <v>948</v>
      </c>
      <c r="C971" s="93"/>
      <c r="D971" s="91"/>
      <c r="E971" s="28">
        <f t="shared" ref="E971:E1034" si="54">D971</f>
        <v>0</v>
      </c>
    </row>
    <row r="972" spans="1:5" hidden="1">
      <c r="A972" s="40"/>
      <c r="B972" s="21" t="s">
        <v>949</v>
      </c>
      <c r="C972" s="93"/>
      <c r="D972" s="91"/>
      <c r="E972" s="28">
        <f t="shared" si="54"/>
        <v>0</v>
      </c>
    </row>
    <row r="973" spans="1:5" hidden="1">
      <c r="A973" s="40"/>
      <c r="B973" s="21" t="s">
        <v>950</v>
      </c>
      <c r="C973" s="93"/>
      <c r="D973" s="91"/>
      <c r="E973" s="28">
        <f t="shared" si="54"/>
        <v>0</v>
      </c>
    </row>
    <row r="974" spans="1:5" hidden="1">
      <c r="A974" s="40"/>
      <c r="B974" s="21" t="s">
        <v>951</v>
      </c>
      <c r="C974" s="93"/>
      <c r="D974" s="91"/>
      <c r="E974" s="28">
        <f t="shared" si="54"/>
        <v>0</v>
      </c>
    </row>
    <row r="975" spans="1:5" hidden="1">
      <c r="A975" s="40"/>
      <c r="B975" s="21" t="s">
        <v>952</v>
      </c>
      <c r="C975" s="93"/>
      <c r="D975" s="91"/>
      <c r="E975" s="28">
        <f t="shared" si="54"/>
        <v>0</v>
      </c>
    </row>
    <row r="976" spans="1:5" hidden="1">
      <c r="A976" s="40"/>
      <c r="B976" s="21" t="s">
        <v>953</v>
      </c>
      <c r="C976" s="93"/>
      <c r="D976" s="91"/>
      <c r="E976" s="28">
        <f t="shared" si="54"/>
        <v>0</v>
      </c>
    </row>
    <row r="977" spans="1:5" hidden="1">
      <c r="A977" s="40"/>
      <c r="B977" s="21" t="s">
        <v>954</v>
      </c>
      <c r="C977" s="93"/>
      <c r="D977" s="91"/>
      <c r="E977" s="28">
        <f t="shared" si="54"/>
        <v>0</v>
      </c>
    </row>
    <row r="978" spans="1:5" hidden="1">
      <c r="A978" s="40"/>
      <c r="B978" s="21" t="s">
        <v>955</v>
      </c>
      <c r="C978" s="93"/>
      <c r="D978" s="91"/>
      <c r="E978" s="28">
        <f t="shared" si="54"/>
        <v>0</v>
      </c>
    </row>
    <row r="979" spans="1:5" hidden="1">
      <c r="A979" s="40"/>
      <c r="B979" s="21" t="s">
        <v>956</v>
      </c>
      <c r="C979" s="93"/>
      <c r="D979" s="91"/>
      <c r="E979" s="28">
        <f t="shared" si="54"/>
        <v>0</v>
      </c>
    </row>
    <row r="980" spans="1:5" hidden="1">
      <c r="A980" s="40"/>
      <c r="B980" s="21" t="s">
        <v>957</v>
      </c>
      <c r="C980" s="93"/>
      <c r="D980" s="91"/>
      <c r="E980" s="28">
        <f t="shared" si="54"/>
        <v>0</v>
      </c>
    </row>
    <row r="981" spans="1:5" hidden="1">
      <c r="A981" s="40"/>
      <c r="B981" s="21" t="s">
        <v>958</v>
      </c>
      <c r="C981" s="93"/>
      <c r="D981" s="91"/>
      <c r="E981" s="28">
        <f t="shared" si="54"/>
        <v>0</v>
      </c>
    </row>
    <row r="982" spans="1:5" hidden="1">
      <c r="A982" s="40"/>
      <c r="B982" s="21" t="s">
        <v>959</v>
      </c>
      <c r="C982" s="93"/>
      <c r="D982" s="91"/>
      <c r="E982" s="28">
        <f t="shared" si="54"/>
        <v>0</v>
      </c>
    </row>
    <row r="983" spans="1:5" hidden="1">
      <c r="A983" s="40"/>
      <c r="B983" s="21" t="s">
        <v>960</v>
      </c>
      <c r="C983" s="93"/>
      <c r="D983" s="91"/>
      <c r="E983" s="28">
        <f t="shared" si="54"/>
        <v>0</v>
      </c>
    </row>
    <row r="984" spans="1:5" hidden="1">
      <c r="A984" s="40"/>
      <c r="B984" s="21" t="s">
        <v>961</v>
      </c>
      <c r="C984" s="93"/>
      <c r="D984" s="91"/>
      <c r="E984" s="28">
        <f t="shared" si="54"/>
        <v>0</v>
      </c>
    </row>
    <row r="985" spans="1:5" hidden="1">
      <c r="A985" s="40"/>
      <c r="B985" s="21" t="s">
        <v>962</v>
      </c>
      <c r="C985" s="93"/>
      <c r="D985" s="91"/>
      <c r="E985" s="28">
        <f t="shared" si="54"/>
        <v>0</v>
      </c>
    </row>
    <row r="986" spans="1:5" hidden="1">
      <c r="A986" s="40"/>
      <c r="B986" s="21" t="s">
        <v>963</v>
      </c>
      <c r="C986" s="93"/>
      <c r="D986" s="91"/>
      <c r="E986" s="28">
        <f t="shared" si="54"/>
        <v>0</v>
      </c>
    </row>
    <row r="987" spans="1:5" hidden="1">
      <c r="A987" s="40"/>
      <c r="B987" s="21" t="s">
        <v>964</v>
      </c>
      <c r="C987" s="93"/>
      <c r="D987" s="91"/>
      <c r="E987" s="28">
        <f t="shared" si="54"/>
        <v>0</v>
      </c>
    </row>
    <row r="988" spans="1:5" hidden="1">
      <c r="A988" s="40"/>
      <c r="B988" s="21" t="s">
        <v>965</v>
      </c>
      <c r="C988" s="93"/>
      <c r="D988" s="91"/>
      <c r="E988" s="28">
        <f t="shared" si="54"/>
        <v>0</v>
      </c>
    </row>
    <row r="989" spans="1:5" hidden="1">
      <c r="A989" s="40"/>
      <c r="B989" s="21" t="s">
        <v>966</v>
      </c>
      <c r="C989" s="93"/>
      <c r="D989" s="91"/>
      <c r="E989" s="28">
        <f t="shared" si="54"/>
        <v>0</v>
      </c>
    </row>
    <row r="990" spans="1:5" hidden="1">
      <c r="A990" s="40"/>
      <c r="B990" s="21" t="s">
        <v>967</v>
      </c>
      <c r="C990" s="93"/>
      <c r="D990" s="91"/>
      <c r="E990" s="28">
        <f t="shared" si="54"/>
        <v>0</v>
      </c>
    </row>
    <row r="991" spans="1:5" hidden="1">
      <c r="A991" s="40"/>
      <c r="B991" s="21" t="s">
        <v>968</v>
      </c>
      <c r="C991" s="93"/>
      <c r="D991" s="91"/>
      <c r="E991" s="28">
        <f t="shared" si="54"/>
        <v>0</v>
      </c>
    </row>
    <row r="992" spans="1:5" hidden="1">
      <c r="A992" s="40"/>
      <c r="B992" s="21" t="s">
        <v>969</v>
      </c>
      <c r="C992" s="93"/>
      <c r="D992" s="91"/>
      <c r="E992" s="28">
        <f t="shared" si="54"/>
        <v>0</v>
      </c>
    </row>
    <row r="993" spans="1:5" hidden="1">
      <c r="A993" s="40"/>
      <c r="B993" s="21" t="s">
        <v>970</v>
      </c>
      <c r="C993" s="93"/>
      <c r="D993" s="91"/>
      <c r="E993" s="28">
        <f t="shared" si="54"/>
        <v>0</v>
      </c>
    </row>
    <row r="994" spans="1:5" hidden="1">
      <c r="A994" s="40"/>
      <c r="B994" s="21" t="s">
        <v>971</v>
      </c>
      <c r="C994" s="93"/>
      <c r="D994" s="91"/>
      <c r="E994" s="28">
        <f t="shared" si="54"/>
        <v>0</v>
      </c>
    </row>
    <row r="995" spans="1:5" hidden="1">
      <c r="A995" s="40"/>
      <c r="B995" s="21" t="s">
        <v>972</v>
      </c>
      <c r="C995" s="93"/>
      <c r="D995" s="91"/>
      <c r="E995" s="28">
        <f t="shared" si="54"/>
        <v>0</v>
      </c>
    </row>
    <row r="996" spans="1:5" hidden="1">
      <c r="A996" s="40"/>
      <c r="B996" s="21" t="s">
        <v>973</v>
      </c>
      <c r="C996" s="93"/>
      <c r="D996" s="91"/>
      <c r="E996" s="28">
        <f t="shared" si="54"/>
        <v>0</v>
      </c>
    </row>
    <row r="997" spans="1:5" hidden="1">
      <c r="A997" s="40"/>
      <c r="B997" s="21" t="s">
        <v>974</v>
      </c>
      <c r="C997" s="93"/>
      <c r="D997" s="91"/>
      <c r="E997" s="28">
        <f t="shared" si="54"/>
        <v>0</v>
      </c>
    </row>
    <row r="998" spans="1:5" hidden="1">
      <c r="A998" s="40"/>
      <c r="B998" s="21" t="s">
        <v>975</v>
      </c>
      <c r="C998" s="93"/>
      <c r="D998" s="91"/>
      <c r="E998" s="28">
        <f t="shared" si="54"/>
        <v>0</v>
      </c>
    </row>
    <row r="999" spans="1:5" hidden="1">
      <c r="A999" s="40"/>
      <c r="B999" s="21" t="s">
        <v>976</v>
      </c>
      <c r="C999" s="93"/>
      <c r="D999" s="91"/>
      <c r="E999" s="28">
        <f t="shared" si="54"/>
        <v>0</v>
      </c>
    </row>
    <row r="1000" spans="1:5" hidden="1">
      <c r="A1000" s="40"/>
      <c r="B1000" s="21" t="s">
        <v>977</v>
      </c>
      <c r="C1000" s="93"/>
      <c r="D1000" s="91"/>
      <c r="E1000" s="28">
        <f t="shared" si="54"/>
        <v>0</v>
      </c>
    </row>
    <row r="1001" spans="1:5" hidden="1">
      <c r="A1001" s="40"/>
      <c r="B1001" s="21" t="s">
        <v>978</v>
      </c>
      <c r="C1001" s="93"/>
      <c r="D1001" s="91"/>
      <c r="E1001" s="28">
        <f t="shared" si="54"/>
        <v>0</v>
      </c>
    </row>
    <row r="1002" spans="1:5" hidden="1">
      <c r="A1002" s="40"/>
      <c r="B1002" s="21" t="s">
        <v>979</v>
      </c>
      <c r="C1002" s="93"/>
      <c r="D1002" s="91"/>
      <c r="E1002" s="28">
        <f t="shared" si="54"/>
        <v>0</v>
      </c>
    </row>
    <row r="1003" spans="1:5" hidden="1">
      <c r="A1003" s="40"/>
      <c r="B1003" s="21" t="s">
        <v>980</v>
      </c>
      <c r="C1003" s="93"/>
      <c r="D1003" s="91"/>
      <c r="E1003" s="28">
        <f t="shared" si="54"/>
        <v>0</v>
      </c>
    </row>
    <row r="1004" spans="1:5" hidden="1">
      <c r="A1004" s="40"/>
      <c r="B1004" s="21" t="s">
        <v>981</v>
      </c>
      <c r="C1004" s="93"/>
      <c r="D1004" s="91"/>
      <c r="E1004" s="28">
        <f t="shared" si="54"/>
        <v>0</v>
      </c>
    </row>
    <row r="1005" spans="1:5" hidden="1">
      <c r="A1005" s="40"/>
      <c r="B1005" s="21" t="s">
        <v>982</v>
      </c>
      <c r="C1005" s="93"/>
      <c r="D1005" s="91"/>
      <c r="E1005" s="28">
        <f t="shared" si="54"/>
        <v>0</v>
      </c>
    </row>
    <row r="1006" spans="1:5" hidden="1">
      <c r="A1006" s="40"/>
      <c r="B1006" s="21" t="s">
        <v>983</v>
      </c>
      <c r="C1006" s="93"/>
      <c r="D1006" s="91"/>
      <c r="E1006" s="28">
        <f t="shared" si="54"/>
        <v>0</v>
      </c>
    </row>
    <row r="1007" spans="1:5" hidden="1">
      <c r="A1007" s="40"/>
      <c r="B1007" s="21" t="s">
        <v>984</v>
      </c>
      <c r="C1007" s="93"/>
      <c r="D1007" s="91"/>
      <c r="E1007" s="28">
        <f t="shared" si="54"/>
        <v>0</v>
      </c>
    </row>
    <row r="1008" spans="1:5" hidden="1">
      <c r="A1008" s="40"/>
      <c r="B1008" s="21" t="s">
        <v>985</v>
      </c>
      <c r="C1008" s="93"/>
      <c r="D1008" s="91"/>
      <c r="E1008" s="28">
        <f t="shared" si="54"/>
        <v>0</v>
      </c>
    </row>
    <row r="1009" spans="1:5" hidden="1">
      <c r="A1009" s="40"/>
      <c r="B1009" s="21" t="s">
        <v>986</v>
      </c>
      <c r="C1009" s="93"/>
      <c r="D1009" s="91"/>
      <c r="E1009" s="28">
        <f t="shared" si="54"/>
        <v>0</v>
      </c>
    </row>
    <row r="1010" spans="1:5" hidden="1">
      <c r="A1010" s="40"/>
      <c r="B1010" s="21" t="s">
        <v>987</v>
      </c>
      <c r="C1010" s="93"/>
      <c r="D1010" s="91"/>
      <c r="E1010" s="28">
        <f t="shared" si="54"/>
        <v>0</v>
      </c>
    </row>
    <row r="1011" spans="1:5" hidden="1">
      <c r="A1011" s="40"/>
      <c r="B1011" s="21" t="s">
        <v>988</v>
      </c>
      <c r="C1011" s="93"/>
      <c r="D1011" s="91"/>
      <c r="E1011" s="28">
        <f t="shared" si="54"/>
        <v>0</v>
      </c>
    </row>
    <row r="1012" spans="1:5" hidden="1">
      <c r="A1012" s="40"/>
      <c r="B1012" s="21" t="s">
        <v>989</v>
      </c>
      <c r="C1012" s="93"/>
      <c r="D1012" s="91"/>
      <c r="E1012" s="28">
        <f t="shared" si="54"/>
        <v>0</v>
      </c>
    </row>
    <row r="1013" spans="1:5" hidden="1">
      <c r="A1013" s="40"/>
      <c r="B1013" s="21" t="s">
        <v>990</v>
      </c>
      <c r="C1013" s="93"/>
      <c r="D1013" s="91"/>
      <c r="E1013" s="28">
        <f t="shared" si="54"/>
        <v>0</v>
      </c>
    </row>
    <row r="1014" spans="1:5" hidden="1">
      <c r="A1014" s="40"/>
      <c r="B1014" s="21" t="s">
        <v>991</v>
      </c>
      <c r="C1014" s="93"/>
      <c r="D1014" s="91"/>
      <c r="E1014" s="28">
        <f t="shared" si="54"/>
        <v>0</v>
      </c>
    </row>
    <row r="1015" spans="1:5" hidden="1">
      <c r="A1015" s="40"/>
      <c r="B1015" s="21" t="s">
        <v>992</v>
      </c>
      <c r="C1015" s="93"/>
      <c r="D1015" s="91"/>
      <c r="E1015" s="28">
        <f t="shared" si="54"/>
        <v>0</v>
      </c>
    </row>
    <row r="1016" spans="1:5" hidden="1">
      <c r="A1016" s="40"/>
      <c r="B1016" s="21" t="s">
        <v>993</v>
      </c>
      <c r="C1016" s="93"/>
      <c r="D1016" s="91"/>
      <c r="E1016" s="28">
        <f t="shared" si="54"/>
        <v>0</v>
      </c>
    </row>
    <row r="1017" spans="1:5" hidden="1">
      <c r="A1017" s="40"/>
      <c r="B1017" s="21" t="s">
        <v>994</v>
      </c>
      <c r="C1017" s="93"/>
      <c r="D1017" s="91"/>
      <c r="E1017" s="28">
        <f t="shared" si="54"/>
        <v>0</v>
      </c>
    </row>
    <row r="1018" spans="1:5" hidden="1">
      <c r="A1018" s="40"/>
      <c r="B1018" s="21" t="s">
        <v>995</v>
      </c>
      <c r="C1018" s="93"/>
      <c r="D1018" s="91"/>
      <c r="E1018" s="28">
        <f t="shared" si="54"/>
        <v>0</v>
      </c>
    </row>
    <row r="1019" spans="1:5" hidden="1">
      <c r="A1019" s="40"/>
      <c r="B1019" s="21" t="s">
        <v>996</v>
      </c>
      <c r="C1019" s="93"/>
      <c r="D1019" s="91"/>
      <c r="E1019" s="28">
        <f t="shared" si="54"/>
        <v>0</v>
      </c>
    </row>
    <row r="1020" spans="1:5" hidden="1">
      <c r="A1020" s="40"/>
      <c r="B1020" s="21" t="s">
        <v>997</v>
      </c>
      <c r="C1020" s="93"/>
      <c r="D1020" s="91"/>
      <c r="E1020" s="28">
        <f t="shared" si="54"/>
        <v>0</v>
      </c>
    </row>
    <row r="1021" spans="1:5" hidden="1">
      <c r="A1021" s="40"/>
      <c r="B1021" s="21" t="s">
        <v>998</v>
      </c>
      <c r="C1021" s="93"/>
      <c r="D1021" s="91"/>
      <c r="E1021" s="28">
        <f t="shared" si="54"/>
        <v>0</v>
      </c>
    </row>
    <row r="1022" spans="1:5" hidden="1">
      <c r="A1022" s="40"/>
      <c r="B1022" s="21" t="s">
        <v>999</v>
      </c>
      <c r="C1022" s="93"/>
      <c r="D1022" s="91"/>
      <c r="E1022" s="28">
        <f t="shared" si="54"/>
        <v>0</v>
      </c>
    </row>
    <row r="1023" spans="1:5" hidden="1">
      <c r="A1023" s="40"/>
      <c r="B1023" s="21" t="s">
        <v>1000</v>
      </c>
      <c r="C1023" s="93"/>
      <c r="D1023" s="91"/>
      <c r="E1023" s="28">
        <f t="shared" si="54"/>
        <v>0</v>
      </c>
    </row>
    <row r="1024" spans="1:5" hidden="1">
      <c r="A1024" s="40"/>
      <c r="B1024" s="21" t="s">
        <v>1001</v>
      </c>
      <c r="C1024" s="93"/>
      <c r="D1024" s="91"/>
      <c r="E1024" s="28">
        <f t="shared" si="54"/>
        <v>0</v>
      </c>
    </row>
    <row r="1025" spans="1:5" hidden="1">
      <c r="A1025" s="40"/>
      <c r="B1025" s="21" t="s">
        <v>1002</v>
      </c>
      <c r="C1025" s="93"/>
      <c r="D1025" s="91"/>
      <c r="E1025" s="28">
        <f t="shared" si="54"/>
        <v>0</v>
      </c>
    </row>
    <row r="1026" spans="1:5" hidden="1">
      <c r="A1026" s="40"/>
      <c r="B1026" s="21" t="s">
        <v>1003</v>
      </c>
      <c r="C1026" s="93"/>
      <c r="D1026" s="91"/>
      <c r="E1026" s="28">
        <f t="shared" si="54"/>
        <v>0</v>
      </c>
    </row>
    <row r="1027" spans="1:5" hidden="1">
      <c r="A1027" s="40"/>
      <c r="B1027" s="21" t="s">
        <v>1004</v>
      </c>
      <c r="C1027" s="93"/>
      <c r="D1027" s="91"/>
      <c r="E1027" s="28">
        <f t="shared" si="54"/>
        <v>0</v>
      </c>
    </row>
    <row r="1028" spans="1:5" hidden="1">
      <c r="A1028" s="40"/>
      <c r="B1028" s="21" t="s">
        <v>1005</v>
      </c>
      <c r="C1028" s="93"/>
      <c r="D1028" s="91"/>
      <c r="E1028" s="28">
        <f t="shared" si="54"/>
        <v>0</v>
      </c>
    </row>
    <row r="1029" spans="1:5" hidden="1">
      <c r="A1029" s="40"/>
      <c r="B1029" s="21" t="s">
        <v>1006</v>
      </c>
      <c r="C1029" s="93"/>
      <c r="D1029" s="91"/>
      <c r="E1029" s="28">
        <f t="shared" si="54"/>
        <v>0</v>
      </c>
    </row>
    <row r="1030" spans="1:5" hidden="1">
      <c r="A1030" s="40"/>
      <c r="B1030" s="21" t="s">
        <v>1007</v>
      </c>
      <c r="C1030" s="93"/>
      <c r="D1030" s="91"/>
      <c r="E1030" s="28">
        <f t="shared" si="54"/>
        <v>0</v>
      </c>
    </row>
    <row r="1031" spans="1:5" hidden="1">
      <c r="A1031" s="40"/>
      <c r="B1031" s="21" t="s">
        <v>1008</v>
      </c>
      <c r="C1031" s="93"/>
      <c r="D1031" s="91"/>
      <c r="E1031" s="28">
        <f t="shared" si="54"/>
        <v>0</v>
      </c>
    </row>
    <row r="1032" spans="1:5" hidden="1">
      <c r="A1032" s="40"/>
      <c r="B1032" s="21" t="s">
        <v>1009</v>
      </c>
      <c r="C1032" s="93"/>
      <c r="D1032" s="91"/>
      <c r="E1032" s="28">
        <f t="shared" si="54"/>
        <v>0</v>
      </c>
    </row>
    <row r="1033" spans="1:5" hidden="1">
      <c r="A1033" s="40"/>
      <c r="B1033" s="21" t="s">
        <v>1010</v>
      </c>
      <c r="C1033" s="93"/>
      <c r="D1033" s="91"/>
      <c r="E1033" s="28">
        <f t="shared" si="54"/>
        <v>0</v>
      </c>
    </row>
    <row r="1034" spans="1:5" hidden="1">
      <c r="A1034" s="40"/>
      <c r="B1034" s="21" t="s">
        <v>1011</v>
      </c>
      <c r="C1034" s="93"/>
      <c r="D1034" s="91"/>
      <c r="E1034" s="28">
        <f t="shared" si="54"/>
        <v>0</v>
      </c>
    </row>
    <row r="1035" spans="1:5" hidden="1">
      <c r="A1035" s="40"/>
      <c r="B1035" s="21" t="s">
        <v>1012</v>
      </c>
      <c r="C1035" s="93"/>
      <c r="D1035" s="91"/>
      <c r="E1035" s="28">
        <f t="shared" ref="E1035:E1078" si="55">D1035</f>
        <v>0</v>
      </c>
    </row>
    <row r="1036" spans="1:5" hidden="1">
      <c r="A1036" s="40"/>
      <c r="B1036" s="21" t="s">
        <v>1013</v>
      </c>
      <c r="C1036" s="93"/>
      <c r="D1036" s="91"/>
      <c r="E1036" s="28">
        <f t="shared" si="55"/>
        <v>0</v>
      </c>
    </row>
    <row r="1037" spans="1:5" hidden="1">
      <c r="A1037" s="40"/>
      <c r="B1037" s="21" t="s">
        <v>1014</v>
      </c>
      <c r="C1037" s="93"/>
      <c r="D1037" s="91"/>
      <c r="E1037" s="28">
        <f t="shared" si="55"/>
        <v>0</v>
      </c>
    </row>
    <row r="1038" spans="1:5" hidden="1">
      <c r="A1038" s="40"/>
      <c r="B1038" s="21" t="s">
        <v>1015</v>
      </c>
      <c r="C1038" s="93"/>
      <c r="D1038" s="91"/>
      <c r="E1038" s="28">
        <f t="shared" si="55"/>
        <v>0</v>
      </c>
    </row>
    <row r="1039" spans="1:5" hidden="1">
      <c r="A1039" s="40"/>
      <c r="B1039" s="21" t="s">
        <v>1016</v>
      </c>
      <c r="C1039" s="93"/>
      <c r="D1039" s="91"/>
      <c r="E1039" s="28">
        <f t="shared" si="55"/>
        <v>0</v>
      </c>
    </row>
    <row r="1040" spans="1:5" hidden="1">
      <c r="A1040" s="40"/>
      <c r="B1040" s="21" t="s">
        <v>1017</v>
      </c>
      <c r="C1040" s="93"/>
      <c r="D1040" s="91"/>
      <c r="E1040" s="28">
        <f t="shared" si="55"/>
        <v>0</v>
      </c>
    </row>
    <row r="1041" spans="1:5" hidden="1">
      <c r="A1041" s="40"/>
      <c r="B1041" s="21" t="s">
        <v>1018</v>
      </c>
      <c r="C1041" s="93"/>
      <c r="D1041" s="91"/>
      <c r="E1041" s="28">
        <f t="shared" si="55"/>
        <v>0</v>
      </c>
    </row>
    <row r="1042" spans="1:5" hidden="1">
      <c r="A1042" s="40"/>
      <c r="B1042" s="21" t="s">
        <v>1019</v>
      </c>
      <c r="C1042" s="93"/>
      <c r="D1042" s="91"/>
      <c r="E1042" s="28">
        <f t="shared" si="55"/>
        <v>0</v>
      </c>
    </row>
    <row r="1043" spans="1:5" hidden="1">
      <c r="A1043" s="40"/>
      <c r="B1043" s="21" t="s">
        <v>1020</v>
      </c>
      <c r="C1043" s="93"/>
      <c r="D1043" s="91"/>
      <c r="E1043" s="28">
        <f t="shared" si="55"/>
        <v>0</v>
      </c>
    </row>
    <row r="1044" spans="1:5" hidden="1">
      <c r="A1044" s="40"/>
      <c r="B1044" s="21" t="s">
        <v>1021</v>
      </c>
      <c r="C1044" s="93"/>
      <c r="D1044" s="91"/>
      <c r="E1044" s="28">
        <f t="shared" si="55"/>
        <v>0</v>
      </c>
    </row>
    <row r="1045" spans="1:5" hidden="1">
      <c r="A1045" s="40"/>
      <c r="B1045" s="21" t="s">
        <v>1022</v>
      </c>
      <c r="C1045" s="93"/>
      <c r="D1045" s="91"/>
      <c r="E1045" s="28">
        <f t="shared" si="55"/>
        <v>0</v>
      </c>
    </row>
    <row r="1046" spans="1:5" hidden="1">
      <c r="A1046" s="40"/>
      <c r="B1046" s="21" t="s">
        <v>1023</v>
      </c>
      <c r="C1046" s="93"/>
      <c r="D1046" s="91"/>
      <c r="E1046" s="28">
        <f t="shared" si="55"/>
        <v>0</v>
      </c>
    </row>
    <row r="1047" spans="1:5" hidden="1">
      <c r="A1047" s="40"/>
      <c r="B1047" s="21" t="s">
        <v>1024</v>
      </c>
      <c r="C1047" s="93"/>
      <c r="D1047" s="91"/>
      <c r="E1047" s="28">
        <f t="shared" si="55"/>
        <v>0</v>
      </c>
    </row>
    <row r="1048" spans="1:5" hidden="1">
      <c r="A1048" s="40"/>
      <c r="B1048" s="21" t="s">
        <v>1025</v>
      </c>
      <c r="C1048" s="93"/>
      <c r="D1048" s="91"/>
      <c r="E1048" s="28">
        <f t="shared" si="55"/>
        <v>0</v>
      </c>
    </row>
    <row r="1049" spans="1:5" hidden="1">
      <c r="A1049" s="40"/>
      <c r="B1049" s="21" t="s">
        <v>1026</v>
      </c>
      <c r="C1049" s="93"/>
      <c r="D1049" s="91"/>
      <c r="E1049" s="28">
        <f t="shared" si="55"/>
        <v>0</v>
      </c>
    </row>
    <row r="1050" spans="1:5" hidden="1">
      <c r="A1050" s="40"/>
      <c r="B1050" s="21" t="s">
        <v>1027</v>
      </c>
      <c r="C1050" s="93"/>
      <c r="D1050" s="91"/>
      <c r="E1050" s="28">
        <f t="shared" si="55"/>
        <v>0</v>
      </c>
    </row>
    <row r="1051" spans="1:5" hidden="1">
      <c r="A1051" s="40"/>
      <c r="B1051" s="21" t="s">
        <v>1028</v>
      </c>
      <c r="C1051" s="93"/>
      <c r="D1051" s="91"/>
      <c r="E1051" s="28">
        <f t="shared" si="55"/>
        <v>0</v>
      </c>
    </row>
    <row r="1052" spans="1:5" hidden="1">
      <c r="A1052" s="40"/>
      <c r="B1052" s="21" t="s">
        <v>1029</v>
      </c>
      <c r="C1052" s="93"/>
      <c r="D1052" s="91"/>
      <c r="E1052" s="28">
        <f t="shared" si="55"/>
        <v>0</v>
      </c>
    </row>
    <row r="1053" spans="1:5" hidden="1">
      <c r="A1053" s="40"/>
      <c r="B1053" s="21" t="s">
        <v>1030</v>
      </c>
      <c r="C1053" s="93"/>
      <c r="D1053" s="91"/>
      <c r="E1053" s="28">
        <f t="shared" si="55"/>
        <v>0</v>
      </c>
    </row>
    <row r="1054" spans="1:5" hidden="1">
      <c r="A1054" s="40"/>
      <c r="B1054" s="21" t="s">
        <v>1031</v>
      </c>
      <c r="C1054" s="93"/>
      <c r="D1054" s="91"/>
      <c r="E1054" s="28">
        <f t="shared" si="55"/>
        <v>0</v>
      </c>
    </row>
    <row r="1055" spans="1:5" hidden="1">
      <c r="A1055" s="40"/>
      <c r="B1055" s="21" t="s">
        <v>1032</v>
      </c>
      <c r="C1055" s="93"/>
      <c r="D1055" s="91"/>
      <c r="E1055" s="28">
        <f t="shared" si="55"/>
        <v>0</v>
      </c>
    </row>
    <row r="1056" spans="1:5" hidden="1">
      <c r="A1056" s="40"/>
      <c r="B1056" s="21" t="s">
        <v>1033</v>
      </c>
      <c r="C1056" s="93"/>
      <c r="D1056" s="91"/>
      <c r="E1056" s="28">
        <f t="shared" si="55"/>
        <v>0</v>
      </c>
    </row>
    <row r="1057" spans="1:5" hidden="1">
      <c r="A1057" s="40"/>
      <c r="B1057" s="21" t="s">
        <v>1034</v>
      </c>
      <c r="C1057" s="93"/>
      <c r="D1057" s="91"/>
      <c r="E1057" s="28">
        <f t="shared" si="55"/>
        <v>0</v>
      </c>
    </row>
    <row r="1058" spans="1:5" hidden="1">
      <c r="A1058" s="40"/>
      <c r="B1058" s="21" t="s">
        <v>1035</v>
      </c>
      <c r="C1058" s="93"/>
      <c r="D1058" s="91"/>
      <c r="E1058" s="28">
        <f t="shared" si="55"/>
        <v>0</v>
      </c>
    </row>
    <row r="1059" spans="1:5" hidden="1">
      <c r="A1059" s="40"/>
      <c r="B1059" s="21" t="s">
        <v>1036</v>
      </c>
      <c r="C1059" s="93"/>
      <c r="D1059" s="91"/>
      <c r="E1059" s="28">
        <f t="shared" si="55"/>
        <v>0</v>
      </c>
    </row>
    <row r="1060" spans="1:5" hidden="1">
      <c r="A1060" s="40"/>
      <c r="B1060" s="21" t="s">
        <v>1037</v>
      </c>
      <c r="C1060" s="93"/>
      <c r="D1060" s="91"/>
      <c r="E1060" s="28">
        <f t="shared" si="55"/>
        <v>0</v>
      </c>
    </row>
    <row r="1061" spans="1:5" hidden="1">
      <c r="A1061" s="40"/>
      <c r="B1061" s="21" t="s">
        <v>1038</v>
      </c>
      <c r="C1061" s="93"/>
      <c r="D1061" s="91"/>
      <c r="E1061" s="28">
        <f t="shared" si="55"/>
        <v>0</v>
      </c>
    </row>
    <row r="1062" spans="1:5" hidden="1">
      <c r="A1062" s="40"/>
      <c r="B1062" s="21" t="s">
        <v>1039</v>
      </c>
      <c r="C1062" s="93"/>
      <c r="D1062" s="91"/>
      <c r="E1062" s="28">
        <f t="shared" si="55"/>
        <v>0</v>
      </c>
    </row>
    <row r="1063" spans="1:5" hidden="1">
      <c r="A1063" s="40"/>
      <c r="B1063" s="21" t="s">
        <v>1040</v>
      </c>
      <c r="C1063" s="93"/>
      <c r="D1063" s="91"/>
      <c r="E1063" s="28">
        <f t="shared" si="55"/>
        <v>0</v>
      </c>
    </row>
    <row r="1064" spans="1:5" hidden="1">
      <c r="A1064" s="40"/>
      <c r="B1064" s="21" t="s">
        <v>1041</v>
      </c>
      <c r="C1064" s="93"/>
      <c r="D1064" s="91"/>
      <c r="E1064" s="28">
        <f t="shared" si="55"/>
        <v>0</v>
      </c>
    </row>
    <row r="1065" spans="1:5" hidden="1">
      <c r="A1065" s="40"/>
      <c r="B1065" s="21" t="s">
        <v>1042</v>
      </c>
      <c r="C1065" s="93"/>
      <c r="D1065" s="91"/>
      <c r="E1065" s="28">
        <f t="shared" si="55"/>
        <v>0</v>
      </c>
    </row>
    <row r="1066" spans="1:5" hidden="1">
      <c r="A1066" s="40"/>
      <c r="B1066" s="21" t="s">
        <v>1043</v>
      </c>
      <c r="C1066" s="93"/>
      <c r="D1066" s="91"/>
      <c r="E1066" s="28">
        <f t="shared" si="55"/>
        <v>0</v>
      </c>
    </row>
    <row r="1067" spans="1:5" hidden="1">
      <c r="A1067" s="40"/>
      <c r="B1067" s="21" t="s">
        <v>1044</v>
      </c>
      <c r="C1067" s="93"/>
      <c r="D1067" s="91"/>
      <c r="E1067" s="28">
        <f t="shared" si="55"/>
        <v>0</v>
      </c>
    </row>
    <row r="1068" spans="1:5" hidden="1">
      <c r="A1068" s="40"/>
      <c r="B1068" s="21" t="s">
        <v>1045</v>
      </c>
      <c r="C1068" s="93"/>
      <c r="D1068" s="91"/>
      <c r="E1068" s="28">
        <f t="shared" si="55"/>
        <v>0</v>
      </c>
    </row>
    <row r="1069" spans="1:5" hidden="1">
      <c r="A1069" s="40"/>
      <c r="B1069" s="21" t="s">
        <v>1046</v>
      </c>
      <c r="C1069" s="93"/>
      <c r="D1069" s="91"/>
      <c r="E1069" s="28">
        <f t="shared" si="55"/>
        <v>0</v>
      </c>
    </row>
    <row r="1070" spans="1:5" hidden="1">
      <c r="A1070" s="40"/>
      <c r="B1070" s="21" t="s">
        <v>1047</v>
      </c>
      <c r="C1070" s="93"/>
      <c r="D1070" s="91"/>
      <c r="E1070" s="28">
        <f t="shared" si="55"/>
        <v>0</v>
      </c>
    </row>
    <row r="1071" spans="1:5" hidden="1">
      <c r="A1071" s="40"/>
      <c r="B1071" s="21" t="s">
        <v>1048</v>
      </c>
      <c r="C1071" s="93"/>
      <c r="D1071" s="91"/>
      <c r="E1071" s="28">
        <f t="shared" si="55"/>
        <v>0</v>
      </c>
    </row>
    <row r="1072" spans="1:5" hidden="1">
      <c r="A1072" s="40"/>
      <c r="B1072" s="21" t="s">
        <v>1049</v>
      </c>
      <c r="C1072" s="93"/>
      <c r="D1072" s="91"/>
      <c r="E1072" s="28">
        <f t="shared" si="55"/>
        <v>0</v>
      </c>
    </row>
    <row r="1073" spans="1:5" hidden="1">
      <c r="A1073" s="40"/>
      <c r="B1073" s="21" t="s">
        <v>1050</v>
      </c>
      <c r="C1073" s="93"/>
      <c r="D1073" s="91"/>
      <c r="E1073" s="28">
        <f t="shared" si="55"/>
        <v>0</v>
      </c>
    </row>
    <row r="1074" spans="1:5" hidden="1">
      <c r="A1074" s="40"/>
      <c r="B1074" s="21" t="s">
        <v>1051</v>
      </c>
      <c r="C1074" s="93"/>
      <c r="D1074" s="91"/>
      <c r="E1074" s="28">
        <f t="shared" si="55"/>
        <v>0</v>
      </c>
    </row>
    <row r="1075" spans="1:5" hidden="1">
      <c r="A1075" s="40"/>
      <c r="B1075" s="21" t="s">
        <v>1052</v>
      </c>
      <c r="C1075" s="93"/>
      <c r="D1075" s="91"/>
      <c r="E1075" s="28">
        <f t="shared" si="55"/>
        <v>0</v>
      </c>
    </row>
    <row r="1076" spans="1:5" hidden="1">
      <c r="A1076" s="40"/>
      <c r="B1076" s="21" t="s">
        <v>1053</v>
      </c>
      <c r="C1076" s="93"/>
      <c r="D1076" s="91"/>
      <c r="E1076" s="28">
        <f t="shared" si="55"/>
        <v>0</v>
      </c>
    </row>
    <row r="1077" spans="1:5" hidden="1">
      <c r="A1077" s="40"/>
      <c r="B1077" s="21" t="s">
        <v>1054</v>
      </c>
      <c r="C1077" s="93"/>
      <c r="D1077" s="91"/>
      <c r="E1077" s="28">
        <f t="shared" si="55"/>
        <v>0</v>
      </c>
    </row>
    <row r="1078" spans="1:5" hidden="1">
      <c r="A1078" s="40"/>
      <c r="B1078" s="21" t="s">
        <v>1055</v>
      </c>
      <c r="C1078" s="93"/>
      <c r="D1078" s="91"/>
      <c r="E1078" s="28">
        <f t="shared" si="55"/>
        <v>0</v>
      </c>
    </row>
    <row r="1079" spans="1:5" hidden="1">
      <c r="A1079" s="40"/>
      <c r="B1079" s="21" t="s">
        <v>1056</v>
      </c>
      <c r="C1079" s="93"/>
      <c r="D1079" s="91"/>
      <c r="E1079" s="28">
        <f t="shared" ref="E1079:E1139" si="56">D1079</f>
        <v>0</v>
      </c>
    </row>
    <row r="1080" spans="1:5" hidden="1">
      <c r="A1080" s="40"/>
      <c r="B1080" s="21" t="s">
        <v>1057</v>
      </c>
      <c r="C1080" s="93"/>
      <c r="D1080" s="91"/>
      <c r="E1080" s="28">
        <f t="shared" si="56"/>
        <v>0</v>
      </c>
    </row>
    <row r="1081" spans="1:5" hidden="1">
      <c r="A1081" s="40"/>
      <c r="B1081" s="21" t="s">
        <v>1058</v>
      </c>
      <c r="C1081" s="93"/>
      <c r="D1081" s="91"/>
      <c r="E1081" s="28">
        <f t="shared" si="56"/>
        <v>0</v>
      </c>
    </row>
    <row r="1082" spans="1:5" hidden="1">
      <c r="A1082" s="40"/>
      <c r="B1082" s="21" t="s">
        <v>1059</v>
      </c>
      <c r="C1082" s="93"/>
      <c r="D1082" s="91"/>
      <c r="E1082" s="28">
        <f t="shared" si="56"/>
        <v>0</v>
      </c>
    </row>
    <row r="1083" spans="1:5" hidden="1">
      <c r="A1083" s="40"/>
      <c r="B1083" s="21" t="s">
        <v>1060</v>
      </c>
      <c r="C1083" s="93"/>
      <c r="D1083" s="91"/>
      <c r="E1083" s="28">
        <f t="shared" si="56"/>
        <v>0</v>
      </c>
    </row>
    <row r="1084" spans="1:5" hidden="1">
      <c r="A1084" s="40"/>
      <c r="B1084" s="21" t="s">
        <v>1061</v>
      </c>
      <c r="C1084" s="93"/>
      <c r="D1084" s="91"/>
      <c r="E1084" s="28">
        <f t="shared" si="56"/>
        <v>0</v>
      </c>
    </row>
    <row r="1085" spans="1:5" hidden="1">
      <c r="A1085" s="40"/>
      <c r="B1085" s="21" t="s">
        <v>1062</v>
      </c>
      <c r="C1085" s="93"/>
      <c r="D1085" s="91"/>
      <c r="E1085" s="28">
        <f t="shared" si="56"/>
        <v>0</v>
      </c>
    </row>
    <row r="1086" spans="1:5" hidden="1">
      <c r="A1086" s="40"/>
      <c r="B1086" s="21" t="s">
        <v>1063</v>
      </c>
      <c r="C1086" s="93"/>
      <c r="D1086" s="91"/>
      <c r="E1086" s="28">
        <f t="shared" si="56"/>
        <v>0</v>
      </c>
    </row>
    <row r="1087" spans="1:5" hidden="1">
      <c r="A1087" s="40"/>
      <c r="B1087" s="21" t="s">
        <v>1064</v>
      </c>
      <c r="C1087" s="93"/>
      <c r="D1087" s="91"/>
      <c r="E1087" s="28">
        <f t="shared" si="56"/>
        <v>0</v>
      </c>
    </row>
    <row r="1088" spans="1:5" hidden="1">
      <c r="A1088" s="40"/>
      <c r="B1088" s="21" t="s">
        <v>1065</v>
      </c>
      <c r="C1088" s="93"/>
      <c r="D1088" s="91"/>
      <c r="E1088" s="28">
        <f t="shared" si="56"/>
        <v>0</v>
      </c>
    </row>
    <row r="1089" spans="1:5" hidden="1">
      <c r="A1089" s="40"/>
      <c r="B1089" s="21" t="s">
        <v>1066</v>
      </c>
      <c r="C1089" s="93"/>
      <c r="D1089" s="91"/>
      <c r="E1089" s="28">
        <f t="shared" si="56"/>
        <v>0</v>
      </c>
    </row>
    <row r="1090" spans="1:5" hidden="1">
      <c r="A1090" s="40"/>
      <c r="B1090" s="21" t="s">
        <v>1067</v>
      </c>
      <c r="C1090" s="93"/>
      <c r="D1090" s="91"/>
      <c r="E1090" s="28">
        <f t="shared" si="56"/>
        <v>0</v>
      </c>
    </row>
    <row r="1091" spans="1:5" hidden="1">
      <c r="A1091" s="40"/>
      <c r="B1091" s="21" t="s">
        <v>1068</v>
      </c>
      <c r="C1091" s="93"/>
      <c r="D1091" s="91"/>
      <c r="E1091" s="28">
        <f t="shared" si="56"/>
        <v>0</v>
      </c>
    </row>
    <row r="1092" spans="1:5" hidden="1">
      <c r="A1092" s="40"/>
      <c r="B1092" s="21" t="s">
        <v>1069</v>
      </c>
      <c r="C1092" s="93"/>
      <c r="D1092" s="91"/>
      <c r="E1092" s="28">
        <f t="shared" si="56"/>
        <v>0</v>
      </c>
    </row>
    <row r="1093" spans="1:5" hidden="1">
      <c r="A1093" s="40"/>
      <c r="B1093" s="21" t="s">
        <v>1070</v>
      </c>
      <c r="C1093" s="93"/>
      <c r="D1093" s="91"/>
      <c r="E1093" s="28">
        <f t="shared" si="56"/>
        <v>0</v>
      </c>
    </row>
    <row r="1094" spans="1:5" hidden="1">
      <c r="A1094" s="40"/>
      <c r="B1094" s="21" t="s">
        <v>1071</v>
      </c>
      <c r="C1094" s="93"/>
      <c r="D1094" s="91"/>
      <c r="E1094" s="28">
        <f t="shared" si="56"/>
        <v>0</v>
      </c>
    </row>
    <row r="1095" spans="1:5" hidden="1">
      <c r="A1095" s="40"/>
      <c r="B1095" s="21" t="s">
        <v>1072</v>
      </c>
      <c r="C1095" s="93"/>
      <c r="D1095" s="91"/>
      <c r="E1095" s="28">
        <f t="shared" si="56"/>
        <v>0</v>
      </c>
    </row>
    <row r="1096" spans="1:5" hidden="1">
      <c r="A1096" s="40"/>
      <c r="B1096" s="21" t="s">
        <v>1073</v>
      </c>
      <c r="C1096" s="93"/>
      <c r="D1096" s="91"/>
      <c r="E1096" s="28">
        <f t="shared" si="56"/>
        <v>0</v>
      </c>
    </row>
    <row r="1097" spans="1:5" hidden="1">
      <c r="A1097" s="40"/>
      <c r="B1097" s="21" t="s">
        <v>1074</v>
      </c>
      <c r="C1097" s="93"/>
      <c r="D1097" s="91"/>
      <c r="E1097" s="28">
        <f t="shared" si="56"/>
        <v>0</v>
      </c>
    </row>
    <row r="1098" spans="1:5" hidden="1">
      <c r="A1098" s="40"/>
      <c r="B1098" s="21" t="s">
        <v>1075</v>
      </c>
      <c r="C1098" s="93"/>
      <c r="D1098" s="91"/>
      <c r="E1098" s="28">
        <f t="shared" si="56"/>
        <v>0</v>
      </c>
    </row>
    <row r="1099" spans="1:5" hidden="1">
      <c r="A1099" s="40"/>
      <c r="B1099" s="21" t="s">
        <v>1076</v>
      </c>
      <c r="C1099" s="93"/>
      <c r="D1099" s="91"/>
      <c r="E1099" s="28">
        <f t="shared" si="56"/>
        <v>0</v>
      </c>
    </row>
    <row r="1100" spans="1:5" hidden="1">
      <c r="A1100" s="40"/>
      <c r="B1100" s="21" t="s">
        <v>1077</v>
      </c>
      <c r="C1100" s="93"/>
      <c r="D1100" s="91"/>
      <c r="E1100" s="28">
        <f t="shared" si="56"/>
        <v>0</v>
      </c>
    </row>
    <row r="1101" spans="1:5" hidden="1">
      <c r="A1101" s="40"/>
      <c r="B1101" s="21" t="s">
        <v>1078</v>
      </c>
      <c r="C1101" s="93"/>
      <c r="D1101" s="91"/>
      <c r="E1101" s="28">
        <f t="shared" si="56"/>
        <v>0</v>
      </c>
    </row>
    <row r="1102" spans="1:5" hidden="1">
      <c r="A1102" s="40"/>
      <c r="B1102" s="21" t="s">
        <v>1079</v>
      </c>
      <c r="C1102" s="93"/>
      <c r="D1102" s="91"/>
      <c r="E1102" s="28">
        <f t="shared" si="56"/>
        <v>0</v>
      </c>
    </row>
    <row r="1103" spans="1:5" hidden="1">
      <c r="A1103" s="40"/>
      <c r="B1103" s="21" t="s">
        <v>1080</v>
      </c>
      <c r="C1103" s="93"/>
      <c r="D1103" s="91"/>
      <c r="E1103" s="28">
        <f t="shared" si="56"/>
        <v>0</v>
      </c>
    </row>
    <row r="1104" spans="1:5" hidden="1">
      <c r="A1104" s="40"/>
      <c r="B1104" s="21" t="s">
        <v>1081</v>
      </c>
      <c r="C1104" s="93"/>
      <c r="D1104" s="91"/>
      <c r="E1104" s="28">
        <f t="shared" si="56"/>
        <v>0</v>
      </c>
    </row>
    <row r="1105" spans="1:5" hidden="1">
      <c r="A1105" s="40"/>
      <c r="B1105" s="21" t="s">
        <v>1082</v>
      </c>
      <c r="C1105" s="93"/>
      <c r="D1105" s="91"/>
      <c r="E1105" s="28">
        <f t="shared" si="56"/>
        <v>0</v>
      </c>
    </row>
    <row r="1106" spans="1:5" hidden="1">
      <c r="A1106" s="40"/>
      <c r="B1106" s="21" t="s">
        <v>1083</v>
      </c>
      <c r="C1106" s="93"/>
      <c r="D1106" s="91"/>
      <c r="E1106" s="28">
        <f t="shared" si="56"/>
        <v>0</v>
      </c>
    </row>
    <row r="1107" spans="1:5" hidden="1">
      <c r="A1107" s="40"/>
      <c r="B1107" s="21" t="s">
        <v>1084</v>
      </c>
      <c r="C1107" s="93"/>
      <c r="D1107" s="91"/>
      <c r="E1107" s="28">
        <f t="shared" si="56"/>
        <v>0</v>
      </c>
    </row>
    <row r="1108" spans="1:5" hidden="1">
      <c r="A1108" s="40"/>
      <c r="B1108" s="21" t="s">
        <v>1085</v>
      </c>
      <c r="C1108" s="93"/>
      <c r="D1108" s="91"/>
      <c r="E1108" s="28">
        <f t="shared" si="56"/>
        <v>0</v>
      </c>
    </row>
    <row r="1109" spans="1:5" hidden="1">
      <c r="A1109" s="40"/>
      <c r="B1109" s="21" t="s">
        <v>1086</v>
      </c>
      <c r="C1109" s="93"/>
      <c r="D1109" s="91"/>
      <c r="E1109" s="28">
        <f t="shared" si="56"/>
        <v>0</v>
      </c>
    </row>
    <row r="1110" spans="1:5" hidden="1">
      <c r="A1110" s="40"/>
      <c r="B1110" s="21" t="s">
        <v>1087</v>
      </c>
      <c r="C1110" s="93"/>
      <c r="D1110" s="91"/>
      <c r="E1110" s="28">
        <f t="shared" si="56"/>
        <v>0</v>
      </c>
    </row>
    <row r="1111" spans="1:5" hidden="1">
      <c r="A1111" s="40"/>
      <c r="B1111" s="21" t="s">
        <v>1088</v>
      </c>
      <c r="C1111" s="93"/>
      <c r="D1111" s="91"/>
      <c r="E1111" s="28">
        <f t="shared" si="56"/>
        <v>0</v>
      </c>
    </row>
    <row r="1112" spans="1:5" hidden="1">
      <c r="A1112" s="40"/>
      <c r="B1112" s="21" t="s">
        <v>1089</v>
      </c>
      <c r="C1112" s="93"/>
      <c r="D1112" s="91"/>
      <c r="E1112" s="28">
        <f t="shared" si="56"/>
        <v>0</v>
      </c>
    </row>
    <row r="1113" spans="1:5" hidden="1">
      <c r="A1113" s="40"/>
      <c r="B1113" s="21" t="s">
        <v>1090</v>
      </c>
      <c r="C1113" s="93"/>
      <c r="D1113" s="91"/>
      <c r="E1113" s="28">
        <f t="shared" si="56"/>
        <v>0</v>
      </c>
    </row>
    <row r="1114" spans="1:5" hidden="1">
      <c r="A1114" s="40"/>
      <c r="B1114" s="21" t="s">
        <v>1091</v>
      </c>
      <c r="C1114" s="93"/>
      <c r="D1114" s="91"/>
      <c r="E1114" s="28">
        <f t="shared" si="56"/>
        <v>0</v>
      </c>
    </row>
    <row r="1115" spans="1:5" hidden="1">
      <c r="A1115" s="40"/>
      <c r="B1115" s="21" t="s">
        <v>1092</v>
      </c>
      <c r="C1115" s="93"/>
      <c r="D1115" s="91"/>
      <c r="E1115" s="28">
        <f t="shared" si="56"/>
        <v>0</v>
      </c>
    </row>
    <row r="1116" spans="1:5" hidden="1">
      <c r="A1116" s="40"/>
      <c r="B1116" s="21" t="s">
        <v>1093</v>
      </c>
      <c r="C1116" s="93"/>
      <c r="D1116" s="91"/>
      <c r="E1116" s="28">
        <f t="shared" si="56"/>
        <v>0</v>
      </c>
    </row>
    <row r="1117" spans="1:5" hidden="1">
      <c r="A1117" s="40"/>
      <c r="B1117" s="21" t="s">
        <v>1094</v>
      </c>
      <c r="C1117" s="93"/>
      <c r="D1117" s="91"/>
      <c r="E1117" s="28">
        <f t="shared" si="56"/>
        <v>0</v>
      </c>
    </row>
    <row r="1118" spans="1:5" hidden="1">
      <c r="A1118" s="40"/>
      <c r="B1118" s="21" t="s">
        <v>1095</v>
      </c>
      <c r="C1118" s="93"/>
      <c r="D1118" s="91"/>
      <c r="E1118" s="28">
        <f t="shared" si="56"/>
        <v>0</v>
      </c>
    </row>
    <row r="1119" spans="1:5" hidden="1">
      <c r="A1119" s="40"/>
      <c r="B1119" s="21" t="s">
        <v>1096</v>
      </c>
      <c r="C1119" s="93"/>
      <c r="D1119" s="91"/>
      <c r="E1119" s="28">
        <f t="shared" si="56"/>
        <v>0</v>
      </c>
    </row>
    <row r="1120" spans="1:5" hidden="1">
      <c r="A1120" s="40"/>
      <c r="B1120" s="21" t="s">
        <v>1097</v>
      </c>
      <c r="C1120" s="93"/>
      <c r="D1120" s="91"/>
      <c r="E1120" s="28">
        <f t="shared" si="56"/>
        <v>0</v>
      </c>
    </row>
    <row r="1121" spans="1:5" hidden="1">
      <c r="A1121" s="40"/>
      <c r="B1121" s="21" t="s">
        <v>1098</v>
      </c>
      <c r="C1121" s="93"/>
      <c r="D1121" s="91"/>
      <c r="E1121" s="28">
        <f t="shared" si="56"/>
        <v>0</v>
      </c>
    </row>
    <row r="1122" spans="1:5" hidden="1">
      <c r="A1122" s="40"/>
      <c r="B1122" s="21" t="s">
        <v>1099</v>
      </c>
      <c r="C1122" s="93"/>
      <c r="D1122" s="91"/>
      <c r="E1122" s="28">
        <f t="shared" si="56"/>
        <v>0</v>
      </c>
    </row>
    <row r="1123" spans="1:5" hidden="1">
      <c r="A1123" s="40"/>
      <c r="B1123" s="21" t="s">
        <v>1100</v>
      </c>
      <c r="C1123" s="93"/>
      <c r="D1123" s="91"/>
      <c r="E1123" s="28">
        <f t="shared" si="56"/>
        <v>0</v>
      </c>
    </row>
    <row r="1124" spans="1:5" hidden="1">
      <c r="A1124" s="40"/>
      <c r="B1124" s="21" t="s">
        <v>1101</v>
      </c>
      <c r="C1124" s="93"/>
      <c r="D1124" s="91"/>
      <c r="E1124" s="28">
        <f t="shared" si="56"/>
        <v>0</v>
      </c>
    </row>
    <row r="1125" spans="1:5" hidden="1">
      <c r="A1125" s="40"/>
      <c r="B1125" s="21" t="s">
        <v>1102</v>
      </c>
      <c r="C1125" s="93"/>
      <c r="D1125" s="91"/>
      <c r="E1125" s="28">
        <f t="shared" si="56"/>
        <v>0</v>
      </c>
    </row>
    <row r="1126" spans="1:5" hidden="1">
      <c r="A1126" s="40"/>
      <c r="B1126" s="21" t="s">
        <v>1103</v>
      </c>
      <c r="C1126" s="93"/>
      <c r="D1126" s="91"/>
      <c r="E1126" s="28">
        <f t="shared" si="56"/>
        <v>0</v>
      </c>
    </row>
    <row r="1127" spans="1:5" hidden="1">
      <c r="A1127" s="40"/>
      <c r="B1127" s="21" t="s">
        <v>1104</v>
      </c>
      <c r="C1127" s="93"/>
      <c r="D1127" s="91"/>
      <c r="E1127" s="28">
        <f t="shared" si="56"/>
        <v>0</v>
      </c>
    </row>
    <row r="1128" spans="1:5" hidden="1">
      <c r="A1128" s="40"/>
      <c r="B1128" s="21" t="s">
        <v>1105</v>
      </c>
      <c r="C1128" s="93"/>
      <c r="D1128" s="91"/>
      <c r="E1128" s="28">
        <f t="shared" si="56"/>
        <v>0</v>
      </c>
    </row>
    <row r="1129" spans="1:5" hidden="1">
      <c r="A1129" s="40"/>
      <c r="B1129" s="21" t="s">
        <v>1106</v>
      </c>
      <c r="C1129" s="93"/>
      <c r="D1129" s="91"/>
      <c r="E1129" s="28">
        <f t="shared" si="56"/>
        <v>0</v>
      </c>
    </row>
    <row r="1130" spans="1:5" hidden="1">
      <c r="A1130" s="40"/>
      <c r="B1130" s="21" t="s">
        <v>1107</v>
      </c>
      <c r="C1130" s="93"/>
      <c r="D1130" s="91"/>
      <c r="E1130" s="28">
        <f t="shared" si="56"/>
        <v>0</v>
      </c>
    </row>
    <row r="1131" spans="1:5" hidden="1">
      <c r="A1131" s="40"/>
      <c r="B1131" s="21" t="s">
        <v>1108</v>
      </c>
      <c r="C1131" s="93"/>
      <c r="D1131" s="91"/>
      <c r="E1131" s="28">
        <f t="shared" si="56"/>
        <v>0</v>
      </c>
    </row>
    <row r="1132" spans="1:5" hidden="1">
      <c r="A1132" s="40"/>
      <c r="B1132" s="21" t="s">
        <v>1109</v>
      </c>
      <c r="C1132" s="93"/>
      <c r="D1132" s="91"/>
      <c r="E1132" s="28">
        <f t="shared" si="56"/>
        <v>0</v>
      </c>
    </row>
    <row r="1133" spans="1:5" hidden="1">
      <c r="A1133" s="40"/>
      <c r="B1133" s="21" t="s">
        <v>1110</v>
      </c>
      <c r="C1133" s="93"/>
      <c r="D1133" s="91"/>
      <c r="E1133" s="28">
        <f t="shared" si="56"/>
        <v>0</v>
      </c>
    </row>
    <row r="1134" spans="1:5" hidden="1">
      <c r="A1134" s="40"/>
      <c r="B1134" s="21" t="s">
        <v>1111</v>
      </c>
      <c r="C1134" s="93"/>
      <c r="D1134" s="91"/>
      <c r="E1134" s="28">
        <f t="shared" si="56"/>
        <v>0</v>
      </c>
    </row>
    <row r="1135" spans="1:5" hidden="1">
      <c r="A1135" s="40"/>
      <c r="B1135" s="21" t="s">
        <v>1112</v>
      </c>
      <c r="C1135" s="93"/>
      <c r="D1135" s="91"/>
      <c r="E1135" s="28">
        <f t="shared" si="56"/>
        <v>0</v>
      </c>
    </row>
    <row r="1136" spans="1:5" hidden="1">
      <c r="A1136" s="40"/>
      <c r="B1136" s="21" t="s">
        <v>1113</v>
      </c>
      <c r="C1136" s="93"/>
      <c r="D1136" s="91"/>
      <c r="E1136" s="28">
        <f t="shared" si="56"/>
        <v>0</v>
      </c>
    </row>
    <row r="1137" spans="1:6" hidden="1">
      <c r="A1137" s="40"/>
      <c r="B1137" s="21" t="s">
        <v>1114</v>
      </c>
      <c r="C1137" s="93"/>
      <c r="D1137" s="91"/>
      <c r="E1137" s="28">
        <f t="shared" si="56"/>
        <v>0</v>
      </c>
    </row>
    <row r="1138" spans="1:6" hidden="1">
      <c r="A1138" s="40"/>
      <c r="B1138" s="21" t="s">
        <v>1115</v>
      </c>
      <c r="C1138" s="93"/>
      <c r="D1138" s="91"/>
      <c r="E1138" s="28">
        <f t="shared" si="56"/>
        <v>0</v>
      </c>
    </row>
    <row r="1139" spans="1:6" hidden="1">
      <c r="A1139" s="40"/>
      <c r="B1139" s="21" t="s">
        <v>1116</v>
      </c>
      <c r="C1139" s="93"/>
      <c r="D1139" s="91"/>
      <c r="E1139" s="28">
        <f t="shared" si="56"/>
        <v>0</v>
      </c>
    </row>
    <row r="1140" spans="1:6">
      <c r="A1140" s="40"/>
      <c r="B1140" s="21"/>
      <c r="C1140" s="21"/>
      <c r="D1140" s="28"/>
      <c r="E1140" s="28"/>
    </row>
    <row r="1141" spans="1:6">
      <c r="A1141" s="41"/>
      <c r="B1141" s="21" t="s">
        <v>1117</v>
      </c>
      <c r="C1141" s="21"/>
      <c r="D1141" s="28">
        <f>COUNTA(D775:D1140)</f>
        <v>0</v>
      </c>
      <c r="E1141" s="28" t="str">
        <f>IF(D1141=0,"",SUM(E775:E1140))</f>
        <v/>
      </c>
    </row>
    <row r="1143" spans="1:6">
      <c r="A1143" s="39" t="s">
        <v>1118</v>
      </c>
      <c r="B1143" s="21" t="s">
        <v>0</v>
      </c>
      <c r="C1143" s="28" t="s">
        <v>1118</v>
      </c>
      <c r="D1143" s="77" t="s">
        <v>14</v>
      </c>
      <c r="E1143" s="78"/>
      <c r="F1143" s="46"/>
    </row>
    <row r="1144" spans="1:6">
      <c r="A1144" s="40" t="s">
        <v>1119</v>
      </c>
      <c r="B1144" s="94"/>
      <c r="C1144" s="91"/>
      <c r="D1144" s="844"/>
      <c r="E1144" s="856"/>
      <c r="F1144" s="857"/>
    </row>
    <row r="1145" spans="1:6">
      <c r="A1145" s="286" t="s">
        <v>1120</v>
      </c>
      <c r="B1145" s="94"/>
      <c r="C1145" s="91"/>
      <c r="D1145" s="844"/>
      <c r="E1145" s="845"/>
      <c r="F1145" s="846"/>
    </row>
    <row r="1146" spans="1:6">
      <c r="A1146" s="286" t="s">
        <v>1121</v>
      </c>
      <c r="B1146" s="94"/>
      <c r="C1146" s="91"/>
      <c r="D1146" s="844"/>
      <c r="E1146" s="845"/>
      <c r="F1146" s="846"/>
    </row>
    <row r="1147" spans="1:6">
      <c r="A1147" s="287"/>
      <c r="B1147" s="94"/>
      <c r="C1147" s="91"/>
      <c r="D1147" s="844"/>
      <c r="E1147" s="845"/>
      <c r="F1147" s="846"/>
    </row>
    <row r="1148" spans="1:6">
      <c r="A1148" s="40"/>
      <c r="B1148" s="94"/>
      <c r="C1148" s="91"/>
      <c r="D1148" s="844"/>
      <c r="E1148" s="845"/>
      <c r="F1148" s="846"/>
    </row>
    <row r="1149" spans="1:6">
      <c r="A1149" s="40"/>
      <c r="B1149" s="94"/>
      <c r="C1149" s="91"/>
      <c r="D1149" s="844"/>
      <c r="E1149" s="845"/>
      <c r="F1149" s="846"/>
    </row>
    <row r="1150" spans="1:6">
      <c r="A1150" s="41"/>
      <c r="B1150" s="21"/>
      <c r="C1150" s="28">
        <f>SUM(C1144:C1149)</f>
        <v>0</v>
      </c>
      <c r="D1150" s="844"/>
      <c r="E1150" s="845"/>
      <c r="F1150" s="846"/>
    </row>
  </sheetData>
  <sheetProtection algorithmName="SHA-512" hashValue="ELsEy2th09QQ3Xr3dzxcsk0LPWFRnYjZwfOxL5AUV5dTLFOcSneu83sPYr7Hx8pivEkResrOI07ahRIL1YQOAA==" saltValue="Ty7aOo7cVvCsq/JCo/Vaqw==" spinCount="100000" sheet="1" objects="1" scenarios="1"/>
  <mergeCells count="13">
    <mergeCell ref="D1150:F1150"/>
    <mergeCell ref="D1144:F1144"/>
    <mergeCell ref="D1145:F1145"/>
    <mergeCell ref="D1146:F1146"/>
    <mergeCell ref="D1147:F1147"/>
    <mergeCell ref="D1148:F1148"/>
    <mergeCell ref="F1:G1"/>
    <mergeCell ref="F403:G403"/>
    <mergeCell ref="B399:F402"/>
    <mergeCell ref="D1149:F1149"/>
    <mergeCell ref="B10:D10"/>
    <mergeCell ref="B6:C7"/>
    <mergeCell ref="D6:D7"/>
  </mergeCells>
  <phoneticPr fontId="1"/>
  <dataValidations disablePrompts="1" count="2">
    <dataValidation type="list" allowBlank="1" showInputMessage="1" showErrorMessage="1" sqref="L12 B11" xr:uid="{00000000-0002-0000-0900-000000000000}">
      <formula1>$J$11:$J$12</formula1>
    </dataValidation>
    <dataValidation type="list" allowBlank="1" showInputMessage="1" showErrorMessage="1" sqref="B3" xr:uid="{00000000-0002-0000-0900-000001000000}">
      <formula1>$I$3:$I$4</formula1>
    </dataValidation>
  </dataValidations>
  <printOptions horizontalCentered="1"/>
  <pageMargins left="0.70866141732283472" right="0.70866141732283472" top="0.74803149606299213" bottom="0.74803149606299213" header="0.31496062992125984" footer="0.31496062992125984"/>
  <pageSetup paperSize="9" fitToHeight="2" orientation="landscape" blackAndWhite="1" r:id="rId1"/>
  <headerFooter scaleWithDoc="0">
    <oddHeader>&amp;R&amp;G</oddHeader>
  </headerFooter>
  <rowBreaks count="1" manualBreakCount="1">
    <brk id="40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5F93B012BAB044A6700C0EC8B923C4" ma:contentTypeVersion="4" ma:contentTypeDescription="新しいドキュメントを作成します。" ma:contentTypeScope="" ma:versionID="f5e708fab4774a14bd366028beec4e92">
  <xsd:schema xmlns:xsd="http://www.w3.org/2001/XMLSchema" xmlns:xs="http://www.w3.org/2001/XMLSchema" xmlns:p="http://schemas.microsoft.com/office/2006/metadata/properties" xmlns:ns2="fa36232e-864a-4c95-a18e-0c93a43b69ee" targetNamespace="http://schemas.microsoft.com/office/2006/metadata/properties" ma:root="true" ma:fieldsID="02c2981c2ba67cf968be9f42872ad76f" ns2:_="">
    <xsd:import namespace="fa36232e-864a-4c95-a18e-0c93a43b69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36232e-864a-4c95-a18e-0c93a43b6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94D0E7-4D8B-4479-96F3-9862A2F94626}">
  <ds:schemaRefs>
    <ds:schemaRef ds:uri="http://schemas.microsoft.com/sharepoint/v3/contenttype/forms"/>
  </ds:schemaRefs>
</ds:datastoreItem>
</file>

<file path=customXml/itemProps2.xml><?xml version="1.0" encoding="utf-8"?>
<ds:datastoreItem xmlns:ds="http://schemas.openxmlformats.org/officeDocument/2006/customXml" ds:itemID="{5D6C49D4-BC68-4DDA-958E-4CF59F3A7E5A}">
  <ds:schemaRefs>
    <ds:schemaRef ds:uri="fa36232e-864a-4c95-a18e-0c93a43b69ee"/>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A1D2BA7-E107-4179-AA5C-F0E8E1517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36232e-864a-4c95-a18e-0c93a43b69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国内旅行フロー</vt:lpstr>
      <vt:lpstr>外国旅行フロー</vt:lpstr>
      <vt:lpstr>旅行命令(依頼)伺</vt:lpstr>
      <vt:lpstr>海外渡航情報</vt:lpstr>
      <vt:lpstr>旅行報告書</vt:lpstr>
      <vt:lpstr>旅行経費明細</vt:lpstr>
      <vt:lpstr>留意事項</vt:lpstr>
      <vt:lpstr>休日の振替・代休日指定簿</vt:lpstr>
      <vt:lpstr>内国旅行</vt:lpstr>
      <vt:lpstr>外国旅行（職員）</vt:lpstr>
      <vt:lpstr>外国旅行（役員）</vt:lpstr>
      <vt:lpstr>赴任旅費</vt:lpstr>
      <vt:lpstr>別表２</vt:lpstr>
      <vt:lpstr>別表３</vt:lpstr>
      <vt:lpstr>データ</vt:lpstr>
      <vt:lpstr>海外渡航情報!Print_Area</vt:lpstr>
      <vt:lpstr>'外国旅行（職員）'!Print_Area</vt:lpstr>
      <vt:lpstr>'外国旅行（役員）'!Print_Area</vt:lpstr>
      <vt:lpstr>外国旅行フロー!Print_Area</vt:lpstr>
      <vt:lpstr>休日の振替・代休日指定簿!Print_Area</vt:lpstr>
      <vt:lpstr>国内旅行フロー!Print_Area</vt:lpstr>
      <vt:lpstr>内国旅行!Print_Area</vt:lpstr>
      <vt:lpstr>赴任旅費!Print_Area</vt:lpstr>
      <vt:lpstr>留意事項!Print_Area</vt:lpstr>
      <vt:lpstr>旅行経費明細!Print_Area</vt:lpstr>
      <vt:lpstr>旅行報告書!Print_Area</vt:lpstr>
      <vt:lpstr>'旅行命令(依頼)伺'!Print_Area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旅行申請ファイル</dc:title>
  <dc:subject/>
  <dc:creator>新潟大学</dc:creator>
  <cp:keywords/>
  <dc:description/>
  <cp:lastModifiedBy>弦巻倫子</cp:lastModifiedBy>
  <cp:revision/>
  <cp:lastPrinted>2025-05-27T00:48:52Z</cp:lastPrinted>
  <dcterms:created xsi:type="dcterms:W3CDTF">2018-10-25T01:04:30Z</dcterms:created>
  <dcterms:modified xsi:type="dcterms:W3CDTF">2025-05-27T00:51:48Z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0x010100685F93B012BAB044A6700C0EC8B923C4</vt:lpwstr>
  </property>
</Properties>
</file>